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F380300F-4B8A-4CDC-B139-E8076928E6CF}" xr6:coauthVersionLast="45" xr6:coauthVersionMax="45" xr10:uidLastSave="{00000000-0000-0000-0000-000000000000}"/>
  <bookViews>
    <workbookView xWindow="-120" yWindow="-120" windowWidth="29040" windowHeight="15840" activeTab="1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Etancheite" sheetId="8" r:id="rId8"/>
    <sheet name="Clavettes" sheetId="7" r:id="rId9"/>
    <sheet name="Arbre Sortie" sheetId="9" r:id="rId10"/>
    <sheet name="Roulement Sortie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1" l="1"/>
  <c r="L6" i="1"/>
  <c r="L5" i="1"/>
  <c r="B23" i="7" l="1"/>
  <c r="B11" i="7"/>
  <c r="G4" i="1" l="1"/>
  <c r="G17" i="1" l="1"/>
  <c r="B3" i="11" l="1"/>
  <c r="C18" i="10" l="1"/>
  <c r="B9" i="10"/>
  <c r="B4" i="10"/>
  <c r="B5" i="8" l="1"/>
  <c r="B4" i="8"/>
  <c r="B3" i="8"/>
  <c r="C31" i="6" l="1"/>
  <c r="C30" i="6"/>
  <c r="C28" i="6"/>
  <c r="B33" i="6"/>
  <c r="B31" i="6"/>
  <c r="B30" i="6"/>
  <c r="B28" i="6"/>
  <c r="B38" i="6" s="1"/>
  <c r="S21" i="4" l="1" a="1"/>
  <c r="S21" i="4" s="1"/>
  <c r="B940" i="3" l="1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B558" i="2" l="1"/>
  <c r="G24" i="3"/>
  <c r="G6" i="3"/>
  <c r="G5" i="3"/>
  <c r="G4" i="2"/>
  <c r="B559" i="2" l="1"/>
  <c r="B12" i="1"/>
  <c r="B13" i="1" s="1"/>
  <c r="B11" i="1" s="1"/>
  <c r="B10" i="1"/>
  <c r="G8" i="1" s="1"/>
  <c r="B16" i="1" s="1"/>
  <c r="L2" i="1"/>
  <c r="G13" i="4"/>
  <c r="R7" i="4" s="1"/>
  <c r="R8" i="4"/>
  <c r="D13" i="6"/>
  <c r="C13" i="6"/>
  <c r="B13" i="6"/>
  <c r="D11" i="6"/>
  <c r="C11" i="6"/>
  <c r="B11" i="6"/>
  <c r="D9" i="6"/>
  <c r="C9" i="6"/>
  <c r="B9" i="6"/>
  <c r="L3" i="1" l="1"/>
  <c r="B2" i="9" s="1"/>
  <c r="B5" i="9" s="1"/>
  <c r="B6" i="9" s="1"/>
  <c r="B7" i="9" s="1"/>
  <c r="B8" i="9" s="1"/>
  <c r="B9" i="9" s="1"/>
  <c r="B4" i="11"/>
  <c r="B11" i="11" s="1"/>
  <c r="R9" i="4"/>
  <c r="R10" i="4"/>
  <c r="B560" i="2"/>
  <c r="G11" i="1"/>
  <c r="B19" i="1" s="1"/>
  <c r="G10" i="1"/>
  <c r="B18" i="1" s="1"/>
  <c r="R11" i="4"/>
  <c r="R12" i="4"/>
  <c r="R4" i="4"/>
  <c r="R5" i="4"/>
  <c r="R6" i="4"/>
  <c r="C16" i="11" l="1"/>
  <c r="B13" i="11"/>
  <c r="B561" i="2"/>
  <c r="G9" i="1"/>
  <c r="B17" i="1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G14" i="4"/>
  <c r="S23" i="4" a="1"/>
  <c r="S23" i="4" s="1"/>
  <c r="G16" i="4" s="1"/>
  <c r="B563" i="2" l="1"/>
  <c r="G23" i="2"/>
  <c r="B564" i="2" l="1"/>
  <c r="B2" i="7"/>
  <c r="B565" i="2" l="1"/>
  <c r="G21" i="3"/>
  <c r="G18" i="3"/>
  <c r="G16" i="3"/>
  <c r="G19" i="2"/>
  <c r="B42" i="3"/>
  <c r="B566" i="2" l="1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C6" i="6"/>
  <c r="B6" i="6"/>
  <c r="B7" i="4"/>
  <c r="G7" i="4"/>
  <c r="B8" i="3"/>
  <c r="B10" i="5"/>
  <c r="D6" i="6"/>
  <c r="C54" i="3"/>
  <c r="B55" i="3"/>
  <c r="G13" i="2"/>
  <c r="B28" i="2"/>
  <c r="G16" i="2"/>
  <c r="G14" i="2"/>
  <c r="B568" i="2" l="1"/>
  <c r="B9" i="3"/>
  <c r="G19" i="3"/>
  <c r="B56" i="3"/>
  <c r="C55" i="3"/>
  <c r="B41" i="2"/>
  <c r="L41" i="2" s="1"/>
  <c r="B6" i="2"/>
  <c r="B7" i="2" s="1"/>
  <c r="B569" i="2" l="1"/>
  <c r="B8" i="2"/>
  <c r="B3" i="7"/>
  <c r="B8" i="7" s="1"/>
  <c r="B5" i="7"/>
  <c r="B13" i="3"/>
  <c r="B5" i="10" s="1"/>
  <c r="B8" i="10" s="1"/>
  <c r="B10" i="3"/>
  <c r="C29" i="6" s="1"/>
  <c r="C37" i="6" s="1"/>
  <c r="C39" i="6" s="1"/>
  <c r="C40" i="6" s="1"/>
  <c r="B57" i="3"/>
  <c r="C56" i="3"/>
  <c r="B42" i="2"/>
  <c r="B43" i="2"/>
  <c r="B13" i="7" l="1"/>
  <c r="B24" i="7"/>
  <c r="B10" i="2"/>
  <c r="B29" i="6"/>
  <c r="B37" i="6" s="1"/>
  <c r="B39" i="6" s="1"/>
  <c r="B40" i="6" s="1"/>
  <c r="F318" i="2"/>
  <c r="F330" i="2"/>
  <c r="F342" i="2"/>
  <c r="F354" i="2"/>
  <c r="F366" i="2"/>
  <c r="F378" i="2"/>
  <c r="F390" i="2"/>
  <c r="F402" i="2"/>
  <c r="F414" i="2"/>
  <c r="F426" i="2"/>
  <c r="F438" i="2"/>
  <c r="F450" i="2"/>
  <c r="F462" i="2"/>
  <c r="F474" i="2"/>
  <c r="F486" i="2"/>
  <c r="F498" i="2"/>
  <c r="L498" i="2" s="1"/>
  <c r="F510" i="2"/>
  <c r="L510" i="2" s="1"/>
  <c r="F522" i="2"/>
  <c r="L522" i="2" s="1"/>
  <c r="F534" i="2"/>
  <c r="L534" i="2" s="1"/>
  <c r="F546" i="2"/>
  <c r="L546" i="2" s="1"/>
  <c r="F475" i="2"/>
  <c r="F523" i="2"/>
  <c r="L523" i="2" s="1"/>
  <c r="F547" i="2"/>
  <c r="L547" i="2" s="1"/>
  <c r="F515" i="2"/>
  <c r="L515" i="2" s="1"/>
  <c r="F364" i="2"/>
  <c r="F460" i="2"/>
  <c r="F329" i="2"/>
  <c r="F425" i="2"/>
  <c r="F533" i="2"/>
  <c r="L533" i="2" s="1"/>
  <c r="F319" i="2"/>
  <c r="F331" i="2"/>
  <c r="F343" i="2"/>
  <c r="F355" i="2"/>
  <c r="F367" i="2"/>
  <c r="F379" i="2"/>
  <c r="F391" i="2"/>
  <c r="F403" i="2"/>
  <c r="F415" i="2"/>
  <c r="F427" i="2"/>
  <c r="F439" i="2"/>
  <c r="F451" i="2"/>
  <c r="F463" i="2"/>
  <c r="F487" i="2"/>
  <c r="F499" i="2"/>
  <c r="L499" i="2" s="1"/>
  <c r="F511" i="2"/>
  <c r="L511" i="2" s="1"/>
  <c r="F535" i="2"/>
  <c r="L535" i="2" s="1"/>
  <c r="F503" i="2"/>
  <c r="L503" i="2" s="1"/>
  <c r="F539" i="2"/>
  <c r="L539" i="2" s="1"/>
  <c r="F507" i="2"/>
  <c r="L507" i="2" s="1"/>
  <c r="F328" i="2"/>
  <c r="F412" i="2"/>
  <c r="F472" i="2"/>
  <c r="F556" i="2"/>
  <c r="L556" i="2" s="1"/>
  <c r="F317" i="2"/>
  <c r="F389" i="2"/>
  <c r="F473" i="2"/>
  <c r="F320" i="2"/>
  <c r="F332" i="2"/>
  <c r="F344" i="2"/>
  <c r="F356" i="2"/>
  <c r="F368" i="2"/>
  <c r="F380" i="2"/>
  <c r="F392" i="2"/>
  <c r="F404" i="2"/>
  <c r="F416" i="2"/>
  <c r="F428" i="2"/>
  <c r="F440" i="2"/>
  <c r="F452" i="2"/>
  <c r="F464" i="2"/>
  <c r="F476" i="2"/>
  <c r="F488" i="2"/>
  <c r="F500" i="2"/>
  <c r="L500" i="2" s="1"/>
  <c r="F512" i="2"/>
  <c r="L512" i="2" s="1"/>
  <c r="F524" i="2"/>
  <c r="L524" i="2" s="1"/>
  <c r="F536" i="2"/>
  <c r="L536" i="2" s="1"/>
  <c r="F548" i="2"/>
  <c r="L548" i="2" s="1"/>
  <c r="F490" i="2"/>
  <c r="F526" i="2"/>
  <c r="L526" i="2" s="1"/>
  <c r="F479" i="2"/>
  <c r="F388" i="2"/>
  <c r="F484" i="2"/>
  <c r="F377" i="2"/>
  <c r="F509" i="2"/>
  <c r="L509" i="2" s="1"/>
  <c r="F321" i="2"/>
  <c r="F333" i="2"/>
  <c r="F345" i="2"/>
  <c r="F357" i="2"/>
  <c r="F369" i="2"/>
  <c r="F381" i="2"/>
  <c r="F393" i="2"/>
  <c r="F405" i="2"/>
  <c r="F417" i="2"/>
  <c r="F429" i="2"/>
  <c r="F441" i="2"/>
  <c r="F453" i="2"/>
  <c r="F465" i="2"/>
  <c r="F477" i="2"/>
  <c r="F489" i="2"/>
  <c r="F501" i="2"/>
  <c r="L501" i="2" s="1"/>
  <c r="F513" i="2"/>
  <c r="L513" i="2" s="1"/>
  <c r="F525" i="2"/>
  <c r="L525" i="2" s="1"/>
  <c r="F537" i="2"/>
  <c r="L537" i="2" s="1"/>
  <c r="F549" i="2"/>
  <c r="L549" i="2" s="1"/>
  <c r="F478" i="2"/>
  <c r="F550" i="2"/>
  <c r="L550" i="2" s="1"/>
  <c r="F455" i="2"/>
  <c r="F400" i="2"/>
  <c r="F449" i="2"/>
  <c r="F322" i="2"/>
  <c r="F334" i="2"/>
  <c r="F346" i="2"/>
  <c r="F358" i="2"/>
  <c r="F370" i="2"/>
  <c r="F382" i="2"/>
  <c r="F394" i="2"/>
  <c r="F406" i="2"/>
  <c r="F418" i="2"/>
  <c r="F430" i="2"/>
  <c r="F442" i="2"/>
  <c r="F454" i="2"/>
  <c r="F466" i="2"/>
  <c r="F502" i="2"/>
  <c r="L502" i="2" s="1"/>
  <c r="F514" i="2"/>
  <c r="L514" i="2" s="1"/>
  <c r="F538" i="2"/>
  <c r="L538" i="2" s="1"/>
  <c r="F491" i="2"/>
  <c r="F551" i="2"/>
  <c r="L551" i="2" s="1"/>
  <c r="F531" i="2"/>
  <c r="L531" i="2" s="1"/>
  <c r="F376" i="2"/>
  <c r="F448" i="2"/>
  <c r="F544" i="2"/>
  <c r="L544" i="2" s="1"/>
  <c r="F353" i="2"/>
  <c r="F413" i="2"/>
  <c r="F485" i="2"/>
  <c r="F545" i="2"/>
  <c r="L545" i="2" s="1"/>
  <c r="F323" i="2"/>
  <c r="F335" i="2"/>
  <c r="F347" i="2"/>
  <c r="F359" i="2"/>
  <c r="F371" i="2"/>
  <c r="F383" i="2"/>
  <c r="F395" i="2"/>
  <c r="F407" i="2"/>
  <c r="F419" i="2"/>
  <c r="F431" i="2"/>
  <c r="F443" i="2"/>
  <c r="F467" i="2"/>
  <c r="F527" i="2"/>
  <c r="L527" i="2" s="1"/>
  <c r="F496" i="2"/>
  <c r="L496" i="2" s="1"/>
  <c r="F461" i="2"/>
  <c r="F324" i="2"/>
  <c r="F336" i="2"/>
  <c r="F348" i="2"/>
  <c r="F360" i="2"/>
  <c r="F372" i="2"/>
  <c r="F384" i="2"/>
  <c r="F396" i="2"/>
  <c r="F408" i="2"/>
  <c r="F420" i="2"/>
  <c r="F432" i="2"/>
  <c r="F444" i="2"/>
  <c r="F456" i="2"/>
  <c r="F468" i="2"/>
  <c r="F480" i="2"/>
  <c r="F492" i="2"/>
  <c r="L492" i="2" s="1"/>
  <c r="F504" i="2"/>
  <c r="L504" i="2" s="1"/>
  <c r="F516" i="2"/>
  <c r="L516" i="2" s="1"/>
  <c r="F528" i="2"/>
  <c r="L528" i="2" s="1"/>
  <c r="F540" i="2"/>
  <c r="L540" i="2" s="1"/>
  <c r="F552" i="2"/>
  <c r="L552" i="2" s="1"/>
  <c r="F327" i="2"/>
  <c r="F363" i="2"/>
  <c r="F399" i="2"/>
  <c r="F447" i="2"/>
  <c r="F483" i="2"/>
  <c r="F555" i="2"/>
  <c r="L555" i="2" s="1"/>
  <c r="F316" i="2"/>
  <c r="F436" i="2"/>
  <c r="F520" i="2"/>
  <c r="L520" i="2" s="1"/>
  <c r="F365" i="2"/>
  <c r="F497" i="2"/>
  <c r="L497" i="2" s="1"/>
  <c r="F325" i="2"/>
  <c r="F337" i="2"/>
  <c r="F349" i="2"/>
  <c r="F361" i="2"/>
  <c r="F373" i="2"/>
  <c r="F385" i="2"/>
  <c r="F397" i="2"/>
  <c r="F409" i="2"/>
  <c r="F421" i="2"/>
  <c r="F433" i="2"/>
  <c r="F445" i="2"/>
  <c r="F457" i="2"/>
  <c r="F469" i="2"/>
  <c r="F481" i="2"/>
  <c r="F493" i="2"/>
  <c r="L493" i="2" s="1"/>
  <c r="F505" i="2"/>
  <c r="L505" i="2" s="1"/>
  <c r="F517" i="2"/>
  <c r="L517" i="2" s="1"/>
  <c r="F529" i="2"/>
  <c r="L529" i="2" s="1"/>
  <c r="F541" i="2"/>
  <c r="L541" i="2" s="1"/>
  <c r="F553" i="2"/>
  <c r="L553" i="2" s="1"/>
  <c r="F339" i="2"/>
  <c r="F351" i="2"/>
  <c r="F387" i="2"/>
  <c r="F411" i="2"/>
  <c r="F435" i="2"/>
  <c r="F471" i="2"/>
  <c r="F495" i="2"/>
  <c r="L495" i="2" s="1"/>
  <c r="F543" i="2"/>
  <c r="L543" i="2" s="1"/>
  <c r="F340" i="2"/>
  <c r="F424" i="2"/>
  <c r="F508" i="2"/>
  <c r="L508" i="2" s="1"/>
  <c r="F341" i="2"/>
  <c r="F437" i="2"/>
  <c r="F521" i="2"/>
  <c r="L521" i="2" s="1"/>
  <c r="F326" i="2"/>
  <c r="F338" i="2"/>
  <c r="F350" i="2"/>
  <c r="F362" i="2"/>
  <c r="F374" i="2"/>
  <c r="F386" i="2"/>
  <c r="F398" i="2"/>
  <c r="F410" i="2"/>
  <c r="F422" i="2"/>
  <c r="F434" i="2"/>
  <c r="F446" i="2"/>
  <c r="F458" i="2"/>
  <c r="F470" i="2"/>
  <c r="F482" i="2"/>
  <c r="F494" i="2"/>
  <c r="L494" i="2" s="1"/>
  <c r="F506" i="2"/>
  <c r="L506" i="2" s="1"/>
  <c r="F518" i="2"/>
  <c r="L518" i="2" s="1"/>
  <c r="F530" i="2"/>
  <c r="L530" i="2" s="1"/>
  <c r="F542" i="2"/>
  <c r="L542" i="2" s="1"/>
  <c r="F554" i="2"/>
  <c r="L554" i="2" s="1"/>
  <c r="F375" i="2"/>
  <c r="F423" i="2"/>
  <c r="F459" i="2"/>
  <c r="F519" i="2"/>
  <c r="L519" i="2" s="1"/>
  <c r="F352" i="2"/>
  <c r="F532" i="2"/>
  <c r="L532" i="2" s="1"/>
  <c r="F401" i="2"/>
  <c r="F557" i="2"/>
  <c r="L557" i="2" s="1"/>
  <c r="F558" i="2"/>
  <c r="L558" i="2" s="1"/>
  <c r="F559" i="2"/>
  <c r="L559" i="2" s="1"/>
  <c r="F560" i="2"/>
  <c r="L560" i="2" s="1"/>
  <c r="F561" i="2"/>
  <c r="L561" i="2" s="1"/>
  <c r="F562" i="2"/>
  <c r="L562" i="2" s="1"/>
  <c r="F563" i="2"/>
  <c r="L563" i="2" s="1"/>
  <c r="F564" i="2"/>
  <c r="L564" i="2" s="1"/>
  <c r="F565" i="2"/>
  <c r="L565" i="2" s="1"/>
  <c r="F566" i="2"/>
  <c r="L566" i="2" s="1"/>
  <c r="F567" i="2"/>
  <c r="L567" i="2" s="1"/>
  <c r="F568" i="2"/>
  <c r="L568" i="2" s="1"/>
  <c r="B10" i="10"/>
  <c r="C19" i="10" s="1"/>
  <c r="C17" i="10"/>
  <c r="F56" i="3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B12" i="2"/>
  <c r="D56" i="3"/>
  <c r="B9" i="2"/>
  <c r="B11" i="2" s="1"/>
  <c r="C569" i="2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4" i="7"/>
  <c r="B15" i="7" s="1"/>
  <c r="B9" i="7"/>
  <c r="B10" i="7" s="1"/>
  <c r="H56" i="3"/>
  <c r="Q56" i="3" s="1"/>
  <c r="B58" i="3"/>
  <c r="D57" i="3"/>
  <c r="H57" i="3"/>
  <c r="C57" i="3"/>
  <c r="F57" i="3"/>
  <c r="L57" i="3" s="1"/>
  <c r="L42" i="2"/>
  <c r="L43" i="2"/>
  <c r="B44" i="2"/>
  <c r="B16" i="7" l="1"/>
  <c r="B17" i="7"/>
  <c r="B3" i="4"/>
  <c r="B13" i="4" s="1"/>
  <c r="C501" i="2"/>
  <c r="C513" i="2"/>
  <c r="C525" i="2"/>
  <c r="C537" i="2"/>
  <c r="C549" i="2"/>
  <c r="C502" i="2"/>
  <c r="C526" i="2"/>
  <c r="C550" i="2"/>
  <c r="C494" i="2"/>
  <c r="C554" i="2"/>
  <c r="C498" i="2"/>
  <c r="C523" i="2"/>
  <c r="C512" i="2"/>
  <c r="C514" i="2"/>
  <c r="C538" i="2"/>
  <c r="C530" i="2"/>
  <c r="C535" i="2"/>
  <c r="C548" i="2"/>
  <c r="C503" i="2"/>
  <c r="C515" i="2"/>
  <c r="C527" i="2"/>
  <c r="C539" i="2"/>
  <c r="C551" i="2"/>
  <c r="C517" i="2"/>
  <c r="C541" i="2"/>
  <c r="C518" i="2"/>
  <c r="C522" i="2"/>
  <c r="C547" i="2"/>
  <c r="C492" i="2"/>
  <c r="C504" i="2"/>
  <c r="C516" i="2"/>
  <c r="C528" i="2"/>
  <c r="C540" i="2"/>
  <c r="C552" i="2"/>
  <c r="C505" i="2"/>
  <c r="C529" i="2"/>
  <c r="C506" i="2"/>
  <c r="C510" i="2"/>
  <c r="C493" i="2"/>
  <c r="C553" i="2"/>
  <c r="C542" i="2"/>
  <c r="C546" i="2"/>
  <c r="C499" i="2"/>
  <c r="C524" i="2"/>
  <c r="C495" i="2"/>
  <c r="C507" i="2"/>
  <c r="C519" i="2"/>
  <c r="C531" i="2"/>
  <c r="C543" i="2"/>
  <c r="C555" i="2"/>
  <c r="C496" i="2"/>
  <c r="C508" i="2"/>
  <c r="C520" i="2"/>
  <c r="C532" i="2"/>
  <c r="C544" i="2"/>
  <c r="C556" i="2"/>
  <c r="C545" i="2"/>
  <c r="C534" i="2"/>
  <c r="C511" i="2"/>
  <c r="C500" i="2"/>
  <c r="C592" i="2"/>
  <c r="C497" i="2"/>
  <c r="C509" i="2"/>
  <c r="C521" i="2"/>
  <c r="C533" i="2"/>
  <c r="C53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D857" i="3"/>
  <c r="D773" i="3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F570" i="2"/>
  <c r="L570" i="2" s="1"/>
  <c r="C570" i="2"/>
  <c r="H41" i="2"/>
  <c r="Q41" i="2" s="1"/>
  <c r="R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B45" i="2"/>
  <c r="C44" i="2"/>
  <c r="D44" i="2"/>
  <c r="G4" i="4" a="1"/>
  <c r="B4" i="5" a="1"/>
  <c r="B4" i="4" a="1"/>
  <c r="R42" i="2" l="1"/>
  <c r="Q5" i="4"/>
  <c r="Q4" i="4"/>
  <c r="Q12" i="4"/>
  <c r="Q11" i="4"/>
  <c r="Q10" i="4"/>
  <c r="Q9" i="4"/>
  <c r="Q8" i="4"/>
  <c r="Q7" i="4"/>
  <c r="Q6" i="4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09" i="2"/>
  <c r="G113" i="2"/>
  <c r="G117" i="2"/>
  <c r="G121" i="2"/>
  <c r="G125" i="2"/>
  <c r="G129" i="2"/>
  <c r="G133" i="2"/>
  <c r="G137" i="2"/>
  <c r="G141" i="2"/>
  <c r="G145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46" i="2"/>
  <c r="G51" i="2"/>
  <c r="G56" i="2"/>
  <c r="G62" i="2"/>
  <c r="G67" i="2"/>
  <c r="G72" i="2"/>
  <c r="G78" i="2"/>
  <c r="G83" i="2"/>
  <c r="G88" i="2"/>
  <c r="G94" i="2"/>
  <c r="G99" i="2"/>
  <c r="G104" i="2"/>
  <c r="G110" i="2"/>
  <c r="G115" i="2"/>
  <c r="G120" i="2"/>
  <c r="G126" i="2"/>
  <c r="G131" i="2"/>
  <c r="G136" i="2"/>
  <c r="G142" i="2"/>
  <c r="G147" i="2"/>
  <c r="G152" i="2"/>
  <c r="G158" i="2"/>
  <c r="G163" i="2"/>
  <c r="G168" i="2"/>
  <c r="G174" i="2"/>
  <c r="G179" i="2"/>
  <c r="G184" i="2"/>
  <c r="G190" i="2"/>
  <c r="G195" i="2"/>
  <c r="G200" i="2"/>
  <c r="G206" i="2"/>
  <c r="G211" i="2"/>
  <c r="G216" i="2"/>
  <c r="G222" i="2"/>
  <c r="G227" i="2"/>
  <c r="G232" i="2"/>
  <c r="G238" i="2"/>
  <c r="G243" i="2"/>
  <c r="G248" i="2"/>
  <c r="G254" i="2"/>
  <c r="G259" i="2"/>
  <c r="G264" i="2"/>
  <c r="G270" i="2"/>
  <c r="G275" i="2"/>
  <c r="G280" i="2"/>
  <c r="G286" i="2"/>
  <c r="G291" i="2"/>
  <c r="G296" i="2"/>
  <c r="G302" i="2"/>
  <c r="G307" i="2"/>
  <c r="G312" i="2"/>
  <c r="G318" i="2"/>
  <c r="G323" i="2"/>
  <c r="G328" i="2"/>
  <c r="G334" i="2"/>
  <c r="G339" i="2"/>
  <c r="G344" i="2"/>
  <c r="G350" i="2"/>
  <c r="G355" i="2"/>
  <c r="G360" i="2"/>
  <c r="G366" i="2"/>
  <c r="G371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G456" i="2"/>
  <c r="G460" i="2"/>
  <c r="G47" i="2"/>
  <c r="G54" i="2"/>
  <c r="G60" i="2"/>
  <c r="G68" i="2"/>
  <c r="G75" i="2"/>
  <c r="G82" i="2"/>
  <c r="G90" i="2"/>
  <c r="G96" i="2"/>
  <c r="G103" i="2"/>
  <c r="G111" i="2"/>
  <c r="G118" i="2"/>
  <c r="G124" i="2"/>
  <c r="G132" i="2"/>
  <c r="G139" i="2"/>
  <c r="G146" i="2"/>
  <c r="G154" i="2"/>
  <c r="G160" i="2"/>
  <c r="G167" i="2"/>
  <c r="G175" i="2"/>
  <c r="G182" i="2"/>
  <c r="G188" i="2"/>
  <c r="G196" i="2"/>
  <c r="G203" i="2"/>
  <c r="G210" i="2"/>
  <c r="G218" i="2"/>
  <c r="G224" i="2"/>
  <c r="G231" i="2"/>
  <c r="G239" i="2"/>
  <c r="G246" i="2"/>
  <c r="G252" i="2"/>
  <c r="G260" i="2"/>
  <c r="G267" i="2"/>
  <c r="G274" i="2"/>
  <c r="G282" i="2"/>
  <c r="G288" i="2"/>
  <c r="G295" i="2"/>
  <c r="G303" i="2"/>
  <c r="G310" i="2"/>
  <c r="G316" i="2"/>
  <c r="G324" i="2"/>
  <c r="G331" i="2"/>
  <c r="G338" i="2"/>
  <c r="G346" i="2"/>
  <c r="G352" i="2"/>
  <c r="G359" i="2"/>
  <c r="G367" i="2"/>
  <c r="G374" i="2"/>
  <c r="G379" i="2"/>
  <c r="G385" i="2"/>
  <c r="G390" i="2"/>
  <c r="G395" i="2"/>
  <c r="G401" i="2"/>
  <c r="G406" i="2"/>
  <c r="G411" i="2"/>
  <c r="G417" i="2"/>
  <c r="G422" i="2"/>
  <c r="G427" i="2"/>
  <c r="G433" i="2"/>
  <c r="G438" i="2"/>
  <c r="G443" i="2"/>
  <c r="G449" i="2"/>
  <c r="G454" i="2"/>
  <c r="G459" i="2"/>
  <c r="G464" i="2"/>
  <c r="G468" i="2"/>
  <c r="G472" i="2"/>
  <c r="G476" i="2"/>
  <c r="G480" i="2"/>
  <c r="G484" i="2"/>
  <c r="G488" i="2"/>
  <c r="G492" i="2"/>
  <c r="G496" i="2"/>
  <c r="N496" i="2" s="1"/>
  <c r="G500" i="2"/>
  <c r="N500" i="2" s="1"/>
  <c r="G504" i="2"/>
  <c r="N504" i="2" s="1"/>
  <c r="G508" i="2"/>
  <c r="N508" i="2" s="1"/>
  <c r="G512" i="2"/>
  <c r="N512" i="2" s="1"/>
  <c r="G516" i="2"/>
  <c r="N516" i="2" s="1"/>
  <c r="G520" i="2"/>
  <c r="G524" i="2"/>
  <c r="G528" i="2"/>
  <c r="G532" i="2"/>
  <c r="N532" i="2" s="1"/>
  <c r="G536" i="2"/>
  <c r="G540" i="2"/>
  <c r="G544" i="2"/>
  <c r="N544" i="2" s="1"/>
  <c r="G548" i="2"/>
  <c r="N548" i="2" s="1"/>
  <c r="G42" i="2"/>
  <c r="N42" i="2" s="1"/>
  <c r="G50" i="2"/>
  <c r="G59" i="2"/>
  <c r="G70" i="2"/>
  <c r="G79" i="2"/>
  <c r="G87" i="2"/>
  <c r="G98" i="2"/>
  <c r="G107" i="2"/>
  <c r="G116" i="2"/>
  <c r="G127" i="2"/>
  <c r="G135" i="2"/>
  <c r="G144" i="2"/>
  <c r="G155" i="2"/>
  <c r="G164" i="2"/>
  <c r="G172" i="2"/>
  <c r="G183" i="2"/>
  <c r="G192" i="2"/>
  <c r="G202" i="2"/>
  <c r="G212" i="2"/>
  <c r="G220" i="2"/>
  <c r="G230" i="2"/>
  <c r="G240" i="2"/>
  <c r="G250" i="2"/>
  <c r="G258" i="2"/>
  <c r="G268" i="2"/>
  <c r="G278" i="2"/>
  <c r="G287" i="2"/>
  <c r="G298" i="2"/>
  <c r="G306" i="2"/>
  <c r="G315" i="2"/>
  <c r="G326" i="2"/>
  <c r="G335" i="2"/>
  <c r="G343" i="2"/>
  <c r="G354" i="2"/>
  <c r="G363" i="2"/>
  <c r="G372" i="2"/>
  <c r="G381" i="2"/>
  <c r="G387" i="2"/>
  <c r="G394" i="2"/>
  <c r="G402" i="2"/>
  <c r="G409" i="2"/>
  <c r="G415" i="2"/>
  <c r="G423" i="2"/>
  <c r="G430" i="2"/>
  <c r="G437" i="2"/>
  <c r="G445" i="2"/>
  <c r="G451" i="2"/>
  <c r="G458" i="2"/>
  <c r="G465" i="2"/>
  <c r="G470" i="2"/>
  <c r="G475" i="2"/>
  <c r="G481" i="2"/>
  <c r="G486" i="2"/>
  <c r="G491" i="2"/>
  <c r="G497" i="2"/>
  <c r="N497" i="2" s="1"/>
  <c r="G502" i="2"/>
  <c r="N502" i="2" s="1"/>
  <c r="G507" i="2"/>
  <c r="G513" i="2"/>
  <c r="G518" i="2"/>
  <c r="N518" i="2" s="1"/>
  <c r="G523" i="2"/>
  <c r="N523" i="2" s="1"/>
  <c r="G529" i="2"/>
  <c r="N529" i="2" s="1"/>
  <c r="G534" i="2"/>
  <c r="N534" i="2" s="1"/>
  <c r="G539" i="2"/>
  <c r="N539" i="2" s="1"/>
  <c r="G545" i="2"/>
  <c r="N545" i="2" s="1"/>
  <c r="G550" i="2"/>
  <c r="G554" i="2"/>
  <c r="G41" i="2"/>
  <c r="N41" i="2" s="1"/>
  <c r="G43" i="2"/>
  <c r="N43" i="2" s="1"/>
  <c r="G52" i="2"/>
  <c r="G63" i="2"/>
  <c r="G71" i="2"/>
  <c r="G80" i="2"/>
  <c r="G91" i="2"/>
  <c r="G100" i="2"/>
  <c r="G108" i="2"/>
  <c r="G119" i="2"/>
  <c r="G128" i="2"/>
  <c r="G138" i="2"/>
  <c r="G148" i="2"/>
  <c r="G156" i="2"/>
  <c r="G166" i="2"/>
  <c r="G176" i="2"/>
  <c r="G186" i="2"/>
  <c r="G194" i="2"/>
  <c r="G204" i="2"/>
  <c r="G214" i="2"/>
  <c r="G223" i="2"/>
  <c r="G234" i="2"/>
  <c r="G242" i="2"/>
  <c r="G251" i="2"/>
  <c r="G262" i="2"/>
  <c r="G271" i="2"/>
  <c r="G279" i="2"/>
  <c r="G290" i="2"/>
  <c r="G299" i="2"/>
  <c r="G308" i="2"/>
  <c r="G319" i="2"/>
  <c r="G327" i="2"/>
  <c r="G336" i="2"/>
  <c r="G347" i="2"/>
  <c r="G356" i="2"/>
  <c r="G364" i="2"/>
  <c r="G375" i="2"/>
  <c r="G382" i="2"/>
  <c r="G389" i="2"/>
  <c r="G397" i="2"/>
  <c r="G403" i="2"/>
  <c r="G410" i="2"/>
  <c r="G418" i="2"/>
  <c r="G425" i="2"/>
  <c r="G431" i="2"/>
  <c r="G439" i="2"/>
  <c r="G446" i="2"/>
  <c r="G453" i="2"/>
  <c r="G461" i="2"/>
  <c r="G466" i="2"/>
  <c r="G471" i="2"/>
  <c r="G477" i="2"/>
  <c r="G482" i="2"/>
  <c r="G487" i="2"/>
  <c r="G493" i="2"/>
  <c r="N493" i="2" s="1"/>
  <c r="G498" i="2"/>
  <c r="N498" i="2" s="1"/>
  <c r="G503" i="2"/>
  <c r="N503" i="2" s="1"/>
  <c r="G509" i="2"/>
  <c r="N509" i="2" s="1"/>
  <c r="G514" i="2"/>
  <c r="G519" i="2"/>
  <c r="G525" i="2"/>
  <c r="G530" i="2"/>
  <c r="N530" i="2" s="1"/>
  <c r="G535" i="2"/>
  <c r="G541" i="2"/>
  <c r="G546" i="2"/>
  <c r="G551" i="2"/>
  <c r="I551" i="2" s="1"/>
  <c r="K551" i="2" s="1"/>
  <c r="M551" i="2" s="1"/>
  <c r="G555" i="2"/>
  <c r="G44" i="2"/>
  <c r="N44" i="2" s="1"/>
  <c r="G55" i="2"/>
  <c r="G64" i="2"/>
  <c r="G74" i="2"/>
  <c r="G84" i="2"/>
  <c r="G92" i="2"/>
  <c r="G102" i="2"/>
  <c r="G112" i="2"/>
  <c r="G122" i="2"/>
  <c r="G130" i="2"/>
  <c r="G140" i="2"/>
  <c r="G150" i="2"/>
  <c r="G159" i="2"/>
  <c r="G170" i="2"/>
  <c r="G178" i="2"/>
  <c r="G187" i="2"/>
  <c r="G198" i="2"/>
  <c r="G207" i="2"/>
  <c r="G215" i="2"/>
  <c r="G226" i="2"/>
  <c r="G235" i="2"/>
  <c r="G244" i="2"/>
  <c r="G255" i="2"/>
  <c r="G263" i="2"/>
  <c r="G272" i="2"/>
  <c r="G283" i="2"/>
  <c r="G292" i="2"/>
  <c r="G300" i="2"/>
  <c r="G311" i="2"/>
  <c r="G320" i="2"/>
  <c r="G330" i="2"/>
  <c r="G340" i="2"/>
  <c r="G348" i="2"/>
  <c r="G358" i="2"/>
  <c r="G368" i="2"/>
  <c r="G377" i="2"/>
  <c r="G383" i="2"/>
  <c r="G391" i="2"/>
  <c r="G398" i="2"/>
  <c r="G405" i="2"/>
  <c r="G413" i="2"/>
  <c r="G419" i="2"/>
  <c r="G426" i="2"/>
  <c r="G434" i="2"/>
  <c r="G441" i="2"/>
  <c r="G447" i="2"/>
  <c r="G455" i="2"/>
  <c r="G462" i="2"/>
  <c r="G467" i="2"/>
  <c r="G473" i="2"/>
  <c r="G478" i="2"/>
  <c r="G483" i="2"/>
  <c r="G489" i="2"/>
  <c r="G494" i="2"/>
  <c r="I494" i="2" s="1"/>
  <c r="K494" i="2" s="1"/>
  <c r="M494" i="2" s="1"/>
  <c r="G499" i="2"/>
  <c r="N499" i="2" s="1"/>
  <c r="G505" i="2"/>
  <c r="G510" i="2"/>
  <c r="G515" i="2"/>
  <c r="N515" i="2" s="1"/>
  <c r="G521" i="2"/>
  <c r="N521" i="2" s="1"/>
  <c r="G526" i="2"/>
  <c r="N526" i="2" s="1"/>
  <c r="G531" i="2"/>
  <c r="N531" i="2" s="1"/>
  <c r="G537" i="2"/>
  <c r="N537" i="2" s="1"/>
  <c r="G542" i="2"/>
  <c r="N542" i="2" s="1"/>
  <c r="G547" i="2"/>
  <c r="G552" i="2"/>
  <c r="G556" i="2"/>
  <c r="I556" i="2" s="1"/>
  <c r="K556" i="2" s="1"/>
  <c r="M556" i="2" s="1"/>
  <c r="G48" i="2"/>
  <c r="G58" i="2"/>
  <c r="G66" i="2"/>
  <c r="G76" i="2"/>
  <c r="G86" i="2"/>
  <c r="G95" i="2"/>
  <c r="G106" i="2"/>
  <c r="G114" i="2"/>
  <c r="G123" i="2"/>
  <c r="G134" i="2"/>
  <c r="G143" i="2"/>
  <c r="G151" i="2"/>
  <c r="G162" i="2"/>
  <c r="G171" i="2"/>
  <c r="G180" i="2"/>
  <c r="G191" i="2"/>
  <c r="G199" i="2"/>
  <c r="G208" i="2"/>
  <c r="G219" i="2"/>
  <c r="G228" i="2"/>
  <c r="G236" i="2"/>
  <c r="G247" i="2"/>
  <c r="G256" i="2"/>
  <c r="G266" i="2"/>
  <c r="G276" i="2"/>
  <c r="G284" i="2"/>
  <c r="G294" i="2"/>
  <c r="G304" i="2"/>
  <c r="G314" i="2"/>
  <c r="G322" i="2"/>
  <c r="G332" i="2"/>
  <c r="G342" i="2"/>
  <c r="G351" i="2"/>
  <c r="G362" i="2"/>
  <c r="G370" i="2"/>
  <c r="G378" i="2"/>
  <c r="G386" i="2"/>
  <c r="G393" i="2"/>
  <c r="G399" i="2"/>
  <c r="G407" i="2"/>
  <c r="G414" i="2"/>
  <c r="G421" i="2"/>
  <c r="G429" i="2"/>
  <c r="G435" i="2"/>
  <c r="G442" i="2"/>
  <c r="G450" i="2"/>
  <c r="G457" i="2"/>
  <c r="G463" i="2"/>
  <c r="G469" i="2"/>
  <c r="G474" i="2"/>
  <c r="G479" i="2"/>
  <c r="G485" i="2"/>
  <c r="G490" i="2"/>
  <c r="G495" i="2"/>
  <c r="N495" i="2" s="1"/>
  <c r="G501" i="2"/>
  <c r="N501" i="2" s="1"/>
  <c r="G506" i="2"/>
  <c r="N506" i="2" s="1"/>
  <c r="G511" i="2"/>
  <c r="N511" i="2" s="1"/>
  <c r="G517" i="2"/>
  <c r="G522" i="2"/>
  <c r="G527" i="2"/>
  <c r="N527" i="2" s="1"/>
  <c r="G533" i="2"/>
  <c r="N533" i="2" s="1"/>
  <c r="G538" i="2"/>
  <c r="G543" i="2"/>
  <c r="G549" i="2"/>
  <c r="G553" i="2"/>
  <c r="I553" i="2" s="1"/>
  <c r="K553" i="2" s="1"/>
  <c r="M553" i="2" s="1"/>
  <c r="G557" i="2"/>
  <c r="N557" i="2" s="1"/>
  <c r="G558" i="2"/>
  <c r="N558" i="2" s="1"/>
  <c r="G559" i="2"/>
  <c r="N559" i="2" s="1"/>
  <c r="G560" i="2"/>
  <c r="N560" i="2" s="1"/>
  <c r="G561" i="2"/>
  <c r="G562" i="2"/>
  <c r="G563" i="2"/>
  <c r="I563" i="2" s="1"/>
  <c r="K563" i="2" s="1"/>
  <c r="M563" i="2" s="1"/>
  <c r="G564" i="2"/>
  <c r="N564" i="2" s="1"/>
  <c r="G565" i="2"/>
  <c r="G566" i="2"/>
  <c r="G567" i="2"/>
  <c r="N567" i="2" s="1"/>
  <c r="G568" i="2"/>
  <c r="N568" i="2" s="1"/>
  <c r="G569" i="2"/>
  <c r="N569" i="2" s="1"/>
  <c r="G570" i="2"/>
  <c r="N570" i="2" s="1"/>
  <c r="B3" i="5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N571" i="2" s="1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Q497" i="2"/>
  <c r="Q561" i="2"/>
  <c r="Q557" i="2"/>
  <c r="Q549" i="2"/>
  <c r="Q568" i="2"/>
  <c r="Q520" i="2"/>
  <c r="Q527" i="2"/>
  <c r="Q566" i="2"/>
  <c r="Q550" i="2"/>
  <c r="Q534" i="2"/>
  <c r="Q501" i="2"/>
  <c r="Q529" i="2"/>
  <c r="Q525" i="2"/>
  <c r="Q553" i="2"/>
  <c r="Q517" i="2"/>
  <c r="Q560" i="2"/>
  <c r="Q544" i="2"/>
  <c r="Q528" i="2"/>
  <c r="Q512" i="2"/>
  <c r="Q567" i="2"/>
  <c r="Q551" i="2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92" i="2"/>
  <c r="N520" i="2"/>
  <c r="N524" i="2"/>
  <c r="N528" i="2"/>
  <c r="N536" i="2"/>
  <c r="N540" i="2"/>
  <c r="N552" i="2"/>
  <c r="N556" i="2"/>
  <c r="E494" i="2"/>
  <c r="J494" i="2" s="1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J518" i="2" s="1"/>
  <c r="E522" i="2"/>
  <c r="J522" i="2" s="1"/>
  <c r="E526" i="2"/>
  <c r="J526" i="2" s="1"/>
  <c r="E530" i="2"/>
  <c r="J530" i="2" s="1"/>
  <c r="N505" i="2"/>
  <c r="N513" i="2"/>
  <c r="N517" i="2"/>
  <c r="N525" i="2"/>
  <c r="N541" i="2"/>
  <c r="N549" i="2"/>
  <c r="N553" i="2"/>
  <c r="N561" i="2"/>
  <c r="N565" i="2"/>
  <c r="N510" i="2"/>
  <c r="N514" i="2"/>
  <c r="N522" i="2"/>
  <c r="N538" i="2"/>
  <c r="N546" i="2"/>
  <c r="N550" i="2"/>
  <c r="N554" i="2"/>
  <c r="N562" i="2"/>
  <c r="N566" i="2"/>
  <c r="N519" i="2"/>
  <c r="N535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J539" i="2" s="1"/>
  <c r="E543" i="2"/>
  <c r="J543" i="2" s="1"/>
  <c r="E547" i="2"/>
  <c r="J547" i="2" s="1"/>
  <c r="E551" i="2"/>
  <c r="J551" i="2" s="1"/>
  <c r="E555" i="2"/>
  <c r="J555" i="2" s="1"/>
  <c r="E559" i="2"/>
  <c r="J559" i="2" s="1"/>
  <c r="E563" i="2"/>
  <c r="J563" i="2" s="1"/>
  <c r="E567" i="2"/>
  <c r="J567" i="2" s="1"/>
  <c r="E571" i="2"/>
  <c r="J571" i="2" s="1"/>
  <c r="N507" i="2"/>
  <c r="N555" i="2"/>
  <c r="N543" i="2"/>
  <c r="E496" i="2"/>
  <c r="J496" i="2" s="1"/>
  <c r="E501" i="2"/>
  <c r="J501" i="2" s="1"/>
  <c r="E507" i="2"/>
  <c r="J507" i="2" s="1"/>
  <c r="E512" i="2"/>
  <c r="J512" i="2" s="1"/>
  <c r="E517" i="2"/>
  <c r="J517" i="2" s="1"/>
  <c r="E523" i="2"/>
  <c r="J523" i="2" s="1"/>
  <c r="E528" i="2"/>
  <c r="J528" i="2" s="1"/>
  <c r="E533" i="2"/>
  <c r="J533" i="2" s="1"/>
  <c r="E537" i="2"/>
  <c r="J537" i="2" s="1"/>
  <c r="E541" i="2"/>
  <c r="J541" i="2" s="1"/>
  <c r="E545" i="2"/>
  <c r="J545" i="2" s="1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J552" i="2" s="1"/>
  <c r="E560" i="2"/>
  <c r="J560" i="2" s="1"/>
  <c r="E568" i="2"/>
  <c r="J568" i="2" s="1"/>
  <c r="E500" i="2"/>
  <c r="J500" i="2" s="1"/>
  <c r="E497" i="2"/>
  <c r="J497" i="2" s="1"/>
  <c r="E508" i="2"/>
  <c r="J508" i="2" s="1"/>
  <c r="E519" i="2"/>
  <c r="J519" i="2" s="1"/>
  <c r="E529" i="2"/>
  <c r="J529" i="2" s="1"/>
  <c r="E538" i="2"/>
  <c r="J538" i="2" s="1"/>
  <c r="E546" i="2"/>
  <c r="J546" i="2" s="1"/>
  <c r="E554" i="2"/>
  <c r="J554" i="2" s="1"/>
  <c r="E562" i="2"/>
  <c r="J562" i="2" s="1"/>
  <c r="E570" i="2"/>
  <c r="J570" i="2" s="1"/>
  <c r="E41" i="2"/>
  <c r="J41" i="2" s="1"/>
  <c r="E511" i="2"/>
  <c r="J511" i="2" s="1"/>
  <c r="E521" i="2"/>
  <c r="J521" i="2" s="1"/>
  <c r="E532" i="2"/>
  <c r="J532" i="2" s="1"/>
  <c r="E540" i="2"/>
  <c r="J540" i="2" s="1"/>
  <c r="E548" i="2"/>
  <c r="J548" i="2" s="1"/>
  <c r="E556" i="2"/>
  <c r="J556" i="2" s="1"/>
  <c r="E564" i="2"/>
  <c r="J564" i="2" s="1"/>
  <c r="E572" i="2"/>
  <c r="Q513" i="2"/>
  <c r="Q508" i="2"/>
  <c r="Q537" i="2"/>
  <c r="Q565" i="2"/>
  <c r="I565" i="2"/>
  <c r="K565" i="2" s="1"/>
  <c r="M565" i="2" s="1"/>
  <c r="Q498" i="2"/>
  <c r="Q556" i="2"/>
  <c r="Q540" i="2"/>
  <c r="I540" i="2"/>
  <c r="K540" i="2" s="1"/>
  <c r="M540" i="2" s="1"/>
  <c r="Q524" i="2"/>
  <c r="I524" i="2"/>
  <c r="K524" i="2" s="1"/>
  <c r="M524" i="2" s="1"/>
  <c r="Q507" i="2"/>
  <c r="Q563" i="2"/>
  <c r="Q547" i="2"/>
  <c r="I547" i="2"/>
  <c r="K547" i="2" s="1"/>
  <c r="M547" i="2" s="1"/>
  <c r="Q531" i="2"/>
  <c r="Q515" i="2"/>
  <c r="Q495" i="2"/>
  <c r="Q570" i="2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E43" i="2"/>
  <c r="J43" i="2" s="1"/>
  <c r="E42" i="2"/>
  <c r="J42" i="2" s="1"/>
  <c r="E44" i="2"/>
  <c r="J44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I55" i="3"/>
  <c r="K55" i="3" s="1"/>
  <c r="M55" i="3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I537" i="2" l="1"/>
  <c r="K537" i="2" s="1"/>
  <c r="M537" i="2" s="1"/>
  <c r="B16" i="5"/>
  <c r="B17" i="5" s="1"/>
  <c r="B26" i="5" s="1"/>
  <c r="C26" i="5" s="1"/>
  <c r="I508" i="2"/>
  <c r="K508" i="2" s="1"/>
  <c r="M508" i="2" s="1"/>
  <c r="I570" i="2"/>
  <c r="K570" i="2" s="1"/>
  <c r="M570" i="2" s="1"/>
  <c r="I498" i="2"/>
  <c r="K498" i="2" s="1"/>
  <c r="M498" i="2" s="1"/>
  <c r="V16" i="4" a="1"/>
  <c r="V16" i="4" s="1"/>
  <c r="V19" i="4" s="1"/>
  <c r="V15" i="4" a="1"/>
  <c r="V15" i="4" s="1"/>
  <c r="V18" i="4" s="1"/>
  <c r="W22" i="4" s="1" a="1"/>
  <c r="W22" i="4" s="1"/>
  <c r="B15" i="4" s="1"/>
  <c r="I560" i="2"/>
  <c r="K560" i="2" s="1"/>
  <c r="M560" i="2" s="1"/>
  <c r="N551" i="2"/>
  <c r="N494" i="2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B573" i="2"/>
  <c r="G572" i="2"/>
  <c r="N572" i="2" s="1"/>
  <c r="F572" i="2"/>
  <c r="L572" i="2" s="1"/>
  <c r="C572" i="2"/>
  <c r="H572" i="2"/>
  <c r="D572" i="2"/>
  <c r="J572" i="2" s="1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K41" i="2" s="1"/>
  <c r="M41" i="2" s="1"/>
  <c r="I44" i="2"/>
  <c r="K44" i="2" s="1"/>
  <c r="M44" i="2" s="1"/>
  <c r="T54" i="3"/>
  <c r="T57" i="3"/>
  <c r="G17" i="4"/>
  <c r="L59" i="3"/>
  <c r="O59" i="3"/>
  <c r="T55" i="3"/>
  <c r="T56" i="3"/>
  <c r="G26" i="4"/>
  <c r="H26" i="4" s="1"/>
  <c r="G23" i="4"/>
  <c r="G21" i="4" s="1"/>
  <c r="G22" i="4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B22" i="5" l="1"/>
  <c r="B20" i="5" s="1"/>
  <c r="B21" i="5" s="1"/>
  <c r="W21" i="4" a="1"/>
  <c r="W21" i="4" s="1"/>
  <c r="B14" i="4" s="1"/>
  <c r="W23" i="4" a="1"/>
  <c r="W23" i="4" s="1"/>
  <c r="B1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B18" i="4" l="1"/>
  <c r="T45" i="2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B23" i="4" l="1"/>
  <c r="B21" i="4" s="1"/>
  <c r="B22" i="4" s="1"/>
  <c r="B26" i="4"/>
  <c r="C26" i="4" s="1"/>
  <c r="J574" i="2"/>
  <c r="O62" i="3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J575" i="2" l="1"/>
  <c r="Q575" i="2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J578" i="2" l="1"/>
  <c r="S50" i="2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J579" i="2" l="1"/>
  <c r="Q579" i="2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J580" i="2" l="1"/>
  <c r="Q580" i="2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J585" i="2" l="1"/>
  <c r="Q585" i="2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J586" i="2" l="1"/>
  <c r="Q586" i="2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J588" i="2" l="1"/>
  <c r="Q588" i="2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J589" i="2" l="1"/>
  <c r="Q589" i="2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J590" i="2" l="1"/>
  <c r="B592" i="2"/>
  <c r="G591" i="2"/>
  <c r="F591" i="2"/>
  <c r="L591" i="2" s="1"/>
  <c r="C591" i="2"/>
  <c r="D591" i="2"/>
  <c r="D592" i="2" s="1"/>
  <c r="H591" i="2"/>
  <c r="H592" i="2" s="1"/>
  <c r="E591" i="2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J591" i="2" l="1"/>
  <c r="E592" i="2"/>
  <c r="N591" i="2"/>
  <c r="G592" i="2"/>
  <c r="Q591" i="2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l="1"/>
  <c r="M166" i="3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P579" i="2"/>
  <c r="U579" i="2" s="1"/>
  <c r="P497" i="2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P500" i="2"/>
  <c r="U500" i="2" s="1"/>
  <c r="P578" i="2"/>
  <c r="U578" i="2" s="1"/>
  <c r="P549" i="2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P537" i="2"/>
  <c r="P539" i="2"/>
  <c r="U539" i="2" s="1"/>
  <c r="P521" i="2"/>
  <c r="P577" i="2"/>
  <c r="P496" i="2"/>
  <c r="P544" i="2"/>
  <c r="P508" i="2"/>
  <c r="U508" i="2" s="1"/>
  <c r="P585" i="2"/>
  <c r="U585" i="2" s="1"/>
  <c r="P589" i="2"/>
  <c r="P550" i="2"/>
  <c r="U550" i="2" s="1"/>
  <c r="P524" i="2"/>
  <c r="P534" i="2"/>
  <c r="P580" i="2"/>
  <c r="P557" i="2"/>
  <c r="P558" i="2"/>
  <c r="U558" i="2" s="1"/>
  <c r="P561" i="2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U532" i="2" s="1"/>
  <c r="P527" i="2"/>
  <c r="U527" i="2" s="1"/>
  <c r="P531" i="2"/>
  <c r="U531" i="2" s="1"/>
  <c r="P536" i="2"/>
  <c r="P546" i="2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P504" i="2"/>
  <c r="U504" i="2" s="1"/>
  <c r="P543" i="2"/>
  <c r="P583" i="2"/>
  <c r="U583" i="2" s="1"/>
  <c r="P530" i="2"/>
  <c r="U530" i="2" s="1"/>
  <c r="P528" i="2"/>
  <c r="P576" i="2"/>
  <c r="P571" i="2"/>
  <c r="P573" i="2"/>
  <c r="S562" i="2"/>
  <c r="U545" i="2"/>
  <c r="P493" i="2"/>
  <c r="P569" i="2"/>
  <c r="U569" i="2" s="1"/>
  <c r="P538" i="2"/>
  <c r="P522" i="2"/>
  <c r="U522" i="2" s="1"/>
  <c r="P563" i="2"/>
  <c r="P552" i="2"/>
  <c r="P499" i="2"/>
  <c r="U499" i="2" s="1"/>
  <c r="P570" i="2"/>
  <c r="P509" i="2"/>
  <c r="U509" i="2" s="1"/>
  <c r="P591" i="2"/>
  <c r="P551" i="2"/>
  <c r="U551" i="2" s="1"/>
  <c r="P495" i="2"/>
  <c r="U495" i="2" s="1"/>
  <c r="S537" i="2"/>
  <c r="T491" i="2"/>
  <c r="B22" i="2" s="1"/>
  <c r="B23" i="2" s="1"/>
  <c r="P505" i="2"/>
  <c r="P584" i="2"/>
  <c r="P520" i="2"/>
  <c r="P581" i="2"/>
  <c r="U581" i="2" s="1"/>
  <c r="P523" i="2"/>
  <c r="U523" i="2" s="1"/>
  <c r="P540" i="2"/>
  <c r="U540" i="2" s="1"/>
  <c r="S528" i="2"/>
  <c r="S517" i="2"/>
  <c r="S521" i="2"/>
  <c r="U514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U576" i="2" l="1"/>
  <c r="U552" i="2"/>
  <c r="U496" i="2"/>
  <c r="U543" i="2"/>
  <c r="U505" i="2"/>
  <c r="U549" i="2"/>
  <c r="U534" i="2"/>
  <c r="U554" i="2"/>
  <c r="U492" i="2"/>
  <c r="U577" i="2"/>
  <c r="U536" i="2"/>
  <c r="U553" i="2"/>
  <c r="U589" i="2"/>
  <c r="U520" i="2"/>
  <c r="U493" i="2"/>
  <c r="U511" i="2"/>
  <c r="U538" i="2"/>
  <c r="U557" i="2"/>
  <c r="U544" i="2"/>
  <c r="U503" i="2"/>
  <c r="U547" i="2"/>
  <c r="U584" i="2"/>
  <c r="U546" i="2"/>
  <c r="U561" i="2"/>
  <c r="U497" i="2"/>
  <c r="B25" i="2"/>
  <c r="B26" i="2" s="1"/>
  <c r="U591" i="2"/>
  <c r="A32" i="2"/>
  <c r="A33" i="2"/>
  <c r="U588" i="2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P684" i="3" s="1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S684" i="3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U684" i="3" l="1"/>
  <c r="B24" i="3" s="1"/>
  <c r="B25" i="3" s="1"/>
  <c r="S854" i="3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P892" i="3"/>
  <c r="U892" i="3" s="1"/>
  <c r="P916" i="3"/>
  <c r="P908" i="3"/>
  <c r="P716" i="3"/>
  <c r="P811" i="3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U777" i="3" s="1"/>
  <c r="P919" i="3"/>
  <c r="P858" i="3"/>
  <c r="U858" i="3" s="1"/>
  <c r="P689" i="3"/>
  <c r="U689" i="3" s="1"/>
  <c r="P761" i="3"/>
  <c r="P755" i="3"/>
  <c r="U755" i="3" s="1"/>
  <c r="P692" i="3"/>
  <c r="P882" i="3"/>
  <c r="P790" i="3"/>
  <c r="U790" i="3" s="1"/>
  <c r="P792" i="3"/>
  <c r="P749" i="3"/>
  <c r="P846" i="3"/>
  <c r="U846" i="3" s="1"/>
  <c r="P718" i="3"/>
  <c r="U718" i="3" s="1"/>
  <c r="P863" i="3"/>
  <c r="P762" i="3"/>
  <c r="U762" i="3" s="1"/>
  <c r="P797" i="3"/>
  <c r="P917" i="3"/>
  <c r="P728" i="3"/>
  <c r="P747" i="3"/>
  <c r="P769" i="3"/>
  <c r="P706" i="3"/>
  <c r="U706" i="3" s="1"/>
  <c r="P812" i="3"/>
  <c r="P927" i="3"/>
  <c r="P887" i="3"/>
  <c r="U887" i="3" s="1"/>
  <c r="P939" i="3"/>
  <c r="P741" i="3"/>
  <c r="P750" i="3"/>
  <c r="U750" i="3" s="1"/>
  <c r="P915" i="3"/>
  <c r="P753" i="3"/>
  <c r="P711" i="3"/>
  <c r="P808" i="3"/>
  <c r="P820" i="3"/>
  <c r="P705" i="3"/>
  <c r="P854" i="3"/>
  <c r="U854" i="3" s="1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P805" i="3"/>
  <c r="P795" i="3"/>
  <c r="U795" i="3" s="1"/>
  <c r="P876" i="3"/>
  <c r="P727" i="3"/>
  <c r="P889" i="3"/>
  <c r="P913" i="3"/>
  <c r="P770" i="3"/>
  <c r="P707" i="3"/>
  <c r="U707" i="3" s="1"/>
  <c r="P897" i="3"/>
  <c r="U897" i="3" s="1"/>
  <c r="P712" i="3"/>
  <c r="U712" i="3" s="1"/>
  <c r="P904" i="3"/>
  <c r="P839" i="3"/>
  <c r="P824" i="3"/>
  <c r="P851" i="3"/>
  <c r="U851" i="3" s="1"/>
  <c r="P880" i="3"/>
  <c r="U880" i="3" s="1"/>
  <c r="P691" i="3"/>
  <c r="P804" i="3"/>
  <c r="P937" i="3"/>
  <c r="P931" i="3"/>
  <c r="P742" i="3"/>
  <c r="P934" i="3"/>
  <c r="P869" i="3"/>
  <c r="P879" i="3"/>
  <c r="P816" i="3"/>
  <c r="U816" i="3" s="1"/>
  <c r="P765" i="3"/>
  <c r="P754" i="3"/>
  <c r="P700" i="3"/>
  <c r="P829" i="3"/>
  <c r="U829" i="3" s="1"/>
  <c r="P766" i="3"/>
  <c r="P701" i="3"/>
  <c r="P832" i="3"/>
  <c r="P921" i="3"/>
  <c r="P704" i="3"/>
  <c r="U704" i="3" s="1"/>
  <c r="P693" i="3"/>
  <c r="P885" i="3"/>
  <c r="U885" i="3" s="1"/>
  <c r="P827" i="3"/>
  <c r="U827" i="3" s="1"/>
  <c r="P771" i="3"/>
  <c r="P813" i="3"/>
  <c r="P901" i="3"/>
  <c r="P783" i="3"/>
  <c r="U783" i="3" s="1"/>
  <c r="P838" i="3"/>
  <c r="P914" i="3"/>
  <c r="P884" i="3"/>
  <c r="U884" i="3" s="1"/>
  <c r="P910" i="3"/>
  <c r="P834" i="3"/>
  <c r="P774" i="3"/>
  <c r="P730" i="3"/>
  <c r="P717" i="3"/>
  <c r="U717" i="3" s="1"/>
  <c r="P907" i="3"/>
  <c r="P835" i="3"/>
  <c r="U835" i="3" s="1"/>
  <c r="P696" i="3"/>
  <c r="U696" i="3" s="1"/>
  <c r="P903" i="3"/>
  <c r="P830" i="3"/>
  <c r="P818" i="3"/>
  <c r="P924" i="3"/>
  <c r="P906" i="3"/>
  <c r="P788" i="3"/>
  <c r="P861" i="3"/>
  <c r="P744" i="3"/>
  <c r="P688" i="3"/>
  <c r="U688" i="3" s="1"/>
  <c r="P823" i="3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P877" i="3"/>
  <c r="P799" i="3"/>
  <c r="P862" i="3"/>
  <c r="P710" i="3"/>
  <c r="P902" i="3"/>
  <c r="P837" i="3"/>
  <c r="P745" i="3"/>
  <c r="U745" i="3" s="1"/>
  <c r="P779" i="3"/>
  <c r="P840" i="3"/>
  <c r="U840" i="3" s="1"/>
  <c r="P855" i="3"/>
  <c r="P780" i="3"/>
  <c r="P726" i="3"/>
  <c r="P789" i="3"/>
  <c r="P785" i="3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P871" i="3"/>
  <c r="U871" i="3" s="1"/>
  <c r="P905" i="3"/>
  <c r="P815" i="3"/>
  <c r="P764" i="3"/>
  <c r="P793" i="3"/>
  <c r="P833" i="3"/>
  <c r="U833" i="3" s="1"/>
  <c r="P773" i="3"/>
  <c r="P697" i="3"/>
  <c r="U697" i="3" s="1"/>
  <c r="P928" i="3"/>
  <c r="P849" i="3"/>
  <c r="P801" i="3"/>
  <c r="U801" i="3" s="1"/>
  <c r="P857" i="3"/>
  <c r="P826" i="3"/>
  <c r="P926" i="3"/>
  <c r="P819" i="3"/>
  <c r="U819" i="3" s="1"/>
  <c r="P896" i="3"/>
  <c r="P758" i="3"/>
  <c r="U758" i="3" s="1"/>
  <c r="P843" i="3"/>
  <c r="U843" i="3" s="1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S896" i="3"/>
  <c r="S698" i="3"/>
  <c r="U698" i="3" s="1"/>
  <c r="S705" i="3"/>
  <c r="U705" i="3" s="1"/>
  <c r="S877" i="3"/>
  <c r="S849" i="3"/>
  <c r="S921" i="3"/>
  <c r="S920" i="3"/>
  <c r="S691" i="3"/>
  <c r="S710" i="3"/>
  <c r="U710" i="3" s="1"/>
  <c r="S862" i="3"/>
  <c r="S781" i="3"/>
  <c r="S793" i="3"/>
  <c r="S935" i="3"/>
  <c r="U935" i="3" s="1"/>
  <c r="S899" i="3"/>
  <c r="S876" i="3"/>
  <c r="U876" i="3" s="1"/>
  <c r="S786" i="3"/>
  <c r="U786" i="3" s="1"/>
  <c r="S748" i="3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U926" i="3" s="1"/>
  <c r="S879" i="3"/>
  <c r="U879" i="3" s="1"/>
  <c r="S934" i="3"/>
  <c r="S904" i="3"/>
  <c r="S882" i="3"/>
  <c r="U882" i="3" s="1"/>
  <c r="S799" i="3"/>
  <c r="S824" i="3"/>
  <c r="U824" i="3" s="1"/>
  <c r="S815" i="3"/>
  <c r="S792" i="3"/>
  <c r="S928" i="3"/>
  <c r="U802" i="3"/>
  <c r="U770" i="3"/>
  <c r="U861" i="3"/>
  <c r="U716" i="3"/>
  <c r="U886" i="3"/>
  <c r="U769" i="3"/>
  <c r="U856" i="3"/>
  <c r="U913" i="3"/>
  <c r="U805" i="3"/>
  <c r="U905" i="3"/>
  <c r="U693" i="3"/>
  <c r="U930" i="3"/>
  <c r="U711" i="3"/>
  <c r="U813" i="3"/>
  <c r="P936" i="3"/>
  <c r="P895" i="3"/>
  <c r="U895" i="3" s="1"/>
  <c r="P806" i="3"/>
  <c r="P845" i="3"/>
  <c r="U845" i="3" s="1"/>
  <c r="P715" i="3"/>
  <c r="P767" i="3"/>
  <c r="U767" i="3" s="1"/>
  <c r="P794" i="3"/>
  <c r="P891" i="3"/>
  <c r="P803" i="3"/>
  <c r="U803" i="3" s="1"/>
  <c r="P798" i="3"/>
  <c r="P796" i="3"/>
  <c r="P699" i="3"/>
  <c r="P735" i="3"/>
  <c r="P725" i="3"/>
  <c r="U725" i="3" s="1"/>
  <c r="P694" i="3"/>
  <c r="U694" i="3" s="1"/>
  <c r="U797" i="3"/>
  <c r="U814" i="3"/>
  <c r="U732" i="3"/>
  <c r="P933" i="3"/>
  <c r="U917" i="3"/>
  <c r="U740" i="3"/>
  <c r="U916" i="3"/>
  <c r="U924" i="3"/>
  <c r="U759" i="3"/>
  <c r="U830" i="3"/>
  <c r="U881" i="3"/>
  <c r="U721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S908" i="3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M684" i="3"/>
  <c r="T684" i="3"/>
  <c r="U918" i="3" l="1"/>
  <c r="U920" i="3"/>
  <c r="U863" i="3"/>
  <c r="U804" i="3"/>
  <c r="U785" i="3"/>
  <c r="U912" i="3"/>
  <c r="U700" i="3"/>
  <c r="U857" i="3"/>
  <c r="U730" i="3"/>
  <c r="U931" i="3"/>
  <c r="U747" i="3"/>
  <c r="U708" i="3"/>
  <c r="U870" i="3"/>
  <c r="U914" i="3"/>
  <c r="U908" i="3"/>
  <c r="U753" i="3"/>
  <c r="U731" i="3"/>
  <c r="U715" i="3"/>
  <c r="U904" i="3"/>
  <c r="U934" i="3"/>
  <c r="U855" i="3"/>
  <c r="U911" i="3"/>
  <c r="U748" i="3"/>
  <c r="U773" i="3"/>
  <c r="U779" i="3"/>
  <c r="U780" i="3"/>
  <c r="U815" i="3"/>
  <c r="U888" i="3"/>
  <c r="U939" i="3"/>
  <c r="U869" i="3"/>
  <c r="U906" i="3"/>
  <c r="U910" i="3"/>
  <c r="U742" i="3"/>
  <c r="U909" i="3"/>
  <c r="U902" i="3"/>
  <c r="U810" i="3"/>
  <c r="U826" i="3"/>
  <c r="U726" i="3"/>
  <c r="U823" i="3"/>
  <c r="U907" i="3"/>
  <c r="U839" i="3"/>
  <c r="U853" i="3"/>
  <c r="U798" i="3"/>
  <c r="U933" i="3"/>
  <c r="U903" i="3"/>
  <c r="U741" i="3"/>
  <c r="U811" i="3"/>
  <c r="U781" i="3"/>
  <c r="U760" i="3"/>
  <c r="U761" i="3"/>
  <c r="U837" i="3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<sst xmlns="http://schemas.openxmlformats.org/spreadsheetml/2006/main" count="1236" uniqueCount="552">
  <si>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</si>
  <si>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</si>
  <si>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</si>
  <si>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</si>
  <si>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</si>
  <si>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</si>
  <si>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</si>
  <si>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</si>
  <si>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</si>
  <si>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</si>
  <si>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</si>
  <si>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</si>
  <si>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</si>
  <si>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</si>
  <si>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</si>
  <si>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</si>
  <si>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</si>
  <si>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</si>
  <si>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</si>
  <si>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</si>
  <si>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</si>
  <si>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</si>
  <si>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</si>
  <si>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</si>
  <si>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</si>
  <si>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</si>
  <si>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</si>
  <si>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</si>
  <si>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</si>
  <si>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</si>
  <si>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</si>
  <si>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</si>
  <si>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</si>
  <si>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</si>
  <si>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</si>
  <si>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</si>
  <si>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</si>
  <si>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</si>
  <si>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</si>
  <si>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</si>
  <si>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</si>
  <si>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</si>
  <si>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</si>
  <si>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</si>
  <si>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</si>
  <si>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</si>
  <si>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</si>
  <si>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</si>
  <si>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</si>
  <si>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</si>
  <si>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</si>
  <si>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</si>
  <si>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</si>
  <si>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</si>
  <si>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</si>
  <si>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</si>
  <si>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</si>
  <si>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</si>
  <si>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</si>
  <si>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</si>
  <si>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</si>
  <si>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</si>
  <si>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</si>
  <si>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</si>
  <si>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</si>
  <si>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</si>
  <si>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</si>
  <si>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</si>
  <si>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</si>
  <si>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</si>
  <si>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</si>
  <si>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</si>
  <si>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</si>
  <si>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</si>
  <si>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</si>
  <si>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</si>
  <si>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</si>
  <si>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</si>
  <si>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</si>
  <si>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</si>
  <si>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</si>
  <si>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</si>
  <si>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</si>
  <si>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</si>
  <si>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</si>
  <si>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</si>
  <si>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</si>
  <si>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</si>
  <si>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</si>
  <si>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</si>
  <si>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</si>
  <si>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</si>
  <si>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</si>
  <si>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</si>
  <si>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</si>
  <si>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</si>
  <si>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</si>
  <si>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</si>
  <si>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</si>
  <si>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</si>
  <si>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</si>
  <si>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</si>
  <si>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</si>
  <si>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</si>
  <si>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</si>
  <si>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</si>
  <si>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</si>
  <si>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</si>
  <si>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</si>
  <si>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</si>
  <si>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</si>
  <si>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</si>
  <si>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</si>
  <si>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</si>
  <si>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</si>
  <si>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</si>
  <si>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</si>
  <si>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</si>
  <si>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</si>
  <si>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</si>
  <si>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</si>
  <si>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</si>
  <si>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</si>
  <si>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</si>
  <si>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</si>
  <si>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</si>
  <si>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</si>
  <si>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</si>
  <si>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</si>
  <si>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</si>
  <si>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</si>
  <si>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</si>
  <si>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</si>
  <si>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</si>
  <si>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</si>
  <si>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</si>
  <si>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</si>
  <si>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</si>
  <si>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</si>
  <si>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</si>
  <si>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</si>
  <si>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</si>
  <si>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</si>
  <si>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</si>
  <si>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</si>
  <si>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</si>
  <si>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</si>
  <si>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</si>
  <si>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</si>
  <si>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</si>
  <si>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</si>
  <si>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</si>
  <si>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</si>
  <si>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</si>
  <si>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</si>
  <si>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</si>
  <si>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</si>
  <si>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</si>
  <si>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</si>
  <si>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</si>
  <si>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</si>
  <si>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</si>
  <si>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</si>
  <si>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</si>
  <si>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</si>
  <si>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</si>
  <si>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</si>
  <si>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</si>
  <si>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</si>
  <si>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</si>
  <si>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</si>
  <si>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</si>
  <si>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</si>
  <si>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</si>
  <si>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</si>
  <si>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</si>
  <si>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</si>
  <si>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</si>
  <si>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</si>
  <si>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</si>
  <si>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</si>
  <si>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</si>
  <si>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</si>
  <si>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</si>
  <si>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</si>
  <si>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</si>
  <si>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</si>
  <si>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</si>
  <si>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</si>
  <si>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</si>
  <si>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</si>
  <si>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</si>
  <si>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</si>
  <si>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</si>
  <si>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</si>
  <si>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</si>
  <si>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</si>
  <si>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</si>
  <si>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</si>
  <si>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</si>
  <si>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</si>
  <si>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</si>
  <si>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</si>
  <si>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</si>
  <si>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</si>
  <si>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</si>
  <si>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</si>
  <si>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</si>
  <si>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</si>
  <si>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</si>
  <si>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</si>
  <si>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</si>
  <si>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</si>
  <si>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</si>
  <si>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</si>
  <si>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</si>
  <si>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</si>
  <si>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</si>
  <si>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</si>
  <si>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</si>
  <si>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</si>
  <si>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</si>
  <si>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</si>
  <si>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</si>
  <si>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</si>
  <si>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</si>
  <si>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</si>
  <si>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</si>
  <si>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</si>
  <si>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</si>
  <si>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</si>
  <si>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</si>
  <si>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</si>
  <si>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</si>
  <si>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</si>
  <si>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</si>
  <si>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</si>
  <si>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</si>
  <si>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</si>
  <si>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</si>
  <si>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</si>
  <si>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</si>
  <si>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</si>
  <si>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</si>
  <si>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</si>
  <si>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</si>
  <si>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</si>
  <si>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</si>
  <si>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</si>
  <si>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</si>
  <si>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</si>
  <si>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</si>
  <si>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</si>
  <si>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</si>
  <si>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</si>
  <si>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</si>
  <si>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</si>
  <si>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</si>
  <si>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</si>
  <si>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</si>
  <si>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</si>
  <si>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</si>
  <si>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</si>
  <si>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</si>
  <si>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</si>
  <si>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</si>
  <si>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</si>
  <si>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</si>
  <si>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</si>
  <si>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</si>
  <si>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</si>
  <si>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</si>
  <si>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</si>
  <si>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</si>
  <si>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</si>
  <si>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</si>
  <si>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</si>
  <si>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</si>
  <si>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</si>
  <si>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</si>
  <si>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</si>
  <si>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</si>
  <si>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</si>
  <si>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</si>
  <si>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</si>
  <si>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</si>
  <si>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</si>
  <si>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</si>
  <si>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</si>
  <si>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</si>
  <si>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</si>
  <si>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</si>
  <si>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</si>
  <si>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</si>
  <si>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</si>
  <si>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</si>
  <si>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</si>
  <si>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</si>
  <si>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</si>
  <si>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</si>
  <si>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</si>
  <si>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</si>
  <si>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</si>
  <si>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</si>
  <si>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</si>
  <si>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</si>
  <si>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</si>
  <si>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</si>
  <si>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</si>
  <si>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</si>
  <si>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</si>
  <si>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</si>
  <si>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</si>
  <si>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</si>
  <si>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</si>
  <si>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</si>
  <si>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</si>
  <si>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</si>
  <si>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</si>
  <si>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</si>
  <si>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</si>
  <si>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</si>
  <si>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</si>
  <si>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</si>
  <si>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</si>
  <si>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</si>
  <si>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</si>
  <si>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</si>
  <si>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</si>
  <si>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</si>
  <si>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</si>
  <si>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</si>
  <si>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</si>
  <si>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</si>
  <si>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</si>
  <si>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</si>
  <si>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</si>
  <si>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</si>
  <si>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</si>
  <si>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</si>
  <si>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</si>
  <si>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</si>
  <si>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</si>
  <si>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</si>
  <si>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</si>
  <si>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</si>
  <si>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</si>
  <si>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</si>
  <si>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</si>
  <si>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</si>
  <si>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</si>
  <si>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</si>
  <si>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</si>
  <si>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</si>
  <si>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</si>
  <si>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</si>
  <si>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</si>
  <si>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</si>
  <si>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</si>
  <si>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</si>
  <si>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</si>
  <si>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</si>
  <si>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</si>
  <si>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</si>
  <si>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</si>
  <si>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</si>
  <si>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</si>
  <si>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</si>
  <si>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</si>
  <si>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</si>
  <si>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</si>
  <si>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</si>
  <si>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</si>
  <si>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</si>
  <si>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</si>
  <si>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</si>
  <si>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</si>
  <si>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</si>
  <si>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</si>
  <si>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</si>
  <si>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</si>
  <si>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</si>
  <si>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</si>
  <si>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</si>
  <si>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</si>
  <si>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</si>
  <si>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</si>
  <si>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</si>
  <si>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</si>
  <si>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</si>
  <si>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</si>
  <si>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Chocs moderes -&gt; 
Conditions moyennes</t>
  </si>
  <si>
    <t>Longueur min Globale Forme A</t>
  </si>
  <si>
    <t>Longueur min Globale Forme B</t>
  </si>
  <si>
    <t>Longueur minimale de contact 
clavette 6</t>
  </si>
  <si>
    <t>Longueur minimale de contact
 clavette 7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</si>
  <si>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</si>
  <si>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</si>
  <si>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</si>
  <si>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</si>
  <si>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</si>
  <si>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</si>
  <si>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</si>
  <si>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</si>
  <si>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</si>
  <si>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</si>
  <si>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</si>
  <si>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</si>
  <si>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</si>
  <si>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</si>
  <si>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</si>
  <si>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</si>
  <si>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</si>
  <si>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</si>
  <si>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</si>
  <si>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</si>
  <si>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</si>
  <si>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</si>
  <si>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</si>
  <si>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8mm H9</t>
  </si>
  <si>
    <t>9mm H9</t>
  </si>
  <si>
    <t>Diagramme Température-Viscosité-Grade d'huile</t>
  </si>
  <si>
    <t>Diagramme Diamètre moyen - Viscosité nominale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</si>
  <si>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</si>
  <si>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</si>
  <si>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</si>
  <si>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</si>
  <si>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</si>
  <si>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</si>
  <si>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</si>
  <si>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</si>
  <si>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</si>
  <si>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</si>
  <si>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</si>
  <si>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</si>
  <si>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</si>
  <si>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</si>
  <si>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</si>
  <si>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</si>
  <si>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</si>
  <si>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</si>
  <si>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</si>
  <si>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</si>
  <si>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</si>
  <si>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</si>
  <si>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</si>
  <si>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</si>
  <si>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</si>
  <si>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</si>
  <si>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</si>
  <si>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</si>
  <si>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</si>
  <si>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</si>
  <si>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</si>
  <si>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</si>
  <si>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</si>
  <si>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</si>
  <si>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</si>
  <si>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</si>
  <si>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</si>
  <si>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</si>
  <si>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</si>
  <si>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</si>
  <si>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</si>
  <si>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</si>
  <si>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</si>
  <si>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</si>
  <si>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</si>
  <si>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</si>
  <si>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</si>
  <si>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Joint à levre (V&gt;5m/s)</t>
  </si>
  <si>
    <t>Joint thorique</t>
  </si>
  <si>
    <t>Etancheité Arbre 6</t>
  </si>
  <si>
    <t>Dynamique</t>
  </si>
  <si>
    <t>diametre exterieur arbitraire</t>
  </si>
  <si>
    <t>Statique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</si>
  <si>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</si>
  <si>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</si>
  <si>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</si>
  <si>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</si>
  <si>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</si>
  <si>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</si>
  <si>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</si>
  <si>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</si>
  <si>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</si>
  <si>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</si>
  <si>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</si>
  <si>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</si>
  <si>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</si>
  <si>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</si>
  <si>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</si>
  <si>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</si>
  <si>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</si>
  <si>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</si>
  <si>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</si>
  <si>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</si>
  <si>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</si>
  <si>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</si>
  <si>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</si>
  <si>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</si>
  <si>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</si>
  <si>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</si>
  <si>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</si>
  <si>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</si>
  <si>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</si>
  <si>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Vérification du respect des limites du matériau</t>
  </si>
  <si>
    <t>Pression limite du matériau</t>
  </si>
  <si>
    <t>Vitesse limite du matériau</t>
  </si>
  <si>
    <t>Produit pression-vitesse limite du matériau</t>
  </si>
  <si>
    <t>Palier PTFE-Bronze-Graphite</t>
  </si>
  <si>
    <t>Choix de palier</t>
  </si>
  <si>
    <t>Effort maximal admissible sur le palier</t>
  </si>
  <si>
    <t>Vitesse</t>
  </si>
  <si>
    <t>Pmax</t>
  </si>
  <si>
    <t>D22</t>
  </si>
  <si>
    <t>Diamètre couronne</t>
  </si>
  <si>
    <t>7306 BEGAP</t>
  </si>
  <si>
    <t>https://www.skf.com/fr/products/rolling-bearings/ball-bearings/angular-contact-ball-bearings/single-row-angular-contact-ball-bearings/productid-7306%20BEGAP</t>
  </si>
  <si>
    <t>Roulement A | Roulement à billes à contact oblique |  7306 BEGAP</t>
  </si>
  <si>
    <t>L[A]</t>
  </si>
  <si>
    <t>Verification de Cisaillement</t>
  </si>
  <si>
    <t>On choisira des clavettes de type C en fin  d'arbre 
 et de type A en milieu d'arbre</t>
  </si>
  <si>
    <t>Re</t>
  </si>
  <si>
    <t>F/Sc&lt;Rpg ? Arbre6</t>
  </si>
  <si>
    <t>F/Sc&lt;Rpg ? Arbre7</t>
  </si>
  <si>
    <t>Coefficient de securite</t>
  </si>
  <si>
    <t xml:space="preserve">MPa </t>
  </si>
  <si>
    <t xml:space="preserve">Limite elastique </t>
  </si>
  <si>
    <t>La piece supporte t-elle le cisaillement</t>
  </si>
  <si>
    <t>refs :MISIMU
KESF14-39</t>
  </si>
  <si>
    <t>ref : MISUMI
-KESF10-28</t>
  </si>
  <si>
    <t>Condition d'équilibre des satellites</t>
  </si>
  <si>
    <t>Vérification 1</t>
  </si>
  <si>
    <t>Vérification de la taille minimale des pignons</t>
  </si>
  <si>
    <t>Vérification du montage du train</t>
  </si>
  <si>
    <t>Vérification 2</t>
  </si>
  <si>
    <t>Vérification 3</t>
  </si>
  <si>
    <t>ref</t>
  </si>
  <si>
    <t>35x45x7 HMSA10 V</t>
  </si>
  <si>
    <t>Joint thoriques</t>
  </si>
  <si>
    <t xml:space="preserve">Matiere : </t>
  </si>
  <si>
    <t>P34</t>
  </si>
  <si>
    <t>Nitrile</t>
  </si>
  <si>
    <t>P80</t>
  </si>
  <si>
    <t>P55</t>
  </si>
  <si>
    <t>catalogue misumi</t>
  </si>
  <si>
    <t>catalogue SKF</t>
  </si>
  <si>
    <t>catalogue Misumi</t>
  </si>
  <si>
    <t>Diamètre satellites 3</t>
  </si>
  <si>
    <t>D21</t>
  </si>
  <si>
    <t>Diamètre roue 21</t>
  </si>
  <si>
    <t>Diamètre pignon 22 (planetaire)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</si>
</sst>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</borders>
  <cellStyleXfs count="14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</cellStyleXfs>
  <cellXfs count="320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8" fillId="0" borderId="0" xfId="6" applyFill="1"/>
    <xf numFmtId="0" fontId="8" fillId="2" borderId="11" xfId="6" applyFill="1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8" fillId="12" borderId="6" xfId="11"/>
    <xf numFmtId="0" fontId="8" fillId="12" borderId="6" xfId="11"/>
    <xf numFmtId="0" fontId="0" fillId="0" borderId="0" xfId="0" applyAlignment="1">
      <alignment horizontal="center"/>
    </xf>
    <xf numFmtId="0" fontId="14" fillId="0" borderId="0" xfId="7"/>
    <xf numFmtId="0" fontId="0" fillId="0" borderId="0" xfId="0" applyFill="1" applyAlignment="1">
      <alignment horizontal="center"/>
    </xf>
    <xf numFmtId="0" fontId="0" fillId="0" borderId="0" xfId="0" applyAlignment="1"/>
    <xf numFmtId="0" fontId="8" fillId="12" borderId="6" xfId="11"/>
    <xf numFmtId="0" fontId="0" fillId="7" borderId="4" xfId="5" applyFont="1" applyBorder="1"/>
    <xf numFmtId="0" fontId="8" fillId="0" borderId="11" xfId="6" applyBorder="1"/>
    <xf numFmtId="0" fontId="8" fillId="0" borderId="11" xfId="6" applyFill="1" applyBorder="1"/>
    <xf numFmtId="0" fontId="12" fillId="3" borderId="51" xfId="1" applyAlignment="1">
      <alignment vertical="center" wrapText="1"/>
    </xf>
    <xf numFmtId="0" fontId="12" fillId="3" borderId="51" xfId="1" applyAlignment="1">
      <alignment vertical="center"/>
    </xf>
    <xf numFmtId="0" fontId="12" fillId="3" borderId="0" xfId="1" applyBorder="1" applyAlignment="1">
      <alignment horizontal="right"/>
    </xf>
    <xf numFmtId="0" fontId="8" fillId="12" borderId="6" xfId="11"/>
    <xf numFmtId="0" fontId="8" fillId="12" borderId="6" xfId="11" applyAlignment="1">
      <alignment horizontal="left"/>
    </xf>
    <xf numFmtId="0" fontId="6" fillId="5" borderId="51" xfId="3"/>
    <xf numFmtId="0" fontId="8" fillId="8" borderId="6" xfId="11" applyFill="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0" xfId="0" applyFill="1" applyAlignment="1">
      <alignment horizontal="center"/>
    </xf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6" fillId="5" borderId="51" xfId="3"/>
    <xf numFmtId="0" fontId="6" fillId="5" borderId="51" xfId="3" applyAlignment="1">
      <alignment horizontal="center"/>
    </xf>
    <xf numFmtId="0" fontId="8" fillId="9" borderId="6" xfId="9"/>
    <xf numFmtId="0" fontId="1" fillId="7" borderId="50" xfId="5" applyFont="1" applyBorder="1"/>
    <xf numFmtId="0" fontId="1" fillId="7" borderId="0" xfId="5" applyFont="1" applyBorder="1"/>
    <xf numFmtId="0" fontId="0" fillId="0" borderId="7" xfId="0" applyBorder="1" applyAlignment="1">
      <alignment horizontal="center"/>
    </xf>
    <xf numFmtId="0" fontId="14" fillId="0" borderId="0" xfId="7" applyAlignment="1">
      <alignment horizontal="center"/>
    </xf>
    <xf numFmtId="0" fontId="0" fillId="2" borderId="0" xfId="0" applyFill="1" applyAlignment="1">
      <alignment horizontal="center"/>
    </xf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0" fillId="2" borderId="0" xfId="0" applyFill="1" applyAlignment="1"/>
    <xf numFmtId="0" fontId="8" fillId="12" borderId="6" xfId="1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21" fillId="7" borderId="3" xfId="5" applyFont="1" applyAlignment="1">
      <alignment horizontal="center"/>
    </xf>
    <xf numFmtId="0" fontId="21" fillId="7" borderId="71" xfId="5" applyFont="1" applyBorder="1" applyAlignment="1">
      <alignment horizontal="center"/>
    </xf>
    <xf numFmtId="0" fontId="1" fillId="7" borderId="70" xfId="5" applyFont="1" applyBorder="1" applyAlignment="1">
      <alignment horizontal="center"/>
    </xf>
    <xf numFmtId="0" fontId="1" fillId="7" borderId="72" xfId="5" applyFont="1" applyBorder="1" applyAlignment="1">
      <alignment horizontal="center"/>
    </xf>
    <xf numFmtId="0" fontId="12" fillId="7" borderId="71" xfId="5" applyFont="1" applyBorder="1" applyAlignment="1">
      <alignment horizontal="left"/>
    </xf>
    <xf numFmtId="0" fontId="12" fillId="7" borderId="70" xfId="5" applyFont="1" applyBorder="1" applyAlignment="1">
      <alignment horizontal="left"/>
    </xf>
    <xf numFmtId="0" fontId="12" fillId="7" borderId="72" xfId="5" applyFont="1" applyBorder="1" applyAlignment="1">
      <alignment horizontal="left"/>
    </xf>
    <xf numFmtId="0" fontId="21" fillId="7" borderId="3" xfId="5" applyFont="1" applyAlignment="1">
      <alignment horizontal="left"/>
    </xf>
    <xf numFmtId="0" fontId="0" fillId="7" borderId="57" xfId="5" applyFont="1" applyBorder="1" applyAlignment="1">
      <alignment horizontal="center"/>
    </xf>
    <xf numFmtId="0" fontId="0" fillId="7" borderId="58" xfId="5" applyFont="1" applyBorder="1" applyAlignment="1">
      <alignment horizontal="center"/>
    </xf>
    <xf numFmtId="0" fontId="0" fillId="7" borderId="59" xfId="5" applyFont="1" applyBorder="1" applyAlignment="1">
      <alignment horizontal="center"/>
    </xf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/>
    </xf>
    <xf numFmtId="0" fontId="6" fillId="8" borderId="51" xfId="3" applyFill="1"/>
    <xf numFmtId="0" fontId="6" fillId="5" borderId="28" xfId="3" applyBorder="1" applyAlignment="1">
      <alignment horizontal="center"/>
    </xf>
    <xf numFmtId="0" fontId="6" fillId="5" borderId="39" xfId="3" applyBorder="1" applyAlignment="1">
      <alignment horizontal="center"/>
    </xf>
    <xf numFmtId="0" fontId="6" fillId="5" borderId="29" xfId="3" applyBorder="1" applyAlignment="1">
      <alignment horizontal="center"/>
    </xf>
  </cellXfs>
  <cellStyles count="14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-334.13872449805569</c:v>
                </c:pt>
                <c:pt idx="1">
                  <c:v>-334.13872449805569</c:v>
                </c:pt>
                <c:pt idx="2">
                  <c:v>-334.13872449805569</c:v>
                </c:pt>
                <c:pt idx="3">
                  <c:v>-334.13872449805569</c:v>
                </c:pt>
                <c:pt idx="4">
                  <c:v>-334.13872449805569</c:v>
                </c:pt>
                <c:pt idx="5">
                  <c:v>-334.13872449805569</c:v>
                </c:pt>
                <c:pt idx="6">
                  <c:v>-334.13872449805569</c:v>
                </c:pt>
                <c:pt idx="7">
                  <c:v>-334.13872449805569</c:v>
                </c:pt>
                <c:pt idx="8">
                  <c:v>-334.13872449805569</c:v>
                </c:pt>
                <c:pt idx="9">
                  <c:v>-334.13872449805569</c:v>
                </c:pt>
                <c:pt idx="10">
                  <c:v>-334.13872449805569</c:v>
                </c:pt>
                <c:pt idx="11">
                  <c:v>-334.13872449805569</c:v>
                </c:pt>
                <c:pt idx="12">
                  <c:v>-334.13872449805569</c:v>
                </c:pt>
                <c:pt idx="13">
                  <c:v>-334.13872449805569</c:v>
                </c:pt>
                <c:pt idx="14">
                  <c:v>-334.13872449805569</c:v>
                </c:pt>
                <c:pt idx="15">
                  <c:v>-334.13872449805569</c:v>
                </c:pt>
                <c:pt idx="16">
                  <c:v>-334.13872449805569</c:v>
                </c:pt>
                <c:pt idx="17">
                  <c:v>-334.13872449805569</c:v>
                </c:pt>
                <c:pt idx="18">
                  <c:v>-334.13872449805569</c:v>
                </c:pt>
                <c:pt idx="19">
                  <c:v>-334.13872449805569</c:v>
                </c:pt>
                <c:pt idx="20">
                  <c:v>-334.13872449805569</c:v>
                </c:pt>
                <c:pt idx="21">
                  <c:v>-334.13872449805569</c:v>
                </c:pt>
                <c:pt idx="22">
                  <c:v>-334.13872449805569</c:v>
                </c:pt>
                <c:pt idx="23">
                  <c:v>-334.13872449805569</c:v>
                </c:pt>
                <c:pt idx="24">
                  <c:v>-334.13872449805569</c:v>
                </c:pt>
                <c:pt idx="25">
                  <c:v>-334.13872449805569</c:v>
                </c:pt>
                <c:pt idx="26">
                  <c:v>-334.13872449805569</c:v>
                </c:pt>
                <c:pt idx="27">
                  <c:v>-334.13872449805569</c:v>
                </c:pt>
                <c:pt idx="28">
                  <c:v>-334.13872449805569</c:v>
                </c:pt>
                <c:pt idx="29">
                  <c:v>-334.13872449805569</c:v>
                </c:pt>
                <c:pt idx="30">
                  <c:v>-334.13872449805569</c:v>
                </c:pt>
                <c:pt idx="31">
                  <c:v>-334.13872449805569</c:v>
                </c:pt>
                <c:pt idx="32">
                  <c:v>-334.13872449805569</c:v>
                </c:pt>
                <c:pt idx="33">
                  <c:v>-334.13872449805569</c:v>
                </c:pt>
                <c:pt idx="34">
                  <c:v>-334.13872449805569</c:v>
                </c:pt>
                <c:pt idx="35">
                  <c:v>-334.13872449805569</c:v>
                </c:pt>
                <c:pt idx="36">
                  <c:v>-334.13872449805569</c:v>
                </c:pt>
                <c:pt idx="37">
                  <c:v>-334.13872449805569</c:v>
                </c:pt>
                <c:pt idx="38">
                  <c:v>-334.13872449805569</c:v>
                </c:pt>
                <c:pt idx="39">
                  <c:v>-334.13872449805569</c:v>
                </c:pt>
                <c:pt idx="40">
                  <c:v>-334.13872449805569</c:v>
                </c:pt>
                <c:pt idx="41">
                  <c:v>-334.13872449805569</c:v>
                </c:pt>
                <c:pt idx="42">
                  <c:v>-334.13872449805569</c:v>
                </c:pt>
                <c:pt idx="43">
                  <c:v>-334.13872449805569</c:v>
                </c:pt>
                <c:pt idx="44">
                  <c:v>-334.13872449805569</c:v>
                </c:pt>
                <c:pt idx="45">
                  <c:v>-334.13872449805569</c:v>
                </c:pt>
                <c:pt idx="46">
                  <c:v>-334.13872449805569</c:v>
                </c:pt>
                <c:pt idx="47">
                  <c:v>-334.13872449805569</c:v>
                </c:pt>
                <c:pt idx="48">
                  <c:v>-334.13872449805569</c:v>
                </c:pt>
                <c:pt idx="49">
                  <c:v>-334.13872449805569</c:v>
                </c:pt>
                <c:pt idx="50">
                  <c:v>-334.13872449805569</c:v>
                </c:pt>
                <c:pt idx="51">
                  <c:v>-334.13872449805569</c:v>
                </c:pt>
                <c:pt idx="52">
                  <c:v>-334.13872449805569</c:v>
                </c:pt>
                <c:pt idx="53">
                  <c:v>-334.13872449805569</c:v>
                </c:pt>
                <c:pt idx="54">
                  <c:v>-334.13872449805569</c:v>
                </c:pt>
                <c:pt idx="55">
                  <c:v>-334.13872449805569</c:v>
                </c:pt>
                <c:pt idx="56">
                  <c:v>-334.13872449805569</c:v>
                </c:pt>
                <c:pt idx="57">
                  <c:v>-334.13872449805569</c:v>
                </c:pt>
                <c:pt idx="58">
                  <c:v>-334.13872449805569</c:v>
                </c:pt>
                <c:pt idx="59">
                  <c:v>-334.13872449805569</c:v>
                </c:pt>
                <c:pt idx="60">
                  <c:v>-334.13872449805569</c:v>
                </c:pt>
                <c:pt idx="61">
                  <c:v>-334.13872449805569</c:v>
                </c:pt>
                <c:pt idx="62">
                  <c:v>-334.13872449805569</c:v>
                </c:pt>
                <c:pt idx="63">
                  <c:v>-334.13872449805569</c:v>
                </c:pt>
                <c:pt idx="64">
                  <c:v>-334.13872449805569</c:v>
                </c:pt>
                <c:pt idx="65">
                  <c:v>-334.13872449805569</c:v>
                </c:pt>
                <c:pt idx="66">
                  <c:v>-334.13872449805569</c:v>
                </c:pt>
                <c:pt idx="67">
                  <c:v>-334.13872449805569</c:v>
                </c:pt>
                <c:pt idx="68">
                  <c:v>-334.13872449805569</c:v>
                </c:pt>
                <c:pt idx="69">
                  <c:v>-334.13872449805569</c:v>
                </c:pt>
                <c:pt idx="70">
                  <c:v>-334.13872449805569</c:v>
                </c:pt>
                <c:pt idx="71">
                  <c:v>-334.13872449805569</c:v>
                </c:pt>
                <c:pt idx="72">
                  <c:v>-334.13872449805569</c:v>
                </c:pt>
                <c:pt idx="73">
                  <c:v>-334.13872449805569</c:v>
                </c:pt>
                <c:pt idx="74">
                  <c:v>-334.13872449805569</c:v>
                </c:pt>
                <c:pt idx="75">
                  <c:v>-334.13872449805569</c:v>
                </c:pt>
                <c:pt idx="76">
                  <c:v>-334.13872449805569</c:v>
                </c:pt>
                <c:pt idx="77">
                  <c:v>-334.13872449805569</c:v>
                </c:pt>
                <c:pt idx="78">
                  <c:v>-334.13872449805569</c:v>
                </c:pt>
                <c:pt idx="79">
                  <c:v>-334.13872449805569</c:v>
                </c:pt>
                <c:pt idx="80">
                  <c:v>-334.13872449805569</c:v>
                </c:pt>
                <c:pt idx="81">
                  <c:v>-334.13872449805569</c:v>
                </c:pt>
                <c:pt idx="82">
                  <c:v>-334.13872449805569</c:v>
                </c:pt>
                <c:pt idx="83">
                  <c:v>-334.13872449805569</c:v>
                </c:pt>
                <c:pt idx="84">
                  <c:v>-334.13872449805569</c:v>
                </c:pt>
                <c:pt idx="85">
                  <c:v>-334.13872449805569</c:v>
                </c:pt>
                <c:pt idx="86">
                  <c:v>-334.13872449805569</c:v>
                </c:pt>
                <c:pt idx="87">
                  <c:v>-334.13872449805569</c:v>
                </c:pt>
                <c:pt idx="88">
                  <c:v>-334.13872449805569</c:v>
                </c:pt>
                <c:pt idx="89">
                  <c:v>-334.13872449805569</c:v>
                </c:pt>
                <c:pt idx="90">
                  <c:v>-334.13872449805569</c:v>
                </c:pt>
                <c:pt idx="91">
                  <c:v>-334.13872449805569</c:v>
                </c:pt>
                <c:pt idx="92">
                  <c:v>-334.13872449805569</c:v>
                </c:pt>
                <c:pt idx="93">
                  <c:v>-334.13872449805569</c:v>
                </c:pt>
                <c:pt idx="94">
                  <c:v>-334.13872449805569</c:v>
                </c:pt>
                <c:pt idx="95">
                  <c:v>-334.13872449805569</c:v>
                </c:pt>
                <c:pt idx="96">
                  <c:v>-334.13872449805569</c:v>
                </c:pt>
                <c:pt idx="97">
                  <c:v>-334.13872449805569</c:v>
                </c:pt>
                <c:pt idx="98">
                  <c:v>-334.13872449805569</c:v>
                </c:pt>
                <c:pt idx="99">
                  <c:v>-334.13872449805569</c:v>
                </c:pt>
                <c:pt idx="100">
                  <c:v>-334.13872449805569</c:v>
                </c:pt>
                <c:pt idx="101">
                  <c:v>-334.13872449805569</c:v>
                </c:pt>
                <c:pt idx="102">
                  <c:v>-334.13872449805569</c:v>
                </c:pt>
                <c:pt idx="103">
                  <c:v>-334.13872449805569</c:v>
                </c:pt>
                <c:pt idx="104">
                  <c:v>-334.13872449805569</c:v>
                </c:pt>
                <c:pt idx="105">
                  <c:v>-334.13872449805569</c:v>
                </c:pt>
                <c:pt idx="106">
                  <c:v>-334.13872449805569</c:v>
                </c:pt>
                <c:pt idx="107">
                  <c:v>-334.13872449805569</c:v>
                </c:pt>
                <c:pt idx="108">
                  <c:v>-334.13872449805569</c:v>
                </c:pt>
                <c:pt idx="109">
                  <c:v>-334.13872449805569</c:v>
                </c:pt>
                <c:pt idx="110">
                  <c:v>-334.13872449805569</c:v>
                </c:pt>
                <c:pt idx="111">
                  <c:v>-334.13872449805569</c:v>
                </c:pt>
                <c:pt idx="112">
                  <c:v>-334.13872449805569</c:v>
                </c:pt>
                <c:pt idx="113">
                  <c:v>-334.13872449805569</c:v>
                </c:pt>
                <c:pt idx="114">
                  <c:v>-334.13872449805569</c:v>
                </c:pt>
                <c:pt idx="115">
                  <c:v>-334.13872449805569</c:v>
                </c:pt>
                <c:pt idx="116">
                  <c:v>-334.13872449805569</c:v>
                </c:pt>
                <c:pt idx="117">
                  <c:v>-334.13872449805569</c:v>
                </c:pt>
                <c:pt idx="118">
                  <c:v>-334.13872449805569</c:v>
                </c:pt>
                <c:pt idx="119">
                  <c:v>-334.13872449805569</c:v>
                </c:pt>
                <c:pt idx="120">
                  <c:v>-334.13872449805569</c:v>
                </c:pt>
                <c:pt idx="121">
                  <c:v>-334.13872449805569</c:v>
                </c:pt>
                <c:pt idx="122">
                  <c:v>-334.13872449805569</c:v>
                </c:pt>
                <c:pt idx="123">
                  <c:v>-334.13872449805569</c:v>
                </c:pt>
                <c:pt idx="124">
                  <c:v>-334.13872449805569</c:v>
                </c:pt>
                <c:pt idx="125">
                  <c:v>-334.13872449805569</c:v>
                </c:pt>
                <c:pt idx="126">
                  <c:v>-334.13872449805569</c:v>
                </c:pt>
                <c:pt idx="127">
                  <c:v>-334.13872449805569</c:v>
                </c:pt>
                <c:pt idx="128">
                  <c:v>-334.13872449805569</c:v>
                </c:pt>
                <c:pt idx="129">
                  <c:v>-334.13872449805569</c:v>
                </c:pt>
                <c:pt idx="130">
                  <c:v>-334.13872449805569</c:v>
                </c:pt>
                <c:pt idx="131">
                  <c:v>-334.13872449805569</c:v>
                </c:pt>
                <c:pt idx="132">
                  <c:v>-334.13872449805569</c:v>
                </c:pt>
                <c:pt idx="133">
                  <c:v>-334.13872449805569</c:v>
                </c:pt>
                <c:pt idx="134">
                  <c:v>-334.13872449805569</c:v>
                </c:pt>
                <c:pt idx="135">
                  <c:v>-334.13872449805569</c:v>
                </c:pt>
                <c:pt idx="136">
                  <c:v>-334.13872449805569</c:v>
                </c:pt>
                <c:pt idx="137">
                  <c:v>-334.13872449805569</c:v>
                </c:pt>
                <c:pt idx="138">
                  <c:v>-334.13872449805569</c:v>
                </c:pt>
                <c:pt idx="139">
                  <c:v>-334.13872449805569</c:v>
                </c:pt>
                <c:pt idx="140">
                  <c:v>-334.13872449805569</c:v>
                </c:pt>
                <c:pt idx="141">
                  <c:v>-334.13872449805569</c:v>
                </c:pt>
                <c:pt idx="142">
                  <c:v>-334.13872449805569</c:v>
                </c:pt>
                <c:pt idx="143">
                  <c:v>-334.13872449805569</c:v>
                </c:pt>
                <c:pt idx="144">
                  <c:v>-334.13872449805569</c:v>
                </c:pt>
                <c:pt idx="145">
                  <c:v>-334.13872449805569</c:v>
                </c:pt>
                <c:pt idx="146">
                  <c:v>-334.13872449805569</c:v>
                </c:pt>
                <c:pt idx="147">
                  <c:v>-334.13872449805569</c:v>
                </c:pt>
                <c:pt idx="148">
                  <c:v>-334.13872449805569</c:v>
                </c:pt>
                <c:pt idx="149">
                  <c:v>-334.13872449805569</c:v>
                </c:pt>
                <c:pt idx="150">
                  <c:v>-334.13872449805569</c:v>
                </c:pt>
                <c:pt idx="151">
                  <c:v>-334.13872449805569</c:v>
                </c:pt>
                <c:pt idx="152">
                  <c:v>-334.13872449805569</c:v>
                </c:pt>
                <c:pt idx="153">
                  <c:v>-334.13872449805569</c:v>
                </c:pt>
                <c:pt idx="154">
                  <c:v>-334.13872449805569</c:v>
                </c:pt>
                <c:pt idx="155">
                  <c:v>-334.13872449805569</c:v>
                </c:pt>
                <c:pt idx="156">
                  <c:v>-334.13872449805569</c:v>
                </c:pt>
                <c:pt idx="157">
                  <c:v>-334.13872449805569</c:v>
                </c:pt>
                <c:pt idx="158">
                  <c:v>-334.13872449805569</c:v>
                </c:pt>
                <c:pt idx="159">
                  <c:v>-334.13872449805569</c:v>
                </c:pt>
                <c:pt idx="160">
                  <c:v>-334.13872449805569</c:v>
                </c:pt>
                <c:pt idx="161">
                  <c:v>-334.13872449805569</c:v>
                </c:pt>
                <c:pt idx="162">
                  <c:v>-334.13872449805569</c:v>
                </c:pt>
                <c:pt idx="163">
                  <c:v>-334.13872449805569</c:v>
                </c:pt>
                <c:pt idx="164">
                  <c:v>-334.13872449805569</c:v>
                </c:pt>
                <c:pt idx="165">
                  <c:v>-334.13872449805569</c:v>
                </c:pt>
                <c:pt idx="166">
                  <c:v>-334.13872449805569</c:v>
                </c:pt>
                <c:pt idx="167">
                  <c:v>-334.13872449805569</c:v>
                </c:pt>
                <c:pt idx="168">
                  <c:v>-334.13872449805569</c:v>
                </c:pt>
                <c:pt idx="169">
                  <c:v>-334.13872449805569</c:v>
                </c:pt>
                <c:pt idx="170">
                  <c:v>-334.13872449805569</c:v>
                </c:pt>
                <c:pt idx="171">
                  <c:v>-334.13872449805569</c:v>
                </c:pt>
                <c:pt idx="172">
                  <c:v>-334.13872449805569</c:v>
                </c:pt>
                <c:pt idx="173">
                  <c:v>-334.13872449805569</c:v>
                </c:pt>
                <c:pt idx="174">
                  <c:v>-334.13872449805569</c:v>
                </c:pt>
                <c:pt idx="175">
                  <c:v>-334.13872449805569</c:v>
                </c:pt>
                <c:pt idx="176">
                  <c:v>-334.13872449805569</c:v>
                </c:pt>
                <c:pt idx="177">
                  <c:v>-334.13872449805569</c:v>
                </c:pt>
                <c:pt idx="178">
                  <c:v>-334.13872449805569</c:v>
                </c:pt>
                <c:pt idx="179">
                  <c:v>-334.13872449805569</c:v>
                </c:pt>
                <c:pt idx="180">
                  <c:v>-334.13872449805569</c:v>
                </c:pt>
                <c:pt idx="181">
                  <c:v>-334.13872449805569</c:v>
                </c:pt>
                <c:pt idx="182">
                  <c:v>-334.13872449805569</c:v>
                </c:pt>
                <c:pt idx="183">
                  <c:v>-334.13872449805569</c:v>
                </c:pt>
                <c:pt idx="184">
                  <c:v>-334.13872449805569</c:v>
                </c:pt>
                <c:pt idx="185">
                  <c:v>-334.13872449805569</c:v>
                </c:pt>
                <c:pt idx="186">
                  <c:v>-334.13872449805569</c:v>
                </c:pt>
                <c:pt idx="187">
                  <c:v>-334.13872449805569</c:v>
                </c:pt>
                <c:pt idx="188">
                  <c:v>-334.13872449805569</c:v>
                </c:pt>
                <c:pt idx="189">
                  <c:v>-334.13872449805569</c:v>
                </c:pt>
                <c:pt idx="190">
                  <c:v>-334.13872449805569</c:v>
                </c:pt>
                <c:pt idx="191">
                  <c:v>-334.13872449805569</c:v>
                </c:pt>
                <c:pt idx="192">
                  <c:v>-334.13872449805569</c:v>
                </c:pt>
                <c:pt idx="193">
                  <c:v>-334.13872449805569</c:v>
                </c:pt>
                <c:pt idx="194">
                  <c:v>-334.13872449805569</c:v>
                </c:pt>
                <c:pt idx="195">
                  <c:v>-334.13872449805569</c:v>
                </c:pt>
                <c:pt idx="196">
                  <c:v>-334.13872449805569</c:v>
                </c:pt>
                <c:pt idx="197">
                  <c:v>-334.13872449805569</c:v>
                </c:pt>
                <c:pt idx="198">
                  <c:v>-334.13872449805569</c:v>
                </c:pt>
                <c:pt idx="199">
                  <c:v>-334.13872449805569</c:v>
                </c:pt>
                <c:pt idx="200">
                  <c:v>-334.13872449805569</c:v>
                </c:pt>
                <c:pt idx="201">
                  <c:v>-334.13872449805569</c:v>
                </c:pt>
                <c:pt idx="202">
                  <c:v>-334.13872449805569</c:v>
                </c:pt>
                <c:pt idx="203">
                  <c:v>-334.13872449805569</c:v>
                </c:pt>
                <c:pt idx="204">
                  <c:v>-334.13872449805569</c:v>
                </c:pt>
                <c:pt idx="205">
                  <c:v>-334.13872449805569</c:v>
                </c:pt>
                <c:pt idx="206">
                  <c:v>-334.13872449805569</c:v>
                </c:pt>
                <c:pt idx="207">
                  <c:v>-334.13872449805569</c:v>
                </c:pt>
                <c:pt idx="208">
                  <c:v>-334.13872449805569</c:v>
                </c:pt>
                <c:pt idx="209">
                  <c:v>-334.13872449805569</c:v>
                </c:pt>
                <c:pt idx="210">
                  <c:v>-334.13872449805569</c:v>
                </c:pt>
                <c:pt idx="211">
                  <c:v>-334.13872449805569</c:v>
                </c:pt>
                <c:pt idx="212">
                  <c:v>-334.13872449805569</c:v>
                </c:pt>
                <c:pt idx="213">
                  <c:v>-334.13872449805569</c:v>
                </c:pt>
                <c:pt idx="214">
                  <c:v>-334.13872449805569</c:v>
                </c:pt>
                <c:pt idx="215">
                  <c:v>-334.13872449805569</c:v>
                </c:pt>
                <c:pt idx="216">
                  <c:v>-334.13872449805569</c:v>
                </c:pt>
                <c:pt idx="217">
                  <c:v>-334.13872449805569</c:v>
                </c:pt>
                <c:pt idx="218">
                  <c:v>-334.13872449805569</c:v>
                </c:pt>
                <c:pt idx="219">
                  <c:v>-334.13872449805569</c:v>
                </c:pt>
                <c:pt idx="220">
                  <c:v>-334.13872449805569</c:v>
                </c:pt>
                <c:pt idx="221">
                  <c:v>-334.13872449805569</c:v>
                </c:pt>
                <c:pt idx="222">
                  <c:v>-334.13872449805569</c:v>
                </c:pt>
                <c:pt idx="223">
                  <c:v>-334.13872449805569</c:v>
                </c:pt>
                <c:pt idx="224">
                  <c:v>-334.13872449805569</c:v>
                </c:pt>
                <c:pt idx="225">
                  <c:v>-334.13872449805569</c:v>
                </c:pt>
                <c:pt idx="226">
                  <c:v>-334.13872449805569</c:v>
                </c:pt>
                <c:pt idx="227">
                  <c:v>-334.13872449805569</c:v>
                </c:pt>
                <c:pt idx="228">
                  <c:v>-334.13872449805569</c:v>
                </c:pt>
                <c:pt idx="229">
                  <c:v>-334.13872449805569</c:v>
                </c:pt>
                <c:pt idx="230">
                  <c:v>-334.13872449805569</c:v>
                </c:pt>
                <c:pt idx="231">
                  <c:v>-334.13872449805569</c:v>
                </c:pt>
                <c:pt idx="232">
                  <c:v>-334.13872449805569</c:v>
                </c:pt>
                <c:pt idx="233">
                  <c:v>-334.13872449805569</c:v>
                </c:pt>
                <c:pt idx="234">
                  <c:v>-334.13872449805569</c:v>
                </c:pt>
                <c:pt idx="235">
                  <c:v>-334.13872449805569</c:v>
                </c:pt>
                <c:pt idx="236">
                  <c:v>-334.13872449805569</c:v>
                </c:pt>
                <c:pt idx="237">
                  <c:v>-334.13872449805569</c:v>
                </c:pt>
                <c:pt idx="238">
                  <c:v>-334.13872449805569</c:v>
                </c:pt>
                <c:pt idx="239">
                  <c:v>-334.13872449805569</c:v>
                </c:pt>
                <c:pt idx="240">
                  <c:v>-334.13872449805569</c:v>
                </c:pt>
                <c:pt idx="241">
                  <c:v>-334.13872449805569</c:v>
                </c:pt>
                <c:pt idx="242">
                  <c:v>-334.13872449805569</c:v>
                </c:pt>
                <c:pt idx="243">
                  <c:v>-334.13872449805569</c:v>
                </c:pt>
                <c:pt idx="244">
                  <c:v>-334.13872449805569</c:v>
                </c:pt>
                <c:pt idx="245">
                  <c:v>-334.13872449805569</c:v>
                </c:pt>
                <c:pt idx="246">
                  <c:v>-334.13872449805569</c:v>
                </c:pt>
                <c:pt idx="247">
                  <c:v>-334.13872449805569</c:v>
                </c:pt>
                <c:pt idx="248">
                  <c:v>-334.13872449805569</c:v>
                </c:pt>
                <c:pt idx="249">
                  <c:v>-334.13872449805569</c:v>
                </c:pt>
                <c:pt idx="250">
                  <c:v>-334.13872449805569</c:v>
                </c:pt>
                <c:pt idx="251">
                  <c:v>-334.13872449805569</c:v>
                </c:pt>
                <c:pt idx="252">
                  <c:v>-334.13872449805569</c:v>
                </c:pt>
                <c:pt idx="253">
                  <c:v>-334.13872449805569</c:v>
                </c:pt>
                <c:pt idx="254">
                  <c:v>-334.13872449805569</c:v>
                </c:pt>
                <c:pt idx="255">
                  <c:v>-334.13872449805569</c:v>
                </c:pt>
                <c:pt idx="256">
                  <c:v>-334.13872449805569</c:v>
                </c:pt>
                <c:pt idx="257">
                  <c:v>-334.13872449805569</c:v>
                </c:pt>
                <c:pt idx="258">
                  <c:v>-334.13872449805569</c:v>
                </c:pt>
                <c:pt idx="259">
                  <c:v>-334.13872449805569</c:v>
                </c:pt>
                <c:pt idx="260">
                  <c:v>-334.13872449805569</c:v>
                </c:pt>
                <c:pt idx="261">
                  <c:v>-334.13872449805569</c:v>
                </c:pt>
                <c:pt idx="262">
                  <c:v>-334.13872449805569</c:v>
                </c:pt>
                <c:pt idx="263">
                  <c:v>-334.13872449805569</c:v>
                </c:pt>
                <c:pt idx="264">
                  <c:v>-334.13872449805569</c:v>
                </c:pt>
                <c:pt idx="265">
                  <c:v>-334.13872449805569</c:v>
                </c:pt>
                <c:pt idx="266">
                  <c:v>-334.13872449805569</c:v>
                </c:pt>
                <c:pt idx="267">
                  <c:v>-334.13872449805569</c:v>
                </c:pt>
                <c:pt idx="268">
                  <c:v>-334.13872449805569</c:v>
                </c:pt>
                <c:pt idx="269">
                  <c:v>-334.13872449805569</c:v>
                </c:pt>
                <c:pt idx="270">
                  <c:v>-334.13872449805569</c:v>
                </c:pt>
                <c:pt idx="271">
                  <c:v>-334.13872449805569</c:v>
                </c:pt>
                <c:pt idx="272">
                  <c:v>-334.13872449805569</c:v>
                </c:pt>
                <c:pt idx="273">
                  <c:v>-334.13872449805569</c:v>
                </c:pt>
                <c:pt idx="274">
                  <c:v>-334.13872449805569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-289.372623803446</c:v>
                </c:pt>
                <c:pt idx="1">
                  <c:v>-289.372623803446</c:v>
                </c:pt>
                <c:pt idx="2">
                  <c:v>-289.372623803446</c:v>
                </c:pt>
                <c:pt idx="3">
                  <c:v>-289.372623803446</c:v>
                </c:pt>
                <c:pt idx="4">
                  <c:v>-289.372623803446</c:v>
                </c:pt>
                <c:pt idx="5">
                  <c:v>-289.372623803446</c:v>
                </c:pt>
                <c:pt idx="6">
                  <c:v>-289.372623803446</c:v>
                </c:pt>
                <c:pt idx="7">
                  <c:v>-289.372623803446</c:v>
                </c:pt>
                <c:pt idx="8">
                  <c:v>-289.372623803446</c:v>
                </c:pt>
                <c:pt idx="9">
                  <c:v>-289.372623803446</c:v>
                </c:pt>
                <c:pt idx="10">
                  <c:v>-289.372623803446</c:v>
                </c:pt>
                <c:pt idx="11">
                  <c:v>-289.372623803446</c:v>
                </c:pt>
                <c:pt idx="12">
                  <c:v>-289.372623803446</c:v>
                </c:pt>
                <c:pt idx="13">
                  <c:v>-289.372623803446</c:v>
                </c:pt>
                <c:pt idx="14">
                  <c:v>-289.372623803446</c:v>
                </c:pt>
                <c:pt idx="15">
                  <c:v>-289.372623803446</c:v>
                </c:pt>
                <c:pt idx="16">
                  <c:v>-289.372623803446</c:v>
                </c:pt>
                <c:pt idx="17">
                  <c:v>-289.372623803446</c:v>
                </c:pt>
                <c:pt idx="18">
                  <c:v>-289.372623803446</c:v>
                </c:pt>
                <c:pt idx="19">
                  <c:v>-289.372623803446</c:v>
                </c:pt>
                <c:pt idx="20">
                  <c:v>-289.372623803446</c:v>
                </c:pt>
                <c:pt idx="21">
                  <c:v>-289.372623803446</c:v>
                </c:pt>
                <c:pt idx="22">
                  <c:v>-289.372623803446</c:v>
                </c:pt>
                <c:pt idx="23">
                  <c:v>-289.372623803446</c:v>
                </c:pt>
                <c:pt idx="24">
                  <c:v>-289.372623803446</c:v>
                </c:pt>
                <c:pt idx="25">
                  <c:v>-289.372623803446</c:v>
                </c:pt>
                <c:pt idx="26">
                  <c:v>-289.372623803446</c:v>
                </c:pt>
                <c:pt idx="27">
                  <c:v>-289.372623803446</c:v>
                </c:pt>
                <c:pt idx="28">
                  <c:v>-289.372623803446</c:v>
                </c:pt>
                <c:pt idx="29">
                  <c:v>-289.372623803446</c:v>
                </c:pt>
                <c:pt idx="30">
                  <c:v>-289.372623803446</c:v>
                </c:pt>
                <c:pt idx="31">
                  <c:v>-289.372623803446</c:v>
                </c:pt>
                <c:pt idx="32">
                  <c:v>-289.372623803446</c:v>
                </c:pt>
                <c:pt idx="33">
                  <c:v>-289.372623803446</c:v>
                </c:pt>
                <c:pt idx="34">
                  <c:v>-289.372623803446</c:v>
                </c:pt>
                <c:pt idx="35">
                  <c:v>-289.372623803446</c:v>
                </c:pt>
                <c:pt idx="36">
                  <c:v>-289.372623803446</c:v>
                </c:pt>
                <c:pt idx="37">
                  <c:v>-289.372623803446</c:v>
                </c:pt>
                <c:pt idx="38">
                  <c:v>-289.372623803446</c:v>
                </c:pt>
                <c:pt idx="39">
                  <c:v>-289.372623803446</c:v>
                </c:pt>
                <c:pt idx="40">
                  <c:v>-289.372623803446</c:v>
                </c:pt>
                <c:pt idx="41">
                  <c:v>-289.372623803446</c:v>
                </c:pt>
                <c:pt idx="42">
                  <c:v>-289.372623803446</c:v>
                </c:pt>
                <c:pt idx="43">
                  <c:v>-289.372623803446</c:v>
                </c:pt>
                <c:pt idx="44">
                  <c:v>-289.372623803446</c:v>
                </c:pt>
                <c:pt idx="45">
                  <c:v>-289.372623803446</c:v>
                </c:pt>
                <c:pt idx="46">
                  <c:v>-289.372623803446</c:v>
                </c:pt>
                <c:pt idx="47">
                  <c:v>-289.372623803446</c:v>
                </c:pt>
                <c:pt idx="48">
                  <c:v>-289.372623803446</c:v>
                </c:pt>
                <c:pt idx="49">
                  <c:v>-289.372623803446</c:v>
                </c:pt>
                <c:pt idx="50">
                  <c:v>-289.372623803446</c:v>
                </c:pt>
                <c:pt idx="51">
                  <c:v>-289.372623803446</c:v>
                </c:pt>
                <c:pt idx="52">
                  <c:v>-289.372623803446</c:v>
                </c:pt>
                <c:pt idx="53">
                  <c:v>-289.372623803446</c:v>
                </c:pt>
                <c:pt idx="54">
                  <c:v>-289.372623803446</c:v>
                </c:pt>
                <c:pt idx="55">
                  <c:v>-289.372623803446</c:v>
                </c:pt>
                <c:pt idx="56">
                  <c:v>-289.372623803446</c:v>
                </c:pt>
                <c:pt idx="57">
                  <c:v>-289.372623803446</c:v>
                </c:pt>
                <c:pt idx="58">
                  <c:v>-289.372623803446</c:v>
                </c:pt>
                <c:pt idx="59">
                  <c:v>-289.372623803446</c:v>
                </c:pt>
                <c:pt idx="60">
                  <c:v>-289.372623803446</c:v>
                </c:pt>
                <c:pt idx="61">
                  <c:v>-289.372623803446</c:v>
                </c:pt>
                <c:pt idx="62">
                  <c:v>-289.372623803446</c:v>
                </c:pt>
                <c:pt idx="63">
                  <c:v>-289.372623803446</c:v>
                </c:pt>
                <c:pt idx="64">
                  <c:v>-289.372623803446</c:v>
                </c:pt>
                <c:pt idx="65">
                  <c:v>-289.372623803446</c:v>
                </c:pt>
                <c:pt idx="66">
                  <c:v>-289.372623803446</c:v>
                </c:pt>
                <c:pt idx="67">
                  <c:v>-289.372623803446</c:v>
                </c:pt>
                <c:pt idx="68">
                  <c:v>-289.372623803446</c:v>
                </c:pt>
                <c:pt idx="69">
                  <c:v>-289.372623803446</c:v>
                </c:pt>
                <c:pt idx="70">
                  <c:v>-289.372623803446</c:v>
                </c:pt>
                <c:pt idx="71">
                  <c:v>-289.372623803446</c:v>
                </c:pt>
                <c:pt idx="72">
                  <c:v>-289.372623803446</c:v>
                </c:pt>
                <c:pt idx="73">
                  <c:v>-289.372623803446</c:v>
                </c:pt>
                <c:pt idx="74">
                  <c:v>-289.372623803446</c:v>
                </c:pt>
                <c:pt idx="75">
                  <c:v>-289.372623803446</c:v>
                </c:pt>
                <c:pt idx="76">
                  <c:v>-289.372623803446</c:v>
                </c:pt>
                <c:pt idx="77">
                  <c:v>-289.372623803446</c:v>
                </c:pt>
                <c:pt idx="78">
                  <c:v>-289.372623803446</c:v>
                </c:pt>
                <c:pt idx="79">
                  <c:v>-289.372623803446</c:v>
                </c:pt>
                <c:pt idx="80">
                  <c:v>-289.372623803446</c:v>
                </c:pt>
                <c:pt idx="81">
                  <c:v>-289.372623803446</c:v>
                </c:pt>
                <c:pt idx="82">
                  <c:v>-289.372623803446</c:v>
                </c:pt>
                <c:pt idx="83">
                  <c:v>-289.372623803446</c:v>
                </c:pt>
                <c:pt idx="84">
                  <c:v>-289.372623803446</c:v>
                </c:pt>
                <c:pt idx="85">
                  <c:v>-289.372623803446</c:v>
                </c:pt>
                <c:pt idx="86">
                  <c:v>-289.372623803446</c:v>
                </c:pt>
                <c:pt idx="87">
                  <c:v>-289.372623803446</c:v>
                </c:pt>
                <c:pt idx="88">
                  <c:v>-289.372623803446</c:v>
                </c:pt>
                <c:pt idx="89">
                  <c:v>-289.372623803446</c:v>
                </c:pt>
                <c:pt idx="90">
                  <c:v>-289.372623803446</c:v>
                </c:pt>
                <c:pt idx="91">
                  <c:v>-289.372623803446</c:v>
                </c:pt>
                <c:pt idx="92">
                  <c:v>-289.372623803446</c:v>
                </c:pt>
                <c:pt idx="93">
                  <c:v>-289.372623803446</c:v>
                </c:pt>
                <c:pt idx="94">
                  <c:v>-289.372623803446</c:v>
                </c:pt>
                <c:pt idx="95">
                  <c:v>-289.372623803446</c:v>
                </c:pt>
                <c:pt idx="96">
                  <c:v>-289.372623803446</c:v>
                </c:pt>
                <c:pt idx="97">
                  <c:v>-289.372623803446</c:v>
                </c:pt>
                <c:pt idx="98">
                  <c:v>-289.372623803446</c:v>
                </c:pt>
                <c:pt idx="99">
                  <c:v>-289.372623803446</c:v>
                </c:pt>
                <c:pt idx="100">
                  <c:v>-289.372623803446</c:v>
                </c:pt>
                <c:pt idx="101">
                  <c:v>-289.372623803446</c:v>
                </c:pt>
                <c:pt idx="102">
                  <c:v>-289.372623803446</c:v>
                </c:pt>
                <c:pt idx="103">
                  <c:v>-289.372623803446</c:v>
                </c:pt>
                <c:pt idx="104">
                  <c:v>-289.372623803446</c:v>
                </c:pt>
                <c:pt idx="105">
                  <c:v>-289.372623803446</c:v>
                </c:pt>
                <c:pt idx="106">
                  <c:v>-289.372623803446</c:v>
                </c:pt>
                <c:pt idx="107">
                  <c:v>-289.372623803446</c:v>
                </c:pt>
                <c:pt idx="108">
                  <c:v>-289.372623803446</c:v>
                </c:pt>
                <c:pt idx="109">
                  <c:v>-289.372623803446</c:v>
                </c:pt>
                <c:pt idx="110">
                  <c:v>-289.372623803446</c:v>
                </c:pt>
                <c:pt idx="111">
                  <c:v>-289.372623803446</c:v>
                </c:pt>
                <c:pt idx="112">
                  <c:v>-289.372623803446</c:v>
                </c:pt>
                <c:pt idx="113">
                  <c:v>-289.372623803446</c:v>
                </c:pt>
                <c:pt idx="114">
                  <c:v>-289.372623803446</c:v>
                </c:pt>
                <c:pt idx="115">
                  <c:v>-289.372623803446</c:v>
                </c:pt>
                <c:pt idx="116">
                  <c:v>-289.372623803446</c:v>
                </c:pt>
                <c:pt idx="117">
                  <c:v>-289.372623803446</c:v>
                </c:pt>
                <c:pt idx="118">
                  <c:v>-289.372623803446</c:v>
                </c:pt>
                <c:pt idx="119">
                  <c:v>-289.372623803446</c:v>
                </c:pt>
                <c:pt idx="120">
                  <c:v>-289.372623803446</c:v>
                </c:pt>
                <c:pt idx="121">
                  <c:v>-289.372623803446</c:v>
                </c:pt>
                <c:pt idx="122">
                  <c:v>-289.372623803446</c:v>
                </c:pt>
                <c:pt idx="123">
                  <c:v>-289.372623803446</c:v>
                </c:pt>
                <c:pt idx="124">
                  <c:v>-289.372623803446</c:v>
                </c:pt>
                <c:pt idx="125">
                  <c:v>-289.372623803446</c:v>
                </c:pt>
                <c:pt idx="126">
                  <c:v>-289.372623803446</c:v>
                </c:pt>
                <c:pt idx="127">
                  <c:v>-289.372623803446</c:v>
                </c:pt>
                <c:pt idx="128">
                  <c:v>-289.372623803446</c:v>
                </c:pt>
                <c:pt idx="129">
                  <c:v>-289.372623803446</c:v>
                </c:pt>
                <c:pt idx="130">
                  <c:v>-289.372623803446</c:v>
                </c:pt>
                <c:pt idx="131">
                  <c:v>-289.372623803446</c:v>
                </c:pt>
                <c:pt idx="132">
                  <c:v>-289.372623803446</c:v>
                </c:pt>
                <c:pt idx="133">
                  <c:v>-289.372623803446</c:v>
                </c:pt>
                <c:pt idx="134">
                  <c:v>-289.372623803446</c:v>
                </c:pt>
                <c:pt idx="135">
                  <c:v>-289.372623803446</c:v>
                </c:pt>
                <c:pt idx="136">
                  <c:v>-289.372623803446</c:v>
                </c:pt>
                <c:pt idx="137">
                  <c:v>-289.372623803446</c:v>
                </c:pt>
                <c:pt idx="138">
                  <c:v>-289.372623803446</c:v>
                </c:pt>
                <c:pt idx="139">
                  <c:v>-289.372623803446</c:v>
                </c:pt>
                <c:pt idx="140">
                  <c:v>-289.372623803446</c:v>
                </c:pt>
                <c:pt idx="141">
                  <c:v>-289.372623803446</c:v>
                </c:pt>
                <c:pt idx="142">
                  <c:v>-289.372623803446</c:v>
                </c:pt>
                <c:pt idx="143">
                  <c:v>-289.372623803446</c:v>
                </c:pt>
                <c:pt idx="144">
                  <c:v>-289.372623803446</c:v>
                </c:pt>
                <c:pt idx="145">
                  <c:v>-289.372623803446</c:v>
                </c:pt>
                <c:pt idx="146">
                  <c:v>-289.372623803446</c:v>
                </c:pt>
                <c:pt idx="147">
                  <c:v>-289.372623803446</c:v>
                </c:pt>
                <c:pt idx="148">
                  <c:v>-289.372623803446</c:v>
                </c:pt>
                <c:pt idx="149">
                  <c:v>-289.372623803446</c:v>
                </c:pt>
                <c:pt idx="150">
                  <c:v>-289.372623803446</c:v>
                </c:pt>
                <c:pt idx="151">
                  <c:v>-289.372623803446</c:v>
                </c:pt>
                <c:pt idx="152">
                  <c:v>-289.372623803446</c:v>
                </c:pt>
                <c:pt idx="153">
                  <c:v>-289.372623803446</c:v>
                </c:pt>
                <c:pt idx="154">
                  <c:v>-289.372623803446</c:v>
                </c:pt>
                <c:pt idx="155">
                  <c:v>-289.372623803446</c:v>
                </c:pt>
                <c:pt idx="156">
                  <c:v>-289.372623803446</c:v>
                </c:pt>
                <c:pt idx="157">
                  <c:v>-289.372623803446</c:v>
                </c:pt>
                <c:pt idx="158">
                  <c:v>-289.372623803446</c:v>
                </c:pt>
                <c:pt idx="159">
                  <c:v>-289.372623803446</c:v>
                </c:pt>
                <c:pt idx="160">
                  <c:v>-289.372623803446</c:v>
                </c:pt>
                <c:pt idx="161">
                  <c:v>-289.372623803446</c:v>
                </c:pt>
                <c:pt idx="162">
                  <c:v>-289.372623803446</c:v>
                </c:pt>
                <c:pt idx="163">
                  <c:v>-289.372623803446</c:v>
                </c:pt>
                <c:pt idx="164">
                  <c:v>-289.372623803446</c:v>
                </c:pt>
                <c:pt idx="165">
                  <c:v>-289.372623803446</c:v>
                </c:pt>
                <c:pt idx="166">
                  <c:v>-289.372623803446</c:v>
                </c:pt>
                <c:pt idx="167">
                  <c:v>-289.372623803446</c:v>
                </c:pt>
                <c:pt idx="168">
                  <c:v>-289.372623803446</c:v>
                </c:pt>
                <c:pt idx="169">
                  <c:v>-289.372623803446</c:v>
                </c:pt>
                <c:pt idx="170">
                  <c:v>-289.372623803446</c:v>
                </c:pt>
                <c:pt idx="171">
                  <c:v>-289.372623803446</c:v>
                </c:pt>
                <c:pt idx="172">
                  <c:v>-289.372623803446</c:v>
                </c:pt>
                <c:pt idx="173">
                  <c:v>-289.372623803446</c:v>
                </c:pt>
                <c:pt idx="174">
                  <c:v>-289.372623803446</c:v>
                </c:pt>
                <c:pt idx="175">
                  <c:v>-289.372623803446</c:v>
                </c:pt>
                <c:pt idx="176">
                  <c:v>-289.372623803446</c:v>
                </c:pt>
                <c:pt idx="177">
                  <c:v>-289.372623803446</c:v>
                </c:pt>
                <c:pt idx="178">
                  <c:v>-289.372623803446</c:v>
                </c:pt>
                <c:pt idx="179">
                  <c:v>-289.372623803446</c:v>
                </c:pt>
                <c:pt idx="180">
                  <c:v>289.372623803446</c:v>
                </c:pt>
                <c:pt idx="181">
                  <c:v>289.372623803446</c:v>
                </c:pt>
                <c:pt idx="182">
                  <c:v>289.372623803446</c:v>
                </c:pt>
                <c:pt idx="183">
                  <c:v>289.372623803446</c:v>
                </c:pt>
                <c:pt idx="184">
                  <c:v>289.372623803446</c:v>
                </c:pt>
                <c:pt idx="185">
                  <c:v>289.372623803446</c:v>
                </c:pt>
                <c:pt idx="186">
                  <c:v>289.372623803446</c:v>
                </c:pt>
                <c:pt idx="187">
                  <c:v>289.372623803446</c:v>
                </c:pt>
                <c:pt idx="188">
                  <c:v>289.372623803446</c:v>
                </c:pt>
                <c:pt idx="189">
                  <c:v>289.372623803446</c:v>
                </c:pt>
                <c:pt idx="190">
                  <c:v>289.372623803446</c:v>
                </c:pt>
                <c:pt idx="191">
                  <c:v>289.372623803446</c:v>
                </c:pt>
                <c:pt idx="192">
                  <c:v>289.372623803446</c:v>
                </c:pt>
                <c:pt idx="193">
                  <c:v>289.372623803446</c:v>
                </c:pt>
                <c:pt idx="194">
                  <c:v>289.372623803446</c:v>
                </c:pt>
                <c:pt idx="195">
                  <c:v>289.372623803446</c:v>
                </c:pt>
                <c:pt idx="196">
                  <c:v>289.372623803446</c:v>
                </c:pt>
                <c:pt idx="197">
                  <c:v>289.372623803446</c:v>
                </c:pt>
                <c:pt idx="198">
                  <c:v>289.372623803446</c:v>
                </c:pt>
                <c:pt idx="199">
                  <c:v>289.372623803446</c:v>
                </c:pt>
                <c:pt idx="200">
                  <c:v>289.372623803446</c:v>
                </c:pt>
                <c:pt idx="201">
                  <c:v>289.372623803446</c:v>
                </c:pt>
                <c:pt idx="202">
                  <c:v>289.372623803446</c:v>
                </c:pt>
                <c:pt idx="203">
                  <c:v>289.372623803446</c:v>
                </c:pt>
                <c:pt idx="204">
                  <c:v>289.372623803446</c:v>
                </c:pt>
                <c:pt idx="205">
                  <c:v>289.372623803446</c:v>
                </c:pt>
                <c:pt idx="206">
                  <c:v>289.372623803446</c:v>
                </c:pt>
                <c:pt idx="207">
                  <c:v>289.372623803446</c:v>
                </c:pt>
                <c:pt idx="208">
                  <c:v>289.372623803446</c:v>
                </c:pt>
                <c:pt idx="209">
                  <c:v>289.372623803446</c:v>
                </c:pt>
                <c:pt idx="210">
                  <c:v>289.372623803446</c:v>
                </c:pt>
                <c:pt idx="211">
                  <c:v>289.372623803446</c:v>
                </c:pt>
                <c:pt idx="212">
                  <c:v>289.372623803446</c:v>
                </c:pt>
                <c:pt idx="213">
                  <c:v>289.372623803446</c:v>
                </c:pt>
                <c:pt idx="214">
                  <c:v>289.372623803446</c:v>
                </c:pt>
                <c:pt idx="215">
                  <c:v>289.372623803446</c:v>
                </c:pt>
                <c:pt idx="216">
                  <c:v>289.372623803446</c:v>
                </c:pt>
                <c:pt idx="217">
                  <c:v>289.372623803446</c:v>
                </c:pt>
                <c:pt idx="218">
                  <c:v>289.372623803446</c:v>
                </c:pt>
                <c:pt idx="219">
                  <c:v>289.372623803446</c:v>
                </c:pt>
                <c:pt idx="220">
                  <c:v>289.372623803446</c:v>
                </c:pt>
                <c:pt idx="221">
                  <c:v>289.372623803446</c:v>
                </c:pt>
                <c:pt idx="222">
                  <c:v>289.372623803446</c:v>
                </c:pt>
                <c:pt idx="223">
                  <c:v>289.372623803446</c:v>
                </c:pt>
                <c:pt idx="224">
                  <c:v>289.372623803446</c:v>
                </c:pt>
                <c:pt idx="225">
                  <c:v>289.372623803446</c:v>
                </c:pt>
                <c:pt idx="226">
                  <c:v>289.372623803446</c:v>
                </c:pt>
                <c:pt idx="227">
                  <c:v>289.372623803446</c:v>
                </c:pt>
                <c:pt idx="228">
                  <c:v>289.372623803446</c:v>
                </c:pt>
                <c:pt idx="229">
                  <c:v>289.372623803446</c:v>
                </c:pt>
                <c:pt idx="230">
                  <c:v>289.372623803446</c:v>
                </c:pt>
                <c:pt idx="231">
                  <c:v>289.372623803446</c:v>
                </c:pt>
                <c:pt idx="232">
                  <c:v>289.372623803446</c:v>
                </c:pt>
                <c:pt idx="233">
                  <c:v>289.372623803446</c:v>
                </c:pt>
                <c:pt idx="234">
                  <c:v>289.372623803446</c:v>
                </c:pt>
                <c:pt idx="235">
                  <c:v>289.372623803446</c:v>
                </c:pt>
                <c:pt idx="236">
                  <c:v>289.372623803446</c:v>
                </c:pt>
                <c:pt idx="237">
                  <c:v>289.372623803446</c:v>
                </c:pt>
                <c:pt idx="238">
                  <c:v>289.372623803446</c:v>
                </c:pt>
                <c:pt idx="239">
                  <c:v>289.372623803446</c:v>
                </c:pt>
                <c:pt idx="240">
                  <c:v>289.372623803446</c:v>
                </c:pt>
                <c:pt idx="241">
                  <c:v>289.372623803446</c:v>
                </c:pt>
                <c:pt idx="242">
                  <c:v>289.372623803446</c:v>
                </c:pt>
                <c:pt idx="243">
                  <c:v>289.372623803446</c:v>
                </c:pt>
                <c:pt idx="244">
                  <c:v>289.372623803446</c:v>
                </c:pt>
                <c:pt idx="245">
                  <c:v>289.372623803446</c:v>
                </c:pt>
                <c:pt idx="246">
                  <c:v>289.372623803446</c:v>
                </c:pt>
                <c:pt idx="247">
                  <c:v>289.372623803446</c:v>
                </c:pt>
                <c:pt idx="248">
                  <c:v>289.372623803446</c:v>
                </c:pt>
                <c:pt idx="249">
                  <c:v>289.372623803446</c:v>
                </c:pt>
                <c:pt idx="250">
                  <c:v>289.372623803446</c:v>
                </c:pt>
                <c:pt idx="251">
                  <c:v>289.372623803446</c:v>
                </c:pt>
                <c:pt idx="252">
                  <c:v>289.372623803446</c:v>
                </c:pt>
                <c:pt idx="253">
                  <c:v>289.372623803446</c:v>
                </c:pt>
                <c:pt idx="254">
                  <c:v>289.372623803446</c:v>
                </c:pt>
                <c:pt idx="255">
                  <c:v>289.372623803446</c:v>
                </c:pt>
                <c:pt idx="256">
                  <c:v>289.372623803446</c:v>
                </c:pt>
                <c:pt idx="257">
                  <c:v>289.372623803446</c:v>
                </c:pt>
                <c:pt idx="258">
                  <c:v>289.372623803446</c:v>
                </c:pt>
                <c:pt idx="259">
                  <c:v>289.372623803446</c:v>
                </c:pt>
                <c:pt idx="260">
                  <c:v>289.372623803446</c:v>
                </c:pt>
                <c:pt idx="261">
                  <c:v>289.372623803446</c:v>
                </c:pt>
                <c:pt idx="262">
                  <c:v>289.372623803446</c:v>
                </c:pt>
                <c:pt idx="263">
                  <c:v>289.372623803446</c:v>
                </c:pt>
                <c:pt idx="264">
                  <c:v>289.372623803446</c:v>
                </c:pt>
                <c:pt idx="265">
                  <c:v>289.372623803446</c:v>
                </c:pt>
                <c:pt idx="266">
                  <c:v>289.372623803446</c:v>
                </c:pt>
                <c:pt idx="267">
                  <c:v>289.372623803446</c:v>
                </c:pt>
                <c:pt idx="268">
                  <c:v>289.372623803446</c:v>
                </c:pt>
                <c:pt idx="269">
                  <c:v>289.372623803446</c:v>
                </c:pt>
                <c:pt idx="270">
                  <c:v>289.372623803446</c:v>
                </c:pt>
                <c:pt idx="271">
                  <c:v>289.372623803446</c:v>
                </c:pt>
                <c:pt idx="272">
                  <c:v>289.372623803446</c:v>
                </c:pt>
                <c:pt idx="273">
                  <c:v>289.372623803446</c:v>
                </c:pt>
                <c:pt idx="274">
                  <c:v>289.372623803446</c:v>
                </c:pt>
                <c:pt idx="275">
                  <c:v>289.372623803446</c:v>
                </c:pt>
                <c:pt idx="276">
                  <c:v>289.372623803446</c:v>
                </c:pt>
                <c:pt idx="277">
                  <c:v>289.372623803446</c:v>
                </c:pt>
                <c:pt idx="278">
                  <c:v>289.372623803446</c:v>
                </c:pt>
                <c:pt idx="279">
                  <c:v>289.372623803446</c:v>
                </c:pt>
                <c:pt idx="280">
                  <c:v>289.372623803446</c:v>
                </c:pt>
                <c:pt idx="281">
                  <c:v>289.372623803446</c:v>
                </c:pt>
                <c:pt idx="282">
                  <c:v>289.372623803446</c:v>
                </c:pt>
                <c:pt idx="283">
                  <c:v>289.372623803446</c:v>
                </c:pt>
                <c:pt idx="284">
                  <c:v>289.372623803446</c:v>
                </c:pt>
                <c:pt idx="285">
                  <c:v>289.372623803446</c:v>
                </c:pt>
                <c:pt idx="286">
                  <c:v>289.372623803446</c:v>
                </c:pt>
                <c:pt idx="287">
                  <c:v>289.372623803446</c:v>
                </c:pt>
                <c:pt idx="288">
                  <c:v>289.372623803446</c:v>
                </c:pt>
                <c:pt idx="289">
                  <c:v>289.372623803446</c:v>
                </c:pt>
                <c:pt idx="290">
                  <c:v>289.372623803446</c:v>
                </c:pt>
                <c:pt idx="291">
                  <c:v>289.372623803446</c:v>
                </c:pt>
                <c:pt idx="292">
                  <c:v>289.372623803446</c:v>
                </c:pt>
                <c:pt idx="293">
                  <c:v>289.372623803446</c:v>
                </c:pt>
                <c:pt idx="294">
                  <c:v>289.372623803446</c:v>
                </c:pt>
                <c:pt idx="295">
                  <c:v>289.372623803446</c:v>
                </c:pt>
                <c:pt idx="296">
                  <c:v>289.372623803446</c:v>
                </c:pt>
                <c:pt idx="297">
                  <c:v>289.372623803446</c:v>
                </c:pt>
                <c:pt idx="298">
                  <c:v>289.372623803446</c:v>
                </c:pt>
                <c:pt idx="299">
                  <c:v>289.372623803446</c:v>
                </c:pt>
                <c:pt idx="300">
                  <c:v>289.372623803446</c:v>
                </c:pt>
                <c:pt idx="301">
                  <c:v>289.372623803446</c:v>
                </c:pt>
                <c:pt idx="302">
                  <c:v>289.372623803446</c:v>
                </c:pt>
                <c:pt idx="303">
                  <c:v>289.372623803446</c:v>
                </c:pt>
                <c:pt idx="304">
                  <c:v>289.372623803446</c:v>
                </c:pt>
                <c:pt idx="305">
                  <c:v>289.372623803446</c:v>
                </c:pt>
                <c:pt idx="306">
                  <c:v>289.372623803446</c:v>
                </c:pt>
                <c:pt idx="307">
                  <c:v>289.372623803446</c:v>
                </c:pt>
                <c:pt idx="308">
                  <c:v>289.372623803446</c:v>
                </c:pt>
                <c:pt idx="309">
                  <c:v>289.372623803446</c:v>
                </c:pt>
                <c:pt idx="310">
                  <c:v>289.372623803446</c:v>
                </c:pt>
                <c:pt idx="311">
                  <c:v>289.372623803446</c:v>
                </c:pt>
                <c:pt idx="312">
                  <c:v>289.372623803446</c:v>
                </c:pt>
                <c:pt idx="313">
                  <c:v>289.372623803446</c:v>
                </c:pt>
                <c:pt idx="314">
                  <c:v>289.372623803446</c:v>
                </c:pt>
                <c:pt idx="315">
                  <c:v>289.372623803446</c:v>
                </c:pt>
                <c:pt idx="316">
                  <c:v>289.372623803446</c:v>
                </c:pt>
                <c:pt idx="317">
                  <c:v>289.372623803446</c:v>
                </c:pt>
                <c:pt idx="318">
                  <c:v>289.372623803446</c:v>
                </c:pt>
                <c:pt idx="319">
                  <c:v>289.372623803446</c:v>
                </c:pt>
                <c:pt idx="320">
                  <c:v>289.372623803446</c:v>
                </c:pt>
                <c:pt idx="321">
                  <c:v>289.372623803446</c:v>
                </c:pt>
                <c:pt idx="322">
                  <c:v>289.372623803446</c:v>
                </c:pt>
                <c:pt idx="323">
                  <c:v>289.372623803446</c:v>
                </c:pt>
                <c:pt idx="324">
                  <c:v>289.372623803446</c:v>
                </c:pt>
                <c:pt idx="325">
                  <c:v>289.372623803446</c:v>
                </c:pt>
                <c:pt idx="326">
                  <c:v>289.372623803446</c:v>
                </c:pt>
                <c:pt idx="327">
                  <c:v>289.372623803446</c:v>
                </c:pt>
                <c:pt idx="328">
                  <c:v>289.372623803446</c:v>
                </c:pt>
                <c:pt idx="329">
                  <c:v>289.372623803446</c:v>
                </c:pt>
                <c:pt idx="330">
                  <c:v>289.372623803446</c:v>
                </c:pt>
                <c:pt idx="331">
                  <c:v>289.372623803446</c:v>
                </c:pt>
                <c:pt idx="332">
                  <c:v>289.372623803446</c:v>
                </c:pt>
                <c:pt idx="333">
                  <c:v>289.372623803446</c:v>
                </c:pt>
                <c:pt idx="334">
                  <c:v>289.372623803446</c:v>
                </c:pt>
                <c:pt idx="335">
                  <c:v>289.372623803446</c:v>
                </c:pt>
                <c:pt idx="336">
                  <c:v>289.372623803446</c:v>
                </c:pt>
                <c:pt idx="337">
                  <c:v>289.372623803446</c:v>
                </c:pt>
                <c:pt idx="338">
                  <c:v>289.372623803446</c:v>
                </c:pt>
                <c:pt idx="339">
                  <c:v>289.372623803446</c:v>
                </c:pt>
                <c:pt idx="340">
                  <c:v>289.372623803446</c:v>
                </c:pt>
                <c:pt idx="341">
                  <c:v>289.372623803446</c:v>
                </c:pt>
                <c:pt idx="342">
                  <c:v>289.372623803446</c:v>
                </c:pt>
                <c:pt idx="343">
                  <c:v>289.372623803446</c:v>
                </c:pt>
                <c:pt idx="344">
                  <c:v>289.372623803446</c:v>
                </c:pt>
                <c:pt idx="345">
                  <c:v>289.372623803446</c:v>
                </c:pt>
                <c:pt idx="346">
                  <c:v>289.372623803446</c:v>
                </c:pt>
                <c:pt idx="347">
                  <c:v>289.372623803446</c:v>
                </c:pt>
                <c:pt idx="348">
                  <c:v>289.372623803446</c:v>
                </c:pt>
                <c:pt idx="349">
                  <c:v>289.372623803446</c:v>
                </c:pt>
                <c:pt idx="350">
                  <c:v>289.372623803446</c:v>
                </c:pt>
                <c:pt idx="351">
                  <c:v>289.372623803446</c:v>
                </c:pt>
                <c:pt idx="352">
                  <c:v>289.372623803446</c:v>
                </c:pt>
                <c:pt idx="353">
                  <c:v>289.372623803446</c:v>
                </c:pt>
                <c:pt idx="354">
                  <c:v>289.372623803446</c:v>
                </c:pt>
                <c:pt idx="355">
                  <c:v>289.372623803446</c:v>
                </c:pt>
                <c:pt idx="356">
                  <c:v>289.372623803446</c:v>
                </c:pt>
                <c:pt idx="357">
                  <c:v>289.372623803446</c:v>
                </c:pt>
                <c:pt idx="358">
                  <c:v>289.372623803446</c:v>
                </c:pt>
                <c:pt idx="359">
                  <c:v>289.372623803446</c:v>
                </c:pt>
                <c:pt idx="360">
                  <c:v>289.372623803446</c:v>
                </c:pt>
                <c:pt idx="361">
                  <c:v>289.372623803446</c:v>
                </c:pt>
                <c:pt idx="362">
                  <c:v>289.372623803446</c:v>
                </c:pt>
                <c:pt idx="363">
                  <c:v>289.372623803446</c:v>
                </c:pt>
                <c:pt idx="364">
                  <c:v>289.372623803446</c:v>
                </c:pt>
                <c:pt idx="365">
                  <c:v>289.372623803446</c:v>
                </c:pt>
                <c:pt idx="366">
                  <c:v>289.372623803446</c:v>
                </c:pt>
                <c:pt idx="367">
                  <c:v>289.372623803446</c:v>
                </c:pt>
                <c:pt idx="368">
                  <c:v>289.372623803446</c:v>
                </c:pt>
                <c:pt idx="369">
                  <c:v>289.372623803446</c:v>
                </c:pt>
                <c:pt idx="370">
                  <c:v>289.372623803446</c:v>
                </c:pt>
                <c:pt idx="371">
                  <c:v>289.372623803446</c:v>
                </c:pt>
                <c:pt idx="372">
                  <c:v>289.372623803446</c:v>
                </c:pt>
                <c:pt idx="373">
                  <c:v>289.372623803446</c:v>
                </c:pt>
                <c:pt idx="374">
                  <c:v>289.372623803446</c:v>
                </c:pt>
                <c:pt idx="375">
                  <c:v>289.372623803446</c:v>
                </c:pt>
                <c:pt idx="376">
                  <c:v>289.372623803446</c:v>
                </c:pt>
                <c:pt idx="377">
                  <c:v>289.372623803446</c:v>
                </c:pt>
                <c:pt idx="378">
                  <c:v>289.372623803446</c:v>
                </c:pt>
                <c:pt idx="379">
                  <c:v>289.372623803446</c:v>
                </c:pt>
                <c:pt idx="380">
                  <c:v>289.372623803446</c:v>
                </c:pt>
                <c:pt idx="381">
                  <c:v>289.372623803446</c:v>
                </c:pt>
                <c:pt idx="382">
                  <c:v>289.372623803446</c:v>
                </c:pt>
                <c:pt idx="383">
                  <c:v>289.372623803446</c:v>
                </c:pt>
                <c:pt idx="384">
                  <c:v>289.372623803446</c:v>
                </c:pt>
                <c:pt idx="385">
                  <c:v>289.372623803446</c:v>
                </c:pt>
                <c:pt idx="386">
                  <c:v>289.372623803446</c:v>
                </c:pt>
                <c:pt idx="387">
                  <c:v>289.372623803446</c:v>
                </c:pt>
                <c:pt idx="388">
                  <c:v>289.372623803446</c:v>
                </c:pt>
                <c:pt idx="389">
                  <c:v>289.372623803446</c:v>
                </c:pt>
                <c:pt idx="390">
                  <c:v>289.372623803446</c:v>
                </c:pt>
                <c:pt idx="391">
                  <c:v>289.372623803446</c:v>
                </c:pt>
                <c:pt idx="392">
                  <c:v>289.372623803446</c:v>
                </c:pt>
                <c:pt idx="393">
                  <c:v>289.372623803446</c:v>
                </c:pt>
                <c:pt idx="394">
                  <c:v>289.372623803446</c:v>
                </c:pt>
                <c:pt idx="395">
                  <c:v>289.372623803446</c:v>
                </c:pt>
                <c:pt idx="396">
                  <c:v>289.372623803446</c:v>
                </c:pt>
                <c:pt idx="397">
                  <c:v>289.372623803446</c:v>
                </c:pt>
                <c:pt idx="398">
                  <c:v>289.372623803446</c:v>
                </c:pt>
                <c:pt idx="399">
                  <c:v>289.372623803446</c:v>
                </c:pt>
                <c:pt idx="400">
                  <c:v>289.372623803446</c:v>
                </c:pt>
                <c:pt idx="401">
                  <c:v>289.372623803446</c:v>
                </c:pt>
                <c:pt idx="402">
                  <c:v>289.372623803446</c:v>
                </c:pt>
                <c:pt idx="403">
                  <c:v>289.372623803446</c:v>
                </c:pt>
                <c:pt idx="404">
                  <c:v>289.372623803446</c:v>
                </c:pt>
                <c:pt idx="405">
                  <c:v>289.372623803446</c:v>
                </c:pt>
                <c:pt idx="406">
                  <c:v>289.372623803446</c:v>
                </c:pt>
                <c:pt idx="407">
                  <c:v>289.372623803446</c:v>
                </c:pt>
                <c:pt idx="408">
                  <c:v>289.372623803446</c:v>
                </c:pt>
                <c:pt idx="409">
                  <c:v>289.372623803446</c:v>
                </c:pt>
                <c:pt idx="410">
                  <c:v>289.372623803446</c:v>
                </c:pt>
                <c:pt idx="411">
                  <c:v>289.372623803446</c:v>
                </c:pt>
                <c:pt idx="412">
                  <c:v>289.372623803446</c:v>
                </c:pt>
                <c:pt idx="413">
                  <c:v>289.372623803446</c:v>
                </c:pt>
                <c:pt idx="414">
                  <c:v>289.372623803446</c:v>
                </c:pt>
                <c:pt idx="415">
                  <c:v>289.372623803446</c:v>
                </c:pt>
                <c:pt idx="416">
                  <c:v>289.372623803446</c:v>
                </c:pt>
                <c:pt idx="417">
                  <c:v>289.372623803446</c:v>
                </c:pt>
                <c:pt idx="418">
                  <c:v>289.372623803446</c:v>
                </c:pt>
                <c:pt idx="419">
                  <c:v>289.372623803446</c:v>
                </c:pt>
                <c:pt idx="420">
                  <c:v>289.372623803446</c:v>
                </c:pt>
                <c:pt idx="421">
                  <c:v>289.372623803446</c:v>
                </c:pt>
                <c:pt idx="422">
                  <c:v>289.372623803446</c:v>
                </c:pt>
                <c:pt idx="423">
                  <c:v>289.372623803446</c:v>
                </c:pt>
                <c:pt idx="424">
                  <c:v>289.372623803446</c:v>
                </c:pt>
                <c:pt idx="425">
                  <c:v>289.372623803446</c:v>
                </c:pt>
                <c:pt idx="426">
                  <c:v>289.372623803446</c:v>
                </c:pt>
                <c:pt idx="427">
                  <c:v>289.372623803446</c:v>
                </c:pt>
                <c:pt idx="428">
                  <c:v>289.372623803446</c:v>
                </c:pt>
                <c:pt idx="429">
                  <c:v>289.372623803446</c:v>
                </c:pt>
                <c:pt idx="430">
                  <c:v>289.372623803446</c:v>
                </c:pt>
                <c:pt idx="431">
                  <c:v>289.372623803446</c:v>
                </c:pt>
                <c:pt idx="432">
                  <c:v>289.372623803446</c:v>
                </c:pt>
                <c:pt idx="433">
                  <c:v>289.372623803446</c:v>
                </c:pt>
                <c:pt idx="434">
                  <c:v>289.372623803446</c:v>
                </c:pt>
                <c:pt idx="435">
                  <c:v>289.372623803446</c:v>
                </c:pt>
                <c:pt idx="436">
                  <c:v>289.372623803446</c:v>
                </c:pt>
                <c:pt idx="437">
                  <c:v>289.372623803446</c:v>
                </c:pt>
                <c:pt idx="438">
                  <c:v>289.372623803446</c:v>
                </c:pt>
                <c:pt idx="439">
                  <c:v>289.372623803446</c:v>
                </c:pt>
                <c:pt idx="440">
                  <c:v>289.372623803446</c:v>
                </c:pt>
                <c:pt idx="441">
                  <c:v>289.372623803446</c:v>
                </c:pt>
                <c:pt idx="442">
                  <c:v>289.372623803446</c:v>
                </c:pt>
                <c:pt idx="443">
                  <c:v>289.372623803446</c:v>
                </c:pt>
                <c:pt idx="444">
                  <c:v>289.372623803446</c:v>
                </c:pt>
                <c:pt idx="445">
                  <c:v>289.372623803446</c:v>
                </c:pt>
                <c:pt idx="446">
                  <c:v>289.372623803446</c:v>
                </c:pt>
                <c:pt idx="447">
                  <c:v>289.372623803446</c:v>
                </c:pt>
                <c:pt idx="448">
                  <c:v>289.372623803446</c:v>
                </c:pt>
                <c:pt idx="449">
                  <c:v>289.372623803446</c:v>
                </c:pt>
                <c:pt idx="450">
                  <c:v>289.372623803446</c:v>
                </c:pt>
                <c:pt idx="451">
                  <c:v>289.372623803446</c:v>
                </c:pt>
                <c:pt idx="452">
                  <c:v>289.372623803446</c:v>
                </c:pt>
                <c:pt idx="453">
                  <c:v>289.372623803446</c:v>
                </c:pt>
                <c:pt idx="454">
                  <c:v>289.372623803446</c:v>
                </c:pt>
                <c:pt idx="455">
                  <c:v>289.372623803446</c:v>
                </c:pt>
                <c:pt idx="456">
                  <c:v>289.372623803446</c:v>
                </c:pt>
                <c:pt idx="457">
                  <c:v>289.372623803446</c:v>
                </c:pt>
                <c:pt idx="458">
                  <c:v>289.372623803446</c:v>
                </c:pt>
                <c:pt idx="459">
                  <c:v>289.372623803446</c:v>
                </c:pt>
                <c:pt idx="460">
                  <c:v>289.372623803446</c:v>
                </c:pt>
                <c:pt idx="461">
                  <c:v>289.372623803446</c:v>
                </c:pt>
                <c:pt idx="462">
                  <c:v>289.372623803446</c:v>
                </c:pt>
                <c:pt idx="463">
                  <c:v>289.372623803446</c:v>
                </c:pt>
                <c:pt idx="464">
                  <c:v>289.372623803446</c:v>
                </c:pt>
                <c:pt idx="465">
                  <c:v>289.372623803446</c:v>
                </c:pt>
                <c:pt idx="466">
                  <c:v>289.372623803446</c:v>
                </c:pt>
                <c:pt idx="467">
                  <c:v>289.372623803446</c:v>
                </c:pt>
                <c:pt idx="468">
                  <c:v>289.372623803446</c:v>
                </c:pt>
                <c:pt idx="469">
                  <c:v>289.372623803446</c:v>
                </c:pt>
                <c:pt idx="470">
                  <c:v>289.372623803446</c:v>
                </c:pt>
                <c:pt idx="471">
                  <c:v>289.372623803446</c:v>
                </c:pt>
                <c:pt idx="472">
                  <c:v>289.372623803446</c:v>
                </c:pt>
                <c:pt idx="473">
                  <c:v>289.372623803446</c:v>
                </c:pt>
                <c:pt idx="474">
                  <c:v>289.372623803446</c:v>
                </c:pt>
                <c:pt idx="475">
                  <c:v>289.372623803446</c:v>
                </c:pt>
                <c:pt idx="476">
                  <c:v>289.372623803446</c:v>
                </c:pt>
                <c:pt idx="477">
                  <c:v>289.372623803446</c:v>
                </c:pt>
                <c:pt idx="478">
                  <c:v>289.372623803446</c:v>
                </c:pt>
                <c:pt idx="479">
                  <c:v>289.372623803446</c:v>
                </c:pt>
                <c:pt idx="480">
                  <c:v>289.372623803446</c:v>
                </c:pt>
                <c:pt idx="481">
                  <c:v>289.372623803446</c:v>
                </c:pt>
                <c:pt idx="482">
                  <c:v>289.372623803446</c:v>
                </c:pt>
                <c:pt idx="483">
                  <c:v>289.372623803446</c:v>
                </c:pt>
                <c:pt idx="484">
                  <c:v>289.372623803446</c:v>
                </c:pt>
                <c:pt idx="485">
                  <c:v>289.372623803446</c:v>
                </c:pt>
                <c:pt idx="486">
                  <c:v>289.372623803446</c:v>
                </c:pt>
                <c:pt idx="487">
                  <c:v>289.372623803446</c:v>
                </c:pt>
                <c:pt idx="488">
                  <c:v>289.372623803446</c:v>
                </c:pt>
                <c:pt idx="489">
                  <c:v>289.372623803446</c:v>
                </c:pt>
                <c:pt idx="490">
                  <c:v>289.372623803446</c:v>
                </c:pt>
                <c:pt idx="491">
                  <c:v>289.372623803446</c:v>
                </c:pt>
                <c:pt idx="492">
                  <c:v>289.372623803446</c:v>
                </c:pt>
                <c:pt idx="493">
                  <c:v>289.372623803446</c:v>
                </c:pt>
                <c:pt idx="494">
                  <c:v>289.372623803446</c:v>
                </c:pt>
                <c:pt idx="495">
                  <c:v>289.372623803446</c:v>
                </c:pt>
                <c:pt idx="496">
                  <c:v>289.372623803446</c:v>
                </c:pt>
                <c:pt idx="497">
                  <c:v>289.372623803446</c:v>
                </c:pt>
                <c:pt idx="498">
                  <c:v>289.372623803446</c:v>
                </c:pt>
                <c:pt idx="499">
                  <c:v>289.372623803446</c:v>
                </c:pt>
                <c:pt idx="500">
                  <c:v>289.372623803446</c:v>
                </c:pt>
                <c:pt idx="501">
                  <c:v>289.372623803446</c:v>
                </c:pt>
                <c:pt idx="502">
                  <c:v>289.372623803446</c:v>
                </c:pt>
                <c:pt idx="503">
                  <c:v>289.372623803446</c:v>
                </c:pt>
                <c:pt idx="504">
                  <c:v>289.372623803446</c:v>
                </c:pt>
                <c:pt idx="505">
                  <c:v>289.372623803446</c:v>
                </c:pt>
                <c:pt idx="506">
                  <c:v>289.372623803446</c:v>
                </c:pt>
                <c:pt idx="507">
                  <c:v>289.372623803446</c:v>
                </c:pt>
                <c:pt idx="508">
                  <c:v>289.372623803446</c:v>
                </c:pt>
                <c:pt idx="509">
                  <c:v>289.372623803446</c:v>
                </c:pt>
                <c:pt idx="510">
                  <c:v>289.372623803446</c:v>
                </c:pt>
                <c:pt idx="511">
                  <c:v>289.372623803446</c:v>
                </c:pt>
                <c:pt idx="512">
                  <c:v>289.372623803446</c:v>
                </c:pt>
                <c:pt idx="513">
                  <c:v>289.372623803446</c:v>
                </c:pt>
                <c:pt idx="514">
                  <c:v>289.372623803446</c:v>
                </c:pt>
                <c:pt idx="515">
                  <c:v>289.372623803446</c:v>
                </c:pt>
                <c:pt idx="516">
                  <c:v>289.372623803446</c:v>
                </c:pt>
                <c:pt idx="517">
                  <c:v>289.372623803446</c:v>
                </c:pt>
                <c:pt idx="518">
                  <c:v>289.372623803446</c:v>
                </c:pt>
                <c:pt idx="519">
                  <c:v>289.372623803446</c:v>
                </c:pt>
                <c:pt idx="520">
                  <c:v>289.372623803446</c:v>
                </c:pt>
                <c:pt idx="521">
                  <c:v>289.372623803446</c:v>
                </c:pt>
                <c:pt idx="522">
                  <c:v>289.372623803446</c:v>
                </c:pt>
                <c:pt idx="523">
                  <c:v>289.372623803446</c:v>
                </c:pt>
                <c:pt idx="524">
                  <c:v>289.372623803446</c:v>
                </c:pt>
                <c:pt idx="525">
                  <c:v>289.372623803446</c:v>
                </c:pt>
                <c:pt idx="526">
                  <c:v>289.372623803446</c:v>
                </c:pt>
                <c:pt idx="527">
                  <c:v>289.372623803446</c:v>
                </c:pt>
                <c:pt idx="528">
                  <c:v>289.372623803446</c:v>
                </c:pt>
                <c:pt idx="529">
                  <c:v>289.372623803446</c:v>
                </c:pt>
                <c:pt idx="530">
                  <c:v>289.372623803446</c:v>
                </c:pt>
                <c:pt idx="531">
                  <c:v>289.372623803446</c:v>
                </c:pt>
                <c:pt idx="532">
                  <c:v>289.372623803446</c:v>
                </c:pt>
                <c:pt idx="533">
                  <c:v>289.372623803446</c:v>
                </c:pt>
                <c:pt idx="534">
                  <c:v>289.372623803446</c:v>
                </c:pt>
                <c:pt idx="535">
                  <c:v>289.372623803446</c:v>
                </c:pt>
                <c:pt idx="536">
                  <c:v>289.372623803446</c:v>
                </c:pt>
                <c:pt idx="537">
                  <c:v>289.372623803446</c:v>
                </c:pt>
                <c:pt idx="538">
                  <c:v>289.372623803446</c:v>
                </c:pt>
                <c:pt idx="539">
                  <c:v>289.372623803446</c:v>
                </c:pt>
                <c:pt idx="540">
                  <c:v>289.372623803446</c:v>
                </c:pt>
                <c:pt idx="541">
                  <c:v>289.372623803446</c:v>
                </c:pt>
                <c:pt idx="542">
                  <c:v>289.372623803446</c:v>
                </c:pt>
                <c:pt idx="543">
                  <c:v>289.372623803446</c:v>
                </c:pt>
                <c:pt idx="544">
                  <c:v>289.372623803446</c:v>
                </c:pt>
                <c:pt idx="545">
                  <c:v>289.372623803446</c:v>
                </c:pt>
                <c:pt idx="546">
                  <c:v>289.372623803446</c:v>
                </c:pt>
                <c:pt idx="547">
                  <c:v>289.372623803446</c:v>
                </c:pt>
                <c:pt idx="548">
                  <c:v>289.372623803446</c:v>
                </c:pt>
                <c:pt idx="549">
                  <c:v>289.372623803446</c:v>
                </c:pt>
                <c:pt idx="550">
                  <c:v>289.372623803446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-60.64093625688119</c:v>
                </c:pt>
                <c:pt idx="1">
                  <c:v>-60.64093625688119</c:v>
                </c:pt>
                <c:pt idx="2">
                  <c:v>-60.64093625688119</c:v>
                </c:pt>
                <c:pt idx="3">
                  <c:v>-60.64093625688119</c:v>
                </c:pt>
                <c:pt idx="4">
                  <c:v>-60.64093625688119</c:v>
                </c:pt>
                <c:pt idx="5">
                  <c:v>-60.64093625688119</c:v>
                </c:pt>
                <c:pt idx="6">
                  <c:v>-60.64093625688119</c:v>
                </c:pt>
                <c:pt idx="7">
                  <c:v>-60.64093625688119</c:v>
                </c:pt>
                <c:pt idx="8">
                  <c:v>-60.64093625688119</c:v>
                </c:pt>
                <c:pt idx="9">
                  <c:v>-60.64093625688119</c:v>
                </c:pt>
                <c:pt idx="10">
                  <c:v>-60.64093625688119</c:v>
                </c:pt>
                <c:pt idx="11">
                  <c:v>-60.64093625688119</c:v>
                </c:pt>
                <c:pt idx="12">
                  <c:v>-60.64093625688119</c:v>
                </c:pt>
                <c:pt idx="13">
                  <c:v>-60.64093625688119</c:v>
                </c:pt>
                <c:pt idx="14">
                  <c:v>-60.64093625688119</c:v>
                </c:pt>
                <c:pt idx="15">
                  <c:v>-60.64093625688119</c:v>
                </c:pt>
                <c:pt idx="16">
                  <c:v>-60.64093625688119</c:v>
                </c:pt>
                <c:pt idx="17">
                  <c:v>-60.64093625688119</c:v>
                </c:pt>
                <c:pt idx="18">
                  <c:v>-60.64093625688119</c:v>
                </c:pt>
                <c:pt idx="19">
                  <c:v>-60.64093625688119</c:v>
                </c:pt>
                <c:pt idx="20">
                  <c:v>-60.64093625688119</c:v>
                </c:pt>
                <c:pt idx="21">
                  <c:v>-60.64093625688119</c:v>
                </c:pt>
                <c:pt idx="22">
                  <c:v>-60.64093625688119</c:v>
                </c:pt>
                <c:pt idx="23">
                  <c:v>-60.64093625688119</c:v>
                </c:pt>
                <c:pt idx="24">
                  <c:v>-60.64093625688119</c:v>
                </c:pt>
                <c:pt idx="25">
                  <c:v>-60.64093625688119</c:v>
                </c:pt>
                <c:pt idx="26">
                  <c:v>-60.64093625688119</c:v>
                </c:pt>
                <c:pt idx="27">
                  <c:v>-60.64093625688119</c:v>
                </c:pt>
                <c:pt idx="28">
                  <c:v>-60.64093625688119</c:v>
                </c:pt>
                <c:pt idx="29">
                  <c:v>-60.64093625688119</c:v>
                </c:pt>
                <c:pt idx="30">
                  <c:v>-60.64093625688119</c:v>
                </c:pt>
                <c:pt idx="31">
                  <c:v>-60.64093625688119</c:v>
                </c:pt>
                <c:pt idx="32">
                  <c:v>-60.64093625688119</c:v>
                </c:pt>
                <c:pt idx="33">
                  <c:v>-60.64093625688119</c:v>
                </c:pt>
                <c:pt idx="34">
                  <c:v>-60.64093625688119</c:v>
                </c:pt>
                <c:pt idx="35">
                  <c:v>-60.64093625688119</c:v>
                </c:pt>
                <c:pt idx="36">
                  <c:v>-60.64093625688119</c:v>
                </c:pt>
                <c:pt idx="37">
                  <c:v>-60.64093625688119</c:v>
                </c:pt>
                <c:pt idx="38">
                  <c:v>-60.64093625688119</c:v>
                </c:pt>
                <c:pt idx="39">
                  <c:v>-60.64093625688119</c:v>
                </c:pt>
                <c:pt idx="40">
                  <c:v>-60.64093625688119</c:v>
                </c:pt>
                <c:pt idx="41">
                  <c:v>-60.64093625688119</c:v>
                </c:pt>
                <c:pt idx="42">
                  <c:v>-60.64093625688119</c:v>
                </c:pt>
                <c:pt idx="43">
                  <c:v>-60.64093625688119</c:v>
                </c:pt>
                <c:pt idx="44">
                  <c:v>-60.64093625688119</c:v>
                </c:pt>
                <c:pt idx="45">
                  <c:v>-60.64093625688119</c:v>
                </c:pt>
                <c:pt idx="46">
                  <c:v>-60.64093625688119</c:v>
                </c:pt>
                <c:pt idx="47">
                  <c:v>-60.64093625688119</c:v>
                </c:pt>
                <c:pt idx="48">
                  <c:v>-60.64093625688119</c:v>
                </c:pt>
                <c:pt idx="49">
                  <c:v>-60.64093625688119</c:v>
                </c:pt>
                <c:pt idx="50">
                  <c:v>-60.64093625688119</c:v>
                </c:pt>
                <c:pt idx="51">
                  <c:v>-60.64093625688119</c:v>
                </c:pt>
                <c:pt idx="52">
                  <c:v>-60.64093625688119</c:v>
                </c:pt>
                <c:pt idx="53">
                  <c:v>-60.64093625688119</c:v>
                </c:pt>
                <c:pt idx="54">
                  <c:v>-60.64093625688119</c:v>
                </c:pt>
                <c:pt idx="55">
                  <c:v>-60.64093625688119</c:v>
                </c:pt>
                <c:pt idx="56">
                  <c:v>-60.64093625688119</c:v>
                </c:pt>
                <c:pt idx="57">
                  <c:v>-60.64093625688119</c:v>
                </c:pt>
                <c:pt idx="58">
                  <c:v>-60.64093625688119</c:v>
                </c:pt>
                <c:pt idx="59">
                  <c:v>-60.64093625688119</c:v>
                </c:pt>
                <c:pt idx="60">
                  <c:v>-60.64093625688119</c:v>
                </c:pt>
                <c:pt idx="61">
                  <c:v>-60.64093625688119</c:v>
                </c:pt>
                <c:pt idx="62">
                  <c:v>-60.64093625688119</c:v>
                </c:pt>
                <c:pt idx="63">
                  <c:v>-60.64093625688119</c:v>
                </c:pt>
                <c:pt idx="64">
                  <c:v>-60.64093625688119</c:v>
                </c:pt>
                <c:pt idx="65">
                  <c:v>-60.64093625688119</c:v>
                </c:pt>
                <c:pt idx="66">
                  <c:v>-60.64093625688119</c:v>
                </c:pt>
                <c:pt idx="67">
                  <c:v>-60.64093625688119</c:v>
                </c:pt>
                <c:pt idx="68">
                  <c:v>-60.64093625688119</c:v>
                </c:pt>
                <c:pt idx="69">
                  <c:v>-60.64093625688119</c:v>
                </c:pt>
                <c:pt idx="70">
                  <c:v>-60.64093625688119</c:v>
                </c:pt>
                <c:pt idx="71">
                  <c:v>-60.64093625688119</c:v>
                </c:pt>
                <c:pt idx="72">
                  <c:v>-60.64093625688119</c:v>
                </c:pt>
                <c:pt idx="73">
                  <c:v>-60.64093625688119</c:v>
                </c:pt>
                <c:pt idx="74">
                  <c:v>-60.64093625688119</c:v>
                </c:pt>
                <c:pt idx="75">
                  <c:v>-60.64093625688119</c:v>
                </c:pt>
                <c:pt idx="76">
                  <c:v>-60.64093625688119</c:v>
                </c:pt>
                <c:pt idx="77">
                  <c:v>-60.64093625688119</c:v>
                </c:pt>
                <c:pt idx="78">
                  <c:v>-60.64093625688119</c:v>
                </c:pt>
                <c:pt idx="79">
                  <c:v>-60.64093625688119</c:v>
                </c:pt>
                <c:pt idx="80">
                  <c:v>-60.64093625688119</c:v>
                </c:pt>
                <c:pt idx="81">
                  <c:v>-60.64093625688119</c:v>
                </c:pt>
                <c:pt idx="82">
                  <c:v>-60.64093625688119</c:v>
                </c:pt>
                <c:pt idx="83">
                  <c:v>-60.64093625688119</c:v>
                </c:pt>
                <c:pt idx="84">
                  <c:v>-60.64093625688119</c:v>
                </c:pt>
                <c:pt idx="85">
                  <c:v>-60.64093625688119</c:v>
                </c:pt>
                <c:pt idx="86">
                  <c:v>-60.64093625688119</c:v>
                </c:pt>
                <c:pt idx="87">
                  <c:v>-60.64093625688119</c:v>
                </c:pt>
                <c:pt idx="88">
                  <c:v>-60.64093625688119</c:v>
                </c:pt>
                <c:pt idx="89">
                  <c:v>-60.64093625688119</c:v>
                </c:pt>
                <c:pt idx="90">
                  <c:v>-60.64093625688119</c:v>
                </c:pt>
                <c:pt idx="91">
                  <c:v>-60.64093625688119</c:v>
                </c:pt>
                <c:pt idx="92">
                  <c:v>-60.64093625688119</c:v>
                </c:pt>
                <c:pt idx="93">
                  <c:v>-60.64093625688119</c:v>
                </c:pt>
                <c:pt idx="94">
                  <c:v>-60.64093625688119</c:v>
                </c:pt>
                <c:pt idx="95">
                  <c:v>-60.64093625688119</c:v>
                </c:pt>
                <c:pt idx="96">
                  <c:v>-60.64093625688119</c:v>
                </c:pt>
                <c:pt idx="97">
                  <c:v>-60.64093625688119</c:v>
                </c:pt>
                <c:pt idx="98">
                  <c:v>-60.64093625688119</c:v>
                </c:pt>
                <c:pt idx="99">
                  <c:v>-60.64093625688119</c:v>
                </c:pt>
                <c:pt idx="100">
                  <c:v>-60.64093625688119</c:v>
                </c:pt>
                <c:pt idx="101">
                  <c:v>-60.64093625688119</c:v>
                </c:pt>
                <c:pt idx="102">
                  <c:v>-60.64093625688119</c:v>
                </c:pt>
                <c:pt idx="103">
                  <c:v>-60.64093625688119</c:v>
                </c:pt>
                <c:pt idx="104">
                  <c:v>-60.64093625688119</c:v>
                </c:pt>
                <c:pt idx="105">
                  <c:v>-60.64093625688119</c:v>
                </c:pt>
                <c:pt idx="106">
                  <c:v>-60.64093625688119</c:v>
                </c:pt>
                <c:pt idx="107">
                  <c:v>-60.64093625688119</c:v>
                </c:pt>
                <c:pt idx="108">
                  <c:v>-60.64093625688119</c:v>
                </c:pt>
                <c:pt idx="109">
                  <c:v>-60.64093625688119</c:v>
                </c:pt>
                <c:pt idx="110">
                  <c:v>-60.64093625688119</c:v>
                </c:pt>
                <c:pt idx="111">
                  <c:v>-60.64093625688119</c:v>
                </c:pt>
                <c:pt idx="112">
                  <c:v>-60.64093625688119</c:v>
                </c:pt>
                <c:pt idx="113">
                  <c:v>-60.64093625688119</c:v>
                </c:pt>
                <c:pt idx="114">
                  <c:v>-60.64093625688119</c:v>
                </c:pt>
                <c:pt idx="115">
                  <c:v>-60.64093625688119</c:v>
                </c:pt>
                <c:pt idx="116">
                  <c:v>-60.64093625688119</c:v>
                </c:pt>
                <c:pt idx="117">
                  <c:v>-60.64093625688119</c:v>
                </c:pt>
                <c:pt idx="118">
                  <c:v>-60.64093625688119</c:v>
                </c:pt>
                <c:pt idx="119">
                  <c:v>-60.64093625688119</c:v>
                </c:pt>
                <c:pt idx="120">
                  <c:v>-60.64093625688119</c:v>
                </c:pt>
                <c:pt idx="121">
                  <c:v>-60.64093625688119</c:v>
                </c:pt>
                <c:pt idx="122">
                  <c:v>-60.64093625688119</c:v>
                </c:pt>
                <c:pt idx="123">
                  <c:v>-60.64093625688119</c:v>
                </c:pt>
                <c:pt idx="124">
                  <c:v>-60.64093625688119</c:v>
                </c:pt>
                <c:pt idx="125">
                  <c:v>-60.64093625688119</c:v>
                </c:pt>
                <c:pt idx="126">
                  <c:v>-60.64093625688119</c:v>
                </c:pt>
                <c:pt idx="127">
                  <c:v>-60.64093625688119</c:v>
                </c:pt>
                <c:pt idx="128">
                  <c:v>-60.64093625688119</c:v>
                </c:pt>
                <c:pt idx="129">
                  <c:v>-60.64093625688119</c:v>
                </c:pt>
                <c:pt idx="130">
                  <c:v>-60.64093625688119</c:v>
                </c:pt>
                <c:pt idx="131">
                  <c:v>-60.64093625688119</c:v>
                </c:pt>
                <c:pt idx="132">
                  <c:v>-60.64093625688119</c:v>
                </c:pt>
                <c:pt idx="133">
                  <c:v>-60.64093625688119</c:v>
                </c:pt>
                <c:pt idx="134">
                  <c:v>-60.64093625688119</c:v>
                </c:pt>
                <c:pt idx="135">
                  <c:v>-60.64093625688119</c:v>
                </c:pt>
                <c:pt idx="136">
                  <c:v>-60.64093625688119</c:v>
                </c:pt>
                <c:pt idx="137">
                  <c:v>-60.64093625688119</c:v>
                </c:pt>
                <c:pt idx="138">
                  <c:v>-60.64093625688119</c:v>
                </c:pt>
                <c:pt idx="139">
                  <c:v>-60.64093625688119</c:v>
                </c:pt>
                <c:pt idx="140">
                  <c:v>-60.64093625688119</c:v>
                </c:pt>
                <c:pt idx="141">
                  <c:v>-60.64093625688119</c:v>
                </c:pt>
                <c:pt idx="142">
                  <c:v>-60.64093625688119</c:v>
                </c:pt>
                <c:pt idx="143">
                  <c:v>-60.64093625688119</c:v>
                </c:pt>
                <c:pt idx="144">
                  <c:v>-60.64093625688119</c:v>
                </c:pt>
                <c:pt idx="145">
                  <c:v>-60.64093625688119</c:v>
                </c:pt>
                <c:pt idx="146">
                  <c:v>-60.64093625688119</c:v>
                </c:pt>
                <c:pt idx="147">
                  <c:v>-60.64093625688119</c:v>
                </c:pt>
                <c:pt idx="148">
                  <c:v>-60.64093625688119</c:v>
                </c:pt>
                <c:pt idx="149">
                  <c:v>-60.64093625688119</c:v>
                </c:pt>
                <c:pt idx="150">
                  <c:v>-60.64093625688119</c:v>
                </c:pt>
                <c:pt idx="151">
                  <c:v>-60.64093625688119</c:v>
                </c:pt>
                <c:pt idx="152">
                  <c:v>-60.64093625688119</c:v>
                </c:pt>
                <c:pt idx="153">
                  <c:v>-60.64093625688119</c:v>
                </c:pt>
                <c:pt idx="154">
                  <c:v>-60.64093625688119</c:v>
                </c:pt>
                <c:pt idx="155">
                  <c:v>-60.64093625688119</c:v>
                </c:pt>
                <c:pt idx="156">
                  <c:v>-60.64093625688119</c:v>
                </c:pt>
                <c:pt idx="157">
                  <c:v>-60.64093625688119</c:v>
                </c:pt>
                <c:pt idx="158">
                  <c:v>-60.64093625688119</c:v>
                </c:pt>
                <c:pt idx="159">
                  <c:v>-60.64093625688119</c:v>
                </c:pt>
                <c:pt idx="160">
                  <c:v>-60.64093625688119</c:v>
                </c:pt>
                <c:pt idx="161">
                  <c:v>-60.64093625688119</c:v>
                </c:pt>
                <c:pt idx="162">
                  <c:v>-60.64093625688119</c:v>
                </c:pt>
                <c:pt idx="163">
                  <c:v>-60.64093625688119</c:v>
                </c:pt>
                <c:pt idx="164">
                  <c:v>-60.64093625688119</c:v>
                </c:pt>
                <c:pt idx="165">
                  <c:v>-60.64093625688119</c:v>
                </c:pt>
                <c:pt idx="166">
                  <c:v>-60.64093625688119</c:v>
                </c:pt>
                <c:pt idx="167">
                  <c:v>-60.64093625688119</c:v>
                </c:pt>
                <c:pt idx="168">
                  <c:v>-60.64093625688119</c:v>
                </c:pt>
                <c:pt idx="169">
                  <c:v>-60.64093625688119</c:v>
                </c:pt>
                <c:pt idx="170">
                  <c:v>-60.64093625688119</c:v>
                </c:pt>
                <c:pt idx="171">
                  <c:v>-60.64093625688119</c:v>
                </c:pt>
                <c:pt idx="172">
                  <c:v>-60.64093625688119</c:v>
                </c:pt>
                <c:pt idx="173">
                  <c:v>-60.64093625688119</c:v>
                </c:pt>
                <c:pt idx="174">
                  <c:v>-60.64093625688119</c:v>
                </c:pt>
                <c:pt idx="175">
                  <c:v>-60.64093625688119</c:v>
                </c:pt>
                <c:pt idx="176">
                  <c:v>-60.64093625688119</c:v>
                </c:pt>
                <c:pt idx="177">
                  <c:v>-60.64093625688119</c:v>
                </c:pt>
                <c:pt idx="178">
                  <c:v>-60.64093625688119</c:v>
                </c:pt>
                <c:pt idx="179">
                  <c:v>-60.64093625688119</c:v>
                </c:pt>
                <c:pt idx="180">
                  <c:v>-303.87403592281589</c:v>
                </c:pt>
                <c:pt idx="181">
                  <c:v>-303.87403592281589</c:v>
                </c:pt>
                <c:pt idx="182">
                  <c:v>-303.87403592281589</c:v>
                </c:pt>
                <c:pt idx="183">
                  <c:v>-303.87403592281589</c:v>
                </c:pt>
                <c:pt idx="184">
                  <c:v>-303.87403592281589</c:v>
                </c:pt>
                <c:pt idx="185">
                  <c:v>-303.87403592281589</c:v>
                </c:pt>
                <c:pt idx="186">
                  <c:v>-303.87403592281589</c:v>
                </c:pt>
                <c:pt idx="187">
                  <c:v>-303.87403592281589</c:v>
                </c:pt>
                <c:pt idx="188">
                  <c:v>-303.87403592281589</c:v>
                </c:pt>
                <c:pt idx="189">
                  <c:v>-303.87403592281589</c:v>
                </c:pt>
                <c:pt idx="190">
                  <c:v>-303.87403592281589</c:v>
                </c:pt>
                <c:pt idx="191">
                  <c:v>-303.87403592281589</c:v>
                </c:pt>
                <c:pt idx="192">
                  <c:v>-303.87403592281589</c:v>
                </c:pt>
                <c:pt idx="193">
                  <c:v>-303.87403592281589</c:v>
                </c:pt>
                <c:pt idx="194">
                  <c:v>-303.87403592281589</c:v>
                </c:pt>
                <c:pt idx="195">
                  <c:v>-303.87403592281589</c:v>
                </c:pt>
                <c:pt idx="196">
                  <c:v>-303.87403592281589</c:v>
                </c:pt>
                <c:pt idx="197">
                  <c:v>-303.87403592281589</c:v>
                </c:pt>
                <c:pt idx="198">
                  <c:v>-303.87403592281589</c:v>
                </c:pt>
                <c:pt idx="199">
                  <c:v>-303.87403592281589</c:v>
                </c:pt>
                <c:pt idx="200">
                  <c:v>-303.87403592281589</c:v>
                </c:pt>
                <c:pt idx="201">
                  <c:v>-303.87403592281589</c:v>
                </c:pt>
                <c:pt idx="202">
                  <c:v>-303.87403592281589</c:v>
                </c:pt>
                <c:pt idx="203">
                  <c:v>-303.87403592281589</c:v>
                </c:pt>
                <c:pt idx="204">
                  <c:v>-303.87403592281589</c:v>
                </c:pt>
                <c:pt idx="205">
                  <c:v>-303.87403592281589</c:v>
                </c:pt>
                <c:pt idx="206">
                  <c:v>-303.87403592281589</c:v>
                </c:pt>
                <c:pt idx="207">
                  <c:v>-303.87403592281589</c:v>
                </c:pt>
                <c:pt idx="208">
                  <c:v>-303.87403592281589</c:v>
                </c:pt>
                <c:pt idx="209">
                  <c:v>-303.87403592281589</c:v>
                </c:pt>
                <c:pt idx="210">
                  <c:v>-303.87403592281589</c:v>
                </c:pt>
                <c:pt idx="211">
                  <c:v>-303.87403592281589</c:v>
                </c:pt>
                <c:pt idx="212">
                  <c:v>-303.87403592281589</c:v>
                </c:pt>
                <c:pt idx="213">
                  <c:v>-303.87403592281589</c:v>
                </c:pt>
                <c:pt idx="214">
                  <c:v>-303.87403592281589</c:v>
                </c:pt>
                <c:pt idx="215">
                  <c:v>-303.87403592281589</c:v>
                </c:pt>
                <c:pt idx="216">
                  <c:v>-303.87403592281589</c:v>
                </c:pt>
                <c:pt idx="217">
                  <c:v>-303.87403592281589</c:v>
                </c:pt>
                <c:pt idx="218">
                  <c:v>-303.87403592281589</c:v>
                </c:pt>
                <c:pt idx="219">
                  <c:v>-303.87403592281589</c:v>
                </c:pt>
                <c:pt idx="220">
                  <c:v>-303.87403592281589</c:v>
                </c:pt>
                <c:pt idx="221">
                  <c:v>-303.87403592281589</c:v>
                </c:pt>
                <c:pt idx="222">
                  <c:v>-303.87403592281589</c:v>
                </c:pt>
                <c:pt idx="223">
                  <c:v>-303.87403592281589</c:v>
                </c:pt>
                <c:pt idx="224">
                  <c:v>-303.87403592281589</c:v>
                </c:pt>
                <c:pt idx="225">
                  <c:v>-303.87403592281589</c:v>
                </c:pt>
                <c:pt idx="226">
                  <c:v>-303.87403592281589</c:v>
                </c:pt>
                <c:pt idx="227">
                  <c:v>-303.87403592281589</c:v>
                </c:pt>
                <c:pt idx="228">
                  <c:v>-303.87403592281589</c:v>
                </c:pt>
                <c:pt idx="229">
                  <c:v>-303.87403592281589</c:v>
                </c:pt>
                <c:pt idx="230">
                  <c:v>-303.87403592281589</c:v>
                </c:pt>
                <c:pt idx="231">
                  <c:v>-303.87403592281589</c:v>
                </c:pt>
                <c:pt idx="232">
                  <c:v>-303.87403592281589</c:v>
                </c:pt>
                <c:pt idx="233">
                  <c:v>-303.87403592281589</c:v>
                </c:pt>
                <c:pt idx="234">
                  <c:v>-303.87403592281589</c:v>
                </c:pt>
                <c:pt idx="235">
                  <c:v>-303.87403592281589</c:v>
                </c:pt>
                <c:pt idx="236">
                  <c:v>-303.87403592281589</c:v>
                </c:pt>
                <c:pt idx="237">
                  <c:v>-303.87403592281589</c:v>
                </c:pt>
                <c:pt idx="238">
                  <c:v>-303.87403592281589</c:v>
                </c:pt>
                <c:pt idx="239">
                  <c:v>-303.87403592281589</c:v>
                </c:pt>
                <c:pt idx="240">
                  <c:v>-303.87403592281589</c:v>
                </c:pt>
                <c:pt idx="241">
                  <c:v>-303.87403592281589</c:v>
                </c:pt>
                <c:pt idx="242">
                  <c:v>-303.87403592281589</c:v>
                </c:pt>
                <c:pt idx="243">
                  <c:v>-303.87403592281589</c:v>
                </c:pt>
                <c:pt idx="244">
                  <c:v>-303.87403592281589</c:v>
                </c:pt>
                <c:pt idx="245">
                  <c:v>-303.87403592281589</c:v>
                </c:pt>
                <c:pt idx="246">
                  <c:v>-303.87403592281589</c:v>
                </c:pt>
                <c:pt idx="247">
                  <c:v>-303.87403592281589</c:v>
                </c:pt>
                <c:pt idx="248">
                  <c:v>-303.87403592281589</c:v>
                </c:pt>
                <c:pt idx="249">
                  <c:v>-303.87403592281589</c:v>
                </c:pt>
                <c:pt idx="250">
                  <c:v>-303.87403592281589</c:v>
                </c:pt>
                <c:pt idx="251">
                  <c:v>-303.87403592281589</c:v>
                </c:pt>
                <c:pt idx="252">
                  <c:v>-303.87403592281589</c:v>
                </c:pt>
                <c:pt idx="253">
                  <c:v>-303.87403592281589</c:v>
                </c:pt>
                <c:pt idx="254">
                  <c:v>-303.87403592281589</c:v>
                </c:pt>
                <c:pt idx="255">
                  <c:v>-303.87403592281589</c:v>
                </c:pt>
                <c:pt idx="256">
                  <c:v>-303.87403592281589</c:v>
                </c:pt>
                <c:pt idx="257">
                  <c:v>-303.87403592281589</c:v>
                </c:pt>
                <c:pt idx="258">
                  <c:v>-303.87403592281589</c:v>
                </c:pt>
                <c:pt idx="259">
                  <c:v>-303.87403592281589</c:v>
                </c:pt>
                <c:pt idx="260">
                  <c:v>-303.87403592281589</c:v>
                </c:pt>
                <c:pt idx="261">
                  <c:v>-303.87403592281589</c:v>
                </c:pt>
                <c:pt idx="262">
                  <c:v>-303.87403592281589</c:v>
                </c:pt>
                <c:pt idx="263">
                  <c:v>-303.87403592281589</c:v>
                </c:pt>
                <c:pt idx="264">
                  <c:v>-303.87403592281589</c:v>
                </c:pt>
                <c:pt idx="265">
                  <c:v>-303.87403592281589</c:v>
                </c:pt>
                <c:pt idx="266">
                  <c:v>-303.87403592281589</c:v>
                </c:pt>
                <c:pt idx="267">
                  <c:v>-303.87403592281589</c:v>
                </c:pt>
                <c:pt idx="268">
                  <c:v>-303.87403592281589</c:v>
                </c:pt>
                <c:pt idx="269">
                  <c:v>-303.87403592281589</c:v>
                </c:pt>
                <c:pt idx="270">
                  <c:v>-303.87403592281589</c:v>
                </c:pt>
                <c:pt idx="271">
                  <c:v>-303.87403592281589</c:v>
                </c:pt>
                <c:pt idx="272">
                  <c:v>-303.87403592281589</c:v>
                </c:pt>
                <c:pt idx="273">
                  <c:v>-303.87403592281589</c:v>
                </c:pt>
                <c:pt idx="274">
                  <c:v>-303.87403592281589</c:v>
                </c:pt>
                <c:pt idx="275">
                  <c:v>-303.87403592281589</c:v>
                </c:pt>
                <c:pt idx="276">
                  <c:v>-303.87403592281589</c:v>
                </c:pt>
                <c:pt idx="277">
                  <c:v>-303.87403592281589</c:v>
                </c:pt>
                <c:pt idx="278">
                  <c:v>-303.87403592281589</c:v>
                </c:pt>
                <c:pt idx="279">
                  <c:v>-303.87403592281589</c:v>
                </c:pt>
                <c:pt idx="280">
                  <c:v>-303.87403592281589</c:v>
                </c:pt>
                <c:pt idx="281">
                  <c:v>-303.87403592281589</c:v>
                </c:pt>
                <c:pt idx="282">
                  <c:v>-303.87403592281589</c:v>
                </c:pt>
                <c:pt idx="283">
                  <c:v>-303.87403592281589</c:v>
                </c:pt>
                <c:pt idx="284">
                  <c:v>-303.87403592281589</c:v>
                </c:pt>
                <c:pt idx="285">
                  <c:v>-303.87403592281589</c:v>
                </c:pt>
                <c:pt idx="286">
                  <c:v>-303.87403592281589</c:v>
                </c:pt>
                <c:pt idx="287">
                  <c:v>-303.87403592281589</c:v>
                </c:pt>
                <c:pt idx="288">
                  <c:v>-303.87403592281589</c:v>
                </c:pt>
                <c:pt idx="289">
                  <c:v>-303.87403592281589</c:v>
                </c:pt>
                <c:pt idx="290">
                  <c:v>-303.87403592281589</c:v>
                </c:pt>
                <c:pt idx="291">
                  <c:v>-303.87403592281589</c:v>
                </c:pt>
                <c:pt idx="292">
                  <c:v>-303.87403592281589</c:v>
                </c:pt>
                <c:pt idx="293">
                  <c:v>-303.87403592281589</c:v>
                </c:pt>
                <c:pt idx="294">
                  <c:v>-303.87403592281589</c:v>
                </c:pt>
                <c:pt idx="295">
                  <c:v>-303.87403592281589</c:v>
                </c:pt>
                <c:pt idx="296">
                  <c:v>-303.87403592281589</c:v>
                </c:pt>
                <c:pt idx="297">
                  <c:v>-303.87403592281589</c:v>
                </c:pt>
                <c:pt idx="298">
                  <c:v>-303.87403592281589</c:v>
                </c:pt>
                <c:pt idx="299">
                  <c:v>-303.87403592281589</c:v>
                </c:pt>
                <c:pt idx="300">
                  <c:v>-303.87403592281589</c:v>
                </c:pt>
                <c:pt idx="301">
                  <c:v>-303.87403592281589</c:v>
                </c:pt>
                <c:pt idx="302">
                  <c:v>-303.87403592281589</c:v>
                </c:pt>
                <c:pt idx="303">
                  <c:v>-303.87403592281589</c:v>
                </c:pt>
                <c:pt idx="304">
                  <c:v>-303.87403592281589</c:v>
                </c:pt>
                <c:pt idx="305">
                  <c:v>-303.87403592281589</c:v>
                </c:pt>
                <c:pt idx="306">
                  <c:v>-303.87403592281589</c:v>
                </c:pt>
                <c:pt idx="307">
                  <c:v>-303.87403592281589</c:v>
                </c:pt>
                <c:pt idx="308">
                  <c:v>-303.87403592281589</c:v>
                </c:pt>
                <c:pt idx="309">
                  <c:v>-303.87403592281589</c:v>
                </c:pt>
                <c:pt idx="310">
                  <c:v>-303.87403592281589</c:v>
                </c:pt>
                <c:pt idx="311">
                  <c:v>-303.87403592281589</c:v>
                </c:pt>
                <c:pt idx="312">
                  <c:v>-303.87403592281589</c:v>
                </c:pt>
                <c:pt idx="313">
                  <c:v>-303.87403592281589</c:v>
                </c:pt>
                <c:pt idx="314">
                  <c:v>-303.87403592281589</c:v>
                </c:pt>
                <c:pt idx="315">
                  <c:v>-303.87403592281589</c:v>
                </c:pt>
                <c:pt idx="316">
                  <c:v>-303.87403592281589</c:v>
                </c:pt>
                <c:pt idx="317">
                  <c:v>-303.87403592281589</c:v>
                </c:pt>
                <c:pt idx="318">
                  <c:v>-303.87403592281589</c:v>
                </c:pt>
                <c:pt idx="319">
                  <c:v>-303.87403592281589</c:v>
                </c:pt>
                <c:pt idx="320">
                  <c:v>-303.87403592281589</c:v>
                </c:pt>
                <c:pt idx="321">
                  <c:v>-303.87403592281589</c:v>
                </c:pt>
                <c:pt idx="322">
                  <c:v>-303.87403592281589</c:v>
                </c:pt>
                <c:pt idx="323">
                  <c:v>-303.87403592281589</c:v>
                </c:pt>
                <c:pt idx="324">
                  <c:v>-303.87403592281589</c:v>
                </c:pt>
                <c:pt idx="325">
                  <c:v>-303.87403592281589</c:v>
                </c:pt>
                <c:pt idx="326">
                  <c:v>-303.87403592281589</c:v>
                </c:pt>
                <c:pt idx="327">
                  <c:v>-303.87403592281589</c:v>
                </c:pt>
                <c:pt idx="328">
                  <c:v>-303.87403592281589</c:v>
                </c:pt>
                <c:pt idx="329">
                  <c:v>-303.87403592281589</c:v>
                </c:pt>
                <c:pt idx="330">
                  <c:v>-303.87403592281589</c:v>
                </c:pt>
                <c:pt idx="331">
                  <c:v>-303.87403592281589</c:v>
                </c:pt>
                <c:pt idx="332">
                  <c:v>-303.87403592281589</c:v>
                </c:pt>
                <c:pt idx="333">
                  <c:v>-303.87403592281589</c:v>
                </c:pt>
                <c:pt idx="334">
                  <c:v>-303.87403592281589</c:v>
                </c:pt>
                <c:pt idx="335">
                  <c:v>-303.87403592281589</c:v>
                </c:pt>
                <c:pt idx="336">
                  <c:v>-303.87403592281589</c:v>
                </c:pt>
                <c:pt idx="337">
                  <c:v>-303.87403592281589</c:v>
                </c:pt>
                <c:pt idx="338">
                  <c:v>-303.87403592281589</c:v>
                </c:pt>
                <c:pt idx="339">
                  <c:v>-303.87403592281589</c:v>
                </c:pt>
                <c:pt idx="340">
                  <c:v>-303.87403592281589</c:v>
                </c:pt>
                <c:pt idx="341">
                  <c:v>-303.87403592281589</c:v>
                </c:pt>
                <c:pt idx="342">
                  <c:v>-303.87403592281589</c:v>
                </c:pt>
                <c:pt idx="343">
                  <c:v>-303.87403592281589</c:v>
                </c:pt>
                <c:pt idx="344">
                  <c:v>-303.87403592281589</c:v>
                </c:pt>
                <c:pt idx="345">
                  <c:v>-303.87403592281589</c:v>
                </c:pt>
                <c:pt idx="346">
                  <c:v>-303.87403592281589</c:v>
                </c:pt>
                <c:pt idx="347">
                  <c:v>-303.87403592281589</c:v>
                </c:pt>
                <c:pt idx="348">
                  <c:v>-303.87403592281589</c:v>
                </c:pt>
                <c:pt idx="349">
                  <c:v>-303.87403592281589</c:v>
                </c:pt>
                <c:pt idx="350">
                  <c:v>-303.87403592281589</c:v>
                </c:pt>
                <c:pt idx="351">
                  <c:v>-303.87403592281589</c:v>
                </c:pt>
                <c:pt idx="352">
                  <c:v>-303.87403592281589</c:v>
                </c:pt>
                <c:pt idx="353">
                  <c:v>-303.87403592281589</c:v>
                </c:pt>
                <c:pt idx="354">
                  <c:v>-303.87403592281589</c:v>
                </c:pt>
                <c:pt idx="355">
                  <c:v>-303.87403592281589</c:v>
                </c:pt>
                <c:pt idx="356">
                  <c:v>-303.87403592281589</c:v>
                </c:pt>
                <c:pt idx="357">
                  <c:v>-303.87403592281589</c:v>
                </c:pt>
                <c:pt idx="358">
                  <c:v>-303.87403592281589</c:v>
                </c:pt>
                <c:pt idx="359">
                  <c:v>-303.87403592281589</c:v>
                </c:pt>
                <c:pt idx="360">
                  <c:v>-303.87403592281589</c:v>
                </c:pt>
                <c:pt idx="361">
                  <c:v>-303.87403592281589</c:v>
                </c:pt>
                <c:pt idx="362">
                  <c:v>-303.87403592281589</c:v>
                </c:pt>
                <c:pt idx="363">
                  <c:v>-303.87403592281589</c:v>
                </c:pt>
                <c:pt idx="364">
                  <c:v>-303.87403592281589</c:v>
                </c:pt>
                <c:pt idx="365">
                  <c:v>-303.87403592281589</c:v>
                </c:pt>
                <c:pt idx="366">
                  <c:v>-303.87403592281589</c:v>
                </c:pt>
                <c:pt idx="367">
                  <c:v>-303.87403592281589</c:v>
                </c:pt>
                <c:pt idx="368">
                  <c:v>-303.87403592281589</c:v>
                </c:pt>
                <c:pt idx="369">
                  <c:v>-303.87403592281589</c:v>
                </c:pt>
                <c:pt idx="370">
                  <c:v>-303.87403592281589</c:v>
                </c:pt>
                <c:pt idx="371">
                  <c:v>-303.87403592281589</c:v>
                </c:pt>
                <c:pt idx="372">
                  <c:v>-303.87403592281589</c:v>
                </c:pt>
                <c:pt idx="373">
                  <c:v>-303.87403592281589</c:v>
                </c:pt>
                <c:pt idx="374">
                  <c:v>-303.87403592281589</c:v>
                </c:pt>
                <c:pt idx="375">
                  <c:v>-303.87403592281589</c:v>
                </c:pt>
                <c:pt idx="376">
                  <c:v>-303.87403592281589</c:v>
                </c:pt>
                <c:pt idx="377">
                  <c:v>-303.87403592281589</c:v>
                </c:pt>
                <c:pt idx="378">
                  <c:v>-303.87403592281589</c:v>
                </c:pt>
                <c:pt idx="379">
                  <c:v>-303.87403592281589</c:v>
                </c:pt>
                <c:pt idx="380">
                  <c:v>-303.87403592281589</c:v>
                </c:pt>
                <c:pt idx="381">
                  <c:v>-303.87403592281589</c:v>
                </c:pt>
                <c:pt idx="382">
                  <c:v>-303.87403592281589</c:v>
                </c:pt>
                <c:pt idx="383">
                  <c:v>-303.87403592281589</c:v>
                </c:pt>
                <c:pt idx="384">
                  <c:v>-303.87403592281589</c:v>
                </c:pt>
                <c:pt idx="385">
                  <c:v>-303.87403592281589</c:v>
                </c:pt>
                <c:pt idx="386">
                  <c:v>-303.87403592281589</c:v>
                </c:pt>
                <c:pt idx="387">
                  <c:v>-303.87403592281589</c:v>
                </c:pt>
                <c:pt idx="388">
                  <c:v>-303.87403592281589</c:v>
                </c:pt>
                <c:pt idx="389">
                  <c:v>-303.87403592281589</c:v>
                </c:pt>
                <c:pt idx="390">
                  <c:v>-303.87403592281589</c:v>
                </c:pt>
                <c:pt idx="391">
                  <c:v>-303.87403592281589</c:v>
                </c:pt>
                <c:pt idx="392">
                  <c:v>-303.87403592281589</c:v>
                </c:pt>
                <c:pt idx="393">
                  <c:v>-303.87403592281589</c:v>
                </c:pt>
                <c:pt idx="394">
                  <c:v>-303.87403592281589</c:v>
                </c:pt>
                <c:pt idx="395">
                  <c:v>-303.87403592281589</c:v>
                </c:pt>
                <c:pt idx="396">
                  <c:v>-303.87403592281589</c:v>
                </c:pt>
                <c:pt idx="397">
                  <c:v>-303.87403592281589</c:v>
                </c:pt>
                <c:pt idx="398">
                  <c:v>-303.87403592281589</c:v>
                </c:pt>
                <c:pt idx="399">
                  <c:v>-303.87403592281589</c:v>
                </c:pt>
                <c:pt idx="400">
                  <c:v>-303.87403592281589</c:v>
                </c:pt>
                <c:pt idx="401">
                  <c:v>-303.87403592281589</c:v>
                </c:pt>
                <c:pt idx="402">
                  <c:v>-303.87403592281589</c:v>
                </c:pt>
                <c:pt idx="403">
                  <c:v>-303.87403592281589</c:v>
                </c:pt>
                <c:pt idx="404">
                  <c:v>-303.87403592281589</c:v>
                </c:pt>
                <c:pt idx="405">
                  <c:v>-303.87403592281589</c:v>
                </c:pt>
                <c:pt idx="406">
                  <c:v>-303.87403592281589</c:v>
                </c:pt>
                <c:pt idx="407">
                  <c:v>-303.87403592281589</c:v>
                </c:pt>
                <c:pt idx="408">
                  <c:v>-303.87403592281589</c:v>
                </c:pt>
                <c:pt idx="409">
                  <c:v>-303.87403592281589</c:v>
                </c:pt>
                <c:pt idx="410">
                  <c:v>-303.87403592281589</c:v>
                </c:pt>
                <c:pt idx="411">
                  <c:v>-303.87403592281589</c:v>
                </c:pt>
                <c:pt idx="412">
                  <c:v>-303.87403592281589</c:v>
                </c:pt>
                <c:pt idx="413">
                  <c:v>-303.87403592281589</c:v>
                </c:pt>
                <c:pt idx="414">
                  <c:v>-303.87403592281589</c:v>
                </c:pt>
                <c:pt idx="415">
                  <c:v>-303.87403592281589</c:v>
                </c:pt>
                <c:pt idx="416">
                  <c:v>-303.87403592281589</c:v>
                </c:pt>
                <c:pt idx="417">
                  <c:v>-303.87403592281589</c:v>
                </c:pt>
                <c:pt idx="418">
                  <c:v>-303.87403592281589</c:v>
                </c:pt>
                <c:pt idx="419">
                  <c:v>-303.87403592281589</c:v>
                </c:pt>
                <c:pt idx="420">
                  <c:v>-303.87403592281589</c:v>
                </c:pt>
                <c:pt idx="421">
                  <c:v>-303.87403592281589</c:v>
                </c:pt>
                <c:pt idx="422">
                  <c:v>-303.87403592281589</c:v>
                </c:pt>
                <c:pt idx="423">
                  <c:v>-303.87403592281589</c:v>
                </c:pt>
                <c:pt idx="424">
                  <c:v>-303.87403592281589</c:v>
                </c:pt>
                <c:pt idx="425">
                  <c:v>-303.87403592281589</c:v>
                </c:pt>
                <c:pt idx="426">
                  <c:v>-303.87403592281589</c:v>
                </c:pt>
                <c:pt idx="427">
                  <c:v>-303.87403592281589</c:v>
                </c:pt>
                <c:pt idx="428">
                  <c:v>-303.87403592281589</c:v>
                </c:pt>
                <c:pt idx="429">
                  <c:v>-303.87403592281589</c:v>
                </c:pt>
                <c:pt idx="430">
                  <c:v>-303.87403592281589</c:v>
                </c:pt>
                <c:pt idx="431">
                  <c:v>-303.87403592281589</c:v>
                </c:pt>
                <c:pt idx="432">
                  <c:v>-303.87403592281589</c:v>
                </c:pt>
                <c:pt idx="433">
                  <c:v>-303.87403592281589</c:v>
                </c:pt>
                <c:pt idx="434">
                  <c:v>-303.87403592281589</c:v>
                </c:pt>
                <c:pt idx="435">
                  <c:v>-303.87403592281589</c:v>
                </c:pt>
                <c:pt idx="436">
                  <c:v>-303.87403592281589</c:v>
                </c:pt>
                <c:pt idx="437">
                  <c:v>-303.87403592281589</c:v>
                </c:pt>
                <c:pt idx="438">
                  <c:v>-303.87403592281589</c:v>
                </c:pt>
                <c:pt idx="439">
                  <c:v>-303.87403592281589</c:v>
                </c:pt>
                <c:pt idx="440">
                  <c:v>-303.87403592281589</c:v>
                </c:pt>
                <c:pt idx="441">
                  <c:v>-303.87403592281589</c:v>
                </c:pt>
                <c:pt idx="442">
                  <c:v>-303.87403592281589</c:v>
                </c:pt>
                <c:pt idx="443">
                  <c:v>-303.87403592281589</c:v>
                </c:pt>
                <c:pt idx="444">
                  <c:v>-303.87403592281589</c:v>
                </c:pt>
                <c:pt idx="445">
                  <c:v>-303.87403592281589</c:v>
                </c:pt>
                <c:pt idx="446">
                  <c:v>-303.87403592281589</c:v>
                </c:pt>
                <c:pt idx="447">
                  <c:v>-303.87403592281589</c:v>
                </c:pt>
                <c:pt idx="448">
                  <c:v>-303.87403592281589</c:v>
                </c:pt>
                <c:pt idx="449">
                  <c:v>-303.87403592281589</c:v>
                </c:pt>
                <c:pt idx="450">
                  <c:v>-303.87403592281589</c:v>
                </c:pt>
                <c:pt idx="451">
                  <c:v>-303.87403592281589</c:v>
                </c:pt>
                <c:pt idx="452">
                  <c:v>-303.87403592281589</c:v>
                </c:pt>
                <c:pt idx="453">
                  <c:v>-303.87403592281589</c:v>
                </c:pt>
                <c:pt idx="454">
                  <c:v>-303.87403592281589</c:v>
                </c:pt>
                <c:pt idx="455">
                  <c:v>-303.87403592281589</c:v>
                </c:pt>
                <c:pt idx="456">
                  <c:v>-303.87403592281589</c:v>
                </c:pt>
                <c:pt idx="457">
                  <c:v>-303.87403592281589</c:v>
                </c:pt>
                <c:pt idx="458">
                  <c:v>-303.87403592281589</c:v>
                </c:pt>
                <c:pt idx="459">
                  <c:v>-303.87403592281589</c:v>
                </c:pt>
                <c:pt idx="460">
                  <c:v>-303.87403592281589</c:v>
                </c:pt>
                <c:pt idx="461">
                  <c:v>-303.87403592281589</c:v>
                </c:pt>
                <c:pt idx="462">
                  <c:v>-303.87403592281589</c:v>
                </c:pt>
                <c:pt idx="463">
                  <c:v>-303.87403592281589</c:v>
                </c:pt>
                <c:pt idx="464">
                  <c:v>-303.87403592281589</c:v>
                </c:pt>
                <c:pt idx="465">
                  <c:v>-303.87403592281589</c:v>
                </c:pt>
                <c:pt idx="466">
                  <c:v>-303.87403592281589</c:v>
                </c:pt>
                <c:pt idx="467">
                  <c:v>-303.87403592281589</c:v>
                </c:pt>
                <c:pt idx="468">
                  <c:v>-303.87403592281589</c:v>
                </c:pt>
                <c:pt idx="469">
                  <c:v>-303.87403592281589</c:v>
                </c:pt>
                <c:pt idx="470">
                  <c:v>-303.87403592281589</c:v>
                </c:pt>
                <c:pt idx="471">
                  <c:v>-303.87403592281589</c:v>
                </c:pt>
                <c:pt idx="472">
                  <c:v>-303.87403592281589</c:v>
                </c:pt>
                <c:pt idx="473">
                  <c:v>-303.87403592281589</c:v>
                </c:pt>
                <c:pt idx="474">
                  <c:v>-303.87403592281589</c:v>
                </c:pt>
                <c:pt idx="475">
                  <c:v>-303.87403592281589</c:v>
                </c:pt>
                <c:pt idx="476">
                  <c:v>-303.87403592281589</c:v>
                </c:pt>
                <c:pt idx="477">
                  <c:v>-303.87403592281589</c:v>
                </c:pt>
                <c:pt idx="478">
                  <c:v>-303.87403592281589</c:v>
                </c:pt>
                <c:pt idx="479">
                  <c:v>-303.87403592281589</c:v>
                </c:pt>
                <c:pt idx="480">
                  <c:v>-303.87403592281589</c:v>
                </c:pt>
                <c:pt idx="481">
                  <c:v>-303.87403592281589</c:v>
                </c:pt>
                <c:pt idx="482">
                  <c:v>-303.87403592281589</c:v>
                </c:pt>
                <c:pt idx="483">
                  <c:v>-303.87403592281589</c:v>
                </c:pt>
                <c:pt idx="484">
                  <c:v>-303.87403592281589</c:v>
                </c:pt>
                <c:pt idx="485">
                  <c:v>-303.87403592281589</c:v>
                </c:pt>
                <c:pt idx="486">
                  <c:v>-303.87403592281589</c:v>
                </c:pt>
                <c:pt idx="487">
                  <c:v>-303.87403592281589</c:v>
                </c:pt>
                <c:pt idx="488">
                  <c:v>-303.87403592281589</c:v>
                </c:pt>
                <c:pt idx="489">
                  <c:v>-303.87403592281589</c:v>
                </c:pt>
                <c:pt idx="490">
                  <c:v>-303.87403592281589</c:v>
                </c:pt>
                <c:pt idx="491">
                  <c:v>-303.87403592281589</c:v>
                </c:pt>
                <c:pt idx="492">
                  <c:v>-303.87403592281589</c:v>
                </c:pt>
                <c:pt idx="493">
                  <c:v>-303.87403592281589</c:v>
                </c:pt>
                <c:pt idx="494">
                  <c:v>-303.87403592281589</c:v>
                </c:pt>
                <c:pt idx="495">
                  <c:v>-303.87403592281589</c:v>
                </c:pt>
                <c:pt idx="496">
                  <c:v>-303.87403592281589</c:v>
                </c:pt>
                <c:pt idx="497">
                  <c:v>-303.87403592281589</c:v>
                </c:pt>
                <c:pt idx="498">
                  <c:v>-303.87403592281589</c:v>
                </c:pt>
                <c:pt idx="499">
                  <c:v>-303.87403592281589</c:v>
                </c:pt>
                <c:pt idx="500">
                  <c:v>-303.87403592281589</c:v>
                </c:pt>
                <c:pt idx="501">
                  <c:v>-303.87403592281589</c:v>
                </c:pt>
                <c:pt idx="502">
                  <c:v>-303.87403592281589</c:v>
                </c:pt>
                <c:pt idx="503">
                  <c:v>-303.87403592281589</c:v>
                </c:pt>
                <c:pt idx="504">
                  <c:v>-303.87403592281589</c:v>
                </c:pt>
                <c:pt idx="505">
                  <c:v>-303.87403592281589</c:v>
                </c:pt>
                <c:pt idx="506">
                  <c:v>-303.87403592281589</c:v>
                </c:pt>
                <c:pt idx="507">
                  <c:v>-303.87403592281589</c:v>
                </c:pt>
                <c:pt idx="508">
                  <c:v>-303.87403592281589</c:v>
                </c:pt>
                <c:pt idx="509">
                  <c:v>-303.87403592281589</c:v>
                </c:pt>
                <c:pt idx="510">
                  <c:v>-303.87403592281589</c:v>
                </c:pt>
                <c:pt idx="511">
                  <c:v>-303.87403592281589</c:v>
                </c:pt>
                <c:pt idx="512">
                  <c:v>-303.87403592281589</c:v>
                </c:pt>
                <c:pt idx="513">
                  <c:v>-303.87403592281589</c:v>
                </c:pt>
                <c:pt idx="514">
                  <c:v>-303.87403592281589</c:v>
                </c:pt>
                <c:pt idx="515">
                  <c:v>-303.87403592281589</c:v>
                </c:pt>
                <c:pt idx="516">
                  <c:v>-303.87403592281589</c:v>
                </c:pt>
                <c:pt idx="517">
                  <c:v>-303.87403592281589</c:v>
                </c:pt>
                <c:pt idx="518">
                  <c:v>-303.87403592281589</c:v>
                </c:pt>
                <c:pt idx="519">
                  <c:v>-303.87403592281589</c:v>
                </c:pt>
                <c:pt idx="520">
                  <c:v>-303.87403592281589</c:v>
                </c:pt>
                <c:pt idx="521">
                  <c:v>-303.87403592281589</c:v>
                </c:pt>
                <c:pt idx="522">
                  <c:v>-303.87403592281589</c:v>
                </c:pt>
                <c:pt idx="523">
                  <c:v>-303.87403592281589</c:v>
                </c:pt>
                <c:pt idx="524">
                  <c:v>-303.87403592281589</c:v>
                </c:pt>
                <c:pt idx="525">
                  <c:v>-303.87403592281589</c:v>
                </c:pt>
                <c:pt idx="526">
                  <c:v>-303.87403592281589</c:v>
                </c:pt>
                <c:pt idx="527">
                  <c:v>-303.87403592281589</c:v>
                </c:pt>
                <c:pt idx="528">
                  <c:v>-303.87403592281589</c:v>
                </c:pt>
                <c:pt idx="529">
                  <c:v>-303.87403592281589</c:v>
                </c:pt>
                <c:pt idx="530">
                  <c:v>-303.87403592281589</c:v>
                </c:pt>
                <c:pt idx="531">
                  <c:v>-303.87403592281589</c:v>
                </c:pt>
                <c:pt idx="532">
                  <c:v>-303.87403592281589</c:v>
                </c:pt>
                <c:pt idx="533">
                  <c:v>-303.87403592281589</c:v>
                </c:pt>
                <c:pt idx="534">
                  <c:v>-303.87403592281589</c:v>
                </c:pt>
                <c:pt idx="535">
                  <c:v>-303.87403592281589</c:v>
                </c:pt>
                <c:pt idx="536">
                  <c:v>-303.87403592281589</c:v>
                </c:pt>
                <c:pt idx="537">
                  <c:v>-303.87403592281589</c:v>
                </c:pt>
                <c:pt idx="538">
                  <c:v>-303.87403592281589</c:v>
                </c:pt>
                <c:pt idx="539">
                  <c:v>-303.87403592281589</c:v>
                </c:pt>
                <c:pt idx="540">
                  <c:v>-303.87403592281589</c:v>
                </c:pt>
                <c:pt idx="541">
                  <c:v>-303.87403592281589</c:v>
                </c:pt>
                <c:pt idx="542">
                  <c:v>-303.87403592281589</c:v>
                </c:pt>
                <c:pt idx="543">
                  <c:v>-303.87403592281589</c:v>
                </c:pt>
                <c:pt idx="544">
                  <c:v>-303.87403592281589</c:v>
                </c:pt>
                <c:pt idx="545">
                  <c:v>-303.87403592281589</c:v>
                </c:pt>
                <c:pt idx="546">
                  <c:v>-303.87403592281589</c:v>
                </c:pt>
                <c:pt idx="547">
                  <c:v>-303.87403592281589</c:v>
                </c:pt>
                <c:pt idx="548">
                  <c:v>-303.87403592281589</c:v>
                </c:pt>
                <c:pt idx="549">
                  <c:v>-303.87403592281589</c:v>
                </c:pt>
                <c:pt idx="550">
                  <c:v>-303.87403592281589</c:v>
                </c:pt>
                <c:pt idx="551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-17362.35742820676</c:v>
                </c:pt>
                <c:pt idx="276">
                  <c:v>-17362.35742820676</c:v>
                </c:pt>
                <c:pt idx="277">
                  <c:v>-17362.35742820676</c:v>
                </c:pt>
                <c:pt idx="278">
                  <c:v>-17362.35742820676</c:v>
                </c:pt>
                <c:pt idx="279">
                  <c:v>-17362.35742820676</c:v>
                </c:pt>
                <c:pt idx="280">
                  <c:v>-17362.35742820676</c:v>
                </c:pt>
                <c:pt idx="281">
                  <c:v>-17362.35742820676</c:v>
                </c:pt>
                <c:pt idx="282">
                  <c:v>-17362.35742820676</c:v>
                </c:pt>
                <c:pt idx="283">
                  <c:v>-17362.35742820676</c:v>
                </c:pt>
                <c:pt idx="284">
                  <c:v>-17362.35742820676</c:v>
                </c:pt>
                <c:pt idx="285">
                  <c:v>-17362.35742820676</c:v>
                </c:pt>
                <c:pt idx="286">
                  <c:v>-17362.35742820676</c:v>
                </c:pt>
                <c:pt idx="287">
                  <c:v>-17362.35742820676</c:v>
                </c:pt>
                <c:pt idx="288">
                  <c:v>-17362.35742820676</c:v>
                </c:pt>
                <c:pt idx="289">
                  <c:v>-17362.35742820676</c:v>
                </c:pt>
                <c:pt idx="290">
                  <c:v>-17362.35742820676</c:v>
                </c:pt>
                <c:pt idx="291">
                  <c:v>-17362.35742820676</c:v>
                </c:pt>
                <c:pt idx="292">
                  <c:v>-17362.35742820676</c:v>
                </c:pt>
                <c:pt idx="293">
                  <c:v>-17362.35742820676</c:v>
                </c:pt>
                <c:pt idx="294">
                  <c:v>-17362.35742820676</c:v>
                </c:pt>
                <c:pt idx="295">
                  <c:v>-17362.35742820676</c:v>
                </c:pt>
                <c:pt idx="296">
                  <c:v>-17362.35742820676</c:v>
                </c:pt>
                <c:pt idx="297">
                  <c:v>-17362.35742820676</c:v>
                </c:pt>
                <c:pt idx="298">
                  <c:v>-17362.35742820676</c:v>
                </c:pt>
                <c:pt idx="299">
                  <c:v>-17362.35742820676</c:v>
                </c:pt>
                <c:pt idx="300">
                  <c:v>-17362.35742820676</c:v>
                </c:pt>
                <c:pt idx="301">
                  <c:v>-17362.35742820676</c:v>
                </c:pt>
                <c:pt idx="302">
                  <c:v>-17362.35742820676</c:v>
                </c:pt>
                <c:pt idx="303">
                  <c:v>-17362.35742820676</c:v>
                </c:pt>
                <c:pt idx="304">
                  <c:v>-17362.35742820676</c:v>
                </c:pt>
                <c:pt idx="305">
                  <c:v>-17362.35742820676</c:v>
                </c:pt>
                <c:pt idx="306">
                  <c:v>-17362.35742820676</c:v>
                </c:pt>
                <c:pt idx="307">
                  <c:v>-17362.35742820676</c:v>
                </c:pt>
                <c:pt idx="308">
                  <c:v>-17362.35742820676</c:v>
                </c:pt>
                <c:pt idx="309">
                  <c:v>-17362.35742820676</c:v>
                </c:pt>
                <c:pt idx="310">
                  <c:v>-17362.35742820676</c:v>
                </c:pt>
                <c:pt idx="311">
                  <c:v>-17362.35742820676</c:v>
                </c:pt>
                <c:pt idx="312">
                  <c:v>-17362.35742820676</c:v>
                </c:pt>
                <c:pt idx="313">
                  <c:v>-17362.35742820676</c:v>
                </c:pt>
                <c:pt idx="314">
                  <c:v>-17362.35742820676</c:v>
                </c:pt>
                <c:pt idx="315">
                  <c:v>-17362.35742820676</c:v>
                </c:pt>
                <c:pt idx="316">
                  <c:v>-17362.35742820676</c:v>
                </c:pt>
                <c:pt idx="317">
                  <c:v>-17362.35742820676</c:v>
                </c:pt>
                <c:pt idx="318">
                  <c:v>-17362.35742820676</c:v>
                </c:pt>
                <c:pt idx="319">
                  <c:v>-17362.35742820676</c:v>
                </c:pt>
                <c:pt idx="320">
                  <c:v>-17362.35742820676</c:v>
                </c:pt>
                <c:pt idx="321">
                  <c:v>-17362.35742820676</c:v>
                </c:pt>
                <c:pt idx="322">
                  <c:v>-17362.35742820676</c:v>
                </c:pt>
                <c:pt idx="323">
                  <c:v>-17362.35742820676</c:v>
                </c:pt>
                <c:pt idx="324">
                  <c:v>-17362.35742820676</c:v>
                </c:pt>
                <c:pt idx="325">
                  <c:v>-17362.35742820676</c:v>
                </c:pt>
                <c:pt idx="326">
                  <c:v>-17362.35742820676</c:v>
                </c:pt>
                <c:pt idx="327">
                  <c:v>-17362.35742820676</c:v>
                </c:pt>
                <c:pt idx="328">
                  <c:v>-17362.35742820676</c:v>
                </c:pt>
                <c:pt idx="329">
                  <c:v>-17362.35742820676</c:v>
                </c:pt>
                <c:pt idx="330">
                  <c:v>-17362.35742820676</c:v>
                </c:pt>
                <c:pt idx="331">
                  <c:v>-17362.35742820676</c:v>
                </c:pt>
                <c:pt idx="332">
                  <c:v>-17362.35742820676</c:v>
                </c:pt>
                <c:pt idx="333">
                  <c:v>-17362.35742820676</c:v>
                </c:pt>
                <c:pt idx="334">
                  <c:v>-17362.35742820676</c:v>
                </c:pt>
                <c:pt idx="335">
                  <c:v>-17362.35742820676</c:v>
                </c:pt>
                <c:pt idx="336">
                  <c:v>-17362.35742820676</c:v>
                </c:pt>
                <c:pt idx="337">
                  <c:v>-17362.35742820676</c:v>
                </c:pt>
                <c:pt idx="338">
                  <c:v>-17362.35742820676</c:v>
                </c:pt>
                <c:pt idx="339">
                  <c:v>-17362.35742820676</c:v>
                </c:pt>
                <c:pt idx="340">
                  <c:v>-17362.35742820676</c:v>
                </c:pt>
                <c:pt idx="341">
                  <c:v>-17362.35742820676</c:v>
                </c:pt>
                <c:pt idx="342">
                  <c:v>-17362.35742820676</c:v>
                </c:pt>
                <c:pt idx="343">
                  <c:v>-17362.35742820676</c:v>
                </c:pt>
                <c:pt idx="344">
                  <c:v>-17362.35742820676</c:v>
                </c:pt>
                <c:pt idx="345">
                  <c:v>-17362.35742820676</c:v>
                </c:pt>
                <c:pt idx="346">
                  <c:v>-17362.35742820676</c:v>
                </c:pt>
                <c:pt idx="347">
                  <c:v>-17362.35742820676</c:v>
                </c:pt>
                <c:pt idx="348">
                  <c:v>-17362.35742820676</c:v>
                </c:pt>
                <c:pt idx="349">
                  <c:v>-17362.35742820676</c:v>
                </c:pt>
                <c:pt idx="350">
                  <c:v>-17362.35742820676</c:v>
                </c:pt>
                <c:pt idx="351">
                  <c:v>-17362.35742820676</c:v>
                </c:pt>
                <c:pt idx="352">
                  <c:v>-17362.35742820676</c:v>
                </c:pt>
                <c:pt idx="353">
                  <c:v>-17362.35742820676</c:v>
                </c:pt>
                <c:pt idx="354">
                  <c:v>-17362.35742820676</c:v>
                </c:pt>
                <c:pt idx="355">
                  <c:v>-17362.35742820676</c:v>
                </c:pt>
                <c:pt idx="356">
                  <c:v>-17362.35742820676</c:v>
                </c:pt>
                <c:pt idx="357">
                  <c:v>-17362.35742820676</c:v>
                </c:pt>
                <c:pt idx="358">
                  <c:v>-17362.35742820676</c:v>
                </c:pt>
                <c:pt idx="359">
                  <c:v>-17362.35742820676</c:v>
                </c:pt>
                <c:pt idx="360">
                  <c:v>-17362.35742820676</c:v>
                </c:pt>
                <c:pt idx="361">
                  <c:v>-17362.35742820676</c:v>
                </c:pt>
                <c:pt idx="362">
                  <c:v>-17362.35742820676</c:v>
                </c:pt>
                <c:pt idx="363">
                  <c:v>-17362.35742820676</c:v>
                </c:pt>
                <c:pt idx="364">
                  <c:v>-17362.35742820676</c:v>
                </c:pt>
                <c:pt idx="365">
                  <c:v>-17362.35742820676</c:v>
                </c:pt>
                <c:pt idx="366">
                  <c:v>-17362.35742820676</c:v>
                </c:pt>
                <c:pt idx="367">
                  <c:v>-17362.35742820676</c:v>
                </c:pt>
                <c:pt idx="368">
                  <c:v>-17362.35742820676</c:v>
                </c:pt>
                <c:pt idx="369">
                  <c:v>-17362.35742820676</c:v>
                </c:pt>
                <c:pt idx="370">
                  <c:v>-17362.35742820676</c:v>
                </c:pt>
                <c:pt idx="371">
                  <c:v>-17362.35742820676</c:v>
                </c:pt>
                <c:pt idx="372">
                  <c:v>-17362.35742820676</c:v>
                </c:pt>
                <c:pt idx="373">
                  <c:v>-17362.35742820676</c:v>
                </c:pt>
                <c:pt idx="374">
                  <c:v>-17362.35742820676</c:v>
                </c:pt>
                <c:pt idx="375">
                  <c:v>-17362.35742820676</c:v>
                </c:pt>
                <c:pt idx="376">
                  <c:v>-17362.35742820676</c:v>
                </c:pt>
                <c:pt idx="377">
                  <c:v>-17362.35742820676</c:v>
                </c:pt>
                <c:pt idx="378">
                  <c:v>-17362.35742820676</c:v>
                </c:pt>
                <c:pt idx="379">
                  <c:v>-17362.35742820676</c:v>
                </c:pt>
                <c:pt idx="380">
                  <c:v>-17362.35742820676</c:v>
                </c:pt>
                <c:pt idx="381">
                  <c:v>-17362.35742820676</c:v>
                </c:pt>
                <c:pt idx="382">
                  <c:v>-17362.35742820676</c:v>
                </c:pt>
                <c:pt idx="383">
                  <c:v>-17362.35742820676</c:v>
                </c:pt>
                <c:pt idx="384">
                  <c:v>-17362.35742820676</c:v>
                </c:pt>
                <c:pt idx="385">
                  <c:v>-17362.35742820676</c:v>
                </c:pt>
                <c:pt idx="386">
                  <c:v>-17362.35742820676</c:v>
                </c:pt>
                <c:pt idx="387">
                  <c:v>-17362.35742820676</c:v>
                </c:pt>
                <c:pt idx="388">
                  <c:v>-17362.35742820676</c:v>
                </c:pt>
                <c:pt idx="389">
                  <c:v>-17362.35742820676</c:v>
                </c:pt>
                <c:pt idx="390">
                  <c:v>-17362.35742820676</c:v>
                </c:pt>
                <c:pt idx="391">
                  <c:v>-17362.35742820676</c:v>
                </c:pt>
                <c:pt idx="392">
                  <c:v>-17362.35742820676</c:v>
                </c:pt>
                <c:pt idx="393">
                  <c:v>-17362.35742820676</c:v>
                </c:pt>
                <c:pt idx="394">
                  <c:v>-17362.35742820676</c:v>
                </c:pt>
                <c:pt idx="395">
                  <c:v>-17362.35742820676</c:v>
                </c:pt>
                <c:pt idx="396">
                  <c:v>-17362.35742820676</c:v>
                </c:pt>
                <c:pt idx="397">
                  <c:v>-17362.35742820676</c:v>
                </c:pt>
                <c:pt idx="398">
                  <c:v>-17362.35742820676</c:v>
                </c:pt>
                <c:pt idx="399">
                  <c:v>-17362.35742820676</c:v>
                </c:pt>
                <c:pt idx="400">
                  <c:v>-17362.35742820676</c:v>
                </c:pt>
                <c:pt idx="401">
                  <c:v>-17362.35742820676</c:v>
                </c:pt>
                <c:pt idx="402">
                  <c:v>-17362.35742820676</c:v>
                </c:pt>
                <c:pt idx="403">
                  <c:v>-17362.35742820676</c:v>
                </c:pt>
                <c:pt idx="404">
                  <c:v>-17362.35742820676</c:v>
                </c:pt>
                <c:pt idx="405">
                  <c:v>-17362.35742820676</c:v>
                </c:pt>
                <c:pt idx="406">
                  <c:v>-17362.35742820676</c:v>
                </c:pt>
                <c:pt idx="407">
                  <c:v>-17362.35742820676</c:v>
                </c:pt>
                <c:pt idx="408">
                  <c:v>-17362.35742820676</c:v>
                </c:pt>
                <c:pt idx="409">
                  <c:v>-17362.35742820676</c:v>
                </c:pt>
                <c:pt idx="410">
                  <c:v>-17362.35742820676</c:v>
                </c:pt>
                <c:pt idx="411">
                  <c:v>-17362.35742820676</c:v>
                </c:pt>
                <c:pt idx="412">
                  <c:v>-17362.35742820676</c:v>
                </c:pt>
                <c:pt idx="413">
                  <c:v>-17362.35742820676</c:v>
                </c:pt>
                <c:pt idx="414">
                  <c:v>-17362.35742820676</c:v>
                </c:pt>
                <c:pt idx="415">
                  <c:v>-17362.35742820676</c:v>
                </c:pt>
                <c:pt idx="416">
                  <c:v>-17362.35742820676</c:v>
                </c:pt>
                <c:pt idx="417">
                  <c:v>-17362.35742820676</c:v>
                </c:pt>
                <c:pt idx="418">
                  <c:v>-17362.35742820676</c:v>
                </c:pt>
                <c:pt idx="419">
                  <c:v>-17362.35742820676</c:v>
                </c:pt>
                <c:pt idx="420">
                  <c:v>-17362.35742820676</c:v>
                </c:pt>
                <c:pt idx="421">
                  <c:v>-17362.35742820676</c:v>
                </c:pt>
                <c:pt idx="422">
                  <c:v>-17362.35742820676</c:v>
                </c:pt>
                <c:pt idx="423">
                  <c:v>-17362.35742820676</c:v>
                </c:pt>
                <c:pt idx="424">
                  <c:v>-17362.35742820676</c:v>
                </c:pt>
                <c:pt idx="425">
                  <c:v>-17362.35742820676</c:v>
                </c:pt>
                <c:pt idx="426">
                  <c:v>-17362.35742820676</c:v>
                </c:pt>
                <c:pt idx="427">
                  <c:v>-17362.35742820676</c:v>
                </c:pt>
                <c:pt idx="428">
                  <c:v>-17362.35742820676</c:v>
                </c:pt>
                <c:pt idx="429">
                  <c:v>-17362.35742820676</c:v>
                </c:pt>
                <c:pt idx="430">
                  <c:v>-17362.35742820676</c:v>
                </c:pt>
                <c:pt idx="431">
                  <c:v>-17362.35742820676</c:v>
                </c:pt>
                <c:pt idx="432">
                  <c:v>-17362.35742820676</c:v>
                </c:pt>
                <c:pt idx="433">
                  <c:v>-17362.35742820676</c:v>
                </c:pt>
                <c:pt idx="434">
                  <c:v>-17362.35742820676</c:v>
                </c:pt>
                <c:pt idx="435">
                  <c:v>-17362.35742820676</c:v>
                </c:pt>
                <c:pt idx="436">
                  <c:v>-17362.35742820676</c:v>
                </c:pt>
                <c:pt idx="437">
                  <c:v>-17362.35742820676</c:v>
                </c:pt>
                <c:pt idx="438">
                  <c:v>-17362.35742820676</c:v>
                </c:pt>
                <c:pt idx="439">
                  <c:v>-17362.35742820676</c:v>
                </c:pt>
                <c:pt idx="440">
                  <c:v>-17362.35742820676</c:v>
                </c:pt>
                <c:pt idx="441">
                  <c:v>-17362.35742820676</c:v>
                </c:pt>
                <c:pt idx="442">
                  <c:v>-17362.35742820676</c:v>
                </c:pt>
                <c:pt idx="443">
                  <c:v>-17362.35742820676</c:v>
                </c:pt>
                <c:pt idx="444">
                  <c:v>-17362.35742820676</c:v>
                </c:pt>
                <c:pt idx="445">
                  <c:v>-17362.35742820676</c:v>
                </c:pt>
                <c:pt idx="446">
                  <c:v>-17362.35742820676</c:v>
                </c:pt>
                <c:pt idx="447">
                  <c:v>-17362.35742820676</c:v>
                </c:pt>
                <c:pt idx="448">
                  <c:v>-17362.35742820676</c:v>
                </c:pt>
                <c:pt idx="449">
                  <c:v>-17362.35742820676</c:v>
                </c:pt>
                <c:pt idx="450">
                  <c:v>-17362.35742820676</c:v>
                </c:pt>
                <c:pt idx="451">
                  <c:v>-17362.35742820676</c:v>
                </c:pt>
                <c:pt idx="452">
                  <c:v>-17362.35742820676</c:v>
                </c:pt>
                <c:pt idx="453">
                  <c:v>-17362.35742820676</c:v>
                </c:pt>
                <c:pt idx="454">
                  <c:v>-17362.35742820676</c:v>
                </c:pt>
                <c:pt idx="455">
                  <c:v>-17362.35742820676</c:v>
                </c:pt>
                <c:pt idx="456">
                  <c:v>-17362.35742820676</c:v>
                </c:pt>
                <c:pt idx="457">
                  <c:v>-17362.35742820676</c:v>
                </c:pt>
                <c:pt idx="458">
                  <c:v>-17362.35742820676</c:v>
                </c:pt>
                <c:pt idx="459">
                  <c:v>-17362.35742820676</c:v>
                </c:pt>
                <c:pt idx="460">
                  <c:v>-17362.35742820676</c:v>
                </c:pt>
                <c:pt idx="461">
                  <c:v>-17362.35742820676</c:v>
                </c:pt>
                <c:pt idx="462">
                  <c:v>-17362.35742820676</c:v>
                </c:pt>
                <c:pt idx="463">
                  <c:v>-17362.35742820676</c:v>
                </c:pt>
                <c:pt idx="464">
                  <c:v>-17362.35742820676</c:v>
                </c:pt>
                <c:pt idx="465">
                  <c:v>-17362.35742820676</c:v>
                </c:pt>
                <c:pt idx="466">
                  <c:v>-17362.35742820676</c:v>
                </c:pt>
                <c:pt idx="467">
                  <c:v>-17362.35742820676</c:v>
                </c:pt>
                <c:pt idx="468">
                  <c:v>-17362.35742820676</c:v>
                </c:pt>
                <c:pt idx="469">
                  <c:v>-17362.35742820676</c:v>
                </c:pt>
                <c:pt idx="470">
                  <c:v>-17362.35742820676</c:v>
                </c:pt>
                <c:pt idx="471">
                  <c:v>-17362.35742820676</c:v>
                </c:pt>
                <c:pt idx="472">
                  <c:v>-17362.35742820676</c:v>
                </c:pt>
                <c:pt idx="473">
                  <c:v>-17362.35742820676</c:v>
                </c:pt>
                <c:pt idx="474">
                  <c:v>-17362.35742820676</c:v>
                </c:pt>
                <c:pt idx="475">
                  <c:v>-17362.35742820676</c:v>
                </c:pt>
                <c:pt idx="476">
                  <c:v>-17362.35742820676</c:v>
                </c:pt>
                <c:pt idx="477">
                  <c:v>-17362.35742820676</c:v>
                </c:pt>
                <c:pt idx="478">
                  <c:v>-17362.35742820676</c:v>
                </c:pt>
                <c:pt idx="479">
                  <c:v>-17362.35742820676</c:v>
                </c:pt>
                <c:pt idx="480">
                  <c:v>-17362.35742820676</c:v>
                </c:pt>
                <c:pt idx="481">
                  <c:v>-17362.35742820676</c:v>
                </c:pt>
                <c:pt idx="482">
                  <c:v>-17362.35742820676</c:v>
                </c:pt>
                <c:pt idx="483">
                  <c:v>-17362.35742820676</c:v>
                </c:pt>
                <c:pt idx="484">
                  <c:v>-17362.35742820676</c:v>
                </c:pt>
                <c:pt idx="485">
                  <c:v>-17362.35742820676</c:v>
                </c:pt>
                <c:pt idx="486">
                  <c:v>-17362.35742820676</c:v>
                </c:pt>
                <c:pt idx="487">
                  <c:v>-17362.35742820676</c:v>
                </c:pt>
                <c:pt idx="488">
                  <c:v>-17362.35742820676</c:v>
                </c:pt>
                <c:pt idx="489">
                  <c:v>-17362.35742820676</c:v>
                </c:pt>
                <c:pt idx="490">
                  <c:v>-17362.35742820676</c:v>
                </c:pt>
                <c:pt idx="491">
                  <c:v>-17362.35742820676</c:v>
                </c:pt>
                <c:pt idx="492">
                  <c:v>-17362.35742820676</c:v>
                </c:pt>
                <c:pt idx="493">
                  <c:v>-17362.35742820676</c:v>
                </c:pt>
                <c:pt idx="494">
                  <c:v>-17362.35742820676</c:v>
                </c:pt>
                <c:pt idx="495">
                  <c:v>-17362.35742820676</c:v>
                </c:pt>
                <c:pt idx="496">
                  <c:v>-17362.35742820676</c:v>
                </c:pt>
                <c:pt idx="497">
                  <c:v>-17362.35742820676</c:v>
                </c:pt>
                <c:pt idx="498">
                  <c:v>-17362.35742820676</c:v>
                </c:pt>
                <c:pt idx="499">
                  <c:v>-17362.35742820676</c:v>
                </c:pt>
                <c:pt idx="500">
                  <c:v>-17362.35742820676</c:v>
                </c:pt>
                <c:pt idx="501">
                  <c:v>-17362.35742820676</c:v>
                </c:pt>
                <c:pt idx="502">
                  <c:v>-17362.35742820676</c:v>
                </c:pt>
                <c:pt idx="503">
                  <c:v>-17362.35742820676</c:v>
                </c:pt>
                <c:pt idx="504">
                  <c:v>-17362.35742820676</c:v>
                </c:pt>
                <c:pt idx="505">
                  <c:v>-17362.35742820676</c:v>
                </c:pt>
                <c:pt idx="506">
                  <c:v>-17362.35742820676</c:v>
                </c:pt>
                <c:pt idx="507">
                  <c:v>-17362.35742820676</c:v>
                </c:pt>
                <c:pt idx="508">
                  <c:v>-17362.35742820676</c:v>
                </c:pt>
                <c:pt idx="509">
                  <c:v>-17362.35742820676</c:v>
                </c:pt>
                <c:pt idx="510">
                  <c:v>-17362.35742820676</c:v>
                </c:pt>
                <c:pt idx="511">
                  <c:v>-17362.35742820676</c:v>
                </c:pt>
                <c:pt idx="512">
                  <c:v>-17362.35742820676</c:v>
                </c:pt>
                <c:pt idx="513">
                  <c:v>-17362.35742820676</c:v>
                </c:pt>
                <c:pt idx="514">
                  <c:v>-17362.35742820676</c:v>
                </c:pt>
                <c:pt idx="515">
                  <c:v>-17362.35742820676</c:v>
                </c:pt>
                <c:pt idx="516">
                  <c:v>-17362.35742820676</c:v>
                </c:pt>
                <c:pt idx="517">
                  <c:v>-17362.35742820676</c:v>
                </c:pt>
                <c:pt idx="518">
                  <c:v>-17362.35742820676</c:v>
                </c:pt>
                <c:pt idx="519">
                  <c:v>-17362.35742820676</c:v>
                </c:pt>
                <c:pt idx="520">
                  <c:v>-17362.35742820676</c:v>
                </c:pt>
                <c:pt idx="521">
                  <c:v>-17362.35742820676</c:v>
                </c:pt>
                <c:pt idx="522">
                  <c:v>-17362.35742820676</c:v>
                </c:pt>
                <c:pt idx="523">
                  <c:v>-17362.35742820676</c:v>
                </c:pt>
                <c:pt idx="524">
                  <c:v>-17362.35742820676</c:v>
                </c:pt>
                <c:pt idx="525">
                  <c:v>-17362.35742820676</c:v>
                </c:pt>
                <c:pt idx="526">
                  <c:v>-17362.35742820676</c:v>
                </c:pt>
                <c:pt idx="527">
                  <c:v>-17362.35742820676</c:v>
                </c:pt>
                <c:pt idx="528">
                  <c:v>-17362.35742820676</c:v>
                </c:pt>
                <c:pt idx="529">
                  <c:v>-17362.35742820676</c:v>
                </c:pt>
                <c:pt idx="530">
                  <c:v>-17362.35742820676</c:v>
                </c:pt>
                <c:pt idx="531">
                  <c:v>-17362.35742820676</c:v>
                </c:pt>
                <c:pt idx="532">
                  <c:v>-17362.35742820676</c:v>
                </c:pt>
                <c:pt idx="533">
                  <c:v>-17362.35742820676</c:v>
                </c:pt>
                <c:pt idx="534">
                  <c:v>-17362.35742820676</c:v>
                </c:pt>
                <c:pt idx="535">
                  <c:v>-17362.35742820676</c:v>
                </c:pt>
                <c:pt idx="536">
                  <c:v>-17362.35742820676</c:v>
                </c:pt>
                <c:pt idx="537">
                  <c:v>-17362.35742820676</c:v>
                </c:pt>
                <c:pt idx="538">
                  <c:v>-17362.35742820676</c:v>
                </c:pt>
                <c:pt idx="539">
                  <c:v>-17362.35742820676</c:v>
                </c:pt>
                <c:pt idx="540">
                  <c:v>-17362.35742820676</c:v>
                </c:pt>
                <c:pt idx="541">
                  <c:v>-17362.35742820676</c:v>
                </c:pt>
                <c:pt idx="542">
                  <c:v>-17362.35742820676</c:v>
                </c:pt>
                <c:pt idx="543">
                  <c:v>-17362.35742820676</c:v>
                </c:pt>
                <c:pt idx="544">
                  <c:v>-17362.35742820676</c:v>
                </c:pt>
                <c:pt idx="545">
                  <c:v>-17362.35742820676</c:v>
                </c:pt>
                <c:pt idx="546">
                  <c:v>-17362.35742820676</c:v>
                </c:pt>
                <c:pt idx="547">
                  <c:v>-17362.35742820676</c:v>
                </c:pt>
                <c:pt idx="548">
                  <c:v>-17362.35742820676</c:v>
                </c:pt>
                <c:pt idx="549">
                  <c:v>-17362.35742820676</c:v>
                </c:pt>
                <c:pt idx="550">
                  <c:v>-17362.35742820676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28.937262380344603</c:v>
                </c:pt>
                <c:pt idx="2">
                  <c:v>57.874524760689205</c:v>
                </c:pt>
                <c:pt idx="3">
                  <c:v>86.811787141033818</c:v>
                </c:pt>
                <c:pt idx="4">
                  <c:v>115.74904952137841</c:v>
                </c:pt>
                <c:pt idx="5">
                  <c:v>144.686311901723</c:v>
                </c:pt>
                <c:pt idx="6">
                  <c:v>173.62357428206761</c:v>
                </c:pt>
                <c:pt idx="7">
                  <c:v>202.56083666241219</c:v>
                </c:pt>
                <c:pt idx="8">
                  <c:v>231.49809904275679</c:v>
                </c:pt>
                <c:pt idx="9">
                  <c:v>260.43536142310137</c:v>
                </c:pt>
                <c:pt idx="10">
                  <c:v>289.37262380344595</c:v>
                </c:pt>
                <c:pt idx="11">
                  <c:v>318.30988618379058</c:v>
                </c:pt>
                <c:pt idx="12">
                  <c:v>347.24714856413522</c:v>
                </c:pt>
                <c:pt idx="13">
                  <c:v>376.18441094447979</c:v>
                </c:pt>
                <c:pt idx="14">
                  <c:v>405.12167332482443</c:v>
                </c:pt>
                <c:pt idx="15">
                  <c:v>434.05893570516906</c:v>
                </c:pt>
                <c:pt idx="16">
                  <c:v>462.9961980855137</c:v>
                </c:pt>
                <c:pt idx="17">
                  <c:v>491.93346046585833</c:v>
                </c:pt>
                <c:pt idx="18">
                  <c:v>520.87072284620297</c:v>
                </c:pt>
                <c:pt idx="19">
                  <c:v>549.80798522654754</c:v>
                </c:pt>
                <c:pt idx="20">
                  <c:v>578.74524760689212</c:v>
                </c:pt>
                <c:pt idx="21">
                  <c:v>607.68250998723681</c:v>
                </c:pt>
                <c:pt idx="22">
                  <c:v>636.61977236758139</c:v>
                </c:pt>
                <c:pt idx="23">
                  <c:v>665.55703474792597</c:v>
                </c:pt>
                <c:pt idx="24">
                  <c:v>694.49429712827066</c:v>
                </c:pt>
                <c:pt idx="25">
                  <c:v>723.43155950861524</c:v>
                </c:pt>
                <c:pt idx="26">
                  <c:v>752.36882188895993</c:v>
                </c:pt>
                <c:pt idx="27">
                  <c:v>781.30608426930451</c:v>
                </c:pt>
                <c:pt idx="28">
                  <c:v>810.2433466496492</c:v>
                </c:pt>
                <c:pt idx="29">
                  <c:v>839.18060902999378</c:v>
                </c:pt>
                <c:pt idx="30">
                  <c:v>868.11787141033835</c:v>
                </c:pt>
                <c:pt idx="31">
                  <c:v>897.05513379068304</c:v>
                </c:pt>
                <c:pt idx="32">
                  <c:v>925.99239617102762</c:v>
                </c:pt>
                <c:pt idx="33">
                  <c:v>954.92965855137231</c:v>
                </c:pt>
                <c:pt idx="34">
                  <c:v>983.86692093171689</c:v>
                </c:pt>
                <c:pt idx="35">
                  <c:v>1012.8041833120616</c:v>
                </c:pt>
                <c:pt idx="36">
                  <c:v>1041.7414456924062</c:v>
                </c:pt>
                <c:pt idx="37">
                  <c:v>1070.6787080727509</c:v>
                </c:pt>
                <c:pt idx="38">
                  <c:v>1099.6159704530953</c:v>
                </c:pt>
                <c:pt idx="39">
                  <c:v>1128.55323283344</c:v>
                </c:pt>
                <c:pt idx="40">
                  <c:v>1157.4904952137845</c:v>
                </c:pt>
                <c:pt idx="41">
                  <c:v>1186.4277575941289</c:v>
                </c:pt>
                <c:pt idx="42">
                  <c:v>1215.3650199744736</c:v>
                </c:pt>
                <c:pt idx="43">
                  <c:v>1244.3022823548181</c:v>
                </c:pt>
                <c:pt idx="44">
                  <c:v>1273.2395447351626</c:v>
                </c:pt>
                <c:pt idx="45">
                  <c:v>1302.176807115507</c:v>
                </c:pt>
                <c:pt idx="46">
                  <c:v>1331.1140694958515</c:v>
                </c:pt>
                <c:pt idx="47">
                  <c:v>1360.0513318761959</c:v>
                </c:pt>
                <c:pt idx="48">
                  <c:v>1388.9885942565404</c:v>
                </c:pt>
                <c:pt idx="49">
                  <c:v>1417.9258566368851</c:v>
                </c:pt>
                <c:pt idx="50">
                  <c:v>1446.8631190172296</c:v>
                </c:pt>
                <c:pt idx="51">
                  <c:v>1475.800381397574</c:v>
                </c:pt>
                <c:pt idx="52">
                  <c:v>1504.7376437779185</c:v>
                </c:pt>
                <c:pt idx="53">
                  <c:v>1533.674906158263</c:v>
                </c:pt>
                <c:pt idx="54">
                  <c:v>1562.6121685386074</c:v>
                </c:pt>
                <c:pt idx="55">
                  <c:v>1591.5494309189519</c:v>
                </c:pt>
                <c:pt idx="56">
                  <c:v>1620.4866932992966</c:v>
                </c:pt>
                <c:pt idx="57">
                  <c:v>1649.423955679641</c:v>
                </c:pt>
                <c:pt idx="58">
                  <c:v>1678.3612180599855</c:v>
                </c:pt>
                <c:pt idx="59">
                  <c:v>1707.29848044033</c:v>
                </c:pt>
                <c:pt idx="60">
                  <c:v>1736.2357428206744</c:v>
                </c:pt>
                <c:pt idx="61">
                  <c:v>1765.1730052010189</c:v>
                </c:pt>
                <c:pt idx="62">
                  <c:v>1794.1102675813636</c:v>
                </c:pt>
                <c:pt idx="63">
                  <c:v>1823.0475299617081</c:v>
                </c:pt>
                <c:pt idx="64">
                  <c:v>1851.9847923420525</c:v>
                </c:pt>
                <c:pt idx="65">
                  <c:v>1880.922054722397</c:v>
                </c:pt>
                <c:pt idx="66">
                  <c:v>1909.8593171027414</c:v>
                </c:pt>
                <c:pt idx="67">
                  <c:v>1938.7965794830859</c:v>
                </c:pt>
                <c:pt idx="68">
                  <c:v>1967.7338418634304</c:v>
                </c:pt>
                <c:pt idx="69">
                  <c:v>1996.6711042437751</c:v>
                </c:pt>
                <c:pt idx="70">
                  <c:v>2025.6083666241195</c:v>
                </c:pt>
                <c:pt idx="71">
                  <c:v>2054.545629004464</c:v>
                </c:pt>
                <c:pt idx="72">
                  <c:v>2083.4828913848082</c:v>
                </c:pt>
                <c:pt idx="73">
                  <c:v>2112.4201537651529</c:v>
                </c:pt>
                <c:pt idx="74">
                  <c:v>2141.3574161454976</c:v>
                </c:pt>
                <c:pt idx="75">
                  <c:v>2170.2946785258418</c:v>
                </c:pt>
                <c:pt idx="76">
                  <c:v>2199.2319409061865</c:v>
                </c:pt>
                <c:pt idx="77">
                  <c:v>2228.1692032865308</c:v>
                </c:pt>
                <c:pt idx="78">
                  <c:v>2257.1064656668755</c:v>
                </c:pt>
                <c:pt idx="79">
                  <c:v>2286.0437280472202</c:v>
                </c:pt>
                <c:pt idx="80">
                  <c:v>2314.9809904275644</c:v>
                </c:pt>
                <c:pt idx="81">
                  <c:v>2343.9182528079091</c:v>
                </c:pt>
                <c:pt idx="82">
                  <c:v>2372.8555151882533</c:v>
                </c:pt>
                <c:pt idx="83">
                  <c:v>2401.792777568598</c:v>
                </c:pt>
                <c:pt idx="84">
                  <c:v>2430.7300399489422</c:v>
                </c:pt>
                <c:pt idx="85">
                  <c:v>2459.6673023292869</c:v>
                </c:pt>
                <c:pt idx="86">
                  <c:v>2488.6045647096316</c:v>
                </c:pt>
                <c:pt idx="87">
                  <c:v>2517.5418270899759</c:v>
                </c:pt>
                <c:pt idx="88">
                  <c:v>2546.4790894703206</c:v>
                </c:pt>
                <c:pt idx="89">
                  <c:v>2575.4163518506648</c:v>
                </c:pt>
                <c:pt idx="90">
                  <c:v>2604.3536142310095</c:v>
                </c:pt>
                <c:pt idx="91">
                  <c:v>2633.2908766113537</c:v>
                </c:pt>
                <c:pt idx="92">
                  <c:v>2662.2281389916984</c:v>
                </c:pt>
                <c:pt idx="93">
                  <c:v>2691.1654013720431</c:v>
                </c:pt>
                <c:pt idx="94">
                  <c:v>2720.1026637523873</c:v>
                </c:pt>
                <c:pt idx="95">
                  <c:v>2749.039926132732</c:v>
                </c:pt>
                <c:pt idx="96">
                  <c:v>2777.9771885130763</c:v>
                </c:pt>
                <c:pt idx="97">
                  <c:v>2806.914450893421</c:v>
                </c:pt>
                <c:pt idx="98">
                  <c:v>2835.8517132737652</c:v>
                </c:pt>
                <c:pt idx="99">
                  <c:v>2864.7889756541099</c:v>
                </c:pt>
                <c:pt idx="100">
                  <c:v>2893.7262380344546</c:v>
                </c:pt>
                <c:pt idx="101">
                  <c:v>2922.6635004147988</c:v>
                </c:pt>
                <c:pt idx="102">
                  <c:v>2951.6007627951435</c:v>
                </c:pt>
                <c:pt idx="103">
                  <c:v>2980.5380251754877</c:v>
                </c:pt>
                <c:pt idx="104">
                  <c:v>3009.4752875558324</c:v>
                </c:pt>
                <c:pt idx="105">
                  <c:v>3038.4125499361767</c:v>
                </c:pt>
                <c:pt idx="106">
                  <c:v>3067.3498123165214</c:v>
                </c:pt>
                <c:pt idx="107">
                  <c:v>3096.2870746968661</c:v>
                </c:pt>
                <c:pt idx="108">
                  <c:v>3125.2243370772103</c:v>
                </c:pt>
                <c:pt idx="109">
                  <c:v>3154.161599457555</c:v>
                </c:pt>
                <c:pt idx="110">
                  <c:v>3183.0988618378992</c:v>
                </c:pt>
                <c:pt idx="111">
                  <c:v>3212.0361242182439</c:v>
                </c:pt>
                <c:pt idx="112">
                  <c:v>3240.9733865985881</c:v>
                </c:pt>
                <c:pt idx="113">
                  <c:v>3269.9106489789328</c:v>
                </c:pt>
                <c:pt idx="114">
                  <c:v>3298.8479113592775</c:v>
                </c:pt>
                <c:pt idx="115">
                  <c:v>3327.7851737396218</c:v>
                </c:pt>
                <c:pt idx="116">
                  <c:v>3356.7224361199665</c:v>
                </c:pt>
                <c:pt idx="117">
                  <c:v>3385.6596985003107</c:v>
                </c:pt>
                <c:pt idx="118">
                  <c:v>3414.5969608806554</c:v>
                </c:pt>
                <c:pt idx="119">
                  <c:v>3443.5342232609996</c:v>
                </c:pt>
                <c:pt idx="120">
                  <c:v>3472.4714856413443</c:v>
                </c:pt>
                <c:pt idx="121">
                  <c:v>3501.408748021689</c:v>
                </c:pt>
                <c:pt idx="122">
                  <c:v>3530.3460104020332</c:v>
                </c:pt>
                <c:pt idx="123">
                  <c:v>3559.2832727823779</c:v>
                </c:pt>
                <c:pt idx="124">
                  <c:v>3588.2205351627222</c:v>
                </c:pt>
                <c:pt idx="125">
                  <c:v>3617.1577975430669</c:v>
                </c:pt>
                <c:pt idx="126">
                  <c:v>3646.0950599234111</c:v>
                </c:pt>
                <c:pt idx="127">
                  <c:v>3675.0323223037558</c:v>
                </c:pt>
                <c:pt idx="128">
                  <c:v>3703.9695846841005</c:v>
                </c:pt>
                <c:pt idx="129">
                  <c:v>3732.9068470644447</c:v>
                </c:pt>
                <c:pt idx="130">
                  <c:v>3761.8441094447894</c:v>
                </c:pt>
                <c:pt idx="131">
                  <c:v>3790.7813718251336</c:v>
                </c:pt>
                <c:pt idx="132">
                  <c:v>3819.7186342054783</c:v>
                </c:pt>
                <c:pt idx="133">
                  <c:v>3848.655896585823</c:v>
                </c:pt>
                <c:pt idx="134">
                  <c:v>3877.5931589661673</c:v>
                </c:pt>
                <c:pt idx="135">
                  <c:v>3906.530421346512</c:v>
                </c:pt>
                <c:pt idx="136">
                  <c:v>3935.4676837268562</c:v>
                </c:pt>
                <c:pt idx="137">
                  <c:v>3964.4049461072009</c:v>
                </c:pt>
                <c:pt idx="138">
                  <c:v>3993.3422084875451</c:v>
                </c:pt>
                <c:pt idx="139">
                  <c:v>4022.2794708678898</c:v>
                </c:pt>
                <c:pt idx="140">
                  <c:v>4051.2167332482345</c:v>
                </c:pt>
                <c:pt idx="141">
                  <c:v>4080.1539956285787</c:v>
                </c:pt>
                <c:pt idx="142">
                  <c:v>4109.0912580089234</c:v>
                </c:pt>
                <c:pt idx="143">
                  <c:v>4138.0285203892681</c:v>
                </c:pt>
                <c:pt idx="144">
                  <c:v>4166.9657827696119</c:v>
                </c:pt>
                <c:pt idx="145">
                  <c:v>4195.9030451499566</c:v>
                </c:pt>
                <c:pt idx="146">
                  <c:v>4224.8403075303013</c:v>
                </c:pt>
                <c:pt idx="147">
                  <c:v>4253.777569910646</c:v>
                </c:pt>
                <c:pt idx="148">
                  <c:v>4282.7148322909907</c:v>
                </c:pt>
                <c:pt idx="149">
                  <c:v>4311.6520946713345</c:v>
                </c:pt>
                <c:pt idx="150">
                  <c:v>4340.5893570516791</c:v>
                </c:pt>
                <c:pt idx="151">
                  <c:v>4369.5266194320238</c:v>
                </c:pt>
                <c:pt idx="152">
                  <c:v>4398.4638818123685</c:v>
                </c:pt>
                <c:pt idx="153">
                  <c:v>4427.4011441927123</c:v>
                </c:pt>
                <c:pt idx="154">
                  <c:v>4456.338406573057</c:v>
                </c:pt>
                <c:pt idx="155">
                  <c:v>4485.2756689534017</c:v>
                </c:pt>
                <c:pt idx="156">
                  <c:v>4514.2129313337464</c:v>
                </c:pt>
                <c:pt idx="157">
                  <c:v>4543.1501937140911</c:v>
                </c:pt>
                <c:pt idx="158">
                  <c:v>4572.0874560944349</c:v>
                </c:pt>
                <c:pt idx="159">
                  <c:v>4601.0247184747795</c:v>
                </c:pt>
                <c:pt idx="160">
                  <c:v>4629.9619808551242</c:v>
                </c:pt>
                <c:pt idx="161">
                  <c:v>4658.8992432354689</c:v>
                </c:pt>
                <c:pt idx="162">
                  <c:v>4687.8365056158136</c:v>
                </c:pt>
                <c:pt idx="163">
                  <c:v>4716.7737679961583</c:v>
                </c:pt>
                <c:pt idx="164">
                  <c:v>4745.7110303765039</c:v>
                </c:pt>
                <c:pt idx="165">
                  <c:v>4774.6482927568486</c:v>
                </c:pt>
                <c:pt idx="166">
                  <c:v>4803.5855551371942</c:v>
                </c:pt>
                <c:pt idx="167">
                  <c:v>4832.5228175175389</c:v>
                </c:pt>
                <c:pt idx="168">
                  <c:v>4861.4600798978836</c:v>
                </c:pt>
                <c:pt idx="169">
                  <c:v>4890.3973422782292</c:v>
                </c:pt>
                <c:pt idx="170">
                  <c:v>4919.3346046585739</c:v>
                </c:pt>
                <c:pt idx="171">
                  <c:v>4948.2718670389186</c:v>
                </c:pt>
                <c:pt idx="172">
                  <c:v>4977.2091294192642</c:v>
                </c:pt>
                <c:pt idx="173">
                  <c:v>5006.1463917996089</c:v>
                </c:pt>
                <c:pt idx="174">
                  <c:v>5035.0836541799536</c:v>
                </c:pt>
                <c:pt idx="175">
                  <c:v>5064.0209165602992</c:v>
                </c:pt>
                <c:pt idx="176">
                  <c:v>5092.9581789406438</c:v>
                </c:pt>
                <c:pt idx="177">
                  <c:v>5121.8954413209885</c:v>
                </c:pt>
                <c:pt idx="178">
                  <c:v>5150.8327037013341</c:v>
                </c:pt>
                <c:pt idx="179">
                  <c:v>5179.7699660816788</c:v>
                </c:pt>
                <c:pt idx="180">
                  <c:v>5208.7072284620235</c:v>
                </c:pt>
                <c:pt idx="181">
                  <c:v>5237.6444908423691</c:v>
                </c:pt>
                <c:pt idx="182">
                  <c:v>5266.5817532227138</c:v>
                </c:pt>
                <c:pt idx="183">
                  <c:v>5295.5190156030594</c:v>
                </c:pt>
                <c:pt idx="184">
                  <c:v>5324.4562779834041</c:v>
                </c:pt>
                <c:pt idx="185">
                  <c:v>5353.3935403637488</c:v>
                </c:pt>
                <c:pt idx="186">
                  <c:v>5382.3308027440944</c:v>
                </c:pt>
                <c:pt idx="187">
                  <c:v>5411.2680651244391</c:v>
                </c:pt>
                <c:pt idx="188">
                  <c:v>5440.2053275047838</c:v>
                </c:pt>
                <c:pt idx="189">
                  <c:v>5469.1425898851294</c:v>
                </c:pt>
                <c:pt idx="190">
                  <c:v>5498.0798522654741</c:v>
                </c:pt>
                <c:pt idx="191">
                  <c:v>5527.0171146458188</c:v>
                </c:pt>
                <c:pt idx="192">
                  <c:v>5555.9543770261644</c:v>
                </c:pt>
                <c:pt idx="193">
                  <c:v>5584.8916394065091</c:v>
                </c:pt>
                <c:pt idx="194">
                  <c:v>5613.8289017868537</c:v>
                </c:pt>
                <c:pt idx="195">
                  <c:v>5642.7661641671993</c:v>
                </c:pt>
                <c:pt idx="196">
                  <c:v>5671.703426547544</c:v>
                </c:pt>
                <c:pt idx="197">
                  <c:v>5700.6406889278887</c:v>
                </c:pt>
                <c:pt idx="198">
                  <c:v>5729.5779513082343</c:v>
                </c:pt>
                <c:pt idx="199">
                  <c:v>5758.515213688579</c:v>
                </c:pt>
                <c:pt idx="200">
                  <c:v>5787.4524760689246</c:v>
                </c:pt>
                <c:pt idx="201">
                  <c:v>5816.3897384492693</c:v>
                </c:pt>
                <c:pt idx="202">
                  <c:v>5845.327000829614</c:v>
                </c:pt>
                <c:pt idx="203">
                  <c:v>5874.2642632099596</c:v>
                </c:pt>
                <c:pt idx="204">
                  <c:v>5903.2015255903043</c:v>
                </c:pt>
                <c:pt idx="205">
                  <c:v>5932.138787970649</c:v>
                </c:pt>
                <c:pt idx="206">
                  <c:v>5961.0760503509946</c:v>
                </c:pt>
                <c:pt idx="207">
                  <c:v>5990.0133127313393</c:v>
                </c:pt>
                <c:pt idx="208">
                  <c:v>6018.950575111684</c:v>
                </c:pt>
                <c:pt idx="209">
                  <c:v>6047.8878374920296</c:v>
                </c:pt>
                <c:pt idx="210">
                  <c:v>6076.8250998723743</c:v>
                </c:pt>
                <c:pt idx="211">
                  <c:v>6105.762362252719</c:v>
                </c:pt>
                <c:pt idx="212">
                  <c:v>6134.6996246330646</c:v>
                </c:pt>
                <c:pt idx="213">
                  <c:v>6163.6368870134093</c:v>
                </c:pt>
                <c:pt idx="214">
                  <c:v>6192.5741493937539</c:v>
                </c:pt>
                <c:pt idx="215">
                  <c:v>6221.5114117740995</c:v>
                </c:pt>
                <c:pt idx="216">
                  <c:v>6250.4486741544442</c:v>
                </c:pt>
                <c:pt idx="217">
                  <c:v>6279.3859365347898</c:v>
                </c:pt>
                <c:pt idx="218">
                  <c:v>6308.3231989151345</c:v>
                </c:pt>
                <c:pt idx="219">
                  <c:v>6337.2604612954792</c:v>
                </c:pt>
                <c:pt idx="220">
                  <c:v>6366.1977236758248</c:v>
                </c:pt>
                <c:pt idx="221">
                  <c:v>6395.1349860561695</c:v>
                </c:pt>
                <c:pt idx="222">
                  <c:v>6424.0722484365142</c:v>
                </c:pt>
                <c:pt idx="223">
                  <c:v>6453.0095108168598</c:v>
                </c:pt>
                <c:pt idx="224">
                  <c:v>6481.9467731972045</c:v>
                </c:pt>
                <c:pt idx="225">
                  <c:v>6510.8840355775492</c:v>
                </c:pt>
                <c:pt idx="226">
                  <c:v>6539.8212979578948</c:v>
                </c:pt>
                <c:pt idx="227">
                  <c:v>6568.7585603382395</c:v>
                </c:pt>
                <c:pt idx="228">
                  <c:v>6597.6958227185842</c:v>
                </c:pt>
                <c:pt idx="229">
                  <c:v>6626.6330850989298</c:v>
                </c:pt>
                <c:pt idx="230">
                  <c:v>6655.5703474792745</c:v>
                </c:pt>
                <c:pt idx="231">
                  <c:v>6684.5076098596192</c:v>
                </c:pt>
                <c:pt idx="232">
                  <c:v>6713.4448722399648</c:v>
                </c:pt>
                <c:pt idx="233">
                  <c:v>6742.3821346203094</c:v>
                </c:pt>
                <c:pt idx="234">
                  <c:v>6771.3193970006541</c:v>
                </c:pt>
                <c:pt idx="235">
                  <c:v>6800.2566593809997</c:v>
                </c:pt>
                <c:pt idx="236">
                  <c:v>6829.1939217613444</c:v>
                </c:pt>
                <c:pt idx="237">
                  <c:v>6858.13118414169</c:v>
                </c:pt>
                <c:pt idx="238">
                  <c:v>6887.0684465220347</c:v>
                </c:pt>
                <c:pt idx="239">
                  <c:v>6916.0057089023794</c:v>
                </c:pt>
                <c:pt idx="240">
                  <c:v>6944.942971282725</c:v>
                </c:pt>
                <c:pt idx="241">
                  <c:v>6973.8802336630697</c:v>
                </c:pt>
                <c:pt idx="242">
                  <c:v>7002.8174960434144</c:v>
                </c:pt>
                <c:pt idx="243">
                  <c:v>7031.75475842376</c:v>
                </c:pt>
                <c:pt idx="244">
                  <c:v>7060.6920208041047</c:v>
                </c:pt>
                <c:pt idx="245">
                  <c:v>7089.6292831844494</c:v>
                </c:pt>
                <c:pt idx="246">
                  <c:v>7118.566545564795</c:v>
                </c:pt>
                <c:pt idx="247">
                  <c:v>7147.5038079451397</c:v>
                </c:pt>
                <c:pt idx="248">
                  <c:v>7176.4410703254844</c:v>
                </c:pt>
                <c:pt idx="249">
                  <c:v>7205.37833270583</c:v>
                </c:pt>
                <c:pt idx="250">
                  <c:v>7234.3155950861747</c:v>
                </c:pt>
                <c:pt idx="251">
                  <c:v>7263.2528574665193</c:v>
                </c:pt>
                <c:pt idx="252">
                  <c:v>7292.1901198468649</c:v>
                </c:pt>
                <c:pt idx="253">
                  <c:v>7321.1273822272096</c:v>
                </c:pt>
                <c:pt idx="254">
                  <c:v>7350.0646446075552</c:v>
                </c:pt>
                <c:pt idx="255">
                  <c:v>7379.0019069878999</c:v>
                </c:pt>
                <c:pt idx="256">
                  <c:v>7407.9391693682446</c:v>
                </c:pt>
                <c:pt idx="257">
                  <c:v>7436.8764317485902</c:v>
                </c:pt>
                <c:pt idx="258">
                  <c:v>7465.8136941289349</c:v>
                </c:pt>
                <c:pt idx="259">
                  <c:v>7494.7509565092796</c:v>
                </c:pt>
                <c:pt idx="260">
                  <c:v>7523.6882188896252</c:v>
                </c:pt>
                <c:pt idx="261">
                  <c:v>7552.6254812699699</c:v>
                </c:pt>
                <c:pt idx="262">
                  <c:v>7581.5627436503146</c:v>
                </c:pt>
                <c:pt idx="263">
                  <c:v>7610.5000060306602</c:v>
                </c:pt>
                <c:pt idx="264">
                  <c:v>7639.4372684110049</c:v>
                </c:pt>
                <c:pt idx="265">
                  <c:v>7668.3745307913496</c:v>
                </c:pt>
                <c:pt idx="266">
                  <c:v>7697.3117931716952</c:v>
                </c:pt>
                <c:pt idx="267">
                  <c:v>7726.2490555520399</c:v>
                </c:pt>
                <c:pt idx="268">
                  <c:v>7755.1863179323846</c:v>
                </c:pt>
                <c:pt idx="269">
                  <c:v>7784.1235803127302</c:v>
                </c:pt>
                <c:pt idx="270">
                  <c:v>7813.0608426930748</c:v>
                </c:pt>
                <c:pt idx="271">
                  <c:v>7841.9981050734204</c:v>
                </c:pt>
                <c:pt idx="272">
                  <c:v>7870.9353674537651</c:v>
                </c:pt>
                <c:pt idx="273">
                  <c:v>7899.8726298341098</c:v>
                </c:pt>
                <c:pt idx="274">
                  <c:v>7928.8098922144554</c:v>
                </c:pt>
                <c:pt idx="275">
                  <c:v>7957.7471545947301</c:v>
                </c:pt>
                <c:pt idx="276">
                  <c:v>7928.8098922143845</c:v>
                </c:pt>
                <c:pt idx="277">
                  <c:v>7899.8726298340407</c:v>
                </c:pt>
                <c:pt idx="278">
                  <c:v>7870.9353674536951</c:v>
                </c:pt>
                <c:pt idx="279">
                  <c:v>7841.9981050733495</c:v>
                </c:pt>
                <c:pt idx="280">
                  <c:v>7813.0608426930057</c:v>
                </c:pt>
                <c:pt idx="281">
                  <c:v>7784.1235803126601</c:v>
                </c:pt>
                <c:pt idx="282">
                  <c:v>7755.1863179323145</c:v>
                </c:pt>
                <c:pt idx="283">
                  <c:v>7726.2490555519707</c:v>
                </c:pt>
                <c:pt idx="284">
                  <c:v>7697.3117931716251</c:v>
                </c:pt>
                <c:pt idx="285">
                  <c:v>7668.3745307912795</c:v>
                </c:pt>
                <c:pt idx="286">
                  <c:v>7639.4372684109339</c:v>
                </c:pt>
                <c:pt idx="287">
                  <c:v>7610.5000060305911</c:v>
                </c:pt>
                <c:pt idx="288">
                  <c:v>7581.5627436502455</c:v>
                </c:pt>
                <c:pt idx="289">
                  <c:v>7552.6254812698999</c:v>
                </c:pt>
                <c:pt idx="290">
                  <c:v>7523.6882188895552</c:v>
                </c:pt>
                <c:pt idx="291">
                  <c:v>7494.7509565092096</c:v>
                </c:pt>
                <c:pt idx="292">
                  <c:v>7465.813694128864</c:v>
                </c:pt>
                <c:pt idx="293">
                  <c:v>7436.8764317485202</c:v>
                </c:pt>
                <c:pt idx="294">
                  <c:v>7407.9391693681755</c:v>
                </c:pt>
                <c:pt idx="295">
                  <c:v>7379.0019069878299</c:v>
                </c:pt>
                <c:pt idx="296">
                  <c:v>7350.0646446074843</c:v>
                </c:pt>
                <c:pt idx="297">
                  <c:v>7321.1273822271396</c:v>
                </c:pt>
                <c:pt idx="298">
                  <c:v>7292.1901198467958</c:v>
                </c:pt>
                <c:pt idx="299">
                  <c:v>7263.2528574664502</c:v>
                </c:pt>
                <c:pt idx="300">
                  <c:v>7234.3155950861055</c:v>
                </c:pt>
                <c:pt idx="301">
                  <c:v>7205.3783327057599</c:v>
                </c:pt>
                <c:pt idx="302">
                  <c:v>7176.4410703254143</c:v>
                </c:pt>
                <c:pt idx="303">
                  <c:v>7147.5038079450696</c:v>
                </c:pt>
                <c:pt idx="304">
                  <c:v>7118.5665455647259</c:v>
                </c:pt>
                <c:pt idx="305">
                  <c:v>7089.6292831843803</c:v>
                </c:pt>
                <c:pt idx="306">
                  <c:v>7060.6920208040347</c:v>
                </c:pt>
                <c:pt idx="307">
                  <c:v>7031.7547584236891</c:v>
                </c:pt>
                <c:pt idx="308">
                  <c:v>7002.8174960433444</c:v>
                </c:pt>
                <c:pt idx="309">
                  <c:v>6973.8802336629988</c:v>
                </c:pt>
                <c:pt idx="310">
                  <c:v>6944.942971282655</c:v>
                </c:pt>
                <c:pt idx="311">
                  <c:v>6916.0057089023103</c:v>
                </c:pt>
                <c:pt idx="312">
                  <c:v>6887.0684465219647</c:v>
                </c:pt>
                <c:pt idx="313">
                  <c:v>6858.1311841416191</c:v>
                </c:pt>
                <c:pt idx="314">
                  <c:v>6829.1939217612744</c:v>
                </c:pt>
                <c:pt idx="315">
                  <c:v>6800.2566593809306</c:v>
                </c:pt>
                <c:pt idx="316">
                  <c:v>6771.319397000585</c:v>
                </c:pt>
                <c:pt idx="317">
                  <c:v>6742.3821346202403</c:v>
                </c:pt>
                <c:pt idx="318">
                  <c:v>6713.4448722398947</c:v>
                </c:pt>
                <c:pt idx="319">
                  <c:v>6684.5076098595491</c:v>
                </c:pt>
                <c:pt idx="320">
                  <c:v>6655.5703474792044</c:v>
                </c:pt>
                <c:pt idx="321">
                  <c:v>6626.6330850988597</c:v>
                </c:pt>
                <c:pt idx="322">
                  <c:v>6597.695822718515</c:v>
                </c:pt>
                <c:pt idx="323">
                  <c:v>6568.7585603381704</c:v>
                </c:pt>
                <c:pt idx="324">
                  <c:v>6539.8212979578238</c:v>
                </c:pt>
                <c:pt idx="325">
                  <c:v>6510.8840355774792</c:v>
                </c:pt>
                <c:pt idx="326">
                  <c:v>6481.9467731971336</c:v>
                </c:pt>
                <c:pt idx="327">
                  <c:v>6453.0095108167898</c:v>
                </c:pt>
                <c:pt idx="328">
                  <c:v>6424.0722484364451</c:v>
                </c:pt>
                <c:pt idx="329">
                  <c:v>6395.1349860560995</c:v>
                </c:pt>
                <c:pt idx="330">
                  <c:v>6366.1977236757539</c:v>
                </c:pt>
                <c:pt idx="331">
                  <c:v>6337.2604612954092</c:v>
                </c:pt>
                <c:pt idx="332">
                  <c:v>6308.3231989150654</c:v>
                </c:pt>
                <c:pt idx="333">
                  <c:v>6279.3859365347198</c:v>
                </c:pt>
                <c:pt idx="334">
                  <c:v>6250.4486741543751</c:v>
                </c:pt>
                <c:pt idx="335">
                  <c:v>6221.5114117740295</c:v>
                </c:pt>
                <c:pt idx="336">
                  <c:v>6192.5741493936839</c:v>
                </c:pt>
                <c:pt idx="337">
                  <c:v>6163.6368870133392</c:v>
                </c:pt>
                <c:pt idx="338">
                  <c:v>6134.6996246329954</c:v>
                </c:pt>
                <c:pt idx="339">
                  <c:v>6105.7623622526498</c:v>
                </c:pt>
                <c:pt idx="340">
                  <c:v>6076.8250998723051</c:v>
                </c:pt>
                <c:pt idx="341">
                  <c:v>6047.8878374919586</c:v>
                </c:pt>
                <c:pt idx="342">
                  <c:v>6018.9505751116139</c:v>
                </c:pt>
                <c:pt idx="343">
                  <c:v>5990.0133127312683</c:v>
                </c:pt>
                <c:pt idx="344">
                  <c:v>5961.0760503509246</c:v>
                </c:pt>
                <c:pt idx="345">
                  <c:v>5932.1387879705799</c:v>
                </c:pt>
                <c:pt idx="346">
                  <c:v>5903.2015255902343</c:v>
                </c:pt>
                <c:pt idx="347">
                  <c:v>5874.2642632098887</c:v>
                </c:pt>
                <c:pt idx="348">
                  <c:v>5845.327000829544</c:v>
                </c:pt>
                <c:pt idx="349">
                  <c:v>5816.3897384491984</c:v>
                </c:pt>
                <c:pt idx="350">
                  <c:v>5787.4524760688546</c:v>
                </c:pt>
                <c:pt idx="351">
                  <c:v>5758.5152136885099</c:v>
                </c:pt>
                <c:pt idx="352">
                  <c:v>5729.5779513081643</c:v>
                </c:pt>
                <c:pt idx="353">
                  <c:v>5700.6406889278187</c:v>
                </c:pt>
                <c:pt idx="354">
                  <c:v>5671.7034265474731</c:v>
                </c:pt>
                <c:pt idx="355">
                  <c:v>5642.7661641671302</c:v>
                </c:pt>
                <c:pt idx="356">
                  <c:v>5613.8289017867846</c:v>
                </c:pt>
                <c:pt idx="357">
                  <c:v>5584.891639406439</c:v>
                </c:pt>
                <c:pt idx="358">
                  <c:v>5555.9543770260943</c:v>
                </c:pt>
                <c:pt idx="359">
                  <c:v>5527.0171146457487</c:v>
                </c:pt>
                <c:pt idx="360">
                  <c:v>5498.0798522654031</c:v>
                </c:pt>
                <c:pt idx="361">
                  <c:v>5469.1425898850603</c:v>
                </c:pt>
                <c:pt idx="362">
                  <c:v>5440.2053275047147</c:v>
                </c:pt>
                <c:pt idx="363">
                  <c:v>5411.2680651243691</c:v>
                </c:pt>
                <c:pt idx="364">
                  <c:v>5382.3308027440235</c:v>
                </c:pt>
                <c:pt idx="365">
                  <c:v>5353.3935403636788</c:v>
                </c:pt>
                <c:pt idx="366">
                  <c:v>5324.4562779833332</c:v>
                </c:pt>
                <c:pt idx="367">
                  <c:v>5295.5190156029894</c:v>
                </c:pt>
                <c:pt idx="368">
                  <c:v>5266.5817532226447</c:v>
                </c:pt>
                <c:pt idx="369">
                  <c:v>5237.6444908422991</c:v>
                </c:pt>
                <c:pt idx="370">
                  <c:v>5208.7072284619535</c:v>
                </c:pt>
                <c:pt idx="371">
                  <c:v>5179.7699660816088</c:v>
                </c:pt>
                <c:pt idx="372">
                  <c:v>5150.832703701265</c:v>
                </c:pt>
                <c:pt idx="373">
                  <c:v>5121.8954413209194</c:v>
                </c:pt>
                <c:pt idx="374">
                  <c:v>5092.9581789405738</c:v>
                </c:pt>
                <c:pt idx="375">
                  <c:v>5064.0209165602291</c:v>
                </c:pt>
                <c:pt idx="376">
                  <c:v>5035.0836541798835</c:v>
                </c:pt>
                <c:pt idx="377">
                  <c:v>5006.1463917995379</c:v>
                </c:pt>
                <c:pt idx="378">
                  <c:v>4977.2091294191951</c:v>
                </c:pt>
                <c:pt idx="379">
                  <c:v>4948.2718670388495</c:v>
                </c:pt>
                <c:pt idx="380">
                  <c:v>4919.3346046585038</c:v>
                </c:pt>
                <c:pt idx="381">
                  <c:v>4890.3973422781582</c:v>
                </c:pt>
                <c:pt idx="382">
                  <c:v>4861.4600798978136</c:v>
                </c:pt>
                <c:pt idx="383">
                  <c:v>4832.522817517468</c:v>
                </c:pt>
                <c:pt idx="384">
                  <c:v>4803.5855551371242</c:v>
                </c:pt>
                <c:pt idx="385">
                  <c:v>4774.6482927567795</c:v>
                </c:pt>
                <c:pt idx="386">
                  <c:v>4745.7110303764339</c:v>
                </c:pt>
                <c:pt idx="387">
                  <c:v>4716.7737679960883</c:v>
                </c:pt>
                <c:pt idx="388">
                  <c:v>4687.8365056157436</c:v>
                </c:pt>
                <c:pt idx="389">
                  <c:v>4658.8992432353998</c:v>
                </c:pt>
                <c:pt idx="390">
                  <c:v>4629.9619808550542</c:v>
                </c:pt>
                <c:pt idx="391">
                  <c:v>4601.0247184747086</c:v>
                </c:pt>
                <c:pt idx="392">
                  <c:v>4572.0874560943639</c:v>
                </c:pt>
                <c:pt idx="393">
                  <c:v>4543.1501937140183</c:v>
                </c:pt>
                <c:pt idx="394">
                  <c:v>4514.2129313336727</c:v>
                </c:pt>
                <c:pt idx="395">
                  <c:v>4485.2756689533298</c:v>
                </c:pt>
                <c:pt idx="396">
                  <c:v>4456.3384065729842</c:v>
                </c:pt>
                <c:pt idx="397">
                  <c:v>4427.4011441926386</c:v>
                </c:pt>
                <c:pt idx="398">
                  <c:v>4398.4638818122939</c:v>
                </c:pt>
                <c:pt idx="399">
                  <c:v>4369.5266194319483</c:v>
                </c:pt>
                <c:pt idx="400">
                  <c:v>4340.5893570516027</c:v>
                </c:pt>
                <c:pt idx="401">
                  <c:v>4311.652094671259</c:v>
                </c:pt>
                <c:pt idx="402">
                  <c:v>4282.7148322909143</c:v>
                </c:pt>
                <c:pt idx="403">
                  <c:v>4253.7775699105687</c:v>
                </c:pt>
                <c:pt idx="404">
                  <c:v>4224.8403075302231</c:v>
                </c:pt>
                <c:pt idx="405">
                  <c:v>4195.9030451498784</c:v>
                </c:pt>
                <c:pt idx="406">
                  <c:v>4166.9657827695346</c:v>
                </c:pt>
                <c:pt idx="407">
                  <c:v>4138.028520389189</c:v>
                </c:pt>
                <c:pt idx="408">
                  <c:v>4109.0912580088434</c:v>
                </c:pt>
                <c:pt idx="409">
                  <c:v>4080.1539956284987</c:v>
                </c:pt>
                <c:pt idx="410">
                  <c:v>4051.2167332481531</c:v>
                </c:pt>
                <c:pt idx="411">
                  <c:v>4022.2794708678075</c:v>
                </c:pt>
                <c:pt idx="412">
                  <c:v>3993.3422084874646</c:v>
                </c:pt>
                <c:pt idx="413">
                  <c:v>3964.404946107119</c:v>
                </c:pt>
                <c:pt idx="414">
                  <c:v>3935.4676837267734</c:v>
                </c:pt>
                <c:pt idx="415">
                  <c:v>3906.5304213464287</c:v>
                </c:pt>
                <c:pt idx="416">
                  <c:v>3877.5931589660831</c:v>
                </c:pt>
                <c:pt idx="417">
                  <c:v>3848.6558965857384</c:v>
                </c:pt>
                <c:pt idx="418">
                  <c:v>3819.7186342053938</c:v>
                </c:pt>
                <c:pt idx="419">
                  <c:v>3790.7813718250491</c:v>
                </c:pt>
                <c:pt idx="420">
                  <c:v>3761.8441094447044</c:v>
                </c:pt>
                <c:pt idx="421">
                  <c:v>3732.9068470643579</c:v>
                </c:pt>
                <c:pt idx="422">
                  <c:v>3703.9695846840132</c:v>
                </c:pt>
                <c:pt idx="423">
                  <c:v>3675.0323223036685</c:v>
                </c:pt>
                <c:pt idx="424">
                  <c:v>3646.0950599233238</c:v>
                </c:pt>
                <c:pt idx="425">
                  <c:v>3617.1577975429791</c:v>
                </c:pt>
                <c:pt idx="426">
                  <c:v>3588.2205351626326</c:v>
                </c:pt>
                <c:pt idx="427">
                  <c:v>3559.2832727822879</c:v>
                </c:pt>
                <c:pt idx="428">
                  <c:v>3530.3460104019432</c:v>
                </c:pt>
                <c:pt idx="429">
                  <c:v>3501.4087480215985</c:v>
                </c:pt>
                <c:pt idx="430">
                  <c:v>3472.4714856412538</c:v>
                </c:pt>
                <c:pt idx="431">
                  <c:v>3443.5342232609091</c:v>
                </c:pt>
                <c:pt idx="432">
                  <c:v>3414.5969608805626</c:v>
                </c:pt>
                <c:pt idx="433">
                  <c:v>3385.6596985002179</c:v>
                </c:pt>
                <c:pt idx="434">
                  <c:v>3356.7224361198732</c:v>
                </c:pt>
                <c:pt idx="435">
                  <c:v>3327.7851737395285</c:v>
                </c:pt>
                <c:pt idx="436">
                  <c:v>3298.8479113591839</c:v>
                </c:pt>
                <c:pt idx="437">
                  <c:v>3269.9106489788392</c:v>
                </c:pt>
                <c:pt idx="438">
                  <c:v>3240.9733865984927</c:v>
                </c:pt>
                <c:pt idx="439">
                  <c:v>3212.036124218148</c:v>
                </c:pt>
                <c:pt idx="440">
                  <c:v>3183.0988618378033</c:v>
                </c:pt>
                <c:pt idx="441">
                  <c:v>3154.1615994574586</c:v>
                </c:pt>
                <c:pt idx="442">
                  <c:v>3125.2243370771139</c:v>
                </c:pt>
                <c:pt idx="443">
                  <c:v>3096.2870746967674</c:v>
                </c:pt>
                <c:pt idx="444">
                  <c:v>3067.3498123164227</c:v>
                </c:pt>
                <c:pt idx="445">
                  <c:v>3038.412549936078</c:v>
                </c:pt>
                <c:pt idx="446">
                  <c:v>3009.4752875557333</c:v>
                </c:pt>
                <c:pt idx="447">
                  <c:v>2980.5380251753886</c:v>
                </c:pt>
                <c:pt idx="448">
                  <c:v>2951.6007627950439</c:v>
                </c:pt>
                <c:pt idx="449">
                  <c:v>2922.6635004146974</c:v>
                </c:pt>
                <c:pt idx="450">
                  <c:v>2893.7262380343527</c:v>
                </c:pt>
                <c:pt idx="451">
                  <c:v>2864.788975654008</c:v>
                </c:pt>
                <c:pt idx="452">
                  <c:v>2835.8517132736633</c:v>
                </c:pt>
                <c:pt idx="453">
                  <c:v>2806.9144508933186</c:v>
                </c:pt>
                <c:pt idx="454">
                  <c:v>2777.977188512974</c:v>
                </c:pt>
                <c:pt idx="455">
                  <c:v>2749.0399261326274</c:v>
                </c:pt>
                <c:pt idx="456">
                  <c:v>2720.1026637522828</c:v>
                </c:pt>
                <c:pt idx="457">
                  <c:v>2691.1654013719381</c:v>
                </c:pt>
                <c:pt idx="458">
                  <c:v>2662.2281389915934</c:v>
                </c:pt>
                <c:pt idx="459">
                  <c:v>2633.2908766112487</c:v>
                </c:pt>
                <c:pt idx="460">
                  <c:v>2604.3536142309022</c:v>
                </c:pt>
                <c:pt idx="461">
                  <c:v>2575.4163518505575</c:v>
                </c:pt>
                <c:pt idx="462">
                  <c:v>2546.4790894702128</c:v>
                </c:pt>
                <c:pt idx="463">
                  <c:v>2517.5418270898681</c:v>
                </c:pt>
                <c:pt idx="464">
                  <c:v>2488.6045647095234</c:v>
                </c:pt>
                <c:pt idx="465">
                  <c:v>2459.6673023291787</c:v>
                </c:pt>
                <c:pt idx="466">
                  <c:v>2430.7300399488322</c:v>
                </c:pt>
                <c:pt idx="467">
                  <c:v>2401.7927775684875</c:v>
                </c:pt>
                <c:pt idx="468">
                  <c:v>2372.8555151881428</c:v>
                </c:pt>
                <c:pt idx="469">
                  <c:v>2343.9182528077981</c:v>
                </c:pt>
                <c:pt idx="470">
                  <c:v>2314.9809904274534</c:v>
                </c:pt>
                <c:pt idx="471">
                  <c:v>2286.0437280471087</c:v>
                </c:pt>
                <c:pt idx="472">
                  <c:v>2257.1064656667622</c:v>
                </c:pt>
                <c:pt idx="473">
                  <c:v>2228.1692032864175</c:v>
                </c:pt>
                <c:pt idx="474">
                  <c:v>2199.2319409060729</c:v>
                </c:pt>
                <c:pt idx="475">
                  <c:v>2170.2946785257282</c:v>
                </c:pt>
                <c:pt idx="476">
                  <c:v>2141.3574161453835</c:v>
                </c:pt>
                <c:pt idx="477">
                  <c:v>2112.420153765037</c:v>
                </c:pt>
                <c:pt idx="478">
                  <c:v>2083.4828913846923</c:v>
                </c:pt>
                <c:pt idx="479">
                  <c:v>2054.5456290043476</c:v>
                </c:pt>
                <c:pt idx="480">
                  <c:v>2025.6083666240029</c:v>
                </c:pt>
                <c:pt idx="481">
                  <c:v>1996.6711042436582</c:v>
                </c:pt>
                <c:pt idx="482">
                  <c:v>1967.7338418633135</c:v>
                </c:pt>
                <c:pt idx="483">
                  <c:v>1938.796579482967</c:v>
                </c:pt>
                <c:pt idx="484">
                  <c:v>1909.8593171026223</c:v>
                </c:pt>
                <c:pt idx="485">
                  <c:v>1880.9220547222776</c:v>
                </c:pt>
                <c:pt idx="486">
                  <c:v>1851.9847923419329</c:v>
                </c:pt>
                <c:pt idx="487">
                  <c:v>1823.0475299615882</c:v>
                </c:pt>
                <c:pt idx="488">
                  <c:v>1794.1102675812435</c:v>
                </c:pt>
                <c:pt idx="489">
                  <c:v>1765.173005200897</c:v>
                </c:pt>
                <c:pt idx="490">
                  <c:v>1736.2357428205523</c:v>
                </c:pt>
                <c:pt idx="491">
                  <c:v>1707.2984804402076</c:v>
                </c:pt>
                <c:pt idx="492">
                  <c:v>1678.3612180598629</c:v>
                </c:pt>
                <c:pt idx="493">
                  <c:v>1649.4239556795183</c:v>
                </c:pt>
                <c:pt idx="494">
                  <c:v>1620.4866932991717</c:v>
                </c:pt>
                <c:pt idx="495">
                  <c:v>1591.5494309188271</c:v>
                </c:pt>
                <c:pt idx="496">
                  <c:v>1562.6121685384824</c:v>
                </c:pt>
                <c:pt idx="497">
                  <c:v>1533.6749061581377</c:v>
                </c:pt>
                <c:pt idx="498">
                  <c:v>1504.737643777793</c:v>
                </c:pt>
                <c:pt idx="499">
                  <c:v>1475.8003813974483</c:v>
                </c:pt>
                <c:pt idx="500">
                  <c:v>1446.8631190171018</c:v>
                </c:pt>
                <c:pt idx="501">
                  <c:v>1417.9258566367571</c:v>
                </c:pt>
                <c:pt idx="502">
                  <c:v>1388.9885942564124</c:v>
                </c:pt>
                <c:pt idx="503">
                  <c:v>1360.0513318760677</c:v>
                </c:pt>
                <c:pt idx="504">
                  <c:v>1331.114069495723</c:v>
                </c:pt>
                <c:pt idx="505">
                  <c:v>1302.1768071153783</c:v>
                </c:pt>
                <c:pt idx="506">
                  <c:v>1273.2395447350318</c:v>
                </c:pt>
                <c:pt idx="507">
                  <c:v>1244.3022823546871</c:v>
                </c:pt>
                <c:pt idx="508">
                  <c:v>1215.3650199743424</c:v>
                </c:pt>
                <c:pt idx="509">
                  <c:v>1186.4277575939977</c:v>
                </c:pt>
                <c:pt idx="510">
                  <c:v>1157.490495213653</c:v>
                </c:pt>
                <c:pt idx="511">
                  <c:v>1128.5532328333065</c:v>
                </c:pt>
                <c:pt idx="512">
                  <c:v>1099.6159704529618</c:v>
                </c:pt>
                <c:pt idx="513">
                  <c:v>1070.6787080726172</c:v>
                </c:pt>
                <c:pt idx="514">
                  <c:v>1041.7414456922725</c:v>
                </c:pt>
                <c:pt idx="515">
                  <c:v>1012.8041833119278</c:v>
                </c:pt>
                <c:pt idx="516">
                  <c:v>983.86692093158308</c:v>
                </c:pt>
                <c:pt idx="517">
                  <c:v>954.92965855123657</c:v>
                </c:pt>
                <c:pt idx="518">
                  <c:v>925.99239617089188</c:v>
                </c:pt>
                <c:pt idx="519">
                  <c:v>897.05513379054719</c:v>
                </c:pt>
                <c:pt idx="520">
                  <c:v>868.1178714102025</c:v>
                </c:pt>
                <c:pt idx="521">
                  <c:v>839.18060902985781</c:v>
                </c:pt>
                <c:pt idx="522">
                  <c:v>810.24334664951311</c:v>
                </c:pt>
                <c:pt idx="523">
                  <c:v>781.3060842691666</c:v>
                </c:pt>
                <c:pt idx="524">
                  <c:v>752.36882188882191</c:v>
                </c:pt>
                <c:pt idx="525">
                  <c:v>723.43155950847722</c:v>
                </c:pt>
                <c:pt idx="526">
                  <c:v>694.49429712813253</c:v>
                </c:pt>
                <c:pt idx="527">
                  <c:v>665.55703474778784</c:v>
                </c:pt>
                <c:pt idx="528">
                  <c:v>636.61977236744133</c:v>
                </c:pt>
                <c:pt idx="529">
                  <c:v>607.68250998709664</c:v>
                </c:pt>
                <c:pt idx="530">
                  <c:v>578.74524760675195</c:v>
                </c:pt>
                <c:pt idx="531">
                  <c:v>549.80798522640725</c:v>
                </c:pt>
                <c:pt idx="532">
                  <c:v>520.87072284606256</c:v>
                </c:pt>
                <c:pt idx="533">
                  <c:v>491.93346046571787</c:v>
                </c:pt>
                <c:pt idx="534">
                  <c:v>462.99619808537136</c:v>
                </c:pt>
                <c:pt idx="535">
                  <c:v>434.05893570502667</c:v>
                </c:pt>
                <c:pt idx="536">
                  <c:v>405.12167332468198</c:v>
                </c:pt>
                <c:pt idx="537">
                  <c:v>376.18441094433729</c:v>
                </c:pt>
                <c:pt idx="538">
                  <c:v>347.2471485639926</c:v>
                </c:pt>
                <c:pt idx="539">
                  <c:v>318.3098861836479</c:v>
                </c:pt>
                <c:pt idx="540">
                  <c:v>289.37262380330139</c:v>
                </c:pt>
                <c:pt idx="541">
                  <c:v>260.4353614229567</c:v>
                </c:pt>
                <c:pt idx="542">
                  <c:v>231.49809904261201</c:v>
                </c:pt>
                <c:pt idx="543">
                  <c:v>202.56083666226732</c:v>
                </c:pt>
                <c:pt idx="544">
                  <c:v>173.62357428192263</c:v>
                </c:pt>
                <c:pt idx="545">
                  <c:v>144.68631190157612</c:v>
                </c:pt>
                <c:pt idx="546">
                  <c:v>115.74904952123143</c:v>
                </c:pt>
                <c:pt idx="547">
                  <c:v>86.811787140886736</c:v>
                </c:pt>
                <c:pt idx="548">
                  <c:v>57.874524760542045</c:v>
                </c:pt>
                <c:pt idx="549">
                  <c:v>28.937262380197353</c:v>
                </c:pt>
                <c:pt idx="550">
                  <c:v>-1.4733814168721437E-10</c:v>
                </c:pt>
                <c:pt idx="551">
                  <c:v>1.4733814168721437E-10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-6.0640936256881197</c:v>
                </c:pt>
                <c:pt idx="2">
                  <c:v>-12.128187251376239</c:v>
                </c:pt>
                <c:pt idx="3">
                  <c:v>-18.192280877064359</c:v>
                </c:pt>
                <c:pt idx="4">
                  <c:v>-24.256374502752479</c:v>
                </c:pt>
                <c:pt idx="5">
                  <c:v>-30.320468128440595</c:v>
                </c:pt>
                <c:pt idx="6">
                  <c:v>-36.384561754128711</c:v>
                </c:pt>
                <c:pt idx="7">
                  <c:v>-42.448655379816827</c:v>
                </c:pt>
                <c:pt idx="8">
                  <c:v>-48.512749005504951</c:v>
                </c:pt>
                <c:pt idx="9">
                  <c:v>-54.576842631193067</c:v>
                </c:pt>
                <c:pt idx="10">
                  <c:v>-60.640936256881183</c:v>
                </c:pt>
                <c:pt idx="11">
                  <c:v>-66.705029882569306</c:v>
                </c:pt>
                <c:pt idx="12">
                  <c:v>-72.769123508257422</c:v>
                </c:pt>
                <c:pt idx="13">
                  <c:v>-78.833217133945553</c:v>
                </c:pt>
                <c:pt idx="14">
                  <c:v>-84.897310759633669</c:v>
                </c:pt>
                <c:pt idx="15">
                  <c:v>-90.961404385321799</c:v>
                </c:pt>
                <c:pt idx="16">
                  <c:v>-97.02549801100993</c:v>
                </c:pt>
                <c:pt idx="17">
                  <c:v>-103.08959163669805</c:v>
                </c:pt>
                <c:pt idx="18">
                  <c:v>-109.15368526238618</c:v>
                </c:pt>
                <c:pt idx="19">
                  <c:v>-115.21777888807429</c:v>
                </c:pt>
                <c:pt idx="20">
                  <c:v>-121.28187251376241</c:v>
                </c:pt>
                <c:pt idx="21">
                  <c:v>-127.34596613945052</c:v>
                </c:pt>
                <c:pt idx="22">
                  <c:v>-133.41005976513867</c:v>
                </c:pt>
                <c:pt idx="23">
                  <c:v>-139.47415339082679</c:v>
                </c:pt>
                <c:pt idx="24">
                  <c:v>-145.5382470165149</c:v>
                </c:pt>
                <c:pt idx="25">
                  <c:v>-151.60234064220302</c:v>
                </c:pt>
                <c:pt idx="26">
                  <c:v>-157.66643426789116</c:v>
                </c:pt>
                <c:pt idx="27">
                  <c:v>-163.73052789357928</c:v>
                </c:pt>
                <c:pt idx="28">
                  <c:v>-169.79462151926739</c:v>
                </c:pt>
                <c:pt idx="29">
                  <c:v>-175.85871514495554</c:v>
                </c:pt>
                <c:pt idx="30">
                  <c:v>-181.92280877064366</c:v>
                </c:pt>
                <c:pt idx="31">
                  <c:v>-187.98690239633177</c:v>
                </c:pt>
                <c:pt idx="32">
                  <c:v>-194.05099602201989</c:v>
                </c:pt>
                <c:pt idx="33">
                  <c:v>-200.11508964770803</c:v>
                </c:pt>
                <c:pt idx="34">
                  <c:v>-206.17918327339615</c:v>
                </c:pt>
                <c:pt idx="35">
                  <c:v>-212.24327689908426</c:v>
                </c:pt>
                <c:pt idx="36">
                  <c:v>-218.30737052477241</c:v>
                </c:pt>
                <c:pt idx="37">
                  <c:v>-224.37146415046053</c:v>
                </c:pt>
                <c:pt idx="38">
                  <c:v>-230.43555777614864</c:v>
                </c:pt>
                <c:pt idx="39">
                  <c:v>-236.49965140183676</c:v>
                </c:pt>
                <c:pt idx="40">
                  <c:v>-242.56374502752487</c:v>
                </c:pt>
                <c:pt idx="41">
                  <c:v>-248.62783865321296</c:v>
                </c:pt>
                <c:pt idx="42">
                  <c:v>-254.69193227890105</c:v>
                </c:pt>
                <c:pt idx="43">
                  <c:v>-260.75602590458914</c:v>
                </c:pt>
                <c:pt idx="44">
                  <c:v>-266.82011953027728</c:v>
                </c:pt>
                <c:pt idx="45">
                  <c:v>-272.88421315596537</c:v>
                </c:pt>
                <c:pt idx="46">
                  <c:v>-278.94830678165346</c:v>
                </c:pt>
                <c:pt idx="47">
                  <c:v>-285.01240040734154</c:v>
                </c:pt>
                <c:pt idx="48">
                  <c:v>-291.07649403302963</c:v>
                </c:pt>
                <c:pt idx="49">
                  <c:v>-297.14058765871772</c:v>
                </c:pt>
                <c:pt idx="50">
                  <c:v>-303.20468128440586</c:v>
                </c:pt>
                <c:pt idx="51">
                  <c:v>-309.26877491009395</c:v>
                </c:pt>
                <c:pt idx="52">
                  <c:v>-315.33286853578204</c:v>
                </c:pt>
                <c:pt idx="53">
                  <c:v>-321.39696216147013</c:v>
                </c:pt>
                <c:pt idx="54">
                  <c:v>-327.46105578715822</c:v>
                </c:pt>
                <c:pt idx="55">
                  <c:v>-333.5251494128463</c:v>
                </c:pt>
                <c:pt idx="56">
                  <c:v>-339.58924303853445</c:v>
                </c:pt>
                <c:pt idx="57">
                  <c:v>-345.65333666422254</c:v>
                </c:pt>
                <c:pt idx="58">
                  <c:v>-351.71743028991062</c:v>
                </c:pt>
                <c:pt idx="59">
                  <c:v>-357.78152391559871</c:v>
                </c:pt>
                <c:pt idx="60">
                  <c:v>-363.8456175412868</c:v>
                </c:pt>
                <c:pt idx="61">
                  <c:v>-369.90971116697489</c:v>
                </c:pt>
                <c:pt idx="62">
                  <c:v>-375.97380479266303</c:v>
                </c:pt>
                <c:pt idx="63">
                  <c:v>-382.03789841835112</c:v>
                </c:pt>
                <c:pt idx="64">
                  <c:v>-388.10199204403921</c:v>
                </c:pt>
                <c:pt idx="65">
                  <c:v>-394.16608566972729</c:v>
                </c:pt>
                <c:pt idx="66">
                  <c:v>-400.23017929541538</c:v>
                </c:pt>
                <c:pt idx="67">
                  <c:v>-406.29427292110353</c:v>
                </c:pt>
                <c:pt idx="68">
                  <c:v>-412.35836654679161</c:v>
                </c:pt>
                <c:pt idx="69">
                  <c:v>-418.4224601724797</c:v>
                </c:pt>
                <c:pt idx="70">
                  <c:v>-424.48655379816779</c:v>
                </c:pt>
                <c:pt idx="71">
                  <c:v>-430.55064742385588</c:v>
                </c:pt>
                <c:pt idx="72">
                  <c:v>-436.61474104954397</c:v>
                </c:pt>
                <c:pt idx="73">
                  <c:v>-442.67883467523211</c:v>
                </c:pt>
                <c:pt idx="74">
                  <c:v>-448.7429283009202</c:v>
                </c:pt>
                <c:pt idx="75">
                  <c:v>-454.80702192660829</c:v>
                </c:pt>
                <c:pt idx="76">
                  <c:v>-460.87111555229637</c:v>
                </c:pt>
                <c:pt idx="77">
                  <c:v>-466.93520917798446</c:v>
                </c:pt>
                <c:pt idx="78">
                  <c:v>-472.99930280367255</c:v>
                </c:pt>
                <c:pt idx="79">
                  <c:v>-479.06339642936069</c:v>
                </c:pt>
                <c:pt idx="80">
                  <c:v>-485.12749005504878</c:v>
                </c:pt>
                <c:pt idx="81">
                  <c:v>-491.19158368073687</c:v>
                </c:pt>
                <c:pt idx="82">
                  <c:v>-497.25567730642496</c:v>
                </c:pt>
                <c:pt idx="83">
                  <c:v>-503.31977093211304</c:v>
                </c:pt>
                <c:pt idx="84">
                  <c:v>-509.38386455780113</c:v>
                </c:pt>
                <c:pt idx="85">
                  <c:v>-515.44795818348928</c:v>
                </c:pt>
                <c:pt idx="86">
                  <c:v>-521.51205180917736</c:v>
                </c:pt>
                <c:pt idx="87">
                  <c:v>-527.57614543486545</c:v>
                </c:pt>
                <c:pt idx="88">
                  <c:v>-533.64023906055354</c:v>
                </c:pt>
                <c:pt idx="89">
                  <c:v>-539.70433268624163</c:v>
                </c:pt>
                <c:pt idx="90">
                  <c:v>-545.76842631192972</c:v>
                </c:pt>
                <c:pt idx="91">
                  <c:v>-551.8325199376178</c:v>
                </c:pt>
                <c:pt idx="92">
                  <c:v>-557.89661356330589</c:v>
                </c:pt>
                <c:pt idx="93">
                  <c:v>-563.96070718899398</c:v>
                </c:pt>
                <c:pt idx="94">
                  <c:v>-570.02480081468218</c:v>
                </c:pt>
                <c:pt idx="95">
                  <c:v>-576.08889444037027</c:v>
                </c:pt>
                <c:pt idx="96">
                  <c:v>-582.15298806605836</c:v>
                </c:pt>
                <c:pt idx="97">
                  <c:v>-588.21708169174644</c:v>
                </c:pt>
                <c:pt idx="98">
                  <c:v>-594.28117531743453</c:v>
                </c:pt>
                <c:pt idx="99">
                  <c:v>-600.34526894312262</c:v>
                </c:pt>
                <c:pt idx="100">
                  <c:v>-606.40936256881071</c:v>
                </c:pt>
                <c:pt idx="101">
                  <c:v>-612.47345619449879</c:v>
                </c:pt>
                <c:pt idx="102">
                  <c:v>-618.53754982018688</c:v>
                </c:pt>
                <c:pt idx="103">
                  <c:v>-624.60164344587497</c:v>
                </c:pt>
                <c:pt idx="104">
                  <c:v>-630.66573707156306</c:v>
                </c:pt>
                <c:pt idx="105">
                  <c:v>-636.72983069725126</c:v>
                </c:pt>
                <c:pt idx="106">
                  <c:v>-642.79392432293935</c:v>
                </c:pt>
                <c:pt idx="107">
                  <c:v>-648.85801794862743</c:v>
                </c:pt>
                <c:pt idx="108">
                  <c:v>-654.92211157431552</c:v>
                </c:pt>
                <c:pt idx="109">
                  <c:v>-660.98620520000361</c:v>
                </c:pt>
                <c:pt idx="110">
                  <c:v>-667.0502988256917</c:v>
                </c:pt>
                <c:pt idx="111">
                  <c:v>-673.11439245137979</c:v>
                </c:pt>
                <c:pt idx="112">
                  <c:v>-679.17848607706787</c:v>
                </c:pt>
                <c:pt idx="113">
                  <c:v>-685.24257970275596</c:v>
                </c:pt>
                <c:pt idx="114">
                  <c:v>-691.30667332844405</c:v>
                </c:pt>
                <c:pt idx="115">
                  <c:v>-697.37076695413214</c:v>
                </c:pt>
                <c:pt idx="116">
                  <c:v>-703.43486057982022</c:v>
                </c:pt>
                <c:pt idx="117">
                  <c:v>-709.49895420550843</c:v>
                </c:pt>
                <c:pt idx="118">
                  <c:v>-715.56304783119651</c:v>
                </c:pt>
                <c:pt idx="119">
                  <c:v>-721.6271414568846</c:v>
                </c:pt>
                <c:pt idx="120">
                  <c:v>-727.69123508257269</c:v>
                </c:pt>
                <c:pt idx="121">
                  <c:v>-733.75532870826078</c:v>
                </c:pt>
                <c:pt idx="122">
                  <c:v>-739.81942233394886</c:v>
                </c:pt>
                <c:pt idx="123">
                  <c:v>-745.88351595963695</c:v>
                </c:pt>
                <c:pt idx="124">
                  <c:v>-751.94760958532504</c:v>
                </c:pt>
                <c:pt idx="125">
                  <c:v>-758.01170321101313</c:v>
                </c:pt>
                <c:pt idx="126">
                  <c:v>-764.07579683670122</c:v>
                </c:pt>
                <c:pt idx="127">
                  <c:v>-770.1398904623893</c:v>
                </c:pt>
                <c:pt idx="128">
                  <c:v>-776.20398408807739</c:v>
                </c:pt>
                <c:pt idx="129">
                  <c:v>-782.26807771376559</c:v>
                </c:pt>
                <c:pt idx="130">
                  <c:v>-788.33217133945368</c:v>
                </c:pt>
                <c:pt idx="131">
                  <c:v>-794.39626496514177</c:v>
                </c:pt>
                <c:pt idx="132">
                  <c:v>-800.46035859082986</c:v>
                </c:pt>
                <c:pt idx="133">
                  <c:v>-806.52445221651794</c:v>
                </c:pt>
                <c:pt idx="134">
                  <c:v>-812.58854584220603</c:v>
                </c:pt>
                <c:pt idx="135">
                  <c:v>-818.65263946789412</c:v>
                </c:pt>
                <c:pt idx="136">
                  <c:v>-824.71673309358221</c:v>
                </c:pt>
                <c:pt idx="137">
                  <c:v>-830.78082671927029</c:v>
                </c:pt>
                <c:pt idx="138">
                  <c:v>-836.84492034495838</c:v>
                </c:pt>
                <c:pt idx="139">
                  <c:v>-842.90901397064647</c:v>
                </c:pt>
                <c:pt idx="140">
                  <c:v>-848.97310759633456</c:v>
                </c:pt>
                <c:pt idx="141">
                  <c:v>-855.03720122202276</c:v>
                </c:pt>
                <c:pt idx="142">
                  <c:v>-861.10129484771085</c:v>
                </c:pt>
                <c:pt idx="143">
                  <c:v>-867.16538847339893</c:v>
                </c:pt>
                <c:pt idx="144">
                  <c:v>-873.22948209908702</c:v>
                </c:pt>
                <c:pt idx="145">
                  <c:v>-879.29357572477511</c:v>
                </c:pt>
                <c:pt idx="146">
                  <c:v>-885.3576693504632</c:v>
                </c:pt>
                <c:pt idx="147">
                  <c:v>-891.42176297615129</c:v>
                </c:pt>
                <c:pt idx="148">
                  <c:v>-897.48585660183937</c:v>
                </c:pt>
                <c:pt idx="149">
                  <c:v>-903.54995022752746</c:v>
                </c:pt>
                <c:pt idx="150">
                  <c:v>-909.61404385321555</c:v>
                </c:pt>
                <c:pt idx="151">
                  <c:v>-915.67813747890364</c:v>
                </c:pt>
                <c:pt idx="152">
                  <c:v>-921.74223110459184</c:v>
                </c:pt>
                <c:pt idx="153">
                  <c:v>-927.80632473027993</c:v>
                </c:pt>
                <c:pt idx="154">
                  <c:v>-933.87041835596801</c:v>
                </c:pt>
                <c:pt idx="155">
                  <c:v>-939.9345119816561</c:v>
                </c:pt>
                <c:pt idx="156">
                  <c:v>-945.99860560734419</c:v>
                </c:pt>
                <c:pt idx="157">
                  <c:v>-952.06269923303228</c:v>
                </c:pt>
                <c:pt idx="158">
                  <c:v>-958.12679285872036</c:v>
                </c:pt>
                <c:pt idx="159">
                  <c:v>-964.19088648440845</c:v>
                </c:pt>
                <c:pt idx="160">
                  <c:v>-970.25498011009654</c:v>
                </c:pt>
                <c:pt idx="161">
                  <c:v>-976.31907373578463</c:v>
                </c:pt>
                <c:pt idx="162">
                  <c:v>-982.38316736147283</c:v>
                </c:pt>
                <c:pt idx="163">
                  <c:v>-988.44726098716103</c:v>
                </c:pt>
                <c:pt idx="164">
                  <c:v>-994.51135461284923</c:v>
                </c:pt>
                <c:pt idx="165">
                  <c:v>-1000.5754482385374</c:v>
                </c:pt>
                <c:pt idx="166">
                  <c:v>-1006.6395418642256</c:v>
                </c:pt>
                <c:pt idx="167">
                  <c:v>-1012.7036354899138</c:v>
                </c:pt>
                <c:pt idx="168">
                  <c:v>-1018.7677291156022</c:v>
                </c:pt>
                <c:pt idx="169">
                  <c:v>-1024.8318227412904</c:v>
                </c:pt>
                <c:pt idx="170">
                  <c:v>-1030.8959163669786</c:v>
                </c:pt>
                <c:pt idx="171">
                  <c:v>-1036.9600099926668</c:v>
                </c:pt>
                <c:pt idx="172">
                  <c:v>-1043.024103618355</c:v>
                </c:pt>
                <c:pt idx="173">
                  <c:v>-1049.0881972440432</c:v>
                </c:pt>
                <c:pt idx="174">
                  <c:v>-1055.1522908697314</c:v>
                </c:pt>
                <c:pt idx="175">
                  <c:v>-1061.2163844954196</c:v>
                </c:pt>
                <c:pt idx="176">
                  <c:v>-1067.2804781211078</c:v>
                </c:pt>
                <c:pt idx="177">
                  <c:v>-1073.344571746796</c:v>
                </c:pt>
                <c:pt idx="178">
                  <c:v>-1079.4086653724842</c:v>
                </c:pt>
                <c:pt idx="179">
                  <c:v>-1085.4727589981724</c:v>
                </c:pt>
                <c:pt idx="180">
                  <c:v>-1091.5368526238606</c:v>
                </c:pt>
                <c:pt idx="181">
                  <c:v>-1097.6009462495488</c:v>
                </c:pt>
                <c:pt idx="182">
                  <c:v>-1103.665039875237</c:v>
                </c:pt>
                <c:pt idx="183">
                  <c:v>-1109.7291335009252</c:v>
                </c:pt>
                <c:pt idx="184">
                  <c:v>-1115.7932271266134</c:v>
                </c:pt>
                <c:pt idx="185">
                  <c:v>-1121.8573207523016</c:v>
                </c:pt>
                <c:pt idx="186">
                  <c:v>-1127.9214143779898</c:v>
                </c:pt>
                <c:pt idx="187">
                  <c:v>-1133.985508003678</c:v>
                </c:pt>
                <c:pt idx="188">
                  <c:v>-1140.0496016293662</c:v>
                </c:pt>
                <c:pt idx="189">
                  <c:v>-1146.1136952550544</c:v>
                </c:pt>
                <c:pt idx="190">
                  <c:v>-1152.1777888807426</c:v>
                </c:pt>
                <c:pt idx="191">
                  <c:v>-1158.2418825064308</c:v>
                </c:pt>
                <c:pt idx="192">
                  <c:v>-1164.305976132119</c:v>
                </c:pt>
                <c:pt idx="193">
                  <c:v>-1170.3700697578072</c:v>
                </c:pt>
                <c:pt idx="194">
                  <c:v>-1176.4341633834954</c:v>
                </c:pt>
                <c:pt idx="195">
                  <c:v>-1182.4982570091836</c:v>
                </c:pt>
                <c:pt idx="196">
                  <c:v>-1188.5623506348718</c:v>
                </c:pt>
                <c:pt idx="197">
                  <c:v>-1194.62644426056</c:v>
                </c:pt>
                <c:pt idx="198">
                  <c:v>-1200.6905378862482</c:v>
                </c:pt>
                <c:pt idx="199">
                  <c:v>-1206.7546315119364</c:v>
                </c:pt>
                <c:pt idx="200">
                  <c:v>-1212.8187251376246</c:v>
                </c:pt>
                <c:pt idx="201">
                  <c:v>-1218.8828187633128</c:v>
                </c:pt>
                <c:pt idx="202">
                  <c:v>-1224.946912389001</c:v>
                </c:pt>
                <c:pt idx="203">
                  <c:v>-1231.0110060146892</c:v>
                </c:pt>
                <c:pt idx="204">
                  <c:v>-1237.0750996403774</c:v>
                </c:pt>
                <c:pt idx="205">
                  <c:v>-1243.1391932660656</c:v>
                </c:pt>
                <c:pt idx="206">
                  <c:v>-1249.2032868917538</c:v>
                </c:pt>
                <c:pt idx="207">
                  <c:v>-1255.267380517442</c:v>
                </c:pt>
                <c:pt idx="208">
                  <c:v>-1261.3314741431302</c:v>
                </c:pt>
                <c:pt idx="209">
                  <c:v>-1267.3955677688184</c:v>
                </c:pt>
                <c:pt idx="210">
                  <c:v>-1273.4596613945066</c:v>
                </c:pt>
                <c:pt idx="211">
                  <c:v>-1279.5237550201948</c:v>
                </c:pt>
                <c:pt idx="212">
                  <c:v>-1285.587848645883</c:v>
                </c:pt>
                <c:pt idx="213">
                  <c:v>-1291.6519422715714</c:v>
                </c:pt>
                <c:pt idx="214">
                  <c:v>-1297.7160358972596</c:v>
                </c:pt>
                <c:pt idx="215">
                  <c:v>-1303.7801295229478</c:v>
                </c:pt>
                <c:pt idx="216">
                  <c:v>-1309.844223148636</c:v>
                </c:pt>
                <c:pt idx="217">
                  <c:v>-1315.9083167743242</c:v>
                </c:pt>
                <c:pt idx="218">
                  <c:v>-1321.9724104000124</c:v>
                </c:pt>
                <c:pt idx="219">
                  <c:v>-1328.0365040257007</c:v>
                </c:pt>
                <c:pt idx="220">
                  <c:v>-1334.1005976513889</c:v>
                </c:pt>
                <c:pt idx="221">
                  <c:v>-1340.1646912770771</c:v>
                </c:pt>
                <c:pt idx="222">
                  <c:v>-1346.2287849027653</c:v>
                </c:pt>
                <c:pt idx="223">
                  <c:v>-1352.2928785284535</c:v>
                </c:pt>
                <c:pt idx="224">
                  <c:v>-1358.3569721541417</c:v>
                </c:pt>
                <c:pt idx="225">
                  <c:v>-1364.4210657798299</c:v>
                </c:pt>
                <c:pt idx="226">
                  <c:v>-1370.4851594055181</c:v>
                </c:pt>
                <c:pt idx="227">
                  <c:v>-1376.5492530312063</c:v>
                </c:pt>
                <c:pt idx="228">
                  <c:v>-1382.6133466568945</c:v>
                </c:pt>
                <c:pt idx="229">
                  <c:v>-1388.6774402825827</c:v>
                </c:pt>
                <c:pt idx="230">
                  <c:v>-1394.7415339082709</c:v>
                </c:pt>
                <c:pt idx="231">
                  <c:v>-1400.8056275339591</c:v>
                </c:pt>
                <c:pt idx="232">
                  <c:v>-1406.8697211596473</c:v>
                </c:pt>
                <c:pt idx="233">
                  <c:v>-1412.9338147853355</c:v>
                </c:pt>
                <c:pt idx="234">
                  <c:v>-1418.9979084110237</c:v>
                </c:pt>
                <c:pt idx="235">
                  <c:v>-1425.0620020367119</c:v>
                </c:pt>
                <c:pt idx="236">
                  <c:v>-1431.1260956624001</c:v>
                </c:pt>
                <c:pt idx="237">
                  <c:v>-1437.1901892880883</c:v>
                </c:pt>
                <c:pt idx="238">
                  <c:v>-1443.2542829137765</c:v>
                </c:pt>
                <c:pt idx="239">
                  <c:v>-1449.3183765394647</c:v>
                </c:pt>
                <c:pt idx="240">
                  <c:v>-1455.3824701651529</c:v>
                </c:pt>
                <c:pt idx="241">
                  <c:v>-1461.4465637908411</c:v>
                </c:pt>
                <c:pt idx="242">
                  <c:v>-1467.5106574165293</c:v>
                </c:pt>
                <c:pt idx="243">
                  <c:v>-1473.5747510422175</c:v>
                </c:pt>
                <c:pt idx="244">
                  <c:v>-1479.6388446679057</c:v>
                </c:pt>
                <c:pt idx="245">
                  <c:v>-1485.7029382935939</c:v>
                </c:pt>
                <c:pt idx="246">
                  <c:v>-1491.7670319192821</c:v>
                </c:pt>
                <c:pt idx="247">
                  <c:v>-1497.8311255449703</c:v>
                </c:pt>
                <c:pt idx="248">
                  <c:v>-1503.8952191706585</c:v>
                </c:pt>
                <c:pt idx="249">
                  <c:v>-1509.9593127963467</c:v>
                </c:pt>
                <c:pt idx="250">
                  <c:v>-1516.0234064220349</c:v>
                </c:pt>
                <c:pt idx="251">
                  <c:v>-1522.0875000477231</c:v>
                </c:pt>
                <c:pt idx="252">
                  <c:v>-1528.1515936734113</c:v>
                </c:pt>
                <c:pt idx="253">
                  <c:v>-1534.2156872990995</c:v>
                </c:pt>
                <c:pt idx="254">
                  <c:v>-1540.2797809247877</c:v>
                </c:pt>
                <c:pt idx="255">
                  <c:v>-1546.3438745504759</c:v>
                </c:pt>
                <c:pt idx="256">
                  <c:v>-1552.4079681761641</c:v>
                </c:pt>
                <c:pt idx="257">
                  <c:v>-1558.4720618018523</c:v>
                </c:pt>
                <c:pt idx="258">
                  <c:v>-1564.5361554275405</c:v>
                </c:pt>
                <c:pt idx="259">
                  <c:v>-1570.6002490532287</c:v>
                </c:pt>
                <c:pt idx="260">
                  <c:v>-1576.6643426789169</c:v>
                </c:pt>
                <c:pt idx="261">
                  <c:v>-1582.7284363046051</c:v>
                </c:pt>
                <c:pt idx="262">
                  <c:v>-1588.7925299302933</c:v>
                </c:pt>
                <c:pt idx="263">
                  <c:v>-1594.8566235559815</c:v>
                </c:pt>
                <c:pt idx="264">
                  <c:v>-1600.9207171816697</c:v>
                </c:pt>
                <c:pt idx="265">
                  <c:v>-1606.9848108073579</c:v>
                </c:pt>
                <c:pt idx="266">
                  <c:v>-1613.0489044330461</c:v>
                </c:pt>
                <c:pt idx="267">
                  <c:v>-1619.1129980587343</c:v>
                </c:pt>
                <c:pt idx="268">
                  <c:v>-1625.1770916844225</c:v>
                </c:pt>
                <c:pt idx="269">
                  <c:v>-1631.2411853101107</c:v>
                </c:pt>
                <c:pt idx="270">
                  <c:v>-1637.3052789357989</c:v>
                </c:pt>
                <c:pt idx="271">
                  <c:v>-1643.3693725614871</c:v>
                </c:pt>
                <c:pt idx="272">
                  <c:v>-1649.4334661871753</c:v>
                </c:pt>
                <c:pt idx="273">
                  <c:v>-1655.4975598128635</c:v>
                </c:pt>
                <c:pt idx="274">
                  <c:v>-1661.561653438552</c:v>
                </c:pt>
                <c:pt idx="275">
                  <c:v>8356.5359878773997</c:v>
                </c:pt>
                <c:pt idx="276">
                  <c:v>8326.148584285118</c:v>
                </c:pt>
                <c:pt idx="277">
                  <c:v>8295.7611806928362</c:v>
                </c:pt>
                <c:pt idx="278">
                  <c:v>8265.3737771005544</c:v>
                </c:pt>
                <c:pt idx="279">
                  <c:v>8234.9863735082727</c:v>
                </c:pt>
                <c:pt idx="280">
                  <c:v>8204.5989699159909</c:v>
                </c:pt>
                <c:pt idx="281">
                  <c:v>8174.2115663237082</c:v>
                </c:pt>
                <c:pt idx="282">
                  <c:v>8143.8241627314264</c:v>
                </c:pt>
                <c:pt idx="283">
                  <c:v>8113.4367591391447</c:v>
                </c:pt>
                <c:pt idx="284">
                  <c:v>8083.049355546862</c:v>
                </c:pt>
                <c:pt idx="285">
                  <c:v>8052.6619519545802</c:v>
                </c:pt>
                <c:pt idx="286">
                  <c:v>8022.2745483622984</c:v>
                </c:pt>
                <c:pt idx="287">
                  <c:v>7991.8871447700167</c:v>
                </c:pt>
                <c:pt idx="288">
                  <c:v>7961.4997411777349</c:v>
                </c:pt>
                <c:pt idx="289">
                  <c:v>7931.1123375854522</c:v>
                </c:pt>
                <c:pt idx="290">
                  <c:v>7900.7249339931705</c:v>
                </c:pt>
                <c:pt idx="291">
                  <c:v>7870.3375304008878</c:v>
                </c:pt>
                <c:pt idx="292">
                  <c:v>7839.950126808606</c:v>
                </c:pt>
                <c:pt idx="293">
                  <c:v>7809.5627232163242</c:v>
                </c:pt>
                <c:pt idx="294">
                  <c:v>7779.1753196240425</c:v>
                </c:pt>
                <c:pt idx="295">
                  <c:v>7748.7879160317607</c:v>
                </c:pt>
                <c:pt idx="296">
                  <c:v>7718.400512439478</c:v>
                </c:pt>
                <c:pt idx="297">
                  <c:v>7688.0131088471962</c:v>
                </c:pt>
                <c:pt idx="298">
                  <c:v>7657.6257052549136</c:v>
                </c:pt>
                <c:pt idx="299">
                  <c:v>7627.2383016626318</c:v>
                </c:pt>
                <c:pt idx="300">
                  <c:v>7596.85089807035</c:v>
                </c:pt>
                <c:pt idx="301">
                  <c:v>7566.4634944780682</c:v>
                </c:pt>
                <c:pt idx="302">
                  <c:v>7536.0760908857865</c:v>
                </c:pt>
                <c:pt idx="303">
                  <c:v>7505.6886872935038</c:v>
                </c:pt>
                <c:pt idx="304">
                  <c:v>7475.301283701222</c:v>
                </c:pt>
                <c:pt idx="305">
                  <c:v>7444.9138801089402</c:v>
                </c:pt>
                <c:pt idx="306">
                  <c:v>7414.5264765166576</c:v>
                </c:pt>
                <c:pt idx="307">
                  <c:v>7384.1390729243758</c:v>
                </c:pt>
                <c:pt idx="308">
                  <c:v>7353.751669332094</c:v>
                </c:pt>
                <c:pt idx="309">
                  <c:v>7323.3642657398123</c:v>
                </c:pt>
                <c:pt idx="310">
                  <c:v>7292.9768621475305</c:v>
                </c:pt>
                <c:pt idx="311">
                  <c:v>7262.5894585552478</c:v>
                </c:pt>
                <c:pt idx="312">
                  <c:v>7232.202054962966</c:v>
                </c:pt>
                <c:pt idx="313">
                  <c:v>7201.8146513706834</c:v>
                </c:pt>
                <c:pt idx="314">
                  <c:v>7171.4272477784016</c:v>
                </c:pt>
                <c:pt idx="315">
                  <c:v>7141.0398441861198</c:v>
                </c:pt>
                <c:pt idx="316">
                  <c:v>7110.652440593838</c:v>
                </c:pt>
                <c:pt idx="317">
                  <c:v>7080.2650370015563</c:v>
                </c:pt>
                <c:pt idx="318">
                  <c:v>7049.8776334092736</c:v>
                </c:pt>
                <c:pt idx="319">
                  <c:v>7019.4902298169918</c:v>
                </c:pt>
                <c:pt idx="320">
                  <c:v>6989.1028262247091</c:v>
                </c:pt>
                <c:pt idx="321">
                  <c:v>6958.7154226324274</c:v>
                </c:pt>
                <c:pt idx="322">
                  <c:v>6928.3280190401456</c:v>
                </c:pt>
                <c:pt idx="323">
                  <c:v>6897.9406154478638</c:v>
                </c:pt>
                <c:pt idx="324">
                  <c:v>6867.553211855582</c:v>
                </c:pt>
                <c:pt idx="325">
                  <c:v>6837.1658082632994</c:v>
                </c:pt>
                <c:pt idx="326">
                  <c:v>6806.7784046710176</c:v>
                </c:pt>
                <c:pt idx="327">
                  <c:v>6776.3910010787358</c:v>
                </c:pt>
                <c:pt idx="328">
                  <c:v>6746.0035974864531</c:v>
                </c:pt>
                <c:pt idx="329">
                  <c:v>6715.6161938941714</c:v>
                </c:pt>
                <c:pt idx="330">
                  <c:v>6685.2287903018896</c:v>
                </c:pt>
                <c:pt idx="331">
                  <c:v>6654.8413867096078</c:v>
                </c:pt>
                <c:pt idx="332">
                  <c:v>6624.4539831173252</c:v>
                </c:pt>
                <c:pt idx="333">
                  <c:v>6594.0665795250434</c:v>
                </c:pt>
                <c:pt idx="334">
                  <c:v>6563.6791759327607</c:v>
                </c:pt>
                <c:pt idx="335">
                  <c:v>6533.2917723404789</c:v>
                </c:pt>
                <c:pt idx="336">
                  <c:v>6502.9043687481972</c:v>
                </c:pt>
                <c:pt idx="337">
                  <c:v>6472.5169651559154</c:v>
                </c:pt>
                <c:pt idx="338">
                  <c:v>6442.1295615636336</c:v>
                </c:pt>
                <c:pt idx="339">
                  <c:v>6411.7421579713509</c:v>
                </c:pt>
                <c:pt idx="340">
                  <c:v>6381.3547543790692</c:v>
                </c:pt>
                <c:pt idx="341">
                  <c:v>6350.9673507867865</c:v>
                </c:pt>
                <c:pt idx="342">
                  <c:v>6320.5799471945047</c:v>
                </c:pt>
                <c:pt idx="343">
                  <c:v>6290.1925436022229</c:v>
                </c:pt>
                <c:pt idx="344">
                  <c:v>6259.8051400099412</c:v>
                </c:pt>
                <c:pt idx="345">
                  <c:v>6229.4177364176594</c:v>
                </c:pt>
                <c:pt idx="346">
                  <c:v>6199.0303328253767</c:v>
                </c:pt>
                <c:pt idx="347">
                  <c:v>6168.6429292330949</c:v>
                </c:pt>
                <c:pt idx="348">
                  <c:v>6138.2555256408132</c:v>
                </c:pt>
                <c:pt idx="349">
                  <c:v>6107.8681220485305</c:v>
                </c:pt>
                <c:pt idx="350">
                  <c:v>6077.4807184562487</c:v>
                </c:pt>
                <c:pt idx="351">
                  <c:v>6047.093314863967</c:v>
                </c:pt>
                <c:pt idx="352">
                  <c:v>6016.7059112716852</c:v>
                </c:pt>
                <c:pt idx="353">
                  <c:v>5986.3185076794025</c:v>
                </c:pt>
                <c:pt idx="354">
                  <c:v>5955.9311040871207</c:v>
                </c:pt>
                <c:pt idx="355">
                  <c:v>5925.543700494839</c:v>
                </c:pt>
                <c:pt idx="356">
                  <c:v>5895.1562969025563</c:v>
                </c:pt>
                <c:pt idx="357">
                  <c:v>5864.7688933102745</c:v>
                </c:pt>
                <c:pt idx="358">
                  <c:v>5834.3814897179927</c:v>
                </c:pt>
                <c:pt idx="359">
                  <c:v>5803.994086125711</c:v>
                </c:pt>
                <c:pt idx="360">
                  <c:v>5773.6066825334292</c:v>
                </c:pt>
                <c:pt idx="361">
                  <c:v>5743.2192789411465</c:v>
                </c:pt>
                <c:pt idx="362">
                  <c:v>5712.8318753488647</c:v>
                </c:pt>
                <c:pt idx="363">
                  <c:v>5682.4444717565821</c:v>
                </c:pt>
                <c:pt idx="364">
                  <c:v>5652.0570681643003</c:v>
                </c:pt>
                <c:pt idx="365">
                  <c:v>5621.6696645720185</c:v>
                </c:pt>
                <c:pt idx="366">
                  <c:v>5591.2822609797367</c:v>
                </c:pt>
                <c:pt idx="367">
                  <c:v>5560.894857387455</c:v>
                </c:pt>
                <c:pt idx="368">
                  <c:v>5530.5074537951723</c:v>
                </c:pt>
                <c:pt idx="369">
                  <c:v>5500.1200502028905</c:v>
                </c:pt>
                <c:pt idx="370">
                  <c:v>5469.7326466106078</c:v>
                </c:pt>
                <c:pt idx="371">
                  <c:v>5439.3452430183261</c:v>
                </c:pt>
                <c:pt idx="372">
                  <c:v>5408.9578394260443</c:v>
                </c:pt>
                <c:pt idx="373">
                  <c:v>5378.5704358337625</c:v>
                </c:pt>
                <c:pt idx="374">
                  <c:v>5348.1830322414808</c:v>
                </c:pt>
                <c:pt idx="375">
                  <c:v>5317.795628649199</c:v>
                </c:pt>
                <c:pt idx="376">
                  <c:v>5287.4082250569163</c:v>
                </c:pt>
                <c:pt idx="377">
                  <c:v>5257.0208214646345</c:v>
                </c:pt>
                <c:pt idx="378">
                  <c:v>5226.6334178723519</c:v>
                </c:pt>
                <c:pt idx="379">
                  <c:v>5196.2460142800701</c:v>
                </c:pt>
                <c:pt idx="380">
                  <c:v>5165.8586106877883</c:v>
                </c:pt>
                <c:pt idx="381">
                  <c:v>5135.4712070955065</c:v>
                </c:pt>
                <c:pt idx="382">
                  <c:v>5105.0838035032248</c:v>
                </c:pt>
                <c:pt idx="383">
                  <c:v>5074.6963999109421</c:v>
                </c:pt>
                <c:pt idx="384">
                  <c:v>5044.3089963186603</c:v>
                </c:pt>
                <c:pt idx="385">
                  <c:v>5013.9215927263776</c:v>
                </c:pt>
                <c:pt idx="386">
                  <c:v>4983.5341891340959</c:v>
                </c:pt>
                <c:pt idx="387">
                  <c:v>4953.1467855418141</c:v>
                </c:pt>
                <c:pt idx="388">
                  <c:v>4922.7593819495323</c:v>
                </c:pt>
                <c:pt idx="389">
                  <c:v>4892.3719783572506</c:v>
                </c:pt>
                <c:pt idx="390">
                  <c:v>4861.9845747649679</c:v>
                </c:pt>
                <c:pt idx="391">
                  <c:v>4831.5971711726861</c:v>
                </c:pt>
                <c:pt idx="392">
                  <c:v>4801.2097675804034</c:v>
                </c:pt>
                <c:pt idx="393">
                  <c:v>4770.8223639881217</c:v>
                </c:pt>
                <c:pt idx="394">
                  <c:v>4740.4349603958399</c:v>
                </c:pt>
                <c:pt idx="395">
                  <c:v>4710.0475568035581</c:v>
                </c:pt>
                <c:pt idx="396">
                  <c:v>4679.6601532112763</c:v>
                </c:pt>
                <c:pt idx="397">
                  <c:v>4649.2727496189946</c:v>
                </c:pt>
                <c:pt idx="398">
                  <c:v>4618.8853460267119</c:v>
                </c:pt>
                <c:pt idx="399">
                  <c:v>4588.4979424344292</c:v>
                </c:pt>
                <c:pt idx="400">
                  <c:v>4558.1105388421474</c:v>
                </c:pt>
                <c:pt idx="401">
                  <c:v>4527.7231352498657</c:v>
                </c:pt>
                <c:pt idx="402">
                  <c:v>4497.3357316575839</c:v>
                </c:pt>
                <c:pt idx="403">
                  <c:v>4466.9483280653021</c:v>
                </c:pt>
                <c:pt idx="404">
                  <c:v>4436.5609244730203</c:v>
                </c:pt>
                <c:pt idx="405">
                  <c:v>4406.1735208807377</c:v>
                </c:pt>
                <c:pt idx="406">
                  <c:v>4375.7861172884559</c:v>
                </c:pt>
                <c:pt idx="407">
                  <c:v>4345.3987136961732</c:v>
                </c:pt>
                <c:pt idx="408">
                  <c:v>4315.0113101038914</c:v>
                </c:pt>
                <c:pt idx="409">
                  <c:v>4284.6239065116097</c:v>
                </c:pt>
                <c:pt idx="410">
                  <c:v>4254.2365029193279</c:v>
                </c:pt>
                <c:pt idx="411">
                  <c:v>4223.8490993270461</c:v>
                </c:pt>
                <c:pt idx="412">
                  <c:v>4193.4616957347635</c:v>
                </c:pt>
                <c:pt idx="413">
                  <c:v>4163.0742921424817</c:v>
                </c:pt>
                <c:pt idx="414">
                  <c:v>4132.686888550199</c:v>
                </c:pt>
                <c:pt idx="415">
                  <c:v>4102.2994849579172</c:v>
                </c:pt>
                <c:pt idx="416">
                  <c:v>4071.9120813656355</c:v>
                </c:pt>
                <c:pt idx="417">
                  <c:v>4041.5246777733537</c:v>
                </c:pt>
                <c:pt idx="418">
                  <c:v>4011.1372741810719</c:v>
                </c:pt>
                <c:pt idx="419">
                  <c:v>3980.7498705887901</c:v>
                </c:pt>
                <c:pt idx="420">
                  <c:v>3950.3624669965075</c:v>
                </c:pt>
                <c:pt idx="421">
                  <c:v>3919.9750634042248</c:v>
                </c:pt>
                <c:pt idx="422">
                  <c:v>3889.587659811943</c:v>
                </c:pt>
                <c:pt idx="423">
                  <c:v>3859.2002562196612</c:v>
                </c:pt>
                <c:pt idx="424">
                  <c:v>3828.8128526273795</c:v>
                </c:pt>
                <c:pt idx="425">
                  <c:v>3798.4254490350968</c:v>
                </c:pt>
                <c:pt idx="426">
                  <c:v>3768.038045442815</c:v>
                </c:pt>
                <c:pt idx="427">
                  <c:v>3737.6506418505323</c:v>
                </c:pt>
                <c:pt idx="428">
                  <c:v>3707.2632382582506</c:v>
                </c:pt>
                <c:pt idx="429">
                  <c:v>3676.8758346659688</c:v>
                </c:pt>
                <c:pt idx="430">
                  <c:v>3646.488431073687</c:v>
                </c:pt>
                <c:pt idx="431">
                  <c:v>3616.1010274814053</c:v>
                </c:pt>
                <c:pt idx="432">
                  <c:v>3585.7136238891226</c:v>
                </c:pt>
                <c:pt idx="433">
                  <c:v>3555.3262202968408</c:v>
                </c:pt>
                <c:pt idx="434">
                  <c:v>3524.9388167045581</c:v>
                </c:pt>
                <c:pt idx="435">
                  <c:v>3494.5514131122764</c:v>
                </c:pt>
                <c:pt idx="436">
                  <c:v>3464.1640095199946</c:v>
                </c:pt>
                <c:pt idx="437">
                  <c:v>3433.7766059277128</c:v>
                </c:pt>
                <c:pt idx="438">
                  <c:v>3403.389202335431</c:v>
                </c:pt>
                <c:pt idx="439">
                  <c:v>3373.0017987431493</c:v>
                </c:pt>
                <c:pt idx="440">
                  <c:v>3342.6143951508666</c:v>
                </c:pt>
                <c:pt idx="441">
                  <c:v>3312.2269915585839</c:v>
                </c:pt>
                <c:pt idx="442">
                  <c:v>3281.8395879663021</c:v>
                </c:pt>
                <c:pt idx="443">
                  <c:v>3251.4521843740204</c:v>
                </c:pt>
                <c:pt idx="444">
                  <c:v>3221.0647807817386</c:v>
                </c:pt>
                <c:pt idx="445">
                  <c:v>3190.6773771894568</c:v>
                </c:pt>
                <c:pt idx="446">
                  <c:v>3160.2899735971741</c:v>
                </c:pt>
                <c:pt idx="447">
                  <c:v>3129.9025700048933</c:v>
                </c:pt>
                <c:pt idx="448">
                  <c:v>3099.5151664126106</c:v>
                </c:pt>
                <c:pt idx="449">
                  <c:v>3069.1277628203279</c:v>
                </c:pt>
                <c:pt idx="450">
                  <c:v>3038.7403592280461</c:v>
                </c:pt>
                <c:pt idx="451">
                  <c:v>3008.3529556357644</c:v>
                </c:pt>
                <c:pt idx="452">
                  <c:v>2977.9655520434826</c:v>
                </c:pt>
                <c:pt idx="453">
                  <c:v>2947.5781484512008</c:v>
                </c:pt>
                <c:pt idx="454">
                  <c:v>2917.1907448589182</c:v>
                </c:pt>
                <c:pt idx="455">
                  <c:v>2886.8033412666355</c:v>
                </c:pt>
                <c:pt idx="456">
                  <c:v>2856.4159376743546</c:v>
                </c:pt>
                <c:pt idx="457">
                  <c:v>2826.0285340820719</c:v>
                </c:pt>
                <c:pt idx="458">
                  <c:v>2795.6411304897902</c:v>
                </c:pt>
                <c:pt idx="459">
                  <c:v>2765.2537268975084</c:v>
                </c:pt>
                <c:pt idx="460">
                  <c:v>2734.8663233052266</c:v>
                </c:pt>
                <c:pt idx="461">
                  <c:v>2704.4789197129448</c:v>
                </c:pt>
                <c:pt idx="462">
                  <c:v>2674.0915161206622</c:v>
                </c:pt>
                <c:pt idx="463">
                  <c:v>2643.7041125283795</c:v>
                </c:pt>
                <c:pt idx="464">
                  <c:v>2613.3167089360977</c:v>
                </c:pt>
                <c:pt idx="465">
                  <c:v>2582.9293053438159</c:v>
                </c:pt>
                <c:pt idx="466">
                  <c:v>2552.5419017515342</c:v>
                </c:pt>
                <c:pt idx="467">
                  <c:v>2522.1544981592524</c:v>
                </c:pt>
                <c:pt idx="468">
                  <c:v>2491.7670945669697</c:v>
                </c:pt>
                <c:pt idx="469">
                  <c:v>2461.3796909746889</c:v>
                </c:pt>
                <c:pt idx="470">
                  <c:v>2430.9922873824062</c:v>
                </c:pt>
                <c:pt idx="471">
                  <c:v>2400.6048837901235</c:v>
                </c:pt>
                <c:pt idx="472">
                  <c:v>2370.2174801978417</c:v>
                </c:pt>
                <c:pt idx="473">
                  <c:v>2339.83007660556</c:v>
                </c:pt>
                <c:pt idx="474">
                  <c:v>2309.4426730132782</c:v>
                </c:pt>
                <c:pt idx="475">
                  <c:v>2279.0552694209964</c:v>
                </c:pt>
                <c:pt idx="476">
                  <c:v>2248.6678658287137</c:v>
                </c:pt>
                <c:pt idx="477">
                  <c:v>2218.280462236431</c:v>
                </c:pt>
                <c:pt idx="478">
                  <c:v>2187.8930586441502</c:v>
                </c:pt>
                <c:pt idx="479">
                  <c:v>2157.5056550518675</c:v>
                </c:pt>
                <c:pt idx="480">
                  <c:v>2127.1182514595857</c:v>
                </c:pt>
                <c:pt idx="481">
                  <c:v>2096.730847867304</c:v>
                </c:pt>
                <c:pt idx="482">
                  <c:v>2066.3434442750222</c:v>
                </c:pt>
                <c:pt idx="483">
                  <c:v>2035.9560406827404</c:v>
                </c:pt>
                <c:pt idx="484">
                  <c:v>2005.5686370904577</c:v>
                </c:pt>
                <c:pt idx="485">
                  <c:v>1975.1812334981751</c:v>
                </c:pt>
                <c:pt idx="486">
                  <c:v>1944.7938299058933</c:v>
                </c:pt>
                <c:pt idx="487">
                  <c:v>1914.4064263136115</c:v>
                </c:pt>
                <c:pt idx="488">
                  <c:v>1884.0190227213297</c:v>
                </c:pt>
                <c:pt idx="489">
                  <c:v>1853.631619129048</c:v>
                </c:pt>
                <c:pt idx="490">
                  <c:v>1823.2442155367644</c:v>
                </c:pt>
                <c:pt idx="491">
                  <c:v>1792.8568119444844</c:v>
                </c:pt>
                <c:pt idx="492">
                  <c:v>1762.4694083522008</c:v>
                </c:pt>
                <c:pt idx="493">
                  <c:v>1732.0820047599191</c:v>
                </c:pt>
                <c:pt idx="494">
                  <c:v>1701.6946011676373</c:v>
                </c:pt>
                <c:pt idx="495">
                  <c:v>1671.3071975753555</c:v>
                </c:pt>
                <c:pt idx="496">
                  <c:v>1640.9197939830738</c:v>
                </c:pt>
                <c:pt idx="497">
                  <c:v>1610.532390390792</c:v>
                </c:pt>
                <c:pt idx="498">
                  <c:v>1580.1449867985102</c:v>
                </c:pt>
                <c:pt idx="499">
                  <c:v>1549.7575832062266</c:v>
                </c:pt>
                <c:pt idx="500">
                  <c:v>1519.3701796139467</c:v>
                </c:pt>
                <c:pt idx="501">
                  <c:v>1488.9827760216631</c:v>
                </c:pt>
                <c:pt idx="502">
                  <c:v>1458.5953724293813</c:v>
                </c:pt>
                <c:pt idx="503">
                  <c:v>1428.2079688370995</c:v>
                </c:pt>
                <c:pt idx="504">
                  <c:v>1397.820565244816</c:v>
                </c:pt>
                <c:pt idx="505">
                  <c:v>1367.433161652536</c:v>
                </c:pt>
                <c:pt idx="506">
                  <c:v>1337.0457580602524</c:v>
                </c:pt>
                <c:pt idx="507">
                  <c:v>1306.6583544679706</c:v>
                </c:pt>
                <c:pt idx="508">
                  <c:v>1276.2709508756889</c:v>
                </c:pt>
                <c:pt idx="509">
                  <c:v>1245.8835472834071</c:v>
                </c:pt>
                <c:pt idx="510">
                  <c:v>1215.4961436911253</c:v>
                </c:pt>
                <c:pt idx="511">
                  <c:v>1185.1087400988436</c:v>
                </c:pt>
                <c:pt idx="512">
                  <c:v>1154.7213365065618</c:v>
                </c:pt>
                <c:pt idx="513">
                  <c:v>1124.33393291428</c:v>
                </c:pt>
                <c:pt idx="514">
                  <c:v>1093.9465293219982</c:v>
                </c:pt>
                <c:pt idx="515">
                  <c:v>1063.5591257297147</c:v>
                </c:pt>
                <c:pt idx="516">
                  <c:v>1033.1717221374329</c:v>
                </c:pt>
                <c:pt idx="517">
                  <c:v>1002.7843185451511</c:v>
                </c:pt>
                <c:pt idx="518">
                  <c:v>972.39691495286934</c:v>
                </c:pt>
                <c:pt idx="519">
                  <c:v>942.00951136058757</c:v>
                </c:pt>
                <c:pt idx="520">
                  <c:v>911.62210776830398</c:v>
                </c:pt>
                <c:pt idx="521">
                  <c:v>881.23470417602221</c:v>
                </c:pt>
                <c:pt idx="522">
                  <c:v>850.84730058374043</c:v>
                </c:pt>
                <c:pt idx="523">
                  <c:v>820.45989699145866</c:v>
                </c:pt>
                <c:pt idx="524">
                  <c:v>790.07249339917689</c:v>
                </c:pt>
                <c:pt idx="525">
                  <c:v>759.68508980689512</c:v>
                </c:pt>
                <c:pt idx="526">
                  <c:v>729.29768621461335</c:v>
                </c:pt>
                <c:pt idx="527">
                  <c:v>698.91028262233158</c:v>
                </c:pt>
                <c:pt idx="528">
                  <c:v>668.52287903004981</c:v>
                </c:pt>
                <c:pt idx="529">
                  <c:v>638.13547543776622</c:v>
                </c:pt>
                <c:pt idx="530">
                  <c:v>607.74807184548445</c:v>
                </c:pt>
                <c:pt idx="531">
                  <c:v>577.36066825320268</c:v>
                </c:pt>
                <c:pt idx="532">
                  <c:v>546.9732646609209</c:v>
                </c:pt>
                <c:pt idx="533">
                  <c:v>516.58586106863913</c:v>
                </c:pt>
                <c:pt idx="534">
                  <c:v>486.19845747635554</c:v>
                </c:pt>
                <c:pt idx="535">
                  <c:v>455.81105388407559</c:v>
                </c:pt>
                <c:pt idx="536">
                  <c:v>425.423650291792</c:v>
                </c:pt>
                <c:pt idx="537">
                  <c:v>395.03624669951023</c:v>
                </c:pt>
                <c:pt idx="538">
                  <c:v>364.64884310722846</c:v>
                </c:pt>
                <c:pt idx="539">
                  <c:v>334.26143951494669</c:v>
                </c:pt>
                <c:pt idx="540">
                  <c:v>303.87403592266492</c:v>
                </c:pt>
                <c:pt idx="541">
                  <c:v>273.48663233038315</c:v>
                </c:pt>
                <c:pt idx="542">
                  <c:v>243.09922873810137</c:v>
                </c:pt>
                <c:pt idx="543">
                  <c:v>212.71182514581778</c:v>
                </c:pt>
                <c:pt idx="544">
                  <c:v>182.32442155353783</c:v>
                </c:pt>
                <c:pt idx="545">
                  <c:v>151.93701796125424</c:v>
                </c:pt>
                <c:pt idx="546">
                  <c:v>121.54961436897247</c:v>
                </c:pt>
                <c:pt idx="547">
                  <c:v>91.16221077668888</c:v>
                </c:pt>
                <c:pt idx="548">
                  <c:v>60.774807184407109</c:v>
                </c:pt>
                <c:pt idx="549">
                  <c:v>30.387403592125338</c:v>
                </c:pt>
                <c:pt idx="550">
                  <c:v>-1.5643308870494366E-10</c:v>
                </c:pt>
                <c:pt idx="551">
                  <c:v>1.5643308870494366E-10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29.565831386416622</c:v>
                </c:pt>
                <c:pt idx="2">
                  <c:v>59.131662772833245</c:v>
                </c:pt>
                <c:pt idx="3">
                  <c:v>88.697494159249871</c:v>
                </c:pt>
                <c:pt idx="4">
                  <c:v>118.26332554566649</c:v>
                </c:pt>
                <c:pt idx="5">
                  <c:v>147.82915693208309</c:v>
                </c:pt>
                <c:pt idx="6">
                  <c:v>177.39498831849974</c:v>
                </c:pt>
                <c:pt idx="7">
                  <c:v>206.96081970491633</c:v>
                </c:pt>
                <c:pt idx="8">
                  <c:v>236.52665109133295</c:v>
                </c:pt>
                <c:pt idx="9">
                  <c:v>266.09248247774957</c:v>
                </c:pt>
                <c:pt idx="10">
                  <c:v>295.65831386416613</c:v>
                </c:pt>
                <c:pt idx="11">
                  <c:v>325.22414525058281</c:v>
                </c:pt>
                <c:pt idx="12">
                  <c:v>354.78997663699948</c:v>
                </c:pt>
                <c:pt idx="13">
                  <c:v>384.35580802341605</c:v>
                </c:pt>
                <c:pt idx="14">
                  <c:v>413.92163940983272</c:v>
                </c:pt>
                <c:pt idx="15">
                  <c:v>443.48747079624934</c:v>
                </c:pt>
                <c:pt idx="16">
                  <c:v>473.05330218266602</c:v>
                </c:pt>
                <c:pt idx="17">
                  <c:v>502.61913356908269</c:v>
                </c:pt>
                <c:pt idx="18">
                  <c:v>532.18496495549937</c:v>
                </c:pt>
                <c:pt idx="19">
                  <c:v>561.75079634191593</c:v>
                </c:pt>
                <c:pt idx="20">
                  <c:v>591.31662772833249</c:v>
                </c:pt>
                <c:pt idx="21">
                  <c:v>620.88245911474928</c:v>
                </c:pt>
                <c:pt idx="22">
                  <c:v>650.44829050116584</c:v>
                </c:pt>
                <c:pt idx="23">
                  <c:v>680.01412188758241</c:v>
                </c:pt>
                <c:pt idx="24">
                  <c:v>709.57995327399908</c:v>
                </c:pt>
                <c:pt idx="25">
                  <c:v>739.14578466041576</c:v>
                </c:pt>
                <c:pt idx="26">
                  <c:v>768.71161604683243</c:v>
                </c:pt>
                <c:pt idx="27">
                  <c:v>798.27744743324911</c:v>
                </c:pt>
                <c:pt idx="28">
                  <c:v>827.84327881966578</c:v>
                </c:pt>
                <c:pt idx="29">
                  <c:v>857.40911020608235</c:v>
                </c:pt>
                <c:pt idx="30">
                  <c:v>886.97494159249891</c:v>
                </c:pt>
                <c:pt idx="31">
                  <c:v>916.5407729789157</c:v>
                </c:pt>
                <c:pt idx="32">
                  <c:v>946.10660436533226</c:v>
                </c:pt>
                <c:pt idx="33">
                  <c:v>975.67243575174894</c:v>
                </c:pt>
                <c:pt idx="34">
                  <c:v>1005.2382671381656</c:v>
                </c:pt>
                <c:pt idx="35">
                  <c:v>1034.8040985245823</c:v>
                </c:pt>
                <c:pt idx="36">
                  <c:v>1064.369929910999</c:v>
                </c:pt>
                <c:pt idx="37">
                  <c:v>1093.9357612974156</c:v>
                </c:pt>
                <c:pt idx="38">
                  <c:v>1123.5015926838321</c:v>
                </c:pt>
                <c:pt idx="39">
                  <c:v>1153.0674240702488</c:v>
                </c:pt>
                <c:pt idx="40">
                  <c:v>1182.6332554566652</c:v>
                </c:pt>
                <c:pt idx="41">
                  <c:v>1212.1990868430817</c:v>
                </c:pt>
                <c:pt idx="42">
                  <c:v>1241.7649182294986</c:v>
                </c:pt>
                <c:pt idx="43">
                  <c:v>1271.330749615915</c:v>
                </c:pt>
                <c:pt idx="44">
                  <c:v>1300.8965810023315</c:v>
                </c:pt>
                <c:pt idx="45">
                  <c:v>1330.4624123887479</c:v>
                </c:pt>
                <c:pt idx="46">
                  <c:v>1360.0282437751644</c:v>
                </c:pt>
                <c:pt idx="47">
                  <c:v>1389.5940751615808</c:v>
                </c:pt>
                <c:pt idx="48">
                  <c:v>1419.1599065479973</c:v>
                </c:pt>
                <c:pt idx="49">
                  <c:v>1448.7257379344142</c:v>
                </c:pt>
                <c:pt idx="50">
                  <c:v>1478.2915693208306</c:v>
                </c:pt>
                <c:pt idx="51">
                  <c:v>1507.8574007072468</c:v>
                </c:pt>
                <c:pt idx="52">
                  <c:v>1537.4232320936635</c:v>
                </c:pt>
                <c:pt idx="53">
                  <c:v>1566.9890634800799</c:v>
                </c:pt>
                <c:pt idx="54">
                  <c:v>1596.5548948664964</c:v>
                </c:pt>
                <c:pt idx="55">
                  <c:v>1626.1207262529128</c:v>
                </c:pt>
                <c:pt idx="56">
                  <c:v>1655.6865576393295</c:v>
                </c:pt>
                <c:pt idx="57">
                  <c:v>1685.2523890257462</c:v>
                </c:pt>
                <c:pt idx="58">
                  <c:v>1714.8182204121626</c:v>
                </c:pt>
                <c:pt idx="59">
                  <c:v>1744.3840517985791</c:v>
                </c:pt>
                <c:pt idx="60">
                  <c:v>1773.9498831849955</c:v>
                </c:pt>
                <c:pt idx="61">
                  <c:v>1803.515714571412</c:v>
                </c:pt>
                <c:pt idx="62">
                  <c:v>1833.0815459578287</c:v>
                </c:pt>
                <c:pt idx="63">
                  <c:v>1862.6473773442453</c:v>
                </c:pt>
                <c:pt idx="64">
                  <c:v>1892.2132087306618</c:v>
                </c:pt>
                <c:pt idx="65">
                  <c:v>1921.7790401170782</c:v>
                </c:pt>
                <c:pt idx="66">
                  <c:v>1951.3448715034947</c:v>
                </c:pt>
                <c:pt idx="67">
                  <c:v>1980.9107028899111</c:v>
                </c:pt>
                <c:pt idx="68">
                  <c:v>2010.4765342763276</c:v>
                </c:pt>
                <c:pt idx="69">
                  <c:v>2040.0423656627443</c:v>
                </c:pt>
                <c:pt idx="70">
                  <c:v>2069.6081970491609</c:v>
                </c:pt>
                <c:pt idx="71">
                  <c:v>2099.1740284355774</c:v>
                </c:pt>
                <c:pt idx="72">
                  <c:v>2128.7398598219934</c:v>
                </c:pt>
                <c:pt idx="73">
                  <c:v>2158.3056912084103</c:v>
                </c:pt>
                <c:pt idx="74">
                  <c:v>2187.8715225948272</c:v>
                </c:pt>
                <c:pt idx="75">
                  <c:v>2217.4373539812436</c:v>
                </c:pt>
                <c:pt idx="76">
                  <c:v>2247.0031853676601</c:v>
                </c:pt>
                <c:pt idx="77">
                  <c:v>2276.5690167540761</c:v>
                </c:pt>
                <c:pt idx="78">
                  <c:v>2306.134848140493</c:v>
                </c:pt>
                <c:pt idx="79">
                  <c:v>2335.7006795269099</c:v>
                </c:pt>
                <c:pt idx="80">
                  <c:v>2365.2665109133259</c:v>
                </c:pt>
                <c:pt idx="81">
                  <c:v>2394.8323422997428</c:v>
                </c:pt>
                <c:pt idx="82">
                  <c:v>2424.3981736861588</c:v>
                </c:pt>
                <c:pt idx="83">
                  <c:v>2453.9640050725757</c:v>
                </c:pt>
                <c:pt idx="84">
                  <c:v>2483.5298364589921</c:v>
                </c:pt>
                <c:pt idx="85">
                  <c:v>2513.0956678454086</c:v>
                </c:pt>
                <c:pt idx="86">
                  <c:v>2542.6614992318255</c:v>
                </c:pt>
                <c:pt idx="87">
                  <c:v>2572.2273306182415</c:v>
                </c:pt>
                <c:pt idx="88">
                  <c:v>2601.7931620046584</c:v>
                </c:pt>
                <c:pt idx="89">
                  <c:v>2631.3589933910744</c:v>
                </c:pt>
                <c:pt idx="90">
                  <c:v>2660.9248247774913</c:v>
                </c:pt>
                <c:pt idx="91">
                  <c:v>2690.4906561639077</c:v>
                </c:pt>
                <c:pt idx="92">
                  <c:v>2720.0564875503242</c:v>
                </c:pt>
                <c:pt idx="93">
                  <c:v>2749.6223189367411</c:v>
                </c:pt>
                <c:pt idx="94">
                  <c:v>2779.1881503231571</c:v>
                </c:pt>
                <c:pt idx="95">
                  <c:v>2808.753981709574</c:v>
                </c:pt>
                <c:pt idx="96">
                  <c:v>2838.31981309599</c:v>
                </c:pt>
                <c:pt idx="97">
                  <c:v>2867.8856444824069</c:v>
                </c:pt>
                <c:pt idx="98">
                  <c:v>2897.4514758688229</c:v>
                </c:pt>
                <c:pt idx="99">
                  <c:v>2927.0173072552398</c:v>
                </c:pt>
                <c:pt idx="100">
                  <c:v>2956.5831386416567</c:v>
                </c:pt>
                <c:pt idx="101">
                  <c:v>2986.1489700280727</c:v>
                </c:pt>
                <c:pt idx="102">
                  <c:v>3015.7148014144896</c:v>
                </c:pt>
                <c:pt idx="103">
                  <c:v>3045.2806328009056</c:v>
                </c:pt>
                <c:pt idx="104">
                  <c:v>3074.8464641873225</c:v>
                </c:pt>
                <c:pt idx="105">
                  <c:v>3104.4122955737384</c:v>
                </c:pt>
                <c:pt idx="106">
                  <c:v>3133.9781269601554</c:v>
                </c:pt>
                <c:pt idx="107">
                  <c:v>3163.5439583465723</c:v>
                </c:pt>
                <c:pt idx="108">
                  <c:v>3193.1097897329882</c:v>
                </c:pt>
                <c:pt idx="109">
                  <c:v>3222.6756211194047</c:v>
                </c:pt>
                <c:pt idx="110">
                  <c:v>3252.2414525058216</c:v>
                </c:pt>
                <c:pt idx="111">
                  <c:v>3281.8072838922376</c:v>
                </c:pt>
                <c:pt idx="112">
                  <c:v>3311.3731152786545</c:v>
                </c:pt>
                <c:pt idx="113">
                  <c:v>3340.9389466650709</c:v>
                </c:pt>
                <c:pt idx="114">
                  <c:v>3370.5047780514874</c:v>
                </c:pt>
                <c:pt idx="115">
                  <c:v>3400.0706094379038</c:v>
                </c:pt>
                <c:pt idx="116">
                  <c:v>3429.6364408243207</c:v>
                </c:pt>
                <c:pt idx="117">
                  <c:v>3459.2022722107372</c:v>
                </c:pt>
                <c:pt idx="118">
                  <c:v>3488.7681035971536</c:v>
                </c:pt>
                <c:pt idx="119">
                  <c:v>3518.3339349835701</c:v>
                </c:pt>
                <c:pt idx="120">
                  <c:v>3547.8997663699865</c:v>
                </c:pt>
                <c:pt idx="121">
                  <c:v>3577.465597756403</c:v>
                </c:pt>
                <c:pt idx="122">
                  <c:v>3607.0314291428194</c:v>
                </c:pt>
                <c:pt idx="123">
                  <c:v>3636.5972605292363</c:v>
                </c:pt>
                <c:pt idx="124">
                  <c:v>3666.1630919156523</c:v>
                </c:pt>
                <c:pt idx="125">
                  <c:v>3695.7289233020692</c:v>
                </c:pt>
                <c:pt idx="126">
                  <c:v>3725.2947546884857</c:v>
                </c:pt>
                <c:pt idx="127">
                  <c:v>3754.8605860749021</c:v>
                </c:pt>
                <c:pt idx="128">
                  <c:v>3784.426417461319</c:v>
                </c:pt>
                <c:pt idx="129">
                  <c:v>3813.992248847735</c:v>
                </c:pt>
                <c:pt idx="130">
                  <c:v>3843.5580802341519</c:v>
                </c:pt>
                <c:pt idx="131">
                  <c:v>3873.1239116205679</c:v>
                </c:pt>
                <c:pt idx="132">
                  <c:v>3902.6897430069848</c:v>
                </c:pt>
                <c:pt idx="133">
                  <c:v>3932.2555743934017</c:v>
                </c:pt>
                <c:pt idx="134">
                  <c:v>3961.8214057798177</c:v>
                </c:pt>
                <c:pt idx="135">
                  <c:v>3991.3872371662342</c:v>
                </c:pt>
                <c:pt idx="136">
                  <c:v>4020.9530685526506</c:v>
                </c:pt>
                <c:pt idx="137">
                  <c:v>4050.5188999390675</c:v>
                </c:pt>
                <c:pt idx="138">
                  <c:v>4080.0847313254835</c:v>
                </c:pt>
                <c:pt idx="139">
                  <c:v>4109.6505627119004</c:v>
                </c:pt>
                <c:pt idx="140">
                  <c:v>4139.2163940983173</c:v>
                </c:pt>
                <c:pt idx="141">
                  <c:v>4168.7822254847333</c:v>
                </c:pt>
                <c:pt idx="142">
                  <c:v>4198.3480568711502</c:v>
                </c:pt>
                <c:pt idx="143">
                  <c:v>4227.9138882575662</c:v>
                </c:pt>
                <c:pt idx="144">
                  <c:v>4257.4797196439831</c:v>
                </c:pt>
                <c:pt idx="145">
                  <c:v>4287.0455510303991</c:v>
                </c:pt>
                <c:pt idx="146">
                  <c:v>4316.611382416816</c:v>
                </c:pt>
                <c:pt idx="147">
                  <c:v>4346.1772138032329</c:v>
                </c:pt>
                <c:pt idx="148">
                  <c:v>4375.7430451896498</c:v>
                </c:pt>
                <c:pt idx="149">
                  <c:v>4405.3088765760658</c:v>
                </c:pt>
                <c:pt idx="150">
                  <c:v>4434.8747079624818</c:v>
                </c:pt>
                <c:pt idx="151">
                  <c:v>4464.4405393488987</c:v>
                </c:pt>
                <c:pt idx="152">
                  <c:v>4494.0063707353147</c:v>
                </c:pt>
                <c:pt idx="153">
                  <c:v>4523.5722021217307</c:v>
                </c:pt>
                <c:pt idx="154">
                  <c:v>4553.1380335081476</c:v>
                </c:pt>
                <c:pt idx="155">
                  <c:v>4582.7038648945645</c:v>
                </c:pt>
                <c:pt idx="156">
                  <c:v>4612.2696962809814</c:v>
                </c:pt>
                <c:pt idx="157">
                  <c:v>4641.8355276673974</c:v>
                </c:pt>
                <c:pt idx="158">
                  <c:v>4671.4013590538134</c:v>
                </c:pt>
                <c:pt idx="159">
                  <c:v>4700.9671904402303</c:v>
                </c:pt>
                <c:pt idx="160">
                  <c:v>4730.5330218266472</c:v>
                </c:pt>
                <c:pt idx="161">
                  <c:v>4760.0988532130641</c:v>
                </c:pt>
                <c:pt idx="162">
                  <c:v>4789.6646845994801</c:v>
                </c:pt>
                <c:pt idx="163">
                  <c:v>4819.230515985897</c:v>
                </c:pt>
                <c:pt idx="164">
                  <c:v>4848.7963473723148</c:v>
                </c:pt>
                <c:pt idx="165">
                  <c:v>4878.3621787587317</c:v>
                </c:pt>
                <c:pt idx="166">
                  <c:v>4907.9280101451486</c:v>
                </c:pt>
                <c:pt idx="167">
                  <c:v>4937.4938415315655</c:v>
                </c:pt>
                <c:pt idx="168">
                  <c:v>4967.0596729179833</c:v>
                </c:pt>
                <c:pt idx="169">
                  <c:v>4996.6255043044002</c:v>
                </c:pt>
                <c:pt idx="170">
                  <c:v>5026.1913356908171</c:v>
                </c:pt>
                <c:pt idx="171">
                  <c:v>5055.757167077234</c:v>
                </c:pt>
                <c:pt idx="172">
                  <c:v>5085.3229984636509</c:v>
                </c:pt>
                <c:pt idx="173">
                  <c:v>5114.8888298500679</c:v>
                </c:pt>
                <c:pt idx="174">
                  <c:v>5144.4546612364848</c:v>
                </c:pt>
                <c:pt idx="175">
                  <c:v>5174.0204926229026</c:v>
                </c:pt>
                <c:pt idx="176">
                  <c:v>5203.5863240093195</c:v>
                </c:pt>
                <c:pt idx="177">
                  <c:v>5233.1521553957364</c:v>
                </c:pt>
                <c:pt idx="178">
                  <c:v>5262.7179867821533</c:v>
                </c:pt>
                <c:pt idx="179">
                  <c:v>5292.2838181685702</c:v>
                </c:pt>
                <c:pt idx="180">
                  <c:v>5321.8496495549871</c:v>
                </c:pt>
                <c:pt idx="181">
                  <c:v>5351.4154809414049</c:v>
                </c:pt>
                <c:pt idx="182">
                  <c:v>5380.9813123278218</c:v>
                </c:pt>
                <c:pt idx="183">
                  <c:v>5410.5471437142387</c:v>
                </c:pt>
                <c:pt idx="184">
                  <c:v>5440.1129751006556</c:v>
                </c:pt>
                <c:pt idx="185">
                  <c:v>5469.6788064870725</c:v>
                </c:pt>
                <c:pt idx="186">
                  <c:v>5499.2446378734903</c:v>
                </c:pt>
                <c:pt idx="187">
                  <c:v>5528.8104692599063</c:v>
                </c:pt>
                <c:pt idx="188">
                  <c:v>5558.3763006463232</c:v>
                </c:pt>
                <c:pt idx="189">
                  <c:v>5587.942132032741</c:v>
                </c:pt>
                <c:pt idx="190">
                  <c:v>5617.5079634191579</c:v>
                </c:pt>
                <c:pt idx="191">
                  <c:v>5647.0737948055748</c:v>
                </c:pt>
                <c:pt idx="192">
                  <c:v>5676.6396261919917</c:v>
                </c:pt>
                <c:pt idx="193">
                  <c:v>5706.2054575784086</c:v>
                </c:pt>
                <c:pt idx="194">
                  <c:v>5735.7712889648255</c:v>
                </c:pt>
                <c:pt idx="195">
                  <c:v>5765.3371203512434</c:v>
                </c:pt>
                <c:pt idx="196">
                  <c:v>5794.9029517376603</c:v>
                </c:pt>
                <c:pt idx="197">
                  <c:v>5824.4687831240772</c:v>
                </c:pt>
                <c:pt idx="198">
                  <c:v>5854.0346145104941</c:v>
                </c:pt>
                <c:pt idx="199">
                  <c:v>5883.600445896911</c:v>
                </c:pt>
                <c:pt idx="200">
                  <c:v>5913.1662772833288</c:v>
                </c:pt>
                <c:pt idx="201">
                  <c:v>5942.7321086697448</c:v>
                </c:pt>
                <c:pt idx="202">
                  <c:v>5972.2979400561626</c:v>
                </c:pt>
                <c:pt idx="203">
                  <c:v>6001.8637714425795</c:v>
                </c:pt>
                <c:pt idx="204">
                  <c:v>6031.4296028289964</c:v>
                </c:pt>
                <c:pt idx="205">
                  <c:v>6060.9954342154133</c:v>
                </c:pt>
                <c:pt idx="206">
                  <c:v>6090.5612656018311</c:v>
                </c:pt>
                <c:pt idx="207">
                  <c:v>6120.127096988248</c:v>
                </c:pt>
                <c:pt idx="208">
                  <c:v>6149.692928374664</c:v>
                </c:pt>
                <c:pt idx="209">
                  <c:v>6179.2587597610818</c:v>
                </c:pt>
                <c:pt idx="210">
                  <c:v>6208.8245911474987</c:v>
                </c:pt>
                <c:pt idx="211">
                  <c:v>6238.3904225339156</c:v>
                </c:pt>
                <c:pt idx="212">
                  <c:v>6267.9562539203325</c:v>
                </c:pt>
                <c:pt idx="213">
                  <c:v>6297.5220853067503</c:v>
                </c:pt>
                <c:pt idx="214">
                  <c:v>6327.0879166931663</c:v>
                </c:pt>
                <c:pt idx="215">
                  <c:v>6356.6537480795841</c:v>
                </c:pt>
                <c:pt idx="216">
                  <c:v>6386.2195794660011</c:v>
                </c:pt>
                <c:pt idx="217">
                  <c:v>6415.7854108524189</c:v>
                </c:pt>
                <c:pt idx="218">
                  <c:v>6445.3512422388349</c:v>
                </c:pt>
                <c:pt idx="219">
                  <c:v>6474.9170736252518</c:v>
                </c:pt>
                <c:pt idx="220">
                  <c:v>6504.4829050116696</c:v>
                </c:pt>
                <c:pt idx="221">
                  <c:v>6534.0487363980865</c:v>
                </c:pt>
                <c:pt idx="222">
                  <c:v>6563.6145677845025</c:v>
                </c:pt>
                <c:pt idx="223">
                  <c:v>6593.1803991709212</c:v>
                </c:pt>
                <c:pt idx="224">
                  <c:v>6622.7462305573372</c:v>
                </c:pt>
                <c:pt idx="225">
                  <c:v>6652.3120619437541</c:v>
                </c:pt>
                <c:pt idx="226">
                  <c:v>6681.8778933301719</c:v>
                </c:pt>
                <c:pt idx="227">
                  <c:v>6711.4437247165888</c:v>
                </c:pt>
                <c:pt idx="228">
                  <c:v>6741.0095561030048</c:v>
                </c:pt>
                <c:pt idx="229">
                  <c:v>6770.5753874894226</c:v>
                </c:pt>
                <c:pt idx="230">
                  <c:v>6800.1412188758395</c:v>
                </c:pt>
                <c:pt idx="231">
                  <c:v>6829.7070502622555</c:v>
                </c:pt>
                <c:pt idx="232">
                  <c:v>6859.2728816486733</c:v>
                </c:pt>
                <c:pt idx="233">
                  <c:v>6888.8387130350902</c:v>
                </c:pt>
                <c:pt idx="234">
                  <c:v>6918.4045444215071</c:v>
                </c:pt>
                <c:pt idx="235">
                  <c:v>6947.9703758079249</c:v>
                </c:pt>
                <c:pt idx="236">
                  <c:v>6977.5362071943418</c:v>
                </c:pt>
                <c:pt idx="237">
                  <c:v>7007.1020385807587</c:v>
                </c:pt>
                <c:pt idx="238">
                  <c:v>7036.6678699671756</c:v>
                </c:pt>
                <c:pt idx="239">
                  <c:v>7066.2337013535926</c:v>
                </c:pt>
                <c:pt idx="240">
                  <c:v>7095.7995327400104</c:v>
                </c:pt>
                <c:pt idx="241">
                  <c:v>7125.3653641264273</c:v>
                </c:pt>
                <c:pt idx="242">
                  <c:v>7154.9311955128442</c:v>
                </c:pt>
                <c:pt idx="243">
                  <c:v>7184.4970268992611</c:v>
                </c:pt>
                <c:pt idx="244">
                  <c:v>7214.062858285678</c:v>
                </c:pt>
                <c:pt idx="245">
                  <c:v>7243.6286896720949</c:v>
                </c:pt>
                <c:pt idx="246">
                  <c:v>7273.1945210585127</c:v>
                </c:pt>
                <c:pt idx="247">
                  <c:v>7302.7603524449296</c:v>
                </c:pt>
                <c:pt idx="248">
                  <c:v>7332.3261838313456</c:v>
                </c:pt>
                <c:pt idx="249">
                  <c:v>7361.8920152177634</c:v>
                </c:pt>
                <c:pt idx="250">
                  <c:v>7391.4578466041803</c:v>
                </c:pt>
                <c:pt idx="251">
                  <c:v>7421.0236779905963</c:v>
                </c:pt>
                <c:pt idx="252">
                  <c:v>7450.5895093770141</c:v>
                </c:pt>
                <c:pt idx="253">
                  <c:v>7480.1553407634319</c:v>
                </c:pt>
                <c:pt idx="254">
                  <c:v>7509.7211721498488</c:v>
                </c:pt>
                <c:pt idx="255">
                  <c:v>7539.2870035362657</c:v>
                </c:pt>
                <c:pt idx="256">
                  <c:v>7568.8528349226826</c:v>
                </c:pt>
                <c:pt idx="257">
                  <c:v>7598.4186663090995</c:v>
                </c:pt>
                <c:pt idx="258">
                  <c:v>7627.9844976955164</c:v>
                </c:pt>
                <c:pt idx="259">
                  <c:v>7657.5503290819333</c:v>
                </c:pt>
                <c:pt idx="260">
                  <c:v>7687.1161604683502</c:v>
                </c:pt>
                <c:pt idx="261">
                  <c:v>7716.6819918547681</c:v>
                </c:pt>
                <c:pt idx="262">
                  <c:v>7746.247823241185</c:v>
                </c:pt>
                <c:pt idx="263">
                  <c:v>7775.8136546276019</c:v>
                </c:pt>
                <c:pt idx="264">
                  <c:v>7805.3794860140188</c:v>
                </c:pt>
                <c:pt idx="265">
                  <c:v>7834.9453174004357</c:v>
                </c:pt>
                <c:pt idx="266">
                  <c:v>7864.5111487868526</c:v>
                </c:pt>
                <c:pt idx="267">
                  <c:v>7894.0769801732695</c:v>
                </c:pt>
                <c:pt idx="268">
                  <c:v>7923.6428115596864</c:v>
                </c:pt>
                <c:pt idx="269">
                  <c:v>7953.2086429461042</c:v>
                </c:pt>
                <c:pt idx="270">
                  <c:v>7982.7744743325211</c:v>
                </c:pt>
                <c:pt idx="271">
                  <c:v>8012.3403057189389</c:v>
                </c:pt>
                <c:pt idx="272">
                  <c:v>8041.9061371053549</c:v>
                </c:pt>
                <c:pt idx="273">
                  <c:v>8071.4719684917718</c:v>
                </c:pt>
                <c:pt idx="274">
                  <c:v>8101.0377998781896</c:v>
                </c:pt>
                <c:pt idx="275">
                  <c:v>11539.386183551993</c:v>
                </c:pt>
                <c:pt idx="276">
                  <c:v>11497.424779248167</c:v>
                </c:pt>
                <c:pt idx="277">
                  <c:v>11455.463374944342</c:v>
                </c:pt>
                <c:pt idx="278">
                  <c:v>11413.501970640515</c:v>
                </c:pt>
                <c:pt idx="279">
                  <c:v>11371.540566336689</c:v>
                </c:pt>
                <c:pt idx="280">
                  <c:v>11329.579162032864</c:v>
                </c:pt>
                <c:pt idx="281">
                  <c:v>11287.617757729036</c:v>
                </c:pt>
                <c:pt idx="282">
                  <c:v>11245.656353425211</c:v>
                </c:pt>
                <c:pt idx="283">
                  <c:v>11203.694949121385</c:v>
                </c:pt>
                <c:pt idx="284">
                  <c:v>11161.733544817558</c:v>
                </c:pt>
                <c:pt idx="285">
                  <c:v>11119.772140513731</c:v>
                </c:pt>
                <c:pt idx="286">
                  <c:v>11077.810736209905</c:v>
                </c:pt>
                <c:pt idx="287">
                  <c:v>11035.84933190608</c:v>
                </c:pt>
                <c:pt idx="288">
                  <c:v>10993.887927602253</c:v>
                </c:pt>
                <c:pt idx="289">
                  <c:v>10951.926523298427</c:v>
                </c:pt>
                <c:pt idx="290">
                  <c:v>10909.965118994602</c:v>
                </c:pt>
                <c:pt idx="291">
                  <c:v>10868.003714690774</c:v>
                </c:pt>
                <c:pt idx="292">
                  <c:v>10826.042310386947</c:v>
                </c:pt>
                <c:pt idx="293">
                  <c:v>10784.080906083122</c:v>
                </c:pt>
                <c:pt idx="294">
                  <c:v>10742.119501779296</c:v>
                </c:pt>
                <c:pt idx="295">
                  <c:v>10700.158097475469</c:v>
                </c:pt>
                <c:pt idx="296">
                  <c:v>10658.196693171643</c:v>
                </c:pt>
                <c:pt idx="297">
                  <c:v>10616.235288867816</c:v>
                </c:pt>
                <c:pt idx="298">
                  <c:v>10574.273884563991</c:v>
                </c:pt>
                <c:pt idx="299">
                  <c:v>10532.312480260165</c:v>
                </c:pt>
                <c:pt idx="300">
                  <c:v>10490.35107595634</c:v>
                </c:pt>
                <c:pt idx="301">
                  <c:v>10448.389671652512</c:v>
                </c:pt>
                <c:pt idx="302">
                  <c:v>10406.428267348687</c:v>
                </c:pt>
                <c:pt idx="303">
                  <c:v>10364.46686304486</c:v>
                </c:pt>
                <c:pt idx="304">
                  <c:v>10322.505458741034</c:v>
                </c:pt>
                <c:pt idx="305">
                  <c:v>10280.544054437209</c:v>
                </c:pt>
                <c:pt idx="306">
                  <c:v>10238.582650133381</c:v>
                </c:pt>
                <c:pt idx="307">
                  <c:v>10196.621245829556</c:v>
                </c:pt>
                <c:pt idx="308">
                  <c:v>10154.659841525729</c:v>
                </c:pt>
                <c:pt idx="309">
                  <c:v>10112.698437221901</c:v>
                </c:pt>
                <c:pt idx="310">
                  <c:v>10070.737032918078</c:v>
                </c:pt>
                <c:pt idx="311">
                  <c:v>10028.77562861425</c:v>
                </c:pt>
                <c:pt idx="312">
                  <c:v>9986.8142243104248</c:v>
                </c:pt>
                <c:pt idx="313">
                  <c:v>9944.8528200065957</c:v>
                </c:pt>
                <c:pt idx="314">
                  <c:v>9902.8914157027702</c:v>
                </c:pt>
                <c:pt idx="315">
                  <c:v>9860.9300113989466</c:v>
                </c:pt>
                <c:pt idx="316">
                  <c:v>9818.9686070951193</c:v>
                </c:pt>
                <c:pt idx="317">
                  <c:v>9777.0072027912938</c:v>
                </c:pt>
                <c:pt idx="318">
                  <c:v>9735.0457984874665</c:v>
                </c:pt>
                <c:pt idx="319">
                  <c:v>9693.0843941836392</c:v>
                </c:pt>
                <c:pt idx="320">
                  <c:v>9651.1229898798138</c:v>
                </c:pt>
                <c:pt idx="321">
                  <c:v>9609.1615855759883</c:v>
                </c:pt>
                <c:pt idx="322">
                  <c:v>9567.200181272161</c:v>
                </c:pt>
                <c:pt idx="323">
                  <c:v>9525.2387769683355</c:v>
                </c:pt>
                <c:pt idx="324">
                  <c:v>9483.27737266451</c:v>
                </c:pt>
                <c:pt idx="325">
                  <c:v>9441.3159683606827</c:v>
                </c:pt>
                <c:pt idx="326">
                  <c:v>9399.3545640568573</c:v>
                </c:pt>
                <c:pt idx="327">
                  <c:v>9357.3931597530318</c:v>
                </c:pt>
                <c:pt idx="328">
                  <c:v>9315.4317554492045</c:v>
                </c:pt>
                <c:pt idx="329">
                  <c:v>9273.470351145379</c:v>
                </c:pt>
                <c:pt idx="330">
                  <c:v>9231.5089468415517</c:v>
                </c:pt>
                <c:pt idx="331">
                  <c:v>9189.5475425377263</c:v>
                </c:pt>
                <c:pt idx="332">
                  <c:v>9147.5861382339008</c:v>
                </c:pt>
                <c:pt idx="333">
                  <c:v>9105.6247339300735</c:v>
                </c:pt>
                <c:pt idx="334">
                  <c:v>9063.663329626248</c:v>
                </c:pt>
                <c:pt idx="335">
                  <c:v>9021.7019253224207</c:v>
                </c:pt>
                <c:pt idx="336">
                  <c:v>8979.7405210185934</c:v>
                </c:pt>
                <c:pt idx="337">
                  <c:v>8937.779116714768</c:v>
                </c:pt>
                <c:pt idx="338">
                  <c:v>8895.8177124109443</c:v>
                </c:pt>
                <c:pt idx="339">
                  <c:v>8853.8563081071152</c:v>
                </c:pt>
                <c:pt idx="340">
                  <c:v>8811.8949038032897</c:v>
                </c:pt>
                <c:pt idx="341">
                  <c:v>8769.9334994994642</c:v>
                </c:pt>
                <c:pt idx="342">
                  <c:v>8727.9720951956369</c:v>
                </c:pt>
                <c:pt idx="343">
                  <c:v>8686.0106908918096</c:v>
                </c:pt>
                <c:pt idx="344">
                  <c:v>8644.049286587986</c:v>
                </c:pt>
                <c:pt idx="345">
                  <c:v>8602.0878822841587</c:v>
                </c:pt>
                <c:pt idx="346">
                  <c:v>8560.1264779803332</c:v>
                </c:pt>
                <c:pt idx="347">
                  <c:v>8518.1650736765059</c:v>
                </c:pt>
                <c:pt idx="348">
                  <c:v>8476.2036693726805</c:v>
                </c:pt>
                <c:pt idx="349">
                  <c:v>8434.2422650688532</c:v>
                </c:pt>
                <c:pt idx="350">
                  <c:v>8392.2808607650277</c:v>
                </c:pt>
                <c:pt idx="351">
                  <c:v>8350.3194564612022</c:v>
                </c:pt>
                <c:pt idx="352">
                  <c:v>8308.3580521573767</c:v>
                </c:pt>
                <c:pt idx="353">
                  <c:v>8266.3966478535494</c:v>
                </c:pt>
                <c:pt idx="354">
                  <c:v>8224.4352435497221</c:v>
                </c:pt>
                <c:pt idx="355">
                  <c:v>8182.4738392458976</c:v>
                </c:pt>
                <c:pt idx="356">
                  <c:v>8140.5124349420703</c:v>
                </c:pt>
                <c:pt idx="357">
                  <c:v>8098.5510306382439</c:v>
                </c:pt>
                <c:pt idx="358">
                  <c:v>8056.5896263344184</c:v>
                </c:pt>
                <c:pt idx="359">
                  <c:v>8014.628222030592</c:v>
                </c:pt>
                <c:pt idx="360">
                  <c:v>7972.6668177267657</c:v>
                </c:pt>
                <c:pt idx="361">
                  <c:v>7930.7054134229402</c:v>
                </c:pt>
                <c:pt idx="362">
                  <c:v>7888.7440091191138</c:v>
                </c:pt>
                <c:pt idx="363">
                  <c:v>7846.7826048152865</c:v>
                </c:pt>
                <c:pt idx="364">
                  <c:v>7804.8212005114601</c:v>
                </c:pt>
                <c:pt idx="365">
                  <c:v>7762.8597962076346</c:v>
                </c:pt>
                <c:pt idx="366">
                  <c:v>7720.8983919038074</c:v>
                </c:pt>
                <c:pt idx="367">
                  <c:v>7678.9369875999828</c:v>
                </c:pt>
                <c:pt idx="368">
                  <c:v>7636.9755832961555</c:v>
                </c:pt>
                <c:pt idx="369">
                  <c:v>7595.01417899233</c:v>
                </c:pt>
                <c:pt idx="370">
                  <c:v>7553.0527746885027</c:v>
                </c:pt>
                <c:pt idx="371">
                  <c:v>7511.0913703846772</c:v>
                </c:pt>
                <c:pt idx="372">
                  <c:v>7469.1299660808518</c:v>
                </c:pt>
                <c:pt idx="373">
                  <c:v>7427.1685617770254</c:v>
                </c:pt>
                <c:pt idx="374">
                  <c:v>7385.207157473199</c:v>
                </c:pt>
                <c:pt idx="375">
                  <c:v>7343.2457531693726</c:v>
                </c:pt>
                <c:pt idx="376">
                  <c:v>7301.2843488655462</c:v>
                </c:pt>
                <c:pt idx="377">
                  <c:v>7259.3229445617189</c:v>
                </c:pt>
                <c:pt idx="378">
                  <c:v>7217.3615402578935</c:v>
                </c:pt>
                <c:pt idx="379">
                  <c:v>7175.400135954068</c:v>
                </c:pt>
                <c:pt idx="380">
                  <c:v>7133.4387316502416</c:v>
                </c:pt>
                <c:pt idx="381">
                  <c:v>7091.4773273464152</c:v>
                </c:pt>
                <c:pt idx="382">
                  <c:v>7049.5159230425897</c:v>
                </c:pt>
                <c:pt idx="383">
                  <c:v>7007.5545187387615</c:v>
                </c:pt>
                <c:pt idx="384">
                  <c:v>6965.593114434937</c:v>
                </c:pt>
                <c:pt idx="385">
                  <c:v>6923.6317101311097</c:v>
                </c:pt>
                <c:pt idx="386">
                  <c:v>6881.6703058272842</c:v>
                </c:pt>
                <c:pt idx="387">
                  <c:v>6839.7089015234578</c:v>
                </c:pt>
                <c:pt idx="388">
                  <c:v>6797.7474972196324</c:v>
                </c:pt>
                <c:pt idx="389">
                  <c:v>6755.786092915806</c:v>
                </c:pt>
                <c:pt idx="390">
                  <c:v>6713.8246886119796</c:v>
                </c:pt>
                <c:pt idx="391">
                  <c:v>6671.8632843081532</c:v>
                </c:pt>
                <c:pt idx="392">
                  <c:v>6629.9018800043268</c:v>
                </c:pt>
                <c:pt idx="393">
                  <c:v>6587.9404757004995</c:v>
                </c:pt>
                <c:pt idx="394">
                  <c:v>6545.979071396674</c:v>
                </c:pt>
                <c:pt idx="395">
                  <c:v>6504.0176670928495</c:v>
                </c:pt>
                <c:pt idx="396">
                  <c:v>6462.0562627890222</c:v>
                </c:pt>
                <c:pt idx="397">
                  <c:v>6420.0948584851967</c:v>
                </c:pt>
                <c:pt idx="398">
                  <c:v>6378.1334541813694</c:v>
                </c:pt>
                <c:pt idx="399">
                  <c:v>6336.172049877543</c:v>
                </c:pt>
                <c:pt idx="400">
                  <c:v>6294.2106455737166</c:v>
                </c:pt>
                <c:pt idx="401">
                  <c:v>6252.2492412698912</c:v>
                </c:pt>
                <c:pt idx="402">
                  <c:v>6210.2878369660657</c:v>
                </c:pt>
                <c:pt idx="403">
                  <c:v>6168.3264326622393</c:v>
                </c:pt>
                <c:pt idx="404">
                  <c:v>6126.365028358412</c:v>
                </c:pt>
                <c:pt idx="405">
                  <c:v>6084.4036240545865</c:v>
                </c:pt>
                <c:pt idx="406">
                  <c:v>6042.4422197507602</c:v>
                </c:pt>
                <c:pt idx="407">
                  <c:v>6000.4808154469338</c:v>
                </c:pt>
                <c:pt idx="408">
                  <c:v>5958.5194111431074</c:v>
                </c:pt>
                <c:pt idx="409">
                  <c:v>5916.558006839281</c:v>
                </c:pt>
                <c:pt idx="410">
                  <c:v>5874.5966025354546</c:v>
                </c:pt>
                <c:pt idx="411">
                  <c:v>5832.6351982316282</c:v>
                </c:pt>
                <c:pt idx="412">
                  <c:v>5790.6737939278028</c:v>
                </c:pt>
                <c:pt idx="413">
                  <c:v>5748.7123896239764</c:v>
                </c:pt>
                <c:pt idx="414">
                  <c:v>5706.75098532015</c:v>
                </c:pt>
                <c:pt idx="415">
                  <c:v>5664.7895810163245</c:v>
                </c:pt>
                <c:pt idx="416">
                  <c:v>5622.8281767124972</c:v>
                </c:pt>
                <c:pt idx="417">
                  <c:v>5580.8667724086717</c:v>
                </c:pt>
                <c:pt idx="418">
                  <c:v>5538.9053681048463</c:v>
                </c:pt>
                <c:pt idx="419">
                  <c:v>5496.9439638010199</c:v>
                </c:pt>
                <c:pt idx="420">
                  <c:v>5454.9825594971935</c:v>
                </c:pt>
                <c:pt idx="421">
                  <c:v>5413.0211551933662</c:v>
                </c:pt>
                <c:pt idx="422">
                  <c:v>5371.0597508895398</c:v>
                </c:pt>
                <c:pt idx="423">
                  <c:v>5329.0983465857144</c:v>
                </c:pt>
                <c:pt idx="424">
                  <c:v>5287.136942281888</c:v>
                </c:pt>
                <c:pt idx="425">
                  <c:v>5245.1755379780616</c:v>
                </c:pt>
                <c:pt idx="426">
                  <c:v>5203.2141336742352</c:v>
                </c:pt>
                <c:pt idx="427">
                  <c:v>5161.2527293704088</c:v>
                </c:pt>
                <c:pt idx="428">
                  <c:v>5119.2913250665824</c:v>
                </c:pt>
                <c:pt idx="429">
                  <c:v>5077.329920762757</c:v>
                </c:pt>
                <c:pt idx="430">
                  <c:v>5035.3685164589306</c:v>
                </c:pt>
                <c:pt idx="431">
                  <c:v>4993.4071121551051</c:v>
                </c:pt>
                <c:pt idx="432">
                  <c:v>4951.4457078512778</c:v>
                </c:pt>
                <c:pt idx="433">
                  <c:v>4909.4843035474514</c:v>
                </c:pt>
                <c:pt idx="434">
                  <c:v>4867.5228992436259</c:v>
                </c:pt>
                <c:pt idx="435">
                  <c:v>4825.5614949397996</c:v>
                </c:pt>
                <c:pt idx="436">
                  <c:v>4783.6000906359732</c:v>
                </c:pt>
                <c:pt idx="437">
                  <c:v>4741.6386863321477</c:v>
                </c:pt>
                <c:pt idx="438">
                  <c:v>4699.6772820283204</c:v>
                </c:pt>
                <c:pt idx="439">
                  <c:v>4657.7158777244949</c:v>
                </c:pt>
                <c:pt idx="440">
                  <c:v>4615.7544734206685</c:v>
                </c:pt>
                <c:pt idx="441">
                  <c:v>4573.7930691168422</c:v>
                </c:pt>
                <c:pt idx="442">
                  <c:v>4531.8316648130167</c:v>
                </c:pt>
                <c:pt idx="443">
                  <c:v>4489.8702605091894</c:v>
                </c:pt>
                <c:pt idx="444">
                  <c:v>4447.908856205363</c:v>
                </c:pt>
                <c:pt idx="445">
                  <c:v>4405.9474519015375</c:v>
                </c:pt>
                <c:pt idx="446">
                  <c:v>4363.9860475977111</c:v>
                </c:pt>
                <c:pt idx="447">
                  <c:v>4322.0246432938857</c:v>
                </c:pt>
                <c:pt idx="448">
                  <c:v>4280.0632389900593</c:v>
                </c:pt>
                <c:pt idx="449">
                  <c:v>4238.101834686232</c:v>
                </c:pt>
                <c:pt idx="450">
                  <c:v>4196.1404303824056</c:v>
                </c:pt>
                <c:pt idx="451">
                  <c:v>4154.1790260785801</c:v>
                </c:pt>
                <c:pt idx="452">
                  <c:v>4112.2176217747538</c:v>
                </c:pt>
                <c:pt idx="453">
                  <c:v>4070.2562174709287</c:v>
                </c:pt>
                <c:pt idx="454">
                  <c:v>4028.2948131671019</c:v>
                </c:pt>
                <c:pt idx="455">
                  <c:v>3986.3334088632741</c:v>
                </c:pt>
                <c:pt idx="456">
                  <c:v>3944.3720045594491</c:v>
                </c:pt>
                <c:pt idx="457">
                  <c:v>3902.4106002556227</c:v>
                </c:pt>
                <c:pt idx="458">
                  <c:v>3860.4491959517968</c:v>
                </c:pt>
                <c:pt idx="459">
                  <c:v>3818.4877916479709</c:v>
                </c:pt>
                <c:pt idx="460">
                  <c:v>3776.526387344144</c:v>
                </c:pt>
                <c:pt idx="461">
                  <c:v>3734.5649830403181</c:v>
                </c:pt>
                <c:pt idx="462">
                  <c:v>3692.6035787364917</c:v>
                </c:pt>
                <c:pt idx="463">
                  <c:v>3650.6421744326653</c:v>
                </c:pt>
                <c:pt idx="464">
                  <c:v>3608.6807701288394</c:v>
                </c:pt>
                <c:pt idx="465">
                  <c:v>3566.7193658250139</c:v>
                </c:pt>
                <c:pt idx="466">
                  <c:v>3524.7579615211866</c:v>
                </c:pt>
                <c:pt idx="467">
                  <c:v>3482.7965572173607</c:v>
                </c:pt>
                <c:pt idx="468">
                  <c:v>3440.8351529135339</c:v>
                </c:pt>
                <c:pt idx="469">
                  <c:v>3398.8737486097093</c:v>
                </c:pt>
                <c:pt idx="470">
                  <c:v>3356.9123443058825</c:v>
                </c:pt>
                <c:pt idx="471">
                  <c:v>3314.9509400020561</c:v>
                </c:pt>
                <c:pt idx="472">
                  <c:v>3272.9895356982288</c:v>
                </c:pt>
                <c:pt idx="473">
                  <c:v>3231.0281313944033</c:v>
                </c:pt>
                <c:pt idx="474">
                  <c:v>3189.0667270905774</c:v>
                </c:pt>
                <c:pt idx="475">
                  <c:v>3147.1053227867515</c:v>
                </c:pt>
                <c:pt idx="476">
                  <c:v>3105.1439184829251</c:v>
                </c:pt>
                <c:pt idx="477">
                  <c:v>3063.1825141790973</c:v>
                </c:pt>
                <c:pt idx="478">
                  <c:v>3021.2211098752723</c:v>
                </c:pt>
                <c:pt idx="479">
                  <c:v>2979.2597055714459</c:v>
                </c:pt>
                <c:pt idx="480">
                  <c:v>2937.29830126762</c:v>
                </c:pt>
                <c:pt idx="481">
                  <c:v>2895.3368969637941</c:v>
                </c:pt>
                <c:pt idx="482">
                  <c:v>2853.3754926599686</c:v>
                </c:pt>
                <c:pt idx="483">
                  <c:v>2811.4140883561413</c:v>
                </c:pt>
                <c:pt idx="484">
                  <c:v>2769.4526840523149</c:v>
                </c:pt>
                <c:pt idx="485">
                  <c:v>2727.4912797484885</c:v>
                </c:pt>
                <c:pt idx="486">
                  <c:v>2685.5298754446626</c:v>
                </c:pt>
                <c:pt idx="487">
                  <c:v>2643.5684711408367</c:v>
                </c:pt>
                <c:pt idx="488">
                  <c:v>2601.6070668370107</c:v>
                </c:pt>
                <c:pt idx="489">
                  <c:v>2559.6456625331839</c:v>
                </c:pt>
                <c:pt idx="490">
                  <c:v>2517.6842582293566</c:v>
                </c:pt>
                <c:pt idx="491">
                  <c:v>2475.7228539255325</c:v>
                </c:pt>
                <c:pt idx="492">
                  <c:v>2433.7614496217052</c:v>
                </c:pt>
                <c:pt idx="493">
                  <c:v>2391.8000453178793</c:v>
                </c:pt>
                <c:pt idx="494">
                  <c:v>2349.8386410140524</c:v>
                </c:pt>
                <c:pt idx="495">
                  <c:v>2307.8772367102265</c:v>
                </c:pt>
                <c:pt idx="496">
                  <c:v>2265.9158324064006</c:v>
                </c:pt>
                <c:pt idx="497">
                  <c:v>2223.9544281025751</c:v>
                </c:pt>
                <c:pt idx="498">
                  <c:v>2181.9930237987492</c:v>
                </c:pt>
                <c:pt idx="499">
                  <c:v>2140.0316194949219</c:v>
                </c:pt>
                <c:pt idx="500">
                  <c:v>2098.0702151910959</c:v>
                </c:pt>
                <c:pt idx="501">
                  <c:v>2056.1088108872691</c:v>
                </c:pt>
                <c:pt idx="502">
                  <c:v>2014.1474065834432</c:v>
                </c:pt>
                <c:pt idx="503">
                  <c:v>1972.1860022796175</c:v>
                </c:pt>
                <c:pt idx="504">
                  <c:v>1930.2245979757902</c:v>
                </c:pt>
                <c:pt idx="505">
                  <c:v>1888.2631936719658</c:v>
                </c:pt>
                <c:pt idx="506">
                  <c:v>1846.3017893681374</c:v>
                </c:pt>
                <c:pt idx="507">
                  <c:v>1804.3403850643117</c:v>
                </c:pt>
                <c:pt idx="508">
                  <c:v>1762.3789807604858</c:v>
                </c:pt>
                <c:pt idx="509">
                  <c:v>1720.4175764566601</c:v>
                </c:pt>
                <c:pt idx="510">
                  <c:v>1678.4561721528341</c:v>
                </c:pt>
                <c:pt idx="511">
                  <c:v>1636.4947678490071</c:v>
                </c:pt>
                <c:pt idx="512">
                  <c:v>1594.5333635451814</c:v>
                </c:pt>
                <c:pt idx="513">
                  <c:v>1552.5719592413554</c:v>
                </c:pt>
                <c:pt idx="514">
                  <c:v>1510.6105549375297</c:v>
                </c:pt>
                <c:pt idx="515">
                  <c:v>1468.6491506337027</c:v>
                </c:pt>
                <c:pt idx="516">
                  <c:v>1426.6877463298767</c:v>
                </c:pt>
                <c:pt idx="517">
                  <c:v>1384.7263420260497</c:v>
                </c:pt>
                <c:pt idx="518">
                  <c:v>1342.764937722224</c:v>
                </c:pt>
                <c:pt idx="519">
                  <c:v>1300.803533418398</c:v>
                </c:pt>
                <c:pt idx="520">
                  <c:v>1258.842129114571</c:v>
                </c:pt>
                <c:pt idx="521">
                  <c:v>1216.8807248107451</c:v>
                </c:pt>
                <c:pt idx="522">
                  <c:v>1174.9193205069193</c:v>
                </c:pt>
                <c:pt idx="523">
                  <c:v>1132.9579162030923</c:v>
                </c:pt>
                <c:pt idx="524">
                  <c:v>1090.9965118992664</c:v>
                </c:pt>
                <c:pt idx="525">
                  <c:v>1049.0351075954406</c:v>
                </c:pt>
                <c:pt idx="526">
                  <c:v>1007.0737032916148</c:v>
                </c:pt>
                <c:pt idx="527">
                  <c:v>965.11229898778902</c:v>
                </c:pt>
                <c:pt idx="528">
                  <c:v>923.15089468396195</c:v>
                </c:pt>
                <c:pt idx="529">
                  <c:v>881.18949038013477</c:v>
                </c:pt>
                <c:pt idx="530">
                  <c:v>839.22808607630907</c:v>
                </c:pt>
                <c:pt idx="531">
                  <c:v>797.26668177248325</c:v>
                </c:pt>
                <c:pt idx="532">
                  <c:v>755.30527746865744</c:v>
                </c:pt>
                <c:pt idx="533">
                  <c:v>713.34387316483162</c:v>
                </c:pt>
                <c:pt idx="534">
                  <c:v>671.38246886100319</c:v>
                </c:pt>
                <c:pt idx="535">
                  <c:v>629.42106455717874</c:v>
                </c:pt>
                <c:pt idx="536">
                  <c:v>587.45966025335156</c:v>
                </c:pt>
                <c:pt idx="537">
                  <c:v>545.49825594952574</c:v>
                </c:pt>
                <c:pt idx="538">
                  <c:v>503.53685164569998</c:v>
                </c:pt>
                <c:pt idx="539">
                  <c:v>461.57544734187417</c:v>
                </c:pt>
                <c:pt idx="540">
                  <c:v>419.6140430380471</c:v>
                </c:pt>
                <c:pt idx="541">
                  <c:v>377.65263873422128</c:v>
                </c:pt>
                <c:pt idx="542">
                  <c:v>335.69123443039547</c:v>
                </c:pt>
                <c:pt idx="543">
                  <c:v>293.72983012656834</c:v>
                </c:pt>
                <c:pt idx="544">
                  <c:v>251.76842582274384</c:v>
                </c:pt>
                <c:pt idx="545">
                  <c:v>209.80702151891549</c:v>
                </c:pt>
                <c:pt idx="546">
                  <c:v>167.84561721508967</c:v>
                </c:pt>
                <c:pt idx="547">
                  <c:v>125.88421291126254</c:v>
                </c:pt>
                <c:pt idx="548">
                  <c:v>83.922808607436721</c:v>
                </c:pt>
                <c:pt idx="549">
                  <c:v>41.961404303610919</c:v>
                </c:pt>
                <c:pt idx="550">
                  <c:v>2.1489494930688907E-10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9.4E-7</c:v>
                </c:pt>
                <c:pt idx="1">
                  <c:v>9.4002432745816589E-7</c:v>
                </c:pt>
                <c:pt idx="2">
                  <c:v>9.4007298237449766E-7</c:v>
                </c:pt>
                <c:pt idx="3">
                  <c:v>9.4014596474899543E-7</c:v>
                </c:pt>
                <c:pt idx="4">
                  <c:v>9.4024327458165898E-7</c:v>
                </c:pt>
                <c:pt idx="5">
                  <c:v>9.4036491187248852E-7</c:v>
                </c:pt>
                <c:pt idx="6">
                  <c:v>9.4051087662148395E-7</c:v>
                </c:pt>
                <c:pt idx="7">
                  <c:v>9.4068116882864527E-7</c:v>
                </c:pt>
                <c:pt idx="8">
                  <c:v>9.4087578849397247E-7</c:v>
                </c:pt>
                <c:pt idx="9">
                  <c:v>9.4109473561746557E-7</c:v>
                </c:pt>
                <c:pt idx="10">
                  <c:v>9.4133801019912465E-7</c:v>
                </c:pt>
                <c:pt idx="11">
                  <c:v>9.4160561223894963E-7</c:v>
                </c:pt>
                <c:pt idx="12">
                  <c:v>9.4189754173694038E-7</c:v>
                </c:pt>
                <c:pt idx="13">
                  <c:v>9.4221379869309713E-7</c:v>
                </c:pt>
                <c:pt idx="14">
                  <c:v>9.4255438310741976E-7</c:v>
                </c:pt>
                <c:pt idx="15">
                  <c:v>9.4291929497990828E-7</c:v>
                </c:pt>
                <c:pt idx="16">
                  <c:v>9.433085343105628E-7</c:v>
                </c:pt>
                <c:pt idx="17">
                  <c:v>9.437221010993831E-7</c:v>
                </c:pt>
                <c:pt idx="18">
                  <c:v>9.4415999534636939E-7</c:v>
                </c:pt>
                <c:pt idx="19">
                  <c:v>9.4462221705152146E-7</c:v>
                </c:pt>
                <c:pt idx="20">
                  <c:v>9.4510876621483953E-7</c:v>
                </c:pt>
                <c:pt idx="21">
                  <c:v>9.4561964283632348E-7</c:v>
                </c:pt>
                <c:pt idx="22">
                  <c:v>9.4615484691597332E-7</c:v>
                </c:pt>
                <c:pt idx="23">
                  <c:v>9.4671437845378915E-7</c:v>
                </c:pt>
                <c:pt idx="24">
                  <c:v>9.4729823744977077E-7</c:v>
                </c:pt>
                <c:pt idx="25">
                  <c:v>9.4790642390391837E-7</c:v>
                </c:pt>
                <c:pt idx="26">
                  <c:v>9.4853893781623187E-7</c:v>
                </c:pt>
                <c:pt idx="27">
                  <c:v>9.4919577918671115E-7</c:v>
                </c:pt>
                <c:pt idx="28">
                  <c:v>9.4987694801535652E-7</c:v>
                </c:pt>
                <c:pt idx="29">
                  <c:v>9.5058244430216768E-7</c:v>
                </c:pt>
                <c:pt idx="30">
                  <c:v>9.5131226804714472E-7</c:v>
                </c:pt>
                <c:pt idx="31">
                  <c:v>9.5206641925028766E-7</c:v>
                </c:pt>
                <c:pt idx="32">
                  <c:v>9.5284489791159658E-7</c:v>
                </c:pt>
                <c:pt idx="33">
                  <c:v>9.5364770403107139E-7</c:v>
                </c:pt>
                <c:pt idx="34">
                  <c:v>9.5447483760871199E-7</c:v>
                </c:pt>
                <c:pt idx="35">
                  <c:v>9.5532629864451868E-7</c:v>
                </c:pt>
                <c:pt idx="36">
                  <c:v>9.5620208713849105E-7</c:v>
                </c:pt>
                <c:pt idx="37">
                  <c:v>9.5710220309062952E-7</c:v>
                </c:pt>
                <c:pt idx="38">
                  <c:v>9.5802664650093387E-7</c:v>
                </c:pt>
                <c:pt idx="39">
                  <c:v>9.5897541736940412E-7</c:v>
                </c:pt>
                <c:pt idx="40">
                  <c:v>9.5994851569604025E-7</c:v>
                </c:pt>
                <c:pt idx="41">
                  <c:v>9.6094594148084227E-7</c:v>
                </c:pt>
                <c:pt idx="42">
                  <c:v>9.6196769472381017E-7</c:v>
                </c:pt>
                <c:pt idx="43">
                  <c:v>9.6301377542494396E-7</c:v>
                </c:pt>
                <c:pt idx="44">
                  <c:v>9.6408418358424364E-7</c:v>
                </c:pt>
                <c:pt idx="45">
                  <c:v>9.6517891920170921E-7</c:v>
                </c:pt>
                <c:pt idx="46">
                  <c:v>9.6629798227734067E-7</c:v>
                </c:pt>
                <c:pt idx="47">
                  <c:v>9.6744137281113822E-7</c:v>
                </c:pt>
                <c:pt idx="48">
                  <c:v>9.6860909080310145E-7</c:v>
                </c:pt>
                <c:pt idx="49">
                  <c:v>9.6980113625323078E-7</c:v>
                </c:pt>
                <c:pt idx="50">
                  <c:v>9.7101750916152578E-7</c:v>
                </c:pt>
                <c:pt idx="51">
                  <c:v>9.7225820952798688E-7</c:v>
                </c:pt>
                <c:pt idx="52">
                  <c:v>9.7352323735261387E-7</c:v>
                </c:pt>
                <c:pt idx="53">
                  <c:v>9.7481259263540675E-7</c:v>
                </c:pt>
                <c:pt idx="54">
                  <c:v>9.7612627537636552E-7</c:v>
                </c:pt>
                <c:pt idx="55">
                  <c:v>9.7746428557548996E-7</c:v>
                </c:pt>
                <c:pt idx="56">
                  <c:v>9.788266232327805E-7</c:v>
                </c:pt>
                <c:pt idx="57">
                  <c:v>9.8021328834823714E-7</c:v>
                </c:pt>
                <c:pt idx="58">
                  <c:v>9.8162428092185945E-7</c:v>
                </c:pt>
                <c:pt idx="59">
                  <c:v>9.8305960095364766E-7</c:v>
                </c:pt>
                <c:pt idx="60">
                  <c:v>9.8451924844360174E-7</c:v>
                </c:pt>
                <c:pt idx="61">
                  <c:v>9.8600322339172193E-7</c:v>
                </c:pt>
                <c:pt idx="62">
                  <c:v>9.875115257980078E-7</c:v>
                </c:pt>
                <c:pt idx="63">
                  <c:v>9.8904415566245976E-7</c:v>
                </c:pt>
                <c:pt idx="64">
                  <c:v>9.906011129850774E-7</c:v>
                </c:pt>
                <c:pt idx="65">
                  <c:v>9.9218239776586114E-7</c:v>
                </c:pt>
                <c:pt idx="66">
                  <c:v>9.9378801000481076E-7</c:v>
                </c:pt>
                <c:pt idx="67">
                  <c:v>9.9541794970192607E-7</c:v>
                </c:pt>
                <c:pt idx="68">
                  <c:v>9.9707221685720747E-7</c:v>
                </c:pt>
                <c:pt idx="69">
                  <c:v>9.9875081147065475E-7</c:v>
                </c:pt>
                <c:pt idx="70">
                  <c:v>1.0004537335422679E-6</c:v>
                </c:pt>
                <c:pt idx="71">
                  <c:v>1.002180983072047E-6</c:v>
                </c:pt>
                <c:pt idx="72">
                  <c:v>1.0039325600599922E-6</c:v>
                </c:pt>
                <c:pt idx="73">
                  <c:v>1.005708464506103E-6</c:v>
                </c:pt>
                <c:pt idx="74">
                  <c:v>1.0075086964103797E-6</c:v>
                </c:pt>
                <c:pt idx="75">
                  <c:v>1.0093332557728225E-6</c:v>
                </c:pt>
                <c:pt idx="76">
                  <c:v>1.011182142593431E-6</c:v>
                </c:pt>
                <c:pt idx="77">
                  <c:v>1.0130553568722056E-6</c:v>
                </c:pt>
                <c:pt idx="78">
                  <c:v>1.0149528986091459E-6</c:v>
                </c:pt>
                <c:pt idx="79">
                  <c:v>1.0168747678042523E-6</c:v>
                </c:pt>
                <c:pt idx="80">
                  <c:v>1.0188209644575245E-6</c:v>
                </c:pt>
                <c:pt idx="81">
                  <c:v>1.0207914885689625E-6</c:v>
                </c:pt>
                <c:pt idx="82">
                  <c:v>1.0227863401385665E-6</c:v>
                </c:pt>
                <c:pt idx="83">
                  <c:v>1.0248055191663364E-6</c:v>
                </c:pt>
                <c:pt idx="84">
                  <c:v>1.0268490256522722E-6</c:v>
                </c:pt>
                <c:pt idx="85">
                  <c:v>1.0289168595963739E-6</c:v>
                </c:pt>
                <c:pt idx="86">
                  <c:v>1.0310090209986417E-6</c:v>
                </c:pt>
                <c:pt idx="87">
                  <c:v>1.0331255098590752E-6</c:v>
                </c:pt>
                <c:pt idx="88">
                  <c:v>1.0352663261776746E-6</c:v>
                </c:pt>
                <c:pt idx="89">
                  <c:v>1.0374314699544398E-6</c:v>
                </c:pt>
                <c:pt idx="90">
                  <c:v>1.0396209411893712E-6</c:v>
                </c:pt>
                <c:pt idx="91">
                  <c:v>1.0418347398824684E-6</c:v>
                </c:pt>
                <c:pt idx="92">
                  <c:v>1.0440728660337313E-6</c:v>
                </c:pt>
                <c:pt idx="93">
                  <c:v>1.0463353196431603E-6</c:v>
                </c:pt>
                <c:pt idx="94">
                  <c:v>1.0486221007107552E-6</c:v>
                </c:pt>
                <c:pt idx="95">
                  <c:v>1.0509332092365158E-6</c:v>
                </c:pt>
                <c:pt idx="96">
                  <c:v>1.0532686452204425E-6</c:v>
                </c:pt>
                <c:pt idx="97">
                  <c:v>1.055628408662535E-6</c:v>
                </c:pt>
                <c:pt idx="98">
                  <c:v>1.0580124995627935E-6</c:v>
                </c:pt>
                <c:pt idx="99">
                  <c:v>1.0604209179212178E-6</c:v>
                </c:pt>
                <c:pt idx="100">
                  <c:v>1.0628536637378082E-6</c:v>
                </c:pt>
                <c:pt idx="101">
                  <c:v>1.0653107370125643E-6</c:v>
                </c:pt>
                <c:pt idx="102">
                  <c:v>1.0677921377454863E-6</c:v>
                </c:pt>
                <c:pt idx="103">
                  <c:v>1.0702978659365744E-6</c:v>
                </c:pt>
                <c:pt idx="104">
                  <c:v>1.0728279215858282E-6</c:v>
                </c:pt>
                <c:pt idx="105">
                  <c:v>1.0753823046932481E-6</c:v>
                </c:pt>
                <c:pt idx="106">
                  <c:v>1.0779610152588336E-6</c:v>
                </c:pt>
                <c:pt idx="107">
                  <c:v>1.0805640532825852E-6</c:v>
                </c:pt>
                <c:pt idx="108">
                  <c:v>1.0831914187645028E-6</c:v>
                </c:pt>
                <c:pt idx="109">
                  <c:v>1.0858431117045862E-6</c:v>
                </c:pt>
                <c:pt idx="110">
                  <c:v>1.0885191321028355E-6</c:v>
                </c:pt>
                <c:pt idx="111">
                  <c:v>1.0912194799592507E-6</c:v>
                </c:pt>
                <c:pt idx="112">
                  <c:v>1.0939441552738318E-6</c:v>
                </c:pt>
                <c:pt idx="113">
                  <c:v>1.0966931580465787E-6</c:v>
                </c:pt>
                <c:pt idx="114">
                  <c:v>1.0994664882774916E-6</c:v>
                </c:pt>
                <c:pt idx="115">
                  <c:v>1.1022641459665703E-6</c:v>
                </c:pt>
                <c:pt idx="116">
                  <c:v>1.105086131113815E-6</c:v>
                </c:pt>
                <c:pt idx="117">
                  <c:v>1.1079324437192257E-6</c:v>
                </c:pt>
                <c:pt idx="118">
                  <c:v>1.1108030837828021E-6</c:v>
                </c:pt>
                <c:pt idx="119">
                  <c:v>1.1136980513045446E-6</c:v>
                </c:pt>
                <c:pt idx="120">
                  <c:v>1.1166173462844528E-6</c:v>
                </c:pt>
                <c:pt idx="121">
                  <c:v>1.1195609687225271E-6</c:v>
                </c:pt>
                <c:pt idx="122">
                  <c:v>1.1225289186187672E-6</c:v>
                </c:pt>
                <c:pt idx="123">
                  <c:v>1.1255211959731733E-6</c:v>
                </c:pt>
                <c:pt idx="124">
                  <c:v>1.1285378007857452E-6</c:v>
                </c:pt>
                <c:pt idx="125">
                  <c:v>1.1315787330564828E-6</c:v>
                </c:pt>
                <c:pt idx="126">
                  <c:v>1.1346439927853868E-6</c:v>
                </c:pt>
                <c:pt idx="127">
                  <c:v>1.1377335799724564E-6</c:v>
                </c:pt>
                <c:pt idx="128">
                  <c:v>1.1408474946176919E-6</c:v>
                </c:pt>
                <c:pt idx="129">
                  <c:v>1.1439857367210932E-6</c:v>
                </c:pt>
                <c:pt idx="130">
                  <c:v>1.1471483062826605E-6</c:v>
                </c:pt>
                <c:pt idx="131">
                  <c:v>1.1503352033023939E-6</c:v>
                </c:pt>
                <c:pt idx="132">
                  <c:v>1.1535464277802929E-6</c:v>
                </c:pt>
                <c:pt idx="133">
                  <c:v>1.156781979716358E-6</c:v>
                </c:pt>
                <c:pt idx="134">
                  <c:v>1.1600418591105889E-6</c:v>
                </c:pt>
                <c:pt idx="135">
                  <c:v>1.1633260659629858E-6</c:v>
                </c:pt>
                <c:pt idx="136">
                  <c:v>1.1666346002735486E-6</c:v>
                </c:pt>
                <c:pt idx="137">
                  <c:v>1.1699674620422773E-6</c:v>
                </c:pt>
                <c:pt idx="138">
                  <c:v>1.1733246512691718E-6</c:v>
                </c:pt>
                <c:pt idx="139">
                  <c:v>1.1767061679542323E-6</c:v>
                </c:pt>
                <c:pt idx="140">
                  <c:v>1.1801120120974586E-6</c:v>
                </c:pt>
                <c:pt idx="141">
                  <c:v>1.1835421836988509E-6</c:v>
                </c:pt>
                <c:pt idx="142">
                  <c:v>1.186996682758409E-6</c:v>
                </c:pt>
                <c:pt idx="143">
                  <c:v>1.190475509276133E-6</c:v>
                </c:pt>
                <c:pt idx="144">
                  <c:v>1.1939786632520231E-6</c:v>
                </c:pt>
                <c:pt idx="145">
                  <c:v>1.1975061446860789E-6</c:v>
                </c:pt>
                <c:pt idx="146">
                  <c:v>1.2010579535783008E-6</c:v>
                </c:pt>
                <c:pt idx="147">
                  <c:v>1.2046340899286884E-6</c:v>
                </c:pt>
                <c:pt idx="148">
                  <c:v>1.208234553737242E-6</c:v>
                </c:pt>
                <c:pt idx="149">
                  <c:v>1.2118593450039614E-6</c:v>
                </c:pt>
                <c:pt idx="150">
                  <c:v>1.2155084637288468E-6</c:v>
                </c:pt>
                <c:pt idx="151">
                  <c:v>1.2191819099118981E-6</c:v>
                </c:pt>
                <c:pt idx="152">
                  <c:v>1.2228796835531153E-6</c:v>
                </c:pt>
                <c:pt idx="153">
                  <c:v>1.2266017846524984E-6</c:v>
                </c:pt>
                <c:pt idx="154">
                  <c:v>1.2303482132100474E-6</c:v>
                </c:pt>
                <c:pt idx="155">
                  <c:v>1.2341189692257623E-6</c:v>
                </c:pt>
                <c:pt idx="156">
                  <c:v>1.2379140526996431E-6</c:v>
                </c:pt>
                <c:pt idx="157">
                  <c:v>1.2417334636316899E-6</c:v>
                </c:pt>
                <c:pt idx="158">
                  <c:v>1.2455772020219024E-6</c:v>
                </c:pt>
                <c:pt idx="159">
                  <c:v>1.2494452678702809E-6</c:v>
                </c:pt>
                <c:pt idx="160">
                  <c:v>1.2533376611768254E-6</c:v>
                </c:pt>
                <c:pt idx="161">
                  <c:v>1.2572543819415358E-6</c:v>
                </c:pt>
                <c:pt idx="162">
                  <c:v>1.2611954301644119E-6</c:v>
                </c:pt>
                <c:pt idx="163">
                  <c:v>1.2651608058454539E-6</c:v>
                </c:pt>
                <c:pt idx="164">
                  <c:v>1.2691505089846619E-6</c:v>
                </c:pt>
                <c:pt idx="165">
                  <c:v>1.2731645395820359E-6</c:v>
                </c:pt>
                <c:pt idx="166">
                  <c:v>1.2772028976375757E-6</c:v>
                </c:pt>
                <c:pt idx="167">
                  <c:v>1.2812655831512815E-6</c:v>
                </c:pt>
                <c:pt idx="168">
                  <c:v>1.2853525961231531E-6</c:v>
                </c:pt>
                <c:pt idx="169">
                  <c:v>1.2894639365531906E-6</c:v>
                </c:pt>
                <c:pt idx="170">
                  <c:v>1.293599604441394E-6</c:v>
                </c:pt>
                <c:pt idx="171">
                  <c:v>1.2977595997877635E-6</c:v>
                </c:pt>
                <c:pt idx="172">
                  <c:v>1.3019439225922987E-6</c:v>
                </c:pt>
                <c:pt idx="173">
                  <c:v>1.3061525728549999E-6</c:v>
                </c:pt>
                <c:pt idx="174">
                  <c:v>1.3103855505758669E-6</c:v>
                </c:pt>
                <c:pt idx="175">
                  <c:v>1.3146428557548999E-6</c:v>
                </c:pt>
                <c:pt idx="176">
                  <c:v>1.3189244883920988E-6</c:v>
                </c:pt>
                <c:pt idx="177">
                  <c:v>1.3232304484874634E-6</c:v>
                </c:pt>
                <c:pt idx="178">
                  <c:v>1.3275607360409942E-6</c:v>
                </c:pt>
                <c:pt idx="179">
                  <c:v>1.3319153510526907E-6</c:v>
                </c:pt>
                <c:pt idx="180">
                  <c:v>1.336294293522553E-6</c:v>
                </c:pt>
                <c:pt idx="181">
                  <c:v>1.3406975634505816E-6</c:v>
                </c:pt>
                <c:pt idx="182">
                  <c:v>1.3451251608367758E-6</c:v>
                </c:pt>
                <c:pt idx="183">
                  <c:v>1.349577085681136E-6</c:v>
                </c:pt>
                <c:pt idx="184">
                  <c:v>1.3540533379836622E-6</c:v>
                </c:pt>
                <c:pt idx="185">
                  <c:v>1.3585539177443539E-6</c:v>
                </c:pt>
                <c:pt idx="186">
                  <c:v>1.363078824963212E-6</c:v>
                </c:pt>
                <c:pt idx="187">
                  <c:v>1.3676280596402359E-6</c:v>
                </c:pt>
                <c:pt idx="188">
                  <c:v>1.3722016217754254E-6</c:v>
                </c:pt>
                <c:pt idx="189">
                  <c:v>1.3767995113687809E-6</c:v>
                </c:pt>
                <c:pt idx="190">
                  <c:v>1.3814217284203025E-6</c:v>
                </c:pt>
                <c:pt idx="191">
                  <c:v>1.3860682729299899E-6</c:v>
                </c:pt>
                <c:pt idx="192">
                  <c:v>1.3907391448978433E-6</c:v>
                </c:pt>
                <c:pt idx="193">
                  <c:v>1.3954343443238625E-6</c:v>
                </c:pt>
                <c:pt idx="194">
                  <c:v>1.4001538712080476E-6</c:v>
                </c:pt>
                <c:pt idx="195">
                  <c:v>1.4048977255503986E-6</c:v>
                </c:pt>
                <c:pt idx="196">
                  <c:v>1.4096659073509155E-6</c:v>
                </c:pt>
                <c:pt idx="197">
                  <c:v>1.4144584166095983E-6</c:v>
                </c:pt>
                <c:pt idx="198">
                  <c:v>1.4192752533264469E-6</c:v>
                </c:pt>
                <c:pt idx="199">
                  <c:v>1.4241164175014617E-6</c:v>
                </c:pt>
                <c:pt idx="200">
                  <c:v>1.4289819091346424E-6</c:v>
                </c:pt>
                <c:pt idx="201">
                  <c:v>1.4338717282259887E-6</c:v>
                </c:pt>
                <c:pt idx="202">
                  <c:v>1.4387858747755009E-6</c:v>
                </c:pt>
                <c:pt idx="203">
                  <c:v>1.4437243487831792E-6</c:v>
                </c:pt>
                <c:pt idx="204">
                  <c:v>1.4486871502490234E-6</c:v>
                </c:pt>
                <c:pt idx="205">
                  <c:v>1.4536742791730333E-6</c:v>
                </c:pt>
                <c:pt idx="206">
                  <c:v>1.4586857355552095E-6</c:v>
                </c:pt>
                <c:pt idx="207">
                  <c:v>1.4637215193955511E-6</c:v>
                </c:pt>
                <c:pt idx="208">
                  <c:v>1.4687816306940591E-6</c:v>
                </c:pt>
                <c:pt idx="209">
                  <c:v>1.4738660694507325E-6</c:v>
                </c:pt>
                <c:pt idx="210">
                  <c:v>1.4789748356655723E-6</c:v>
                </c:pt>
                <c:pt idx="211">
                  <c:v>1.4841079293385777E-6</c:v>
                </c:pt>
                <c:pt idx="212">
                  <c:v>1.489265350469749E-6</c:v>
                </c:pt>
                <c:pt idx="213">
                  <c:v>1.4944470990590864E-6</c:v>
                </c:pt>
                <c:pt idx="214">
                  <c:v>1.4996531751065894E-6</c:v>
                </c:pt>
                <c:pt idx="215">
                  <c:v>1.5048835786122584E-6</c:v>
                </c:pt>
                <c:pt idx="216">
                  <c:v>1.5101383095760935E-6</c:v>
                </c:pt>
                <c:pt idx="217">
                  <c:v>1.5154173679980944E-6</c:v>
                </c:pt>
                <c:pt idx="218">
                  <c:v>1.5207207538782613E-6</c:v>
                </c:pt>
                <c:pt idx="219">
                  <c:v>1.526048467216594E-6</c:v>
                </c:pt>
                <c:pt idx="220">
                  <c:v>1.5314005080130926E-6</c:v>
                </c:pt>
                <c:pt idx="221">
                  <c:v>1.5367768762677571E-6</c:v>
                </c:pt>
                <c:pt idx="222">
                  <c:v>1.5421775719805875E-6</c:v>
                </c:pt>
                <c:pt idx="223">
                  <c:v>1.5476025951515838E-6</c:v>
                </c:pt>
                <c:pt idx="224">
                  <c:v>1.5530519457807459E-6</c:v>
                </c:pt>
                <c:pt idx="225">
                  <c:v>1.558525623868074E-6</c:v>
                </c:pt>
                <c:pt idx="226">
                  <c:v>1.5640236294135679E-6</c:v>
                </c:pt>
                <c:pt idx="227">
                  <c:v>1.5695459624172277E-6</c:v>
                </c:pt>
                <c:pt idx="228">
                  <c:v>1.5750926228790536E-6</c:v>
                </c:pt>
                <c:pt idx="229">
                  <c:v>1.5806636107990454E-6</c:v>
                </c:pt>
                <c:pt idx="230">
                  <c:v>1.5862589261772029E-6</c:v>
                </c:pt>
                <c:pt idx="231">
                  <c:v>1.5918785690135265E-6</c:v>
                </c:pt>
                <c:pt idx="232">
                  <c:v>1.597522539308016E-6</c:v>
                </c:pt>
                <c:pt idx="233">
                  <c:v>1.6031908370606711E-6</c:v>
                </c:pt>
                <c:pt idx="234">
                  <c:v>1.6088834622714926E-6</c:v>
                </c:pt>
                <c:pt idx="235">
                  <c:v>1.6146004149404795E-6</c:v>
                </c:pt>
                <c:pt idx="236">
                  <c:v>1.6203416950676327E-6</c:v>
                </c:pt>
                <c:pt idx="237">
                  <c:v>1.6261073026529517E-6</c:v>
                </c:pt>
                <c:pt idx="238">
                  <c:v>1.6318972376964364E-6</c:v>
                </c:pt>
                <c:pt idx="239">
                  <c:v>1.6377115001980873E-6</c:v>
                </c:pt>
                <c:pt idx="240">
                  <c:v>1.6435500901579037E-6</c:v>
                </c:pt>
                <c:pt idx="241">
                  <c:v>1.6494130075758864E-6</c:v>
                </c:pt>
                <c:pt idx="242">
                  <c:v>1.6553002524520349E-6</c:v>
                </c:pt>
                <c:pt idx="243">
                  <c:v>1.6612118247863494E-6</c:v>
                </c:pt>
                <c:pt idx="244">
                  <c:v>1.6671477245788295E-6</c:v>
                </c:pt>
                <c:pt idx="245">
                  <c:v>1.6731079518294755E-6</c:v>
                </c:pt>
                <c:pt idx="246">
                  <c:v>1.6790925065382876E-6</c:v>
                </c:pt>
                <c:pt idx="247">
                  <c:v>1.6851013887052656E-6</c:v>
                </c:pt>
                <c:pt idx="248">
                  <c:v>1.6911345983304095E-6</c:v>
                </c:pt>
                <c:pt idx="249">
                  <c:v>1.6971921354137192E-6</c:v>
                </c:pt>
                <c:pt idx="250">
                  <c:v>1.7032739999551949E-6</c:v>
                </c:pt>
                <c:pt idx="251">
                  <c:v>1.7093801919548367E-6</c:v>
                </c:pt>
                <c:pt idx="252">
                  <c:v>1.7155107114126443E-6</c:v>
                </c:pt>
                <c:pt idx="253">
                  <c:v>1.7216655583286176E-6</c:v>
                </c:pt>
                <c:pt idx="254">
                  <c:v>1.7278447327027568E-6</c:v>
                </c:pt>
                <c:pt idx="255">
                  <c:v>1.7340482345350619E-6</c:v>
                </c:pt>
                <c:pt idx="256">
                  <c:v>1.7402760638255331E-6</c:v>
                </c:pt>
                <c:pt idx="257">
                  <c:v>1.7465282205741702E-6</c:v>
                </c:pt>
                <c:pt idx="258">
                  <c:v>1.7528047047809729E-6</c:v>
                </c:pt>
                <c:pt idx="259">
                  <c:v>1.7591055164459416E-6</c:v>
                </c:pt>
                <c:pt idx="260">
                  <c:v>1.7654306555690765E-6</c:v>
                </c:pt>
                <c:pt idx="261">
                  <c:v>1.771780122150377E-6</c:v>
                </c:pt>
                <c:pt idx="262">
                  <c:v>1.7781539161898437E-6</c:v>
                </c:pt>
                <c:pt idx="263">
                  <c:v>1.7845520376874761E-6</c:v>
                </c:pt>
                <c:pt idx="264">
                  <c:v>1.7909744866432744E-6</c:v>
                </c:pt>
                <c:pt idx="265">
                  <c:v>1.7974212630572388E-6</c:v>
                </c:pt>
                <c:pt idx="266">
                  <c:v>1.8038923669293686E-6</c:v>
                </c:pt>
                <c:pt idx="267">
                  <c:v>1.8103877982596648E-6</c:v>
                </c:pt>
                <c:pt idx="268">
                  <c:v>1.8169075570481266E-6</c:v>
                </c:pt>
                <c:pt idx="269">
                  <c:v>1.8234516432947544E-6</c:v>
                </c:pt>
                <c:pt idx="270">
                  <c:v>1.8300200569995482E-6</c:v>
                </c:pt>
                <c:pt idx="271">
                  <c:v>1.8366127981625079E-6</c:v>
                </c:pt>
                <c:pt idx="272">
                  <c:v>1.8432298667836335E-6</c:v>
                </c:pt>
                <c:pt idx="273">
                  <c:v>1.849871262862925E-6</c:v>
                </c:pt>
                <c:pt idx="274">
                  <c:v>1.8565369864003824E-6</c:v>
                </c:pt>
                <c:pt idx="275">
                  <c:v>1.8230128866411409E-6</c:v>
                </c:pt>
                <c:pt idx="276">
                  <c:v>1.7896106926992062E-6</c:v>
                </c:pt>
                <c:pt idx="277">
                  <c:v>1.7563304045745776E-6</c:v>
                </c:pt>
                <c:pt idx="278">
                  <c:v>1.7231720222672554E-6</c:v>
                </c:pt>
                <c:pt idx="279">
                  <c:v>1.6901355457772396E-6</c:v>
                </c:pt>
                <c:pt idx="280">
                  <c:v>1.6572209751045302E-6</c:v>
                </c:pt>
                <c:pt idx="281">
                  <c:v>1.6244283102491268E-6</c:v>
                </c:pt>
                <c:pt idx="282">
                  <c:v>1.5917575512110298E-6</c:v>
                </c:pt>
                <c:pt idx="283">
                  <c:v>1.5592086979902395E-6</c:v>
                </c:pt>
                <c:pt idx="284">
                  <c:v>1.5267817505867552E-6</c:v>
                </c:pt>
                <c:pt idx="285">
                  <c:v>1.4944767090005772E-6</c:v>
                </c:pt>
                <c:pt idx="286">
                  <c:v>1.4622935732317057E-6</c:v>
                </c:pt>
                <c:pt idx="287">
                  <c:v>1.4302323432801405E-6</c:v>
                </c:pt>
                <c:pt idx="288">
                  <c:v>1.3982930191458817E-6</c:v>
                </c:pt>
                <c:pt idx="289">
                  <c:v>1.3664756008289293E-6</c:v>
                </c:pt>
                <c:pt idx="290">
                  <c:v>1.3347800883292829E-6</c:v>
                </c:pt>
                <c:pt idx="291">
                  <c:v>1.3032064816469432E-6</c:v>
                </c:pt>
                <c:pt idx="292">
                  <c:v>1.2717547807819096E-6</c:v>
                </c:pt>
                <c:pt idx="293">
                  <c:v>1.2404249857341824E-6</c:v>
                </c:pt>
                <c:pt idx="294">
                  <c:v>1.2092170965037616E-6</c:v>
                </c:pt>
                <c:pt idx="295">
                  <c:v>1.178131113090647E-6</c:v>
                </c:pt>
                <c:pt idx="296">
                  <c:v>1.1471670354948387E-6</c:v>
                </c:pt>
                <c:pt idx="297">
                  <c:v>1.1163248637163369E-6</c:v>
                </c:pt>
                <c:pt idx="298">
                  <c:v>1.0856045977551414E-6</c:v>
                </c:pt>
                <c:pt idx="299">
                  <c:v>1.0550062376112521E-6</c:v>
                </c:pt>
                <c:pt idx="300">
                  <c:v>1.0245297832846694E-6</c:v>
                </c:pt>
                <c:pt idx="301">
                  <c:v>9.9417523477539291E-7</c:v>
                </c:pt>
                <c:pt idx="302">
                  <c:v>9.6394259208342271E-7</c:v>
                </c:pt>
                <c:pt idx="303">
                  <c:v>9.3383185520875878E-7</c:v>
                </c:pt>
                <c:pt idx="304">
                  <c:v>9.0384302415140125E-7</c:v>
                </c:pt>
                <c:pt idx="305">
                  <c:v>8.7397609891134999E-7</c:v>
                </c:pt>
                <c:pt idx="306">
                  <c:v>8.4423107948860511E-7</c:v>
                </c:pt>
                <c:pt idx="307">
                  <c:v>8.1460796588316662E-7</c:v>
                </c:pt>
                <c:pt idx="308">
                  <c:v>7.8510675809503441E-7</c:v>
                </c:pt>
                <c:pt idx="309">
                  <c:v>7.5572745612420858E-7</c:v>
                </c:pt>
                <c:pt idx="310">
                  <c:v>7.2647005997068903E-7</c:v>
                </c:pt>
                <c:pt idx="311">
                  <c:v>6.9733456963447597E-7</c:v>
                </c:pt>
                <c:pt idx="312">
                  <c:v>6.6832098511556898E-7</c:v>
                </c:pt>
                <c:pt idx="313">
                  <c:v>6.3942930641396848E-7</c:v>
                </c:pt>
                <c:pt idx="314">
                  <c:v>6.1065953352967436E-7</c:v>
                </c:pt>
                <c:pt idx="315">
                  <c:v>5.8201166646268652E-7</c:v>
                </c:pt>
                <c:pt idx="316">
                  <c:v>5.5348570521300496E-7</c:v>
                </c:pt>
                <c:pt idx="317">
                  <c:v>5.2508164978062979E-7</c:v>
                </c:pt>
                <c:pt idx="318">
                  <c:v>4.9679950016556089E-7</c:v>
                </c:pt>
                <c:pt idx="319">
                  <c:v>4.6863925636779838E-7</c:v>
                </c:pt>
                <c:pt idx="320">
                  <c:v>4.4060091838734225E-7</c:v>
                </c:pt>
                <c:pt idx="321">
                  <c:v>4.1268448622419229E-7</c:v>
                </c:pt>
                <c:pt idx="322">
                  <c:v>3.8488995987834882E-7</c:v>
                </c:pt>
                <c:pt idx="323">
                  <c:v>3.5721733934981164E-7</c:v>
                </c:pt>
                <c:pt idx="324">
                  <c:v>3.2966662463858073E-7</c:v>
                </c:pt>
                <c:pt idx="325">
                  <c:v>3.022378157446562E-7</c:v>
                </c:pt>
                <c:pt idx="326">
                  <c:v>2.7493091266803806E-7</c:v>
                </c:pt>
                <c:pt idx="327">
                  <c:v>2.477459154087261E-7</c:v>
                </c:pt>
                <c:pt idx="328">
                  <c:v>2.2068282396672062E-7</c:v>
                </c:pt>
                <c:pt idx="329">
                  <c:v>1.9374163834202142E-7</c:v>
                </c:pt>
                <c:pt idx="330">
                  <c:v>1.6692235853462861E-7</c:v>
                </c:pt>
                <c:pt idx="331">
                  <c:v>1.4022498454454218E-7</c:v>
                </c:pt>
                <c:pt idx="332">
                  <c:v>1.1364951637176192E-7</c:v>
                </c:pt>
                <c:pt idx="333">
                  <c:v>8.7195954016288047E-8</c:v>
                </c:pt>
                <c:pt idx="334">
                  <c:v>6.0864297478120559E-8</c:v>
                </c:pt>
                <c:pt idx="335">
                  <c:v>3.4654546757259349E-8</c:v>
                </c:pt>
                <c:pt idx="336">
                  <c:v>8.5667018537046293E-9</c:v>
                </c:pt>
                <c:pt idx="337">
                  <c:v>-1.7399237232544024E-8</c:v>
                </c:pt>
                <c:pt idx="338">
                  <c:v>-4.3243270501486292E-8</c:v>
                </c:pt>
                <c:pt idx="339">
                  <c:v>-6.896539795312207E-8</c:v>
                </c:pt>
                <c:pt idx="340">
                  <c:v>-9.456561958745157E-8</c:v>
                </c:pt>
                <c:pt idx="341">
                  <c:v>-1.2004393540447479E-7</c:v>
                </c:pt>
                <c:pt idx="342">
                  <c:v>-1.4540034540419152E-7</c:v>
                </c:pt>
                <c:pt idx="343">
                  <c:v>-1.7063484958660197E-7</c:v>
                </c:pt>
                <c:pt idx="344">
                  <c:v>-1.9574744795170636E-7</c:v>
                </c:pt>
                <c:pt idx="345">
                  <c:v>-2.2073814049950426E-7</c:v>
                </c:pt>
                <c:pt idx="346">
                  <c:v>-2.4560692722999566E-7</c:v>
                </c:pt>
                <c:pt idx="347">
                  <c:v>-2.7035380814318079E-7</c:v>
                </c:pt>
                <c:pt idx="348">
                  <c:v>-2.9497878323905963E-7</c:v>
                </c:pt>
                <c:pt idx="349">
                  <c:v>-3.194818525176322E-7</c:v>
                </c:pt>
                <c:pt idx="350">
                  <c:v>-3.4386301597889828E-7</c:v>
                </c:pt>
                <c:pt idx="351">
                  <c:v>-3.6812227362285808E-7</c:v>
                </c:pt>
                <c:pt idx="352">
                  <c:v>-3.9225962544951161E-7</c:v>
                </c:pt>
                <c:pt idx="353">
                  <c:v>-4.1627507145885885E-7</c:v>
                </c:pt>
                <c:pt idx="354">
                  <c:v>-4.401686116508996E-7</c:v>
                </c:pt>
                <c:pt idx="355">
                  <c:v>-4.6394024602563408E-7</c:v>
                </c:pt>
                <c:pt idx="356">
                  <c:v>-4.8758997458306227E-7</c:v>
                </c:pt>
                <c:pt idx="357">
                  <c:v>-5.1111779732318419E-7</c:v>
                </c:pt>
                <c:pt idx="358">
                  <c:v>-5.3452371424599962E-7</c:v>
                </c:pt>
                <c:pt idx="359">
                  <c:v>-5.5780772535150877E-7</c:v>
                </c:pt>
                <c:pt idx="360">
                  <c:v>-5.8096983063971164E-7</c:v>
                </c:pt>
                <c:pt idx="361">
                  <c:v>-6.0401003011060802E-7</c:v>
                </c:pt>
                <c:pt idx="362">
                  <c:v>-6.2692832376419812E-7</c:v>
                </c:pt>
                <c:pt idx="363">
                  <c:v>-6.4972471160048173E-7</c:v>
                </c:pt>
                <c:pt idx="364">
                  <c:v>-6.7239919361945928E-7</c:v>
                </c:pt>
                <c:pt idx="365">
                  <c:v>-6.9495176982113054E-7</c:v>
                </c:pt>
                <c:pt idx="366">
                  <c:v>-7.1738244020549532E-7</c:v>
                </c:pt>
                <c:pt idx="367">
                  <c:v>-7.3969120477255382E-7</c:v>
                </c:pt>
                <c:pt idx="368">
                  <c:v>-7.6187806352230583E-7</c:v>
                </c:pt>
                <c:pt idx="369">
                  <c:v>-7.8394301645475155E-7</c:v>
                </c:pt>
                <c:pt idx="370">
                  <c:v>-8.0588606356989122E-7</c:v>
                </c:pt>
                <c:pt idx="371">
                  <c:v>-8.2770720486772439E-7</c:v>
                </c:pt>
                <c:pt idx="372">
                  <c:v>-8.4940644034825128E-7</c:v>
                </c:pt>
                <c:pt idx="373">
                  <c:v>-8.7098377001147168E-7</c:v>
                </c:pt>
                <c:pt idx="374">
                  <c:v>-8.9243919385738581E-7</c:v>
                </c:pt>
                <c:pt idx="375">
                  <c:v>-9.1377271188599365E-7</c:v>
                </c:pt>
                <c:pt idx="376">
                  <c:v>-9.3498432409729522E-7</c:v>
                </c:pt>
                <c:pt idx="377">
                  <c:v>-9.5607403049129062E-7</c:v>
                </c:pt>
                <c:pt idx="378">
                  <c:v>-9.7704183106797941E-7</c:v>
                </c:pt>
                <c:pt idx="379">
                  <c:v>-9.9788772582736193E-7</c:v>
                </c:pt>
                <c:pt idx="380">
                  <c:v>-1.0186117147694378E-6</c:v>
                </c:pt>
                <c:pt idx="381">
                  <c:v>-1.0392137978942077E-6</c:v>
                </c:pt>
                <c:pt idx="382">
                  <c:v>-1.059693975201671E-6</c:v>
                </c:pt>
                <c:pt idx="383">
                  <c:v>-1.0800522466918284E-6</c:v>
                </c:pt>
                <c:pt idx="384">
                  <c:v>-1.1002886123646791E-6</c:v>
                </c:pt>
                <c:pt idx="385">
                  <c:v>-1.1204030722202235E-6</c:v>
                </c:pt>
                <c:pt idx="386">
                  <c:v>-1.1403956262584617E-6</c:v>
                </c:pt>
                <c:pt idx="387">
                  <c:v>-1.1602662744793935E-6</c:v>
                </c:pt>
                <c:pt idx="388">
                  <c:v>-1.1800150168830191E-6</c:v>
                </c:pt>
                <c:pt idx="389">
                  <c:v>-1.199641853469338E-6</c:v>
                </c:pt>
                <c:pt idx="390">
                  <c:v>-1.219146784238351E-6</c:v>
                </c:pt>
                <c:pt idx="391">
                  <c:v>-1.2385298091900574E-6</c:v>
                </c:pt>
                <c:pt idx="392">
                  <c:v>-1.2577909283244578E-6</c:v>
                </c:pt>
                <c:pt idx="393">
                  <c:v>-1.2769301416415516E-6</c:v>
                </c:pt>
                <c:pt idx="394">
                  <c:v>-1.2959474491413391E-6</c:v>
                </c:pt>
                <c:pt idx="395">
                  <c:v>-1.3148428508238199E-6</c:v>
                </c:pt>
                <c:pt idx="396">
                  <c:v>-1.3336163466889948E-6</c:v>
                </c:pt>
                <c:pt idx="397">
                  <c:v>-1.3522679367368635E-6</c:v>
                </c:pt>
                <c:pt idx="398">
                  <c:v>-1.3707976209674255E-6</c:v>
                </c:pt>
                <c:pt idx="399">
                  <c:v>-1.3892053993806816E-6</c:v>
                </c:pt>
                <c:pt idx="400">
                  <c:v>-1.407491271976631E-6</c:v>
                </c:pt>
                <c:pt idx="401">
                  <c:v>-1.4256552387552741E-6</c:v>
                </c:pt>
                <c:pt idx="402">
                  <c:v>-1.4436972997166105E-6</c:v>
                </c:pt>
                <c:pt idx="403">
                  <c:v>-1.4616174548606411E-6</c:v>
                </c:pt>
                <c:pt idx="404">
                  <c:v>-1.4794157041873654E-6</c:v>
                </c:pt>
                <c:pt idx="405">
                  <c:v>-1.4970920476967834E-6</c:v>
                </c:pt>
                <c:pt idx="406">
                  <c:v>-1.5146464853888947E-6</c:v>
                </c:pt>
                <c:pt idx="407">
                  <c:v>-1.5320790172636997E-6</c:v>
                </c:pt>
                <c:pt idx="408">
                  <c:v>-1.5493896433211984E-6</c:v>
                </c:pt>
                <c:pt idx="409">
                  <c:v>-1.5665783635613909E-6</c:v>
                </c:pt>
                <c:pt idx="410">
                  <c:v>-1.5836451779842771E-6</c:v>
                </c:pt>
                <c:pt idx="411">
                  <c:v>-1.600590086589857E-6</c:v>
                </c:pt>
                <c:pt idx="412">
                  <c:v>-1.6174130893781302E-6</c:v>
                </c:pt>
                <c:pt idx="413">
                  <c:v>-1.6341141863490976E-6</c:v>
                </c:pt>
                <c:pt idx="414">
                  <c:v>-1.6506933775027582E-6</c:v>
                </c:pt>
                <c:pt idx="415">
                  <c:v>-1.6671506628391126E-6</c:v>
                </c:pt>
                <c:pt idx="416">
                  <c:v>-1.6834860423581607E-6</c:v>
                </c:pt>
                <c:pt idx="417">
                  <c:v>-1.6996995160599025E-6</c:v>
                </c:pt>
                <c:pt idx="418">
                  <c:v>-1.7157910839443381E-6</c:v>
                </c:pt>
                <c:pt idx="419">
                  <c:v>-1.7317607460114673E-6</c:v>
                </c:pt>
                <c:pt idx="420">
                  <c:v>-1.7476085022612899E-6</c:v>
                </c:pt>
                <c:pt idx="421">
                  <c:v>-1.7633343526938066E-6</c:v>
                </c:pt>
                <c:pt idx="422">
                  <c:v>-1.7789382973090166E-6</c:v>
                </c:pt>
                <c:pt idx="423">
                  <c:v>-1.7944203361069208E-6</c:v>
                </c:pt>
                <c:pt idx="424">
                  <c:v>-1.8097804690875178E-6</c:v>
                </c:pt>
                <c:pt idx="425">
                  <c:v>-1.8250186962508089E-6</c:v>
                </c:pt>
                <c:pt idx="426">
                  <c:v>-1.8401350175967938E-6</c:v>
                </c:pt>
                <c:pt idx="427">
                  <c:v>-1.855129433125472E-6</c:v>
                </c:pt>
                <c:pt idx="428">
                  <c:v>-1.8700019428368444E-6</c:v>
                </c:pt>
                <c:pt idx="429">
                  <c:v>-1.88475254673091E-6</c:v>
                </c:pt>
                <c:pt idx="430">
                  <c:v>-1.8993812448076698E-6</c:v>
                </c:pt>
                <c:pt idx="431">
                  <c:v>-1.9138880370671228E-6</c:v>
                </c:pt>
                <c:pt idx="432">
                  <c:v>-1.9282729235092696E-6</c:v>
                </c:pt>
                <c:pt idx="433">
                  <c:v>-1.9425359041341101E-6</c:v>
                </c:pt>
                <c:pt idx="434">
                  <c:v>-1.956676978941644E-6</c:v>
                </c:pt>
                <c:pt idx="435">
                  <c:v>-1.9706961479318719E-6</c:v>
                </c:pt>
                <c:pt idx="436">
                  <c:v>-1.9845934111047932E-6</c:v>
                </c:pt>
                <c:pt idx="437">
                  <c:v>-1.9983687684604086E-6</c:v>
                </c:pt>
                <c:pt idx="438">
                  <c:v>-2.0120222199987173E-6</c:v>
                </c:pt>
                <c:pt idx="439">
                  <c:v>-2.0255537657197197E-6</c:v>
                </c:pt>
                <c:pt idx="440">
                  <c:v>-2.0389634056234158E-6</c:v>
                </c:pt>
                <c:pt idx="441">
                  <c:v>-2.0522511397098053E-6</c:v>
                </c:pt>
                <c:pt idx="442">
                  <c:v>-2.0654169679788889E-6</c:v>
                </c:pt>
                <c:pt idx="443">
                  <c:v>-2.0784608904306657E-6</c:v>
                </c:pt>
                <c:pt idx="444">
                  <c:v>-2.0913829070651368E-6</c:v>
                </c:pt>
                <c:pt idx="445">
                  <c:v>-2.1041830178823011E-6</c:v>
                </c:pt>
                <c:pt idx="446">
                  <c:v>-2.1168612228821591E-6</c:v>
                </c:pt>
                <c:pt idx="447">
                  <c:v>-2.1294175220647113E-6</c:v>
                </c:pt>
                <c:pt idx="448">
                  <c:v>-2.1418519154299564E-6</c:v>
                </c:pt>
                <c:pt idx="449">
                  <c:v>-2.1541644029778952E-6</c:v>
                </c:pt>
                <c:pt idx="450">
                  <c:v>-2.1663549847085281E-6</c:v>
                </c:pt>
                <c:pt idx="451">
                  <c:v>-2.1784236606218548E-6</c:v>
                </c:pt>
                <c:pt idx="452">
                  <c:v>-2.1903704307178743E-6</c:v>
                </c:pt>
                <c:pt idx="453">
                  <c:v>-2.2021952949965884E-6</c:v>
                </c:pt>
                <c:pt idx="454">
                  <c:v>-2.2138982534579958E-6</c:v>
                </c:pt>
                <c:pt idx="455">
                  <c:v>-2.2254793061020969E-6</c:v>
                </c:pt>
                <c:pt idx="456">
                  <c:v>-2.2369384529288922E-6</c:v>
                </c:pt>
                <c:pt idx="457">
                  <c:v>-2.2482756939383807E-6</c:v>
                </c:pt>
                <c:pt idx="458">
                  <c:v>-2.2594910291305626E-6</c:v>
                </c:pt>
                <c:pt idx="459">
                  <c:v>-2.2705844585054382E-6</c:v>
                </c:pt>
                <c:pt idx="460">
                  <c:v>-2.2815559820630079E-6</c:v>
                </c:pt>
                <c:pt idx="461">
                  <c:v>-2.2924055998032709E-6</c:v>
                </c:pt>
                <c:pt idx="462">
                  <c:v>-2.3031333117262273E-6</c:v>
                </c:pt>
                <c:pt idx="463">
                  <c:v>-2.3137391178318781E-6</c:v>
                </c:pt>
                <c:pt idx="464">
                  <c:v>-2.3242230181202223E-6</c:v>
                </c:pt>
                <c:pt idx="465">
                  <c:v>-2.3345850125912598E-6</c:v>
                </c:pt>
                <c:pt idx="466">
                  <c:v>-2.344825101244991E-6</c:v>
                </c:pt>
                <c:pt idx="467">
                  <c:v>-2.3549432840814164E-6</c:v>
                </c:pt>
                <c:pt idx="468">
                  <c:v>-2.364939561100535E-6</c:v>
                </c:pt>
                <c:pt idx="469">
                  <c:v>-2.3748139323023474E-6</c:v>
                </c:pt>
                <c:pt idx="470">
                  <c:v>-2.3845663976868535E-6</c:v>
                </c:pt>
                <c:pt idx="471">
                  <c:v>-2.3941969572540533E-6</c:v>
                </c:pt>
                <c:pt idx="472">
                  <c:v>-2.4037056110039468E-6</c:v>
                </c:pt>
                <c:pt idx="473">
                  <c:v>-2.4130923589365341E-6</c:v>
                </c:pt>
                <c:pt idx="474">
                  <c:v>-2.4223572010518151E-6</c:v>
                </c:pt>
                <c:pt idx="475">
                  <c:v>-2.4315001373497894E-6</c:v>
                </c:pt>
                <c:pt idx="476">
                  <c:v>-2.4405211678304573E-6</c:v>
                </c:pt>
                <c:pt idx="477">
                  <c:v>-2.4494202924938191E-6</c:v>
                </c:pt>
                <c:pt idx="478">
                  <c:v>-2.4581975113398745E-6</c:v>
                </c:pt>
                <c:pt idx="479">
                  <c:v>-2.4668528243686237E-6</c:v>
                </c:pt>
                <c:pt idx="480">
                  <c:v>-2.4753862315800666E-6</c:v>
                </c:pt>
                <c:pt idx="481">
                  <c:v>-2.4837977329742032E-6</c:v>
                </c:pt>
                <c:pt idx="482">
                  <c:v>-2.4920873285510331E-6</c:v>
                </c:pt>
                <c:pt idx="483">
                  <c:v>-2.5002550183105567E-6</c:v>
                </c:pt>
                <c:pt idx="484">
                  <c:v>-2.508300802252774E-6</c:v>
                </c:pt>
                <c:pt idx="485">
                  <c:v>-2.5162246803776851E-6</c:v>
                </c:pt>
                <c:pt idx="486">
                  <c:v>-2.5240266526852899E-6</c:v>
                </c:pt>
                <c:pt idx="487">
                  <c:v>-2.5317067191755884E-6</c:v>
                </c:pt>
                <c:pt idx="488">
                  <c:v>-2.5392648798485806E-6</c:v>
                </c:pt>
                <c:pt idx="489">
                  <c:v>-2.5467011347042662E-6</c:v>
                </c:pt>
                <c:pt idx="490">
                  <c:v>-2.5540154837426454E-6</c:v>
                </c:pt>
                <c:pt idx="491">
                  <c:v>-2.5612079269637184E-6</c:v>
                </c:pt>
                <c:pt idx="492">
                  <c:v>-2.5682784643674851E-6</c:v>
                </c:pt>
                <c:pt idx="493">
                  <c:v>-2.5752270959539455E-6</c:v>
                </c:pt>
                <c:pt idx="494">
                  <c:v>-2.5820538217230996E-6</c:v>
                </c:pt>
                <c:pt idx="495">
                  <c:v>-2.5887586416749475E-6</c:v>
                </c:pt>
                <c:pt idx="496">
                  <c:v>-2.5953415558094887E-6</c:v>
                </c:pt>
                <c:pt idx="497">
                  <c:v>-2.601802564126724E-6</c:v>
                </c:pt>
                <c:pt idx="498">
                  <c:v>-2.608141666626653E-6</c:v>
                </c:pt>
                <c:pt idx="499">
                  <c:v>-2.6143588633092753E-6</c:v>
                </c:pt>
                <c:pt idx="500">
                  <c:v>-2.6204541541745909E-6</c:v>
                </c:pt>
                <c:pt idx="501">
                  <c:v>-2.6264275392226011E-6</c:v>
                </c:pt>
                <c:pt idx="502">
                  <c:v>-2.6322790184533046E-6</c:v>
                </c:pt>
                <c:pt idx="503">
                  <c:v>-2.6380085918667014E-6</c:v>
                </c:pt>
                <c:pt idx="504">
                  <c:v>-2.6436162594627923E-6</c:v>
                </c:pt>
                <c:pt idx="505">
                  <c:v>-2.649102021241577E-6</c:v>
                </c:pt>
                <c:pt idx="506">
                  <c:v>-2.6544658772030549E-6</c:v>
                </c:pt>
                <c:pt idx="507">
                  <c:v>-2.6597078273472262E-6</c:v>
                </c:pt>
                <c:pt idx="508">
                  <c:v>-2.6648278716740916E-6</c:v>
                </c:pt>
                <c:pt idx="509">
                  <c:v>-2.6698260101836507E-6</c:v>
                </c:pt>
                <c:pt idx="510">
                  <c:v>-2.6747022428759031E-6</c:v>
                </c:pt>
                <c:pt idx="511">
                  <c:v>-2.6794565697508501E-6</c:v>
                </c:pt>
                <c:pt idx="512">
                  <c:v>-2.6840889908084899E-6</c:v>
                </c:pt>
                <c:pt idx="513">
                  <c:v>-2.6885995060488235E-6</c:v>
                </c:pt>
                <c:pt idx="514">
                  <c:v>-2.6929881154718512E-6</c:v>
                </c:pt>
                <c:pt idx="515">
                  <c:v>-2.6972548190775727E-6</c:v>
                </c:pt>
                <c:pt idx="516">
                  <c:v>-2.701399616865987E-6</c:v>
                </c:pt>
                <c:pt idx="517">
                  <c:v>-2.7054225088370954E-6</c:v>
                </c:pt>
                <c:pt idx="518">
                  <c:v>-2.7093234949908976E-6</c:v>
                </c:pt>
                <c:pt idx="519">
                  <c:v>-2.7131025753273931E-6</c:v>
                </c:pt>
                <c:pt idx="520">
                  <c:v>-2.7167597498465823E-6</c:v>
                </c:pt>
                <c:pt idx="521">
                  <c:v>-2.7202950185484656E-6</c:v>
                </c:pt>
                <c:pt idx="522">
                  <c:v>-2.7237083814330427E-6</c:v>
                </c:pt>
                <c:pt idx="523">
                  <c:v>-2.7269998385003131E-6</c:v>
                </c:pt>
                <c:pt idx="524">
                  <c:v>-2.7301693897502767E-6</c:v>
                </c:pt>
                <c:pt idx="525">
                  <c:v>-2.7332170351829346E-6</c:v>
                </c:pt>
                <c:pt idx="526">
                  <c:v>-2.7361427747982861E-6</c:v>
                </c:pt>
                <c:pt idx="527">
                  <c:v>-2.7389466085963309E-6</c:v>
                </c:pt>
                <c:pt idx="528">
                  <c:v>-2.7416285365770699E-6</c:v>
                </c:pt>
                <c:pt idx="529">
                  <c:v>-2.7441885587405022E-6</c:v>
                </c:pt>
                <c:pt idx="530">
                  <c:v>-2.7466266750866282E-6</c:v>
                </c:pt>
                <c:pt idx="531">
                  <c:v>-2.7489428856154483E-6</c:v>
                </c:pt>
                <c:pt idx="532">
                  <c:v>-2.7511371903269617E-6</c:v>
                </c:pt>
                <c:pt idx="533">
                  <c:v>-2.7532095892211685E-6</c:v>
                </c:pt>
                <c:pt idx="534">
                  <c:v>-2.7551600822980689E-6</c:v>
                </c:pt>
                <c:pt idx="535">
                  <c:v>-2.7569886695576635E-6</c:v>
                </c:pt>
                <c:pt idx="536">
                  <c:v>-2.7586953509999518E-6</c:v>
                </c:pt>
                <c:pt idx="537">
                  <c:v>-2.7602801266249335E-6</c:v>
                </c:pt>
                <c:pt idx="538">
                  <c:v>-2.7617429964326088E-6</c:v>
                </c:pt>
                <c:pt idx="539">
                  <c:v>-2.7630839604229783E-6</c:v>
                </c:pt>
                <c:pt idx="540">
                  <c:v>-2.7643030185960407E-6</c:v>
                </c:pt>
                <c:pt idx="541">
                  <c:v>-2.7654001709517967E-6</c:v>
                </c:pt>
                <c:pt idx="542">
                  <c:v>-2.766375417490247E-6</c:v>
                </c:pt>
                <c:pt idx="543">
                  <c:v>-2.7672287582113909E-6</c:v>
                </c:pt>
                <c:pt idx="544">
                  <c:v>-2.7679601931152277E-6</c:v>
                </c:pt>
                <c:pt idx="545">
                  <c:v>-2.7685697222017591E-6</c:v>
                </c:pt>
                <c:pt idx="546">
                  <c:v>-2.7690573454709838E-6</c:v>
                </c:pt>
                <c:pt idx="547">
                  <c:v>-2.7694230629229022E-6</c:v>
                </c:pt>
                <c:pt idx="548">
                  <c:v>-2.769666874557514E-6</c:v>
                </c:pt>
                <c:pt idx="549">
                  <c:v>-2.7697887803748198E-6</c:v>
                </c:pt>
                <c:pt idx="550">
                  <c:v>-2.769788780374819E-6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9.4E-7</c:v>
                </c:pt>
                <c:pt idx="1">
                  <c:v>1.8800243274581659E-6</c:v>
                </c:pt>
                <c:pt idx="2">
                  <c:v>2.8200973098326637E-6</c:v>
                </c:pt>
                <c:pt idx="3">
                  <c:v>3.7602432745816593E-6</c:v>
                </c:pt>
                <c:pt idx="4">
                  <c:v>4.7004865491633185E-6</c:v>
                </c:pt>
                <c:pt idx="5">
                  <c:v>5.6408514610358071E-6</c:v>
                </c:pt>
                <c:pt idx="6">
                  <c:v>6.5813623376572911E-6</c:v>
                </c:pt>
                <c:pt idx="7">
                  <c:v>7.5220435064859362E-6</c:v>
                </c:pt>
                <c:pt idx="8">
                  <c:v>8.4629192949799085E-6</c:v>
                </c:pt>
                <c:pt idx="9">
                  <c:v>9.4040140305973746E-6</c:v>
                </c:pt>
                <c:pt idx="10">
                  <c:v>1.03453520407965E-5</c:v>
                </c:pt>
                <c:pt idx="11">
                  <c:v>1.1286957653035449E-5</c:v>
                </c:pt>
                <c:pt idx="12">
                  <c:v>1.222885519477239E-5</c:v>
                </c:pt>
                <c:pt idx="13">
                  <c:v>1.3171068993465487E-5</c:v>
                </c:pt>
                <c:pt idx="14">
                  <c:v>1.4113623376572906E-5</c:v>
                </c:pt>
                <c:pt idx="15">
                  <c:v>1.5056542671552814E-5</c:v>
                </c:pt>
                <c:pt idx="16">
                  <c:v>1.5999851205863377E-5</c:v>
                </c:pt>
                <c:pt idx="17">
                  <c:v>1.6943573306962759E-5</c:v>
                </c:pt>
                <c:pt idx="18">
                  <c:v>1.7887733302309127E-5</c:v>
                </c:pt>
                <c:pt idx="19">
                  <c:v>1.8832355519360647E-5</c:v>
                </c:pt>
                <c:pt idx="20">
                  <c:v>1.9777464285575488E-5</c:v>
                </c:pt>
                <c:pt idx="21">
                  <c:v>2.0723083928411812E-5</c:v>
                </c:pt>
                <c:pt idx="22">
                  <c:v>2.1669238775327786E-5</c:v>
                </c:pt>
                <c:pt idx="23">
                  <c:v>2.2615953153781576E-5</c:v>
                </c:pt>
                <c:pt idx="24">
                  <c:v>2.3563251391231346E-5</c:v>
                </c:pt>
                <c:pt idx="25">
                  <c:v>2.4511157815135264E-5</c:v>
                </c:pt>
                <c:pt idx="26">
                  <c:v>2.5459696752951495E-5</c:v>
                </c:pt>
                <c:pt idx="27">
                  <c:v>2.6408892532138205E-5</c:v>
                </c:pt>
                <c:pt idx="28">
                  <c:v>2.7358769480153564E-5</c:v>
                </c:pt>
                <c:pt idx="29">
                  <c:v>2.8309351924455733E-5</c:v>
                </c:pt>
                <c:pt idx="30">
                  <c:v>2.9260664192502878E-5</c:v>
                </c:pt>
                <c:pt idx="31">
                  <c:v>3.0212730611753166E-5</c:v>
                </c:pt>
                <c:pt idx="32">
                  <c:v>3.1165575509664763E-5</c:v>
                </c:pt>
                <c:pt idx="33">
                  <c:v>3.2119223213695833E-5</c:v>
                </c:pt>
                <c:pt idx="34">
                  <c:v>3.3073698051304544E-5</c:v>
                </c:pt>
                <c:pt idx="35">
                  <c:v>3.4029024349949061E-5</c:v>
                </c:pt>
                <c:pt idx="36">
                  <c:v>3.498522643708755E-5</c:v>
                </c:pt>
                <c:pt idx="37">
                  <c:v>3.5942328640178177E-5</c:v>
                </c:pt>
                <c:pt idx="38">
                  <c:v>3.6900355286679108E-5</c:v>
                </c:pt>
                <c:pt idx="39">
                  <c:v>3.7859330704048514E-5</c:v>
                </c:pt>
                <c:pt idx="40">
                  <c:v>3.8819279219744557E-5</c:v>
                </c:pt>
                <c:pt idx="41">
                  <c:v>3.9780225161225401E-5</c:v>
                </c:pt>
                <c:pt idx="42">
                  <c:v>4.0742192855949212E-5</c:v>
                </c:pt>
                <c:pt idx="43">
                  <c:v>4.1705206631374156E-5</c:v>
                </c:pt>
                <c:pt idx="44">
                  <c:v>4.2669290814958399E-5</c:v>
                </c:pt>
                <c:pt idx="45">
                  <c:v>4.3634469734160107E-5</c:v>
                </c:pt>
                <c:pt idx="46">
                  <c:v>4.4600767716437446E-5</c:v>
                </c:pt>
                <c:pt idx="47">
                  <c:v>4.5568209089248582E-5</c:v>
                </c:pt>
                <c:pt idx="48">
                  <c:v>4.653681818005168E-5</c:v>
                </c:pt>
                <c:pt idx="49">
                  <c:v>4.7506619316304914E-5</c:v>
                </c:pt>
                <c:pt idx="50">
                  <c:v>4.8477636825466441E-5</c:v>
                </c:pt>
                <c:pt idx="51">
                  <c:v>4.944989503499443E-5</c:v>
                </c:pt>
                <c:pt idx="52">
                  <c:v>5.0423418272347044E-5</c:v>
                </c:pt>
                <c:pt idx="53">
                  <c:v>5.139823086498245E-5</c:v>
                </c:pt>
                <c:pt idx="54">
                  <c:v>5.2374357140358814E-5</c:v>
                </c:pt>
                <c:pt idx="55">
                  <c:v>5.3351821425934303E-5</c:v>
                </c:pt>
                <c:pt idx="56">
                  <c:v>5.433064804916708E-5</c:v>
                </c:pt>
                <c:pt idx="57">
                  <c:v>5.531086133751532E-5</c:v>
                </c:pt>
                <c:pt idx="58">
                  <c:v>5.6292485618437182E-5</c:v>
                </c:pt>
                <c:pt idx="59">
                  <c:v>5.7275545219390831E-5</c:v>
                </c:pt>
                <c:pt idx="60">
                  <c:v>5.8260064467834433E-5</c:v>
                </c:pt>
                <c:pt idx="61">
                  <c:v>5.9246067691226154E-5</c:v>
                </c:pt>
                <c:pt idx="62">
                  <c:v>6.0233579217024161E-5</c:v>
                </c:pt>
                <c:pt idx="63">
                  <c:v>6.1222623372686618E-5</c:v>
                </c:pt>
                <c:pt idx="64">
                  <c:v>6.2213224485671692E-5</c:v>
                </c:pt>
                <c:pt idx="65">
                  <c:v>6.3205406883437549E-5</c:v>
                </c:pt>
                <c:pt idx="66">
                  <c:v>6.4199194893442354E-5</c:v>
                </c:pt>
                <c:pt idx="67">
                  <c:v>6.5194612843144274E-5</c:v>
                </c:pt>
                <c:pt idx="68">
                  <c:v>6.6191685060001487E-5</c:v>
                </c:pt>
                <c:pt idx="69">
                  <c:v>6.7190435871472147E-5</c:v>
                </c:pt>
                <c:pt idx="70">
                  <c:v>6.8190889605014419E-5</c:v>
                </c:pt>
                <c:pt idx="71">
                  <c:v>6.9193070588086469E-5</c:v>
                </c:pt>
                <c:pt idx="72">
                  <c:v>7.0197003148146463E-5</c:v>
                </c:pt>
                <c:pt idx="73">
                  <c:v>7.1202711612652566E-5</c:v>
                </c:pt>
                <c:pt idx="74">
                  <c:v>7.2210220309062946E-5</c:v>
                </c:pt>
                <c:pt idx="75">
                  <c:v>7.3219553564835767E-5</c:v>
                </c:pt>
                <c:pt idx="76">
                  <c:v>7.4230735707429195E-5</c:v>
                </c:pt>
                <c:pt idx="77">
                  <c:v>7.5243791064301396E-5</c:v>
                </c:pt>
                <c:pt idx="78">
                  <c:v>7.6258743962910537E-5</c:v>
                </c:pt>
                <c:pt idx="79">
                  <c:v>7.7275618730714783E-5</c:v>
                </c:pt>
                <c:pt idx="80">
                  <c:v>7.8294439695172314E-5</c:v>
                </c:pt>
                <c:pt idx="81">
                  <c:v>7.9315231183741281E-5</c:v>
                </c:pt>
                <c:pt idx="82">
                  <c:v>8.0338017523879851E-5</c:v>
                </c:pt>
                <c:pt idx="83">
                  <c:v>8.136282304304619E-5</c:v>
                </c:pt>
                <c:pt idx="84">
                  <c:v>8.2389672068698463E-5</c:v>
                </c:pt>
                <c:pt idx="85">
                  <c:v>8.3418588928294837E-5</c:v>
                </c:pt>
                <c:pt idx="86">
                  <c:v>8.4449597949293477E-5</c:v>
                </c:pt>
                <c:pt idx="87">
                  <c:v>8.5482723459152549E-5</c:v>
                </c:pt>
                <c:pt idx="88">
                  <c:v>8.651798978533022E-5</c:v>
                </c:pt>
                <c:pt idx="89">
                  <c:v>8.7555421255284654E-5</c:v>
                </c:pt>
                <c:pt idx="90">
                  <c:v>8.8595042196474032E-5</c:v>
                </c:pt>
                <c:pt idx="91">
                  <c:v>8.9636876936356505E-5</c:v>
                </c:pt>
                <c:pt idx="92">
                  <c:v>9.068094980239024E-5</c:v>
                </c:pt>
                <c:pt idx="93">
                  <c:v>9.1727285122033403E-5</c:v>
                </c:pt>
                <c:pt idx="94">
                  <c:v>9.2775907222744159E-5</c:v>
                </c:pt>
                <c:pt idx="95">
                  <c:v>9.3826840431980674E-5</c:v>
                </c:pt>
                <c:pt idx="96">
                  <c:v>9.4880109077201115E-5</c:v>
                </c:pt>
                <c:pt idx="97">
                  <c:v>9.5935737485863647E-5</c:v>
                </c:pt>
                <c:pt idx="98">
                  <c:v>9.6993749985426435E-5</c:v>
                </c:pt>
                <c:pt idx="99">
                  <c:v>9.8054170903347647E-5</c:v>
                </c:pt>
                <c:pt idx="100">
                  <c:v>9.911702456708546E-5</c:v>
                </c:pt>
                <c:pt idx="101">
                  <c:v>1.0018233530409803E-4</c:v>
                </c:pt>
                <c:pt idx="102">
                  <c:v>1.0125012744184352E-4</c:v>
                </c:pt>
                <c:pt idx="103">
                  <c:v>1.0232042530778009E-4</c:v>
                </c:pt>
                <c:pt idx="104">
                  <c:v>1.0339325322936592E-4</c:v>
                </c:pt>
                <c:pt idx="105">
                  <c:v>1.0446863553405917E-4</c:v>
                </c:pt>
                <c:pt idx="106">
                  <c:v>1.05546596549318E-4</c:v>
                </c:pt>
                <c:pt idx="107">
                  <c:v>1.0662716060260058E-4</c:v>
                </c:pt>
                <c:pt idx="108">
                  <c:v>1.0771035202136508E-4</c:v>
                </c:pt>
                <c:pt idx="109">
                  <c:v>1.0879619513306968E-4</c:v>
                </c:pt>
                <c:pt idx="110">
                  <c:v>1.0988471426517251E-4</c:v>
                </c:pt>
                <c:pt idx="111">
                  <c:v>1.1097593374513177E-4</c:v>
                </c:pt>
                <c:pt idx="112">
                  <c:v>1.120698779004056E-4</c:v>
                </c:pt>
                <c:pt idx="113">
                  <c:v>1.1316657105845217E-4</c:v>
                </c:pt>
                <c:pt idx="114">
                  <c:v>1.1426603754672966E-4</c:v>
                </c:pt>
                <c:pt idx="115">
                  <c:v>1.1536830169269623E-4</c:v>
                </c:pt>
                <c:pt idx="116">
                  <c:v>1.1647338782381005E-4</c:v>
                </c:pt>
                <c:pt idx="117">
                  <c:v>1.1758132026752928E-4</c:v>
                </c:pt>
                <c:pt idx="118">
                  <c:v>1.1869212335131208E-4</c:v>
                </c:pt>
                <c:pt idx="119">
                  <c:v>1.1980582140261663E-4</c:v>
                </c:pt>
                <c:pt idx="120">
                  <c:v>1.2092243874890108E-4</c:v>
                </c:pt>
                <c:pt idx="121">
                  <c:v>1.220419997176236E-4</c:v>
                </c:pt>
                <c:pt idx="122">
                  <c:v>1.2316452863624238E-4</c:v>
                </c:pt>
                <c:pt idx="123">
                  <c:v>1.2429004983221555E-4</c:v>
                </c:pt>
                <c:pt idx="124">
                  <c:v>1.2541858763300128E-4</c:v>
                </c:pt>
                <c:pt idx="125">
                  <c:v>1.2655016636605777E-4</c:v>
                </c:pt>
                <c:pt idx="126">
                  <c:v>1.2768481035884316E-4</c:v>
                </c:pt>
                <c:pt idx="127">
                  <c:v>1.2882254393881563E-4</c:v>
                </c:pt>
                <c:pt idx="128">
                  <c:v>1.2996339143343333E-4</c:v>
                </c:pt>
                <c:pt idx="129">
                  <c:v>1.3110737717015442E-4</c:v>
                </c:pt>
                <c:pt idx="130">
                  <c:v>1.3225452547643707E-4</c:v>
                </c:pt>
                <c:pt idx="131">
                  <c:v>1.3340486067973947E-4</c:v>
                </c:pt>
                <c:pt idx="132">
                  <c:v>1.3455840710751977E-4</c:v>
                </c:pt>
                <c:pt idx="133">
                  <c:v>1.3571518908723611E-4</c:v>
                </c:pt>
                <c:pt idx="134">
                  <c:v>1.3687523094634672E-4</c:v>
                </c:pt>
                <c:pt idx="135">
                  <c:v>1.380385570123097E-4</c:v>
                </c:pt>
                <c:pt idx="136">
                  <c:v>1.3920519161258324E-4</c:v>
                </c:pt>
                <c:pt idx="137">
                  <c:v>1.4037515907462553E-4</c:v>
                </c:pt>
                <c:pt idx="138">
                  <c:v>1.415484837258947E-4</c:v>
                </c:pt>
                <c:pt idx="139">
                  <c:v>1.4272518989384892E-4</c:v>
                </c:pt>
                <c:pt idx="140">
                  <c:v>1.4390530190594637E-4</c:v>
                </c:pt>
                <c:pt idx="141">
                  <c:v>1.4508884408964522E-4</c:v>
                </c:pt>
                <c:pt idx="142">
                  <c:v>1.4627584077240362E-4</c:v>
                </c:pt>
                <c:pt idx="143">
                  <c:v>1.4746631628167976E-4</c:v>
                </c:pt>
                <c:pt idx="144">
                  <c:v>1.4866029494493179E-4</c:v>
                </c:pt>
                <c:pt idx="145">
                  <c:v>1.4985780108961786E-4</c:v>
                </c:pt>
                <c:pt idx="146">
                  <c:v>1.5105885904319615E-4</c:v>
                </c:pt>
                <c:pt idx="147">
                  <c:v>1.5226349313312483E-4</c:v>
                </c:pt>
                <c:pt idx="148">
                  <c:v>1.5347172768686207E-4</c:v>
                </c:pt>
                <c:pt idx="149">
                  <c:v>1.5468358703186604E-4</c:v>
                </c:pt>
                <c:pt idx="150">
                  <c:v>1.5589909549559489E-4</c:v>
                </c:pt>
                <c:pt idx="151">
                  <c:v>1.5711827740550678E-4</c:v>
                </c:pt>
                <c:pt idx="152">
                  <c:v>1.5834115708905988E-4</c:v>
                </c:pt>
                <c:pt idx="153">
                  <c:v>1.5956775887371238E-4</c:v>
                </c:pt>
                <c:pt idx="154">
                  <c:v>1.6079810708692242E-4</c:v>
                </c:pt>
                <c:pt idx="155">
                  <c:v>1.6203222605614819E-4</c:v>
                </c:pt>
                <c:pt idx="156">
                  <c:v>1.6327014010884784E-4</c:v>
                </c:pt>
                <c:pt idx="157">
                  <c:v>1.6451187357247952E-4</c:v>
                </c:pt>
                <c:pt idx="158">
                  <c:v>1.6575745077450143E-4</c:v>
                </c:pt>
                <c:pt idx="159">
                  <c:v>1.6700689604237171E-4</c:v>
                </c:pt>
                <c:pt idx="160">
                  <c:v>1.6826023370354853E-4</c:v>
                </c:pt>
                <c:pt idx="161">
                  <c:v>1.6951748808549007E-4</c:v>
                </c:pt>
                <c:pt idx="162">
                  <c:v>1.7077868351565449E-4</c:v>
                </c:pt>
                <c:pt idx="163">
                  <c:v>1.7204384432149993E-4</c:v>
                </c:pt>
                <c:pt idx="164">
                  <c:v>1.733129948304846E-4</c:v>
                </c:pt>
                <c:pt idx="165">
                  <c:v>1.7458615937006663E-4</c:v>
                </c:pt>
                <c:pt idx="166">
                  <c:v>1.758633622677042E-4</c:v>
                </c:pt>
                <c:pt idx="167">
                  <c:v>1.7714462785085549E-4</c:v>
                </c:pt>
                <c:pt idx="168">
                  <c:v>1.7842998044697865E-4</c:v>
                </c:pt>
                <c:pt idx="169">
                  <c:v>1.7971944438353185E-4</c:v>
                </c:pt>
                <c:pt idx="170">
                  <c:v>1.8101304398797325E-4</c:v>
                </c:pt>
                <c:pt idx="171">
                  <c:v>1.8231080358776101E-4</c:v>
                </c:pt>
                <c:pt idx="172">
                  <c:v>1.836127475103533E-4</c:v>
                </c:pt>
                <c:pt idx="173">
                  <c:v>1.849189000832083E-4</c:v>
                </c:pt>
                <c:pt idx="174">
                  <c:v>1.8622928563378417E-4</c:v>
                </c:pt>
                <c:pt idx="175">
                  <c:v>1.8754392848953908E-4</c:v>
                </c:pt>
                <c:pt idx="176">
                  <c:v>1.8886285297793119E-4</c:v>
                </c:pt>
                <c:pt idx="177">
                  <c:v>1.9018608342641864E-4</c:v>
                </c:pt>
                <c:pt idx="178">
                  <c:v>1.9151364416245963E-4</c:v>
                </c:pt>
                <c:pt idx="179">
                  <c:v>1.9284555951351232E-4</c:v>
                </c:pt>
                <c:pt idx="180">
                  <c:v>1.9418185380703487E-4</c:v>
                </c:pt>
                <c:pt idx="181">
                  <c:v>1.9552255137048546E-4</c:v>
                </c:pt>
                <c:pt idx="182">
                  <c:v>1.9686767653132224E-4</c:v>
                </c:pt>
                <c:pt idx="183">
                  <c:v>1.9821725361700336E-4</c:v>
                </c:pt>
                <c:pt idx="184">
                  <c:v>1.9957130695498704E-4</c:v>
                </c:pt>
                <c:pt idx="185">
                  <c:v>2.0092986087273139E-4</c:v>
                </c:pt>
                <c:pt idx="186">
                  <c:v>2.022929396976946E-4</c:v>
                </c:pt>
                <c:pt idx="187">
                  <c:v>2.0366056775733484E-4</c:v>
                </c:pt>
                <c:pt idx="188">
                  <c:v>2.0503276937911026E-4</c:v>
                </c:pt>
                <c:pt idx="189">
                  <c:v>2.0640956889047906E-4</c:v>
                </c:pt>
                <c:pt idx="190">
                  <c:v>2.0779099061889937E-4</c:v>
                </c:pt>
                <c:pt idx="191">
                  <c:v>2.0917705889182935E-4</c:v>
                </c:pt>
                <c:pt idx="192">
                  <c:v>2.1056779803672719E-4</c:v>
                </c:pt>
                <c:pt idx="193">
                  <c:v>2.1196323238105105E-4</c:v>
                </c:pt>
                <c:pt idx="194">
                  <c:v>2.133633862522591E-4</c:v>
                </c:pt>
                <c:pt idx="195">
                  <c:v>2.147682839778095E-4</c:v>
                </c:pt>
                <c:pt idx="196">
                  <c:v>2.1617794988516042E-4</c:v>
                </c:pt>
                <c:pt idx="197">
                  <c:v>2.1759240830177001E-4</c:v>
                </c:pt>
                <c:pt idx="198">
                  <c:v>2.1901168355509647E-4</c:v>
                </c:pt>
                <c:pt idx="199">
                  <c:v>2.2043579997259793E-4</c:v>
                </c:pt>
                <c:pt idx="200">
                  <c:v>2.2186478188173257E-4</c:v>
                </c:pt>
                <c:pt idx="201">
                  <c:v>2.2329865360995856E-4</c:v>
                </c:pt>
                <c:pt idx="202">
                  <c:v>2.2473743948473406E-4</c:v>
                </c:pt>
                <c:pt idx="203">
                  <c:v>2.2618116383351725E-4</c:v>
                </c:pt>
                <c:pt idx="204">
                  <c:v>2.2762985098376628E-4</c:v>
                </c:pt>
                <c:pt idx="205">
                  <c:v>2.2908352526293931E-4</c:v>
                </c:pt>
                <c:pt idx="206">
                  <c:v>2.305422109984945E-4</c:v>
                </c:pt>
                <c:pt idx="207">
                  <c:v>2.3200593251789005E-4</c:v>
                </c:pt>
                <c:pt idx="208">
                  <c:v>2.3347471414858411E-4</c:v>
                </c:pt>
                <c:pt idx="209">
                  <c:v>2.3494858021803485E-4</c:v>
                </c:pt>
                <c:pt idx="210">
                  <c:v>2.3642755505370042E-4</c:v>
                </c:pt>
                <c:pt idx="211">
                  <c:v>2.3791166298303901E-4</c:v>
                </c:pt>
                <c:pt idx="212">
                  <c:v>2.3940092833350877E-4</c:v>
                </c:pt>
                <c:pt idx="213">
                  <c:v>2.4089537543256785E-4</c:v>
                </c:pt>
                <c:pt idx="214">
                  <c:v>2.4239502860767443E-4</c:v>
                </c:pt>
                <c:pt idx="215">
                  <c:v>2.4389991218628669E-4</c:v>
                </c:pt>
                <c:pt idx="216">
                  <c:v>2.454100504958628E-4</c:v>
                </c:pt>
                <c:pt idx="217">
                  <c:v>2.4692546786386088E-4</c:v>
                </c:pt>
                <c:pt idx="218">
                  <c:v>2.4844618861773914E-4</c:v>
                </c:pt>
                <c:pt idx="219">
                  <c:v>2.4997223708495572E-4</c:v>
                </c:pt>
                <c:pt idx="220">
                  <c:v>2.515036375929688E-4</c:v>
                </c:pt>
                <c:pt idx="221">
                  <c:v>2.5304041446923655E-4</c:v>
                </c:pt>
                <c:pt idx="222">
                  <c:v>2.5458259204121715E-4</c:v>
                </c:pt>
                <c:pt idx="223">
                  <c:v>2.5613019463636874E-4</c:v>
                </c:pt>
                <c:pt idx="224">
                  <c:v>2.5768324658214948E-4</c:v>
                </c:pt>
                <c:pt idx="225">
                  <c:v>2.5924177220601756E-4</c:v>
                </c:pt>
                <c:pt idx="226">
                  <c:v>2.6080579583543111E-4</c:v>
                </c:pt>
                <c:pt idx="227">
                  <c:v>2.6237534179784835E-4</c:v>
                </c:pt>
                <c:pt idx="228">
                  <c:v>2.6395043442072741E-4</c:v>
                </c:pt>
                <c:pt idx="229">
                  <c:v>2.6553109803152648E-4</c:v>
                </c:pt>
                <c:pt idx="230">
                  <c:v>2.6711735695770367E-4</c:v>
                </c:pt>
                <c:pt idx="231">
                  <c:v>2.6870923552671722E-4</c:v>
                </c:pt>
                <c:pt idx="232">
                  <c:v>2.7030675806602526E-4</c:v>
                </c:pt>
                <c:pt idx="233">
                  <c:v>2.7190994890308591E-4</c:v>
                </c:pt>
                <c:pt idx="234">
                  <c:v>2.735188323653574E-4</c:v>
                </c:pt>
                <c:pt idx="235">
                  <c:v>2.7513343278029787E-4</c:v>
                </c:pt>
                <c:pt idx="236">
                  <c:v>2.7675377447536548E-4</c:v>
                </c:pt>
                <c:pt idx="237">
                  <c:v>2.7837988177801843E-4</c:v>
                </c:pt>
                <c:pt idx="238">
                  <c:v>2.8001177901571488E-4</c:v>
                </c:pt>
                <c:pt idx="239">
                  <c:v>2.8164949051591296E-4</c:v>
                </c:pt>
                <c:pt idx="240">
                  <c:v>2.8329304060607086E-4</c:v>
                </c:pt>
                <c:pt idx="241">
                  <c:v>2.8494245361364675E-4</c:v>
                </c:pt>
                <c:pt idx="242">
                  <c:v>2.8659775386609876E-4</c:v>
                </c:pt>
                <c:pt idx="243">
                  <c:v>2.8825896569088512E-4</c:v>
                </c:pt>
                <c:pt idx="244">
                  <c:v>2.8992611341546395E-4</c:v>
                </c:pt>
                <c:pt idx="245">
                  <c:v>2.9159922136729344E-4</c:v>
                </c:pt>
                <c:pt idx="246">
                  <c:v>2.9327831387383172E-4</c:v>
                </c:pt>
                <c:pt idx="247">
                  <c:v>2.94963415262537E-4</c:v>
                </c:pt>
                <c:pt idx="248">
                  <c:v>2.9665454986086743E-4</c:v>
                </c:pt>
                <c:pt idx="249">
                  <c:v>2.9835174199628113E-4</c:v>
                </c:pt>
                <c:pt idx="250">
                  <c:v>3.0005501599623632E-4</c:v>
                </c:pt>
                <c:pt idx="251">
                  <c:v>3.0176439618819113E-4</c:v>
                </c:pt>
                <c:pt idx="252">
                  <c:v>3.0347990689960375E-4</c:v>
                </c:pt>
                <c:pt idx="253">
                  <c:v>3.0520157245793236E-4</c:v>
                </c:pt>
                <c:pt idx="254">
                  <c:v>3.0692941719063512E-4</c:v>
                </c:pt>
                <c:pt idx="255">
                  <c:v>3.0866346542517017E-4</c:v>
                </c:pt>
                <c:pt idx="256">
                  <c:v>3.1040374148899569E-4</c:v>
                </c:pt>
                <c:pt idx="257">
                  <c:v>3.1215026970956986E-4</c:v>
                </c:pt>
                <c:pt idx="258">
                  <c:v>3.1390307441435085E-4</c:v>
                </c:pt>
                <c:pt idx="259">
                  <c:v>3.156621799307968E-4</c:v>
                </c:pt>
                <c:pt idx="260">
                  <c:v>3.1742761058636587E-4</c:v>
                </c:pt>
                <c:pt idx="261">
                  <c:v>3.1919939070851626E-4</c:v>
                </c:pt>
                <c:pt idx="262">
                  <c:v>3.2097754462470608E-4</c:v>
                </c:pt>
                <c:pt idx="263">
                  <c:v>3.2276209666239357E-4</c:v>
                </c:pt>
                <c:pt idx="264">
                  <c:v>3.2455307114903685E-4</c:v>
                </c:pt>
                <c:pt idx="265">
                  <c:v>3.2635049241209411E-4</c:v>
                </c:pt>
                <c:pt idx="266">
                  <c:v>3.2815438477902347E-4</c:v>
                </c:pt>
                <c:pt idx="267">
                  <c:v>3.2996477257728315E-4</c:v>
                </c:pt>
                <c:pt idx="268">
                  <c:v>3.317816801343313E-4</c:v>
                </c:pt>
                <c:pt idx="269">
                  <c:v>3.3360513177762603E-4</c:v>
                </c:pt>
                <c:pt idx="270">
                  <c:v>3.3543515183462558E-4</c:v>
                </c:pt>
                <c:pt idx="271">
                  <c:v>3.3727176463278807E-4</c:v>
                </c:pt>
                <c:pt idx="272">
                  <c:v>3.3911499449957168E-4</c:v>
                </c:pt>
                <c:pt idx="273">
                  <c:v>3.4096486576243459E-4</c:v>
                </c:pt>
                <c:pt idx="274">
                  <c:v>3.4282140274883498E-4</c:v>
                </c:pt>
                <c:pt idx="275">
                  <c:v>3.4464441563547614E-4</c:v>
                </c:pt>
                <c:pt idx="276">
                  <c:v>3.4643402632817533E-4</c:v>
                </c:pt>
                <c:pt idx="277">
                  <c:v>3.4819035673274991E-4</c:v>
                </c:pt>
                <c:pt idx="278">
                  <c:v>3.4991352875501718E-4</c:v>
                </c:pt>
                <c:pt idx="279">
                  <c:v>3.5160366430079441E-4</c:v>
                </c:pt>
                <c:pt idx="280">
                  <c:v>3.5326088527589896E-4</c:v>
                </c:pt>
                <c:pt idx="281">
                  <c:v>3.5488531358614808E-4</c:v>
                </c:pt>
                <c:pt idx="282">
                  <c:v>3.5647707113735909E-4</c:v>
                </c:pt>
                <c:pt idx="283">
                  <c:v>3.5803627983534934E-4</c:v>
                </c:pt>
                <c:pt idx="284">
                  <c:v>3.5956306158593608E-4</c:v>
                </c:pt>
                <c:pt idx="285">
                  <c:v>3.6105753829493664E-4</c:v>
                </c:pt>
                <c:pt idx="286">
                  <c:v>3.6251983186816837E-4</c:v>
                </c:pt>
                <c:pt idx="287">
                  <c:v>3.6395006421144853E-4</c:v>
                </c:pt>
                <c:pt idx="288">
                  <c:v>3.6534835723059443E-4</c:v>
                </c:pt>
                <c:pt idx="289">
                  <c:v>3.6671483283142337E-4</c:v>
                </c:pt>
                <c:pt idx="290">
                  <c:v>3.6804961291975267E-4</c:v>
                </c:pt>
                <c:pt idx="291">
                  <c:v>3.6935281940139963E-4</c:v>
                </c:pt>
                <c:pt idx="292">
                  <c:v>3.7062457418218152E-4</c:v>
                </c:pt>
                <c:pt idx="293">
                  <c:v>3.7186499916791568E-4</c:v>
                </c:pt>
                <c:pt idx="294">
                  <c:v>3.7307421626441944E-4</c:v>
                </c:pt>
                <c:pt idx="295">
                  <c:v>3.7425234737751011E-4</c:v>
                </c:pt>
                <c:pt idx="296">
                  <c:v>3.7539951441300492E-4</c:v>
                </c:pt>
                <c:pt idx="297">
                  <c:v>3.7651583927672126E-4</c:v>
                </c:pt>
                <c:pt idx="298">
                  <c:v>3.7760144387447638E-4</c:v>
                </c:pt>
                <c:pt idx="299">
                  <c:v>3.7865645011208763E-4</c:v>
                </c:pt>
                <c:pt idx="300">
                  <c:v>3.7968097989537228E-4</c:v>
                </c:pt>
                <c:pt idx="301">
                  <c:v>3.8067515513014768E-4</c:v>
                </c:pt>
                <c:pt idx="302">
                  <c:v>3.816390977222311E-4</c:v>
                </c:pt>
                <c:pt idx="303">
                  <c:v>3.8257292957743984E-4</c:v>
                </c:pt>
                <c:pt idx="304">
                  <c:v>3.8347677260159126E-4</c:v>
                </c:pt>
                <c:pt idx="305">
                  <c:v>3.8435074870050263E-4</c:v>
                </c:pt>
                <c:pt idx="306">
                  <c:v>3.8519497977999124E-4</c:v>
                </c:pt>
                <c:pt idx="307">
                  <c:v>3.8600958774587441E-4</c:v>
                </c:pt>
                <c:pt idx="308">
                  <c:v>3.8679469450396945E-4</c:v>
                </c:pt>
                <c:pt idx="309">
                  <c:v>3.8755042196009367E-4</c:v>
                </c:pt>
                <c:pt idx="310">
                  <c:v>3.8827689202006437E-4</c:v>
                </c:pt>
                <c:pt idx="311">
                  <c:v>3.8897422658969887E-4</c:v>
                </c:pt>
                <c:pt idx="312">
                  <c:v>3.8964254757481442E-4</c:v>
                </c:pt>
                <c:pt idx="313">
                  <c:v>3.9028197688122839E-4</c:v>
                </c:pt>
                <c:pt idx="314">
                  <c:v>3.9089263641475808E-4</c:v>
                </c:pt>
                <c:pt idx="315">
                  <c:v>3.9147464808122074E-4</c:v>
                </c:pt>
                <c:pt idx="316">
                  <c:v>3.9202813378643375E-4</c:v>
                </c:pt>
                <c:pt idx="317">
                  <c:v>3.9255321543621435E-4</c:v>
                </c:pt>
                <c:pt idx="318">
                  <c:v>3.9305001493637992E-4</c:v>
                </c:pt>
                <c:pt idx="319">
                  <c:v>3.935186541927477E-4</c:v>
                </c:pt>
                <c:pt idx="320">
                  <c:v>3.9395925511113506E-4</c:v>
                </c:pt>
                <c:pt idx="321">
                  <c:v>3.9437193959735925E-4</c:v>
                </c:pt>
                <c:pt idx="322">
                  <c:v>3.9475682955723759E-4</c:v>
                </c:pt>
                <c:pt idx="323">
                  <c:v>3.9511404689658737E-4</c:v>
                </c:pt>
                <c:pt idx="324">
                  <c:v>3.9544371352122598E-4</c:v>
                </c:pt>
                <c:pt idx="325">
                  <c:v>3.9574595133697065E-4</c:v>
                </c:pt>
                <c:pt idx="326">
                  <c:v>3.9602088224963871E-4</c:v>
                </c:pt>
                <c:pt idx="327">
                  <c:v>3.9626862816504745E-4</c:v>
                </c:pt>
                <c:pt idx="328">
                  <c:v>3.9648931098901419E-4</c:v>
                </c:pt>
                <c:pt idx="329">
                  <c:v>3.9668305262735619E-4</c:v>
                </c:pt>
                <c:pt idx="330">
                  <c:v>3.968499749858908E-4</c:v>
                </c:pt>
                <c:pt idx="331">
                  <c:v>3.9699019997043534E-4</c:v>
                </c:pt>
                <c:pt idx="332">
                  <c:v>3.9710384948680712E-4</c:v>
                </c:pt>
                <c:pt idx="333">
                  <c:v>3.9719104544082339E-4</c:v>
                </c:pt>
                <c:pt idx="334">
                  <c:v>3.972519097383015E-4</c:v>
                </c:pt>
                <c:pt idx="335">
                  <c:v>3.9728656428505879E-4</c:v>
                </c:pt>
                <c:pt idx="336">
                  <c:v>3.9729513098691249E-4</c:v>
                </c:pt>
                <c:pt idx="337">
                  <c:v>3.9727773174967997E-4</c:v>
                </c:pt>
                <c:pt idx="338">
                  <c:v>3.9723448847917849E-4</c:v>
                </c:pt>
                <c:pt idx="339">
                  <c:v>3.9716552308122536E-4</c:v>
                </c:pt>
                <c:pt idx="340">
                  <c:v>3.9707095746163793E-4</c:v>
                </c:pt>
                <c:pt idx="341">
                  <c:v>3.9695091352623347E-4</c:v>
                </c:pt>
                <c:pt idx="342">
                  <c:v>3.9680551318082929E-4</c:v>
                </c:pt>
                <c:pt idx="343">
                  <c:v>3.9663487833124268E-4</c:v>
                </c:pt>
                <c:pt idx="344">
                  <c:v>3.9643913088329097E-4</c:v>
                </c:pt>
                <c:pt idx="345">
                  <c:v>3.9621839274279146E-4</c:v>
                </c:pt>
                <c:pt idx="346">
                  <c:v>3.9597278581556146E-4</c:v>
                </c:pt>
                <c:pt idx="347">
                  <c:v>3.9570243200741828E-4</c:v>
                </c:pt>
                <c:pt idx="348">
                  <c:v>3.9540745322417923E-4</c:v>
                </c:pt>
                <c:pt idx="349">
                  <c:v>3.9508797137166162E-4</c:v>
                </c:pt>
                <c:pt idx="350">
                  <c:v>3.947441083556827E-4</c:v>
                </c:pt>
                <c:pt idx="351">
                  <c:v>3.9437598608205984E-4</c:v>
                </c:pt>
                <c:pt idx="352">
                  <c:v>3.9398372645661035E-4</c:v>
                </c:pt>
                <c:pt idx="353">
                  <c:v>3.9356745138515147E-4</c:v>
                </c:pt>
                <c:pt idx="354">
                  <c:v>3.9312728277350058E-4</c:v>
                </c:pt>
                <c:pt idx="355">
                  <c:v>3.9266334252747493E-4</c:v>
                </c:pt>
                <c:pt idx="356">
                  <c:v>3.9217575255289189E-4</c:v>
                </c:pt>
                <c:pt idx="357">
                  <c:v>3.916646347555687E-4</c:v>
                </c:pt>
                <c:pt idx="358">
                  <c:v>3.9113011104132268E-4</c:v>
                </c:pt>
                <c:pt idx="359">
                  <c:v>3.9057230331597119E-4</c:v>
                </c:pt>
                <c:pt idx="360">
                  <c:v>3.8999133348533149E-4</c:v>
                </c:pt>
                <c:pt idx="361">
                  <c:v>3.8938732345522088E-4</c:v>
                </c:pt>
                <c:pt idx="362">
                  <c:v>3.8876039513145667E-4</c:v>
                </c:pt>
                <c:pt idx="363">
                  <c:v>3.8811067041985618E-4</c:v>
                </c:pt>
                <c:pt idx="364">
                  <c:v>3.8743827122623671E-4</c:v>
                </c:pt>
                <c:pt idx="365">
                  <c:v>3.8674331945641558E-4</c:v>
                </c:pt>
                <c:pt idx="366">
                  <c:v>3.8602593701621008E-4</c:v>
                </c:pt>
                <c:pt idx="367">
                  <c:v>3.8528624581143754E-4</c:v>
                </c:pt>
                <c:pt idx="368">
                  <c:v>3.8452436774791526E-4</c:v>
                </c:pt>
                <c:pt idx="369">
                  <c:v>3.8374042473146049E-4</c:v>
                </c:pt>
                <c:pt idx="370">
                  <c:v>3.829345386678906E-4</c:v>
                </c:pt>
                <c:pt idx="371">
                  <c:v>3.8210683146302289E-4</c:v>
                </c:pt>
                <c:pt idx="372">
                  <c:v>3.8125742502267463E-4</c:v>
                </c:pt>
                <c:pt idx="373">
                  <c:v>3.8038644125266318E-4</c:v>
                </c:pt>
                <c:pt idx="374">
                  <c:v>3.7949400205880579E-4</c:v>
                </c:pt>
                <c:pt idx="375">
                  <c:v>3.7858022934691982E-4</c:v>
                </c:pt>
                <c:pt idx="376">
                  <c:v>3.7764524502282253E-4</c:v>
                </c:pt>
                <c:pt idx="377">
                  <c:v>3.7668917099233123E-4</c:v>
                </c:pt>
                <c:pt idx="378">
                  <c:v>3.7571212916126322E-4</c:v>
                </c:pt>
                <c:pt idx="379">
                  <c:v>3.7471424143543588E-4</c:v>
                </c:pt>
                <c:pt idx="380">
                  <c:v>3.7369562972066646E-4</c:v>
                </c:pt>
                <c:pt idx="381">
                  <c:v>3.7265641592277226E-4</c:v>
                </c:pt>
                <c:pt idx="382">
                  <c:v>3.715967219475706E-4</c:v>
                </c:pt>
                <c:pt idx="383">
                  <c:v>3.7051666970087878E-4</c:v>
                </c:pt>
                <c:pt idx="384">
                  <c:v>3.6941638108851411E-4</c:v>
                </c:pt>
                <c:pt idx="385">
                  <c:v>3.6829597801629391E-4</c:v>
                </c:pt>
                <c:pt idx="386">
                  <c:v>3.6715558239003543E-4</c:v>
                </c:pt>
                <c:pt idx="387">
                  <c:v>3.6599531611555602E-4</c:v>
                </c:pt>
                <c:pt idx="388">
                  <c:v>3.6481530109867301E-4</c:v>
                </c:pt>
                <c:pt idx="389">
                  <c:v>3.636156592452037E-4</c:v>
                </c:pt>
                <c:pt idx="390">
                  <c:v>3.6239651246096534E-4</c:v>
                </c:pt>
                <c:pt idx="391">
                  <c:v>3.611579826517753E-4</c:v>
                </c:pt>
                <c:pt idx="392">
                  <c:v>3.5990019172345083E-4</c:v>
                </c:pt>
                <c:pt idx="393">
                  <c:v>3.586232615818093E-4</c:v>
                </c:pt>
                <c:pt idx="394">
                  <c:v>3.5732731413266796E-4</c:v>
                </c:pt>
                <c:pt idx="395">
                  <c:v>3.5601247128184412E-4</c:v>
                </c:pt>
                <c:pt idx="396">
                  <c:v>3.5467885493515515E-4</c:v>
                </c:pt>
                <c:pt idx="397">
                  <c:v>3.533265869984183E-4</c:v>
                </c:pt>
                <c:pt idx="398">
                  <c:v>3.5195578937745087E-4</c:v>
                </c:pt>
                <c:pt idx="399">
                  <c:v>3.5056658397807018E-4</c:v>
                </c:pt>
                <c:pt idx="400">
                  <c:v>3.4915909270609354E-4</c:v>
                </c:pt>
                <c:pt idx="401">
                  <c:v>3.4773343746733826E-4</c:v>
                </c:pt>
                <c:pt idx="402">
                  <c:v>3.4628974016762164E-4</c:v>
                </c:pt>
                <c:pt idx="403">
                  <c:v>3.44828122712761E-4</c:v>
                </c:pt>
                <c:pt idx="404">
                  <c:v>3.4334870700857364E-4</c:v>
                </c:pt>
                <c:pt idx="405">
                  <c:v>3.4185161496087688E-4</c:v>
                </c:pt>
                <c:pt idx="406">
                  <c:v>3.4033696847548796E-4</c:v>
                </c:pt>
                <c:pt idx="407">
                  <c:v>3.3880488945822425E-4</c:v>
                </c:pt>
                <c:pt idx="408">
                  <c:v>3.3725549981490307E-4</c:v>
                </c:pt>
                <c:pt idx="409">
                  <c:v>3.3568892145134166E-4</c:v>
                </c:pt>
                <c:pt idx="410">
                  <c:v>3.341052762733574E-4</c:v>
                </c:pt>
                <c:pt idx="411">
                  <c:v>3.3250468618676752E-4</c:v>
                </c:pt>
                <c:pt idx="412">
                  <c:v>3.3088727309738941E-4</c:v>
                </c:pt>
                <c:pt idx="413">
                  <c:v>3.2925315891104031E-4</c:v>
                </c:pt>
                <c:pt idx="414">
                  <c:v>3.2760246553353753E-4</c:v>
                </c:pt>
                <c:pt idx="415">
                  <c:v>3.2593531487069843E-4</c:v>
                </c:pt>
                <c:pt idx="416">
                  <c:v>3.2425182882834028E-4</c:v>
                </c:pt>
                <c:pt idx="417">
                  <c:v>3.2255212931228038E-4</c:v>
                </c:pt>
                <c:pt idx="418">
                  <c:v>3.2083633822833603E-4</c:v>
                </c:pt>
                <c:pt idx="419">
                  <c:v>3.1910457748232456E-4</c:v>
                </c:pt>
                <c:pt idx="420">
                  <c:v>3.1735696898006326E-4</c:v>
                </c:pt>
                <c:pt idx="421">
                  <c:v>3.1559363462736945E-4</c:v>
                </c:pt>
                <c:pt idx="422">
                  <c:v>3.1381469633006044E-4</c:v>
                </c:pt>
                <c:pt idx="423">
                  <c:v>3.1202027599395353E-4</c:v>
                </c:pt>
                <c:pt idx="424">
                  <c:v>3.1021049552486604E-4</c:v>
                </c:pt>
                <c:pt idx="425">
                  <c:v>3.0838547682861522E-4</c:v>
                </c:pt>
                <c:pt idx="426">
                  <c:v>3.0654534181101843E-4</c:v>
                </c:pt>
                <c:pt idx="427">
                  <c:v>3.0469021237789298E-4</c:v>
                </c:pt>
                <c:pt idx="428">
                  <c:v>3.0282021043505613E-4</c:v>
                </c:pt>
                <c:pt idx="429">
                  <c:v>3.0093545788832524E-4</c:v>
                </c:pt>
                <c:pt idx="430">
                  <c:v>2.9903607664351757E-4</c:v>
                </c:pt>
                <c:pt idx="431">
                  <c:v>2.9712218860645042E-4</c:v>
                </c:pt>
                <c:pt idx="432">
                  <c:v>2.9519391568294116E-4</c:v>
                </c:pt>
                <c:pt idx="433">
                  <c:v>2.9325137977880705E-4</c:v>
                </c:pt>
                <c:pt idx="434">
                  <c:v>2.9129470279986539E-4</c:v>
                </c:pt>
                <c:pt idx="435">
                  <c:v>2.8932400665193354E-4</c:v>
                </c:pt>
                <c:pt idx="436">
                  <c:v>2.8733941324082877E-4</c:v>
                </c:pt>
                <c:pt idx="437">
                  <c:v>2.8534104447236838E-4</c:v>
                </c:pt>
                <c:pt idx="438">
                  <c:v>2.8332902225236968E-4</c:v>
                </c:pt>
                <c:pt idx="439">
                  <c:v>2.8130346848664997E-4</c:v>
                </c:pt>
                <c:pt idx="440">
                  <c:v>2.7926450508102658E-4</c:v>
                </c:pt>
                <c:pt idx="441">
                  <c:v>2.7721225394131675E-4</c:v>
                </c:pt>
                <c:pt idx="442">
                  <c:v>2.7514683697333784E-4</c:v>
                </c:pt>
                <c:pt idx="443">
                  <c:v>2.7306837608290718E-4</c:v>
                </c:pt>
                <c:pt idx="444">
                  <c:v>2.7097699317584205E-4</c:v>
                </c:pt>
                <c:pt idx="445">
                  <c:v>2.6887281015795973E-4</c:v>
                </c:pt>
                <c:pt idx="446">
                  <c:v>2.6675594893507757E-4</c:v>
                </c:pt>
                <c:pt idx="447">
                  <c:v>2.6462653141301289E-4</c:v>
                </c:pt>
                <c:pt idx="448">
                  <c:v>2.6248467949758293E-4</c:v>
                </c:pt>
                <c:pt idx="449">
                  <c:v>2.6033051509460501E-4</c:v>
                </c:pt>
                <c:pt idx="450">
                  <c:v>2.581641601098965E-4</c:v>
                </c:pt>
                <c:pt idx="451">
                  <c:v>2.5598573644927463E-4</c:v>
                </c:pt>
                <c:pt idx="452">
                  <c:v>2.5379536601855674E-4</c:v>
                </c:pt>
                <c:pt idx="453">
                  <c:v>2.5159317072356017E-4</c:v>
                </c:pt>
                <c:pt idx="454">
                  <c:v>2.4937927247010218E-4</c:v>
                </c:pt>
                <c:pt idx="455">
                  <c:v>2.4715379316400009E-4</c:v>
                </c:pt>
                <c:pt idx="456">
                  <c:v>2.449168547110712E-4</c:v>
                </c:pt>
                <c:pt idx="457">
                  <c:v>2.4266857901713283E-4</c:v>
                </c:pt>
                <c:pt idx="458">
                  <c:v>2.4040908798800227E-4</c:v>
                </c:pt>
                <c:pt idx="459">
                  <c:v>2.3813850352949684E-4</c:v>
                </c:pt>
                <c:pt idx="460">
                  <c:v>2.3585694754743383E-4</c:v>
                </c:pt>
                <c:pt idx="461">
                  <c:v>2.3356454194763056E-4</c:v>
                </c:pt>
                <c:pt idx="462">
                  <c:v>2.3126140863590432E-4</c:v>
                </c:pt>
                <c:pt idx="463">
                  <c:v>2.2894766951807245E-4</c:v>
                </c:pt>
                <c:pt idx="464">
                  <c:v>2.2662344649995223E-4</c:v>
                </c:pt>
                <c:pt idx="465">
                  <c:v>2.2428886148736097E-4</c:v>
                </c:pt>
                <c:pt idx="466">
                  <c:v>2.2194403638611598E-4</c:v>
                </c:pt>
                <c:pt idx="467">
                  <c:v>2.1958909310203456E-4</c:v>
                </c:pt>
                <c:pt idx="468">
                  <c:v>2.1722415354093403E-4</c:v>
                </c:pt>
                <c:pt idx="469">
                  <c:v>2.1484933960863169E-4</c:v>
                </c:pt>
                <c:pt idx="470">
                  <c:v>2.1246477321094483E-4</c:v>
                </c:pt>
                <c:pt idx="471">
                  <c:v>2.1007057625369079E-4</c:v>
                </c:pt>
                <c:pt idx="472">
                  <c:v>2.0766687064268684E-4</c:v>
                </c:pt>
                <c:pt idx="473">
                  <c:v>2.0525377828375029E-4</c:v>
                </c:pt>
                <c:pt idx="474">
                  <c:v>2.0283142108269849E-4</c:v>
                </c:pt>
                <c:pt idx="475">
                  <c:v>2.0039992094534871E-4</c:v>
                </c:pt>
                <c:pt idx="476">
                  <c:v>1.9795939977751827E-4</c:v>
                </c:pt>
                <c:pt idx="477">
                  <c:v>1.9550997948502443E-4</c:v>
                </c:pt>
                <c:pt idx="478">
                  <c:v>1.9305178197368455E-4</c:v>
                </c:pt>
                <c:pt idx="479">
                  <c:v>1.9058492914931593E-4</c:v>
                </c:pt>
                <c:pt idx="480">
                  <c:v>1.8810954291773586E-4</c:v>
                </c:pt>
                <c:pt idx="481">
                  <c:v>1.8562574518476166E-4</c:v>
                </c:pt>
                <c:pt idx="482">
                  <c:v>1.8313365785621062E-4</c:v>
                </c:pt>
                <c:pt idx="483">
                  <c:v>1.8063340283790006E-4</c:v>
                </c:pt>
                <c:pt idx="484">
                  <c:v>1.7812510203564727E-4</c:v>
                </c:pt>
                <c:pt idx="485">
                  <c:v>1.7560887735526957E-4</c:v>
                </c:pt>
                <c:pt idx="486">
                  <c:v>1.7308485070258428E-4</c:v>
                </c:pt>
                <c:pt idx="487">
                  <c:v>1.7055314398340868E-4</c:v>
                </c:pt>
                <c:pt idx="488">
                  <c:v>1.6801387910356011E-4</c:v>
                </c:pt>
                <c:pt idx="489">
                  <c:v>1.6546717796885583E-4</c:v>
                </c:pt>
                <c:pt idx="490">
                  <c:v>1.6291316248511319E-4</c:v>
                </c:pt>
                <c:pt idx="491">
                  <c:v>1.6035195455814947E-4</c:v>
                </c:pt>
                <c:pt idx="492">
                  <c:v>1.5778367609378197E-4</c:v>
                </c:pt>
                <c:pt idx="493">
                  <c:v>1.5520844899782803E-4</c:v>
                </c:pt>
                <c:pt idx="494">
                  <c:v>1.5262639517610495E-4</c:v>
                </c:pt>
                <c:pt idx="495">
                  <c:v>1.5003763653443001E-4</c:v>
                </c:pt>
                <c:pt idx="496">
                  <c:v>1.4744229497862051E-4</c:v>
                </c:pt>
                <c:pt idx="497">
                  <c:v>1.4484049241449379E-4</c:v>
                </c:pt>
                <c:pt idx="498">
                  <c:v>1.4223235074786714E-4</c:v>
                </c:pt>
                <c:pt idx="499">
                  <c:v>1.3961799188455786E-4</c:v>
                </c:pt>
                <c:pt idx="500">
                  <c:v>1.3699753773038328E-4</c:v>
                </c:pt>
                <c:pt idx="501">
                  <c:v>1.3437111019116068E-4</c:v>
                </c:pt>
                <c:pt idx="502">
                  <c:v>1.3173883117270738E-4</c:v>
                </c:pt>
                <c:pt idx="503">
                  <c:v>1.2910082258084068E-4</c:v>
                </c:pt>
                <c:pt idx="504">
                  <c:v>1.2645720632137788E-4</c:v>
                </c:pt>
                <c:pt idx="505">
                  <c:v>1.2380810430013631E-4</c:v>
                </c:pt>
                <c:pt idx="506">
                  <c:v>1.2115363842293325E-4</c:v>
                </c:pt>
                <c:pt idx="507">
                  <c:v>1.1849393059558603E-4</c:v>
                </c:pt>
                <c:pt idx="508">
                  <c:v>1.1582910272391194E-4</c:v>
                </c:pt>
                <c:pt idx="509">
                  <c:v>1.1315927671372828E-4</c:v>
                </c:pt>
                <c:pt idx="510">
                  <c:v>1.1048457447085238E-4</c:v>
                </c:pt>
                <c:pt idx="511">
                  <c:v>1.0780511790110154E-4</c:v>
                </c:pt>
                <c:pt idx="512">
                  <c:v>1.0512102891029305E-4</c:v>
                </c:pt>
                <c:pt idx="513">
                  <c:v>1.0243242940424423E-4</c:v>
                </c:pt>
                <c:pt idx="514">
                  <c:v>9.9739441288772371E-5</c:v>
                </c:pt>
                <c:pt idx="515">
                  <c:v>9.7042186469694798E-5</c:v>
                </c:pt>
                <c:pt idx="516">
                  <c:v>9.4340786852828806E-5</c:v>
                </c:pt>
                <c:pt idx="517">
                  <c:v>9.1635364343991716E-5</c:v>
                </c:pt>
                <c:pt idx="518">
                  <c:v>8.8926040849000813E-5</c:v>
                </c:pt>
                <c:pt idx="519">
                  <c:v>8.6212938273673418E-5</c:v>
                </c:pt>
                <c:pt idx="520">
                  <c:v>8.349617852382684E-5</c:v>
                </c:pt>
                <c:pt idx="521">
                  <c:v>8.0775883505278376E-5</c:v>
                </c:pt>
                <c:pt idx="522">
                  <c:v>7.8052175123845334E-5</c:v>
                </c:pt>
                <c:pt idx="523">
                  <c:v>7.5325175285345024E-5</c:v>
                </c:pt>
                <c:pt idx="524">
                  <c:v>7.2595005895594741E-5</c:v>
                </c:pt>
                <c:pt idx="525">
                  <c:v>6.9861788860411809E-5</c:v>
                </c:pt>
                <c:pt idx="526">
                  <c:v>6.7125646085613522E-5</c:v>
                </c:pt>
                <c:pt idx="527">
                  <c:v>6.4386699477017191E-5</c:v>
                </c:pt>
                <c:pt idx="528">
                  <c:v>6.1645070940440124E-5</c:v>
                </c:pt>
                <c:pt idx="529">
                  <c:v>5.8900882381699624E-5</c:v>
                </c:pt>
                <c:pt idx="530">
                  <c:v>5.6154255706612993E-5</c:v>
                </c:pt>
                <c:pt idx="531">
                  <c:v>5.3405312820997548E-5</c:v>
                </c:pt>
                <c:pt idx="532">
                  <c:v>5.0654175630670583E-5</c:v>
                </c:pt>
                <c:pt idx="533">
                  <c:v>4.7900966041449416E-5</c:v>
                </c:pt>
                <c:pt idx="534">
                  <c:v>4.5145805959151349E-5</c:v>
                </c:pt>
                <c:pt idx="535">
                  <c:v>4.2388817289593683E-5</c:v>
                </c:pt>
                <c:pt idx="536">
                  <c:v>3.9630121938593729E-5</c:v>
                </c:pt>
                <c:pt idx="537">
                  <c:v>3.6869841811968795E-5</c:v>
                </c:pt>
                <c:pt idx="538">
                  <c:v>3.4108098815536184E-5</c:v>
                </c:pt>
                <c:pt idx="539">
                  <c:v>3.1345014855113205E-5</c:v>
                </c:pt>
                <c:pt idx="540">
                  <c:v>2.8580711836517164E-5</c:v>
                </c:pt>
                <c:pt idx="541">
                  <c:v>2.5815311665565368E-5</c:v>
                </c:pt>
                <c:pt idx="542">
                  <c:v>2.3048936248075121E-5</c:v>
                </c:pt>
                <c:pt idx="543">
                  <c:v>2.0281707489863729E-5</c:v>
                </c:pt>
                <c:pt idx="544">
                  <c:v>1.7513747296748503E-5</c:v>
                </c:pt>
                <c:pt idx="545">
                  <c:v>1.4745177574546744E-5</c:v>
                </c:pt>
                <c:pt idx="546">
                  <c:v>1.1976120229075759E-5</c:v>
                </c:pt>
                <c:pt idx="547">
                  <c:v>9.2066971661528577E-6</c:v>
                </c:pt>
                <c:pt idx="548">
                  <c:v>6.4370302915953441E-6</c:v>
                </c:pt>
                <c:pt idx="549">
                  <c:v>3.6672415112205243E-6</c:v>
                </c:pt>
                <c:pt idx="550">
                  <c:v>8.9745273084570536E-7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4.3998839117461824E-6</c:v>
                </c:pt>
                <c:pt idx="2">
                  <c:v>4.3996517352385469E-6</c:v>
                </c:pt>
                <c:pt idx="3">
                  <c:v>4.3993034704770935E-6</c:v>
                </c:pt>
                <c:pt idx="4">
                  <c:v>4.3988391174618223E-6</c:v>
                </c:pt>
                <c:pt idx="5">
                  <c:v>4.3982586761927334E-6</c:v>
                </c:pt>
                <c:pt idx="6">
                  <c:v>4.3975621466698275E-6</c:v>
                </c:pt>
                <c:pt idx="7">
                  <c:v>4.3967495288931029E-6</c:v>
                </c:pt>
                <c:pt idx="8">
                  <c:v>4.3958208228625606E-6</c:v>
                </c:pt>
                <c:pt idx="9">
                  <c:v>4.3947760285782005E-6</c:v>
                </c:pt>
                <c:pt idx="10">
                  <c:v>4.3936151460400234E-6</c:v>
                </c:pt>
                <c:pt idx="11">
                  <c:v>4.3923381752480277E-6</c:v>
                </c:pt>
                <c:pt idx="12">
                  <c:v>4.3909451162022142E-6</c:v>
                </c:pt>
                <c:pt idx="13">
                  <c:v>4.3894359689025838E-6</c:v>
                </c:pt>
                <c:pt idx="14">
                  <c:v>4.3878107333491347E-6</c:v>
                </c:pt>
                <c:pt idx="15">
                  <c:v>4.3860694095418679E-6</c:v>
                </c:pt>
                <c:pt idx="16">
                  <c:v>4.384211997480784E-6</c:v>
                </c:pt>
                <c:pt idx="17">
                  <c:v>4.3822384971658816E-6</c:v>
                </c:pt>
                <c:pt idx="18">
                  <c:v>4.3801489085971622E-6</c:v>
                </c:pt>
                <c:pt idx="19">
                  <c:v>4.377943231774625E-6</c:v>
                </c:pt>
                <c:pt idx="20">
                  <c:v>4.3756214666982692E-6</c:v>
                </c:pt>
                <c:pt idx="21">
                  <c:v>4.3731836133680964E-6</c:v>
                </c:pt>
                <c:pt idx="22">
                  <c:v>4.370629671784105E-6</c:v>
                </c:pt>
                <c:pt idx="23">
                  <c:v>4.3679596419462967E-6</c:v>
                </c:pt>
                <c:pt idx="24">
                  <c:v>4.3651735238546706E-6</c:v>
                </c:pt>
                <c:pt idx="25">
                  <c:v>4.3622713175092258E-6</c:v>
                </c:pt>
                <c:pt idx="26">
                  <c:v>4.3592530229099641E-6</c:v>
                </c:pt>
                <c:pt idx="27">
                  <c:v>4.3561186400568846E-6</c:v>
                </c:pt>
                <c:pt idx="28">
                  <c:v>4.3528681689499873E-6</c:v>
                </c:pt>
                <c:pt idx="29">
                  <c:v>4.3495016095892722E-6</c:v>
                </c:pt>
                <c:pt idx="30">
                  <c:v>4.3460189619747385E-6</c:v>
                </c:pt>
                <c:pt idx="31">
                  <c:v>4.3424202261063878E-6</c:v>
                </c:pt>
                <c:pt idx="32">
                  <c:v>4.3387054019842193E-6</c:v>
                </c:pt>
                <c:pt idx="33">
                  <c:v>4.3348744896082331E-6</c:v>
                </c:pt>
                <c:pt idx="34">
                  <c:v>4.330927488978429E-6</c:v>
                </c:pt>
                <c:pt idx="35">
                  <c:v>4.3268644000948072E-6</c:v>
                </c:pt>
                <c:pt idx="36">
                  <c:v>4.3226852229573676E-6</c:v>
                </c:pt>
                <c:pt idx="37">
                  <c:v>4.3183899575661101E-6</c:v>
                </c:pt>
                <c:pt idx="38">
                  <c:v>4.3139786039210349E-6</c:v>
                </c:pt>
                <c:pt idx="39">
                  <c:v>4.3094511620221428E-6</c:v>
                </c:pt>
                <c:pt idx="40">
                  <c:v>4.304807631869432E-6</c:v>
                </c:pt>
                <c:pt idx="41">
                  <c:v>4.3000480134629034E-6</c:v>
                </c:pt>
                <c:pt idx="42">
                  <c:v>4.295172306802557E-6</c:v>
                </c:pt>
                <c:pt idx="43">
                  <c:v>4.2901805118883929E-6</c:v>
                </c:pt>
                <c:pt idx="44">
                  <c:v>4.2850726287204118E-6</c:v>
                </c:pt>
                <c:pt idx="45">
                  <c:v>4.279848657298612E-6</c:v>
                </c:pt>
                <c:pt idx="46">
                  <c:v>4.2745085976229945E-6</c:v>
                </c:pt>
                <c:pt idx="47">
                  <c:v>4.26905244969356E-6</c:v>
                </c:pt>
                <c:pt idx="48">
                  <c:v>4.2634802135103069E-6</c:v>
                </c:pt>
                <c:pt idx="49">
                  <c:v>4.2577918890732368E-6</c:v>
                </c:pt>
                <c:pt idx="50">
                  <c:v>4.2519874763823481E-6</c:v>
                </c:pt>
                <c:pt idx="51">
                  <c:v>4.2460669754376416E-6</c:v>
                </c:pt>
                <c:pt idx="52">
                  <c:v>4.2400303862391182E-6</c:v>
                </c:pt>
                <c:pt idx="53">
                  <c:v>4.233877708786777E-6</c:v>
                </c:pt>
                <c:pt idx="54">
                  <c:v>4.2276089430806171E-6</c:v>
                </c:pt>
                <c:pt idx="55">
                  <c:v>4.2212240891206403E-6</c:v>
                </c:pt>
                <c:pt idx="56">
                  <c:v>4.2147231469068449E-6</c:v>
                </c:pt>
                <c:pt idx="57">
                  <c:v>4.2081061164392325E-6</c:v>
                </c:pt>
                <c:pt idx="58">
                  <c:v>4.2013729977178023E-6</c:v>
                </c:pt>
                <c:pt idx="59">
                  <c:v>4.1945237907425535E-6</c:v>
                </c:pt>
                <c:pt idx="60">
                  <c:v>4.1875584955134877E-6</c:v>
                </c:pt>
                <c:pt idx="61">
                  <c:v>4.1804771120306042E-6</c:v>
                </c:pt>
                <c:pt idx="62">
                  <c:v>4.1732796402939028E-6</c:v>
                </c:pt>
                <c:pt idx="63">
                  <c:v>4.1659660803033837E-6</c:v>
                </c:pt>
                <c:pt idx="64">
                  <c:v>4.1585364320590459E-6</c:v>
                </c:pt>
                <c:pt idx="65">
                  <c:v>4.1509906955608912E-6</c:v>
                </c:pt>
                <c:pt idx="66">
                  <c:v>4.1433288708089187E-6</c:v>
                </c:pt>
                <c:pt idx="67">
                  <c:v>4.1355509578031284E-6</c:v>
                </c:pt>
                <c:pt idx="68">
                  <c:v>4.1276569565435203E-6</c:v>
                </c:pt>
                <c:pt idx="69">
                  <c:v>4.1196468670300944E-6</c:v>
                </c:pt>
                <c:pt idx="70">
                  <c:v>4.1115206892628508E-6</c:v>
                </c:pt>
                <c:pt idx="71">
                  <c:v>4.1032784232417893E-6</c:v>
                </c:pt>
                <c:pt idx="72">
                  <c:v>4.09492006896691E-6</c:v>
                </c:pt>
                <c:pt idx="73">
                  <c:v>4.0864456264382138E-6</c:v>
                </c:pt>
                <c:pt idx="74">
                  <c:v>4.077855095655699E-6</c:v>
                </c:pt>
                <c:pt idx="75">
                  <c:v>4.0691484766193664E-6</c:v>
                </c:pt>
                <c:pt idx="76">
                  <c:v>4.060325769329216E-6</c:v>
                </c:pt>
                <c:pt idx="77">
                  <c:v>4.0513869737852478E-6</c:v>
                </c:pt>
                <c:pt idx="78">
                  <c:v>4.0423320899874626E-6</c:v>
                </c:pt>
                <c:pt idx="79">
                  <c:v>4.0331611179358588E-6</c:v>
                </c:pt>
                <c:pt idx="80">
                  <c:v>4.0238740576304372E-6</c:v>
                </c:pt>
                <c:pt idx="81">
                  <c:v>4.0144709090711987E-6</c:v>
                </c:pt>
                <c:pt idx="82">
                  <c:v>4.0049516722581416E-6</c:v>
                </c:pt>
                <c:pt idx="83">
                  <c:v>3.9953163471912675E-6</c:v>
                </c:pt>
                <c:pt idx="84">
                  <c:v>3.9855649338705747E-6</c:v>
                </c:pt>
                <c:pt idx="85">
                  <c:v>3.975697432296065E-6</c:v>
                </c:pt>
                <c:pt idx="86">
                  <c:v>3.9657138424677367E-6</c:v>
                </c:pt>
                <c:pt idx="87">
                  <c:v>3.9556141643855914E-6</c:v>
                </c:pt>
                <c:pt idx="88">
                  <c:v>3.9453983980496275E-6</c:v>
                </c:pt>
                <c:pt idx="89">
                  <c:v>3.9350665434598467E-6</c:v>
                </c:pt>
                <c:pt idx="90">
                  <c:v>3.9246186006162472E-6</c:v>
                </c:pt>
                <c:pt idx="91">
                  <c:v>3.9140545695188307E-6</c:v>
                </c:pt>
                <c:pt idx="92">
                  <c:v>3.9033744501675965E-6</c:v>
                </c:pt>
                <c:pt idx="93">
                  <c:v>3.8925782425625437E-6</c:v>
                </c:pt>
                <c:pt idx="94">
                  <c:v>3.8816659467036739E-6</c:v>
                </c:pt>
                <c:pt idx="95">
                  <c:v>3.8706375625909863E-6</c:v>
                </c:pt>
                <c:pt idx="96">
                  <c:v>3.8594930902244809E-6</c:v>
                </c:pt>
                <c:pt idx="97">
                  <c:v>3.8482325296041577E-6</c:v>
                </c:pt>
                <c:pt idx="98">
                  <c:v>3.8368558807300167E-6</c:v>
                </c:pt>
                <c:pt idx="99">
                  <c:v>3.8253631436020571E-6</c:v>
                </c:pt>
                <c:pt idx="100">
                  <c:v>3.813754318220281E-6</c:v>
                </c:pt>
                <c:pt idx="101">
                  <c:v>3.8020294045846866E-6</c:v>
                </c:pt>
                <c:pt idx="102">
                  <c:v>3.7901884026952745E-6</c:v>
                </c:pt>
                <c:pt idx="103">
                  <c:v>3.7782313125520446E-6</c:v>
                </c:pt>
                <c:pt idx="104">
                  <c:v>3.7661581341549969E-6</c:v>
                </c:pt>
                <c:pt idx="105">
                  <c:v>3.7539688675041314E-6</c:v>
                </c:pt>
                <c:pt idx="106">
                  <c:v>3.7416635125994481E-6</c:v>
                </c:pt>
                <c:pt idx="107">
                  <c:v>3.729242069440947E-6</c:v>
                </c:pt>
                <c:pt idx="108">
                  <c:v>3.7167045380286285E-6</c:v>
                </c:pt>
                <c:pt idx="109">
                  <c:v>3.7040509183624919E-6</c:v>
                </c:pt>
                <c:pt idx="110">
                  <c:v>3.6912812104425374E-6</c:v>
                </c:pt>
                <c:pt idx="111">
                  <c:v>3.6783954142687656E-6</c:v>
                </c:pt>
                <c:pt idx="112">
                  <c:v>3.6653935298411759E-6</c:v>
                </c:pt>
                <c:pt idx="113">
                  <c:v>3.6522755571597681E-6</c:v>
                </c:pt>
                <c:pt idx="114">
                  <c:v>3.6390414962245429E-6</c:v>
                </c:pt>
                <c:pt idx="115">
                  <c:v>3.6256913470354999E-6</c:v>
                </c:pt>
                <c:pt idx="116">
                  <c:v>3.6122251095926387E-6</c:v>
                </c:pt>
                <c:pt idx="117">
                  <c:v>3.5986427838959601E-6</c:v>
                </c:pt>
                <c:pt idx="118">
                  <c:v>3.5849443699454638E-6</c:v>
                </c:pt>
                <c:pt idx="119">
                  <c:v>3.5711298677411496E-6</c:v>
                </c:pt>
                <c:pt idx="120">
                  <c:v>3.5571992772830177E-6</c:v>
                </c:pt>
                <c:pt idx="121">
                  <c:v>3.5431525985710679E-6</c:v>
                </c:pt>
                <c:pt idx="122">
                  <c:v>3.5289898316053004E-6</c:v>
                </c:pt>
                <c:pt idx="123">
                  <c:v>3.5147109763857155E-6</c:v>
                </c:pt>
                <c:pt idx="124">
                  <c:v>3.5003160329123124E-6</c:v>
                </c:pt>
                <c:pt idx="125">
                  <c:v>3.4858050011850915E-6</c:v>
                </c:pt>
                <c:pt idx="126">
                  <c:v>3.4711778812040532E-6</c:v>
                </c:pt>
                <c:pt idx="127">
                  <c:v>3.4564346729691967E-6</c:v>
                </c:pt>
                <c:pt idx="128">
                  <c:v>3.4415753764805225E-6</c:v>
                </c:pt>
                <c:pt idx="129">
                  <c:v>3.4265999917380308E-6</c:v>
                </c:pt>
                <c:pt idx="130">
                  <c:v>3.4115085187417214E-6</c:v>
                </c:pt>
                <c:pt idx="131">
                  <c:v>3.3963009574915942E-6</c:v>
                </c:pt>
                <c:pt idx="132">
                  <c:v>3.3809773079876487E-6</c:v>
                </c:pt>
                <c:pt idx="133">
                  <c:v>3.3655375702298859E-6</c:v>
                </c:pt>
                <c:pt idx="134">
                  <c:v>3.3499817442183053E-6</c:v>
                </c:pt>
                <c:pt idx="135">
                  <c:v>3.3343098299529069E-6</c:v>
                </c:pt>
                <c:pt idx="136">
                  <c:v>3.3185218274336908E-6</c:v>
                </c:pt>
                <c:pt idx="137">
                  <c:v>3.3026177366606568E-6</c:v>
                </c:pt>
                <c:pt idx="138">
                  <c:v>3.286597557633805E-6</c:v>
                </c:pt>
                <c:pt idx="139">
                  <c:v>3.2704612903531355E-6</c:v>
                </c:pt>
                <c:pt idx="140">
                  <c:v>3.2542089348186486E-6</c:v>
                </c:pt>
                <c:pt idx="141">
                  <c:v>3.2378404910303434E-6</c:v>
                </c:pt>
                <c:pt idx="142">
                  <c:v>3.2213559589882205E-6</c:v>
                </c:pt>
                <c:pt idx="143">
                  <c:v>3.2047553386922798E-6</c:v>
                </c:pt>
                <c:pt idx="144">
                  <c:v>3.1880386301425217E-6</c:v>
                </c:pt>
                <c:pt idx="145">
                  <c:v>3.1712058333389458E-6</c:v>
                </c:pt>
                <c:pt idx="146">
                  <c:v>3.1542569482815518E-6</c:v>
                </c:pt>
                <c:pt idx="147">
                  <c:v>3.1371919749703399E-6</c:v>
                </c:pt>
                <c:pt idx="148">
                  <c:v>3.1200109134053111E-6</c:v>
                </c:pt>
                <c:pt idx="149">
                  <c:v>3.1027137635864636E-6</c:v>
                </c:pt>
                <c:pt idx="150">
                  <c:v>3.0853005255137988E-6</c:v>
                </c:pt>
                <c:pt idx="151">
                  <c:v>3.0677711991873162E-6</c:v>
                </c:pt>
                <c:pt idx="152">
                  <c:v>3.0501257846070153E-6</c:v>
                </c:pt>
                <c:pt idx="153">
                  <c:v>3.0323642817728975E-6</c:v>
                </c:pt>
                <c:pt idx="154">
                  <c:v>3.0144866906849616E-6</c:v>
                </c:pt>
                <c:pt idx="155">
                  <c:v>2.9964930113432078E-6</c:v>
                </c:pt>
                <c:pt idx="156">
                  <c:v>2.9783832437476366E-6</c:v>
                </c:pt>
                <c:pt idx="157">
                  <c:v>2.9601573878982468E-6</c:v>
                </c:pt>
                <c:pt idx="158">
                  <c:v>2.9418154437950401E-6</c:v>
                </c:pt>
                <c:pt idx="159">
                  <c:v>2.9233574114380152E-6</c:v>
                </c:pt>
                <c:pt idx="160">
                  <c:v>2.9047832908271724E-6</c:v>
                </c:pt>
                <c:pt idx="161">
                  <c:v>2.8860930819625123E-6</c:v>
                </c:pt>
                <c:pt idx="162">
                  <c:v>2.8672867848440344E-6</c:v>
                </c:pt>
                <c:pt idx="163">
                  <c:v>2.8483643994717383E-6</c:v>
                </c:pt>
                <c:pt idx="164">
                  <c:v>2.8293259258456244E-6</c:v>
                </c:pt>
                <c:pt idx="165">
                  <c:v>2.8101713639656931E-6</c:v>
                </c:pt>
                <c:pt idx="166">
                  <c:v>2.7909007138319441E-6</c:v>
                </c:pt>
                <c:pt idx="167">
                  <c:v>2.7715139754443772E-6</c:v>
                </c:pt>
                <c:pt idx="168">
                  <c:v>2.7520111488029926E-6</c:v>
                </c:pt>
                <c:pt idx="169">
                  <c:v>2.7323922339077902E-6</c:v>
                </c:pt>
                <c:pt idx="170">
                  <c:v>2.7126572307587699E-6</c:v>
                </c:pt>
                <c:pt idx="171">
                  <c:v>2.6928061393559319E-6</c:v>
                </c:pt>
                <c:pt idx="172">
                  <c:v>2.6728389596992761E-6</c:v>
                </c:pt>
                <c:pt idx="173">
                  <c:v>2.6527556917888025E-6</c:v>
                </c:pt>
                <c:pt idx="174">
                  <c:v>2.6325563356245111E-6</c:v>
                </c:pt>
                <c:pt idx="175">
                  <c:v>2.612240891206402E-6</c:v>
                </c:pt>
                <c:pt idx="176">
                  <c:v>2.591809358534475E-6</c:v>
                </c:pt>
                <c:pt idx="177">
                  <c:v>2.5712617376087302E-6</c:v>
                </c:pt>
                <c:pt idx="178">
                  <c:v>2.5505980284291681E-6</c:v>
                </c:pt>
                <c:pt idx="179">
                  <c:v>2.5298182309957882E-6</c:v>
                </c:pt>
                <c:pt idx="180">
                  <c:v>2.5089223453085901E-6</c:v>
                </c:pt>
                <c:pt idx="181">
                  <c:v>2.4879103713675746E-6</c:v>
                </c:pt>
                <c:pt idx="182">
                  <c:v>2.4667823091727409E-6</c:v>
                </c:pt>
                <c:pt idx="183">
                  <c:v>2.4455381587240898E-6</c:v>
                </c:pt>
                <c:pt idx="184">
                  <c:v>2.4241779200216209E-6</c:v>
                </c:pt>
                <c:pt idx="185">
                  <c:v>2.4027015930653338E-6</c:v>
                </c:pt>
                <c:pt idx="186">
                  <c:v>2.3811091778552298E-6</c:v>
                </c:pt>
                <c:pt idx="187">
                  <c:v>2.3594006743913071E-6</c:v>
                </c:pt>
                <c:pt idx="188">
                  <c:v>2.3375760826735675E-6</c:v>
                </c:pt>
                <c:pt idx="189">
                  <c:v>2.3156354027020093E-6</c:v>
                </c:pt>
                <c:pt idx="190">
                  <c:v>2.2935786344766341E-6</c:v>
                </c:pt>
                <c:pt idx="191">
                  <c:v>2.2714057779974402E-6</c:v>
                </c:pt>
                <c:pt idx="192">
                  <c:v>2.2491168332644295E-6</c:v>
                </c:pt>
                <c:pt idx="193">
                  <c:v>2.2267118002776005E-6</c:v>
                </c:pt>
                <c:pt idx="194">
                  <c:v>2.2041906790369537E-6</c:v>
                </c:pt>
                <c:pt idx="195">
                  <c:v>2.1815534695424895E-6</c:v>
                </c:pt>
                <c:pt idx="196">
                  <c:v>2.1588001717942072E-6</c:v>
                </c:pt>
                <c:pt idx="197">
                  <c:v>2.1359307857921074E-6</c:v>
                </c:pt>
                <c:pt idx="198">
                  <c:v>2.1129453115361895E-6</c:v>
                </c:pt>
                <c:pt idx="199">
                  <c:v>2.0898437490264538E-6</c:v>
                </c:pt>
                <c:pt idx="200">
                  <c:v>2.0666260982629007E-6</c:v>
                </c:pt>
                <c:pt idx="201">
                  <c:v>2.0432923592455293E-6</c:v>
                </c:pt>
                <c:pt idx="202">
                  <c:v>2.0198425319743407E-6</c:v>
                </c:pt>
                <c:pt idx="203">
                  <c:v>1.9962766164493342E-6</c:v>
                </c:pt>
                <c:pt idx="204">
                  <c:v>1.9725946126705099E-6</c:v>
                </c:pt>
                <c:pt idx="205">
                  <c:v>1.9487965206378674E-6</c:v>
                </c:pt>
                <c:pt idx="206">
                  <c:v>1.9248823403514076E-6</c:v>
                </c:pt>
                <c:pt idx="207">
                  <c:v>1.9008520718111299E-6</c:v>
                </c:pt>
                <c:pt idx="208">
                  <c:v>1.8767057150170345E-6</c:v>
                </c:pt>
                <c:pt idx="209">
                  <c:v>1.8524432699691213E-6</c:v>
                </c:pt>
                <c:pt idx="210">
                  <c:v>1.8280647366673903E-6</c:v>
                </c:pt>
                <c:pt idx="211">
                  <c:v>1.8035701151118419E-6</c:v>
                </c:pt>
                <c:pt idx="212">
                  <c:v>1.7789594053024753E-6</c:v>
                </c:pt>
                <c:pt idx="213">
                  <c:v>1.7542326072392909E-6</c:v>
                </c:pt>
                <c:pt idx="214">
                  <c:v>1.7293897209222887E-6</c:v>
                </c:pt>
                <c:pt idx="215">
                  <c:v>1.7044307463514692E-6</c:v>
                </c:pt>
                <c:pt idx="216">
                  <c:v>1.6793556835268314E-6</c:v>
                </c:pt>
                <c:pt idx="217">
                  <c:v>1.6541645324483763E-6</c:v>
                </c:pt>
                <c:pt idx="218">
                  <c:v>1.6288572931161034E-6</c:v>
                </c:pt>
                <c:pt idx="219">
                  <c:v>1.6034339655300123E-6</c:v>
                </c:pt>
                <c:pt idx="220">
                  <c:v>1.5778945496901038E-6</c:v>
                </c:pt>
                <c:pt idx="221">
                  <c:v>1.5522390455963771E-6</c:v>
                </c:pt>
                <c:pt idx="222">
                  <c:v>1.526467453248833E-6</c:v>
                </c:pt>
                <c:pt idx="223">
                  <c:v>1.5005797726474711E-6</c:v>
                </c:pt>
                <c:pt idx="224">
                  <c:v>1.4745760037922915E-6</c:v>
                </c:pt>
                <c:pt idx="225">
                  <c:v>1.448456146683294E-6</c:v>
                </c:pt>
                <c:pt idx="226">
                  <c:v>1.4222202013204788E-6</c:v>
                </c:pt>
                <c:pt idx="227">
                  <c:v>1.3958681677038457E-6</c:v>
                </c:pt>
                <c:pt idx="228">
                  <c:v>1.3694000458333949E-6</c:v>
                </c:pt>
                <c:pt idx="229">
                  <c:v>1.3428158357091263E-6</c:v>
                </c:pt>
                <c:pt idx="230">
                  <c:v>1.3161155373310403E-6</c:v>
                </c:pt>
                <c:pt idx="231">
                  <c:v>1.2892991506991365E-6</c:v>
                </c:pt>
                <c:pt idx="232">
                  <c:v>1.2623666758134145E-6</c:v>
                </c:pt>
                <c:pt idx="233">
                  <c:v>1.2353181126738747E-6</c:v>
                </c:pt>
                <c:pt idx="234">
                  <c:v>1.2081534612805172E-6</c:v>
                </c:pt>
                <c:pt idx="235">
                  <c:v>1.1808727216333422E-6</c:v>
                </c:pt>
                <c:pt idx="236">
                  <c:v>1.1534758937323491E-6</c:v>
                </c:pt>
                <c:pt idx="237">
                  <c:v>1.1259629775775381E-6</c:v>
                </c:pt>
                <c:pt idx="238">
                  <c:v>1.0983339731689098E-6</c:v>
                </c:pt>
                <c:pt idx="239">
                  <c:v>1.0705888805064637E-6</c:v>
                </c:pt>
                <c:pt idx="240">
                  <c:v>1.0427276995901998E-6</c:v>
                </c:pt>
                <c:pt idx="241">
                  <c:v>1.0147504304201182E-6</c:v>
                </c:pt>
                <c:pt idx="242">
                  <c:v>9.8665707299621825E-7</c:v>
                </c:pt>
                <c:pt idx="243">
                  <c:v>9.5844762731850099E-7</c:v>
                </c:pt>
                <c:pt idx="244">
                  <c:v>9.3012209338696636E-7</c:v>
                </c:pt>
                <c:pt idx="245">
                  <c:v>9.0168047120161351E-7</c:v>
                </c:pt>
                <c:pt idx="246">
                  <c:v>8.7312276076244287E-7</c:v>
                </c:pt>
                <c:pt idx="247">
                  <c:v>8.4444896206945444E-7</c:v>
                </c:pt>
                <c:pt idx="248">
                  <c:v>8.1565907512264822E-7</c:v>
                </c:pt>
                <c:pt idx="249">
                  <c:v>7.8675309992202463E-7</c:v>
                </c:pt>
                <c:pt idx="250">
                  <c:v>7.5773103646758283E-7</c:v>
                </c:pt>
                <c:pt idx="251">
                  <c:v>7.2859288475932324E-7</c:v>
                </c:pt>
                <c:pt idx="252">
                  <c:v>6.9933864479724585E-7</c:v>
                </c:pt>
                <c:pt idx="253">
                  <c:v>6.699683165813511E-7</c:v>
                </c:pt>
                <c:pt idx="254">
                  <c:v>6.4048190011163856E-7</c:v>
                </c:pt>
                <c:pt idx="255">
                  <c:v>6.108793953881078E-7</c:v>
                </c:pt>
                <c:pt idx="256">
                  <c:v>5.8116080241075968E-7</c:v>
                </c:pt>
                <c:pt idx="257">
                  <c:v>5.5132612117959334E-7</c:v>
                </c:pt>
                <c:pt idx="258">
                  <c:v>5.2137535169461005E-7</c:v>
                </c:pt>
                <c:pt idx="259">
                  <c:v>4.9130849395580813E-7</c:v>
                </c:pt>
                <c:pt idx="260">
                  <c:v>4.6112554796318842E-7</c:v>
                </c:pt>
                <c:pt idx="261">
                  <c:v>4.3082651371675092E-7</c:v>
                </c:pt>
                <c:pt idx="262">
                  <c:v>4.0041139121649647E-7</c:v>
                </c:pt>
                <c:pt idx="263">
                  <c:v>3.6988018046242424E-7</c:v>
                </c:pt>
                <c:pt idx="264">
                  <c:v>3.3923288145453336E-7</c:v>
                </c:pt>
                <c:pt idx="265">
                  <c:v>3.0846949419282469E-7</c:v>
                </c:pt>
                <c:pt idx="266">
                  <c:v>2.7759001867729908E-7</c:v>
                </c:pt>
                <c:pt idx="267">
                  <c:v>2.4659445490795568E-7</c:v>
                </c:pt>
                <c:pt idx="268">
                  <c:v>2.1548280288479449E-7</c:v>
                </c:pt>
                <c:pt idx="269">
                  <c:v>1.8425506260781466E-7</c:v>
                </c:pt>
                <c:pt idx="270">
                  <c:v>1.5291123407701789E-7</c:v>
                </c:pt>
                <c:pt idx="271">
                  <c:v>1.2145131729240332E-7</c:v>
                </c:pt>
                <c:pt idx="272">
                  <c:v>8.9875312253970967E-8</c:v>
                </c:pt>
                <c:pt idx="273">
                  <c:v>5.8183218961719973E-8</c:v>
                </c:pt>
                <c:pt idx="274">
                  <c:v>2.6375037415652036E-8</c:v>
                </c:pt>
                <c:pt idx="275">
                  <c:v>-5.5492323842345399E-9</c:v>
                </c:pt>
                <c:pt idx="276">
                  <c:v>-3.735741393030163E-8</c:v>
                </c:pt>
                <c:pt idx="277">
                  <c:v>-6.9049507222551777E-8</c:v>
                </c:pt>
                <c:pt idx="278">
                  <c:v>-1.0062551226098413E-7</c:v>
                </c:pt>
                <c:pt idx="279">
                  <c:v>-1.320854290455987E-7</c:v>
                </c:pt>
                <c:pt idx="280">
                  <c:v>-1.6342925757639547E-7</c:v>
                </c:pt>
                <c:pt idx="281">
                  <c:v>-1.9465699785337445E-7</c:v>
                </c:pt>
                <c:pt idx="282">
                  <c:v>-2.2576864987653565E-7</c:v>
                </c:pt>
                <c:pt idx="283">
                  <c:v>-2.5676421364587905E-7</c:v>
                </c:pt>
                <c:pt idx="284">
                  <c:v>-2.8764368916140466E-7</c:v>
                </c:pt>
                <c:pt idx="285">
                  <c:v>-3.1840707642311248E-7</c:v>
                </c:pt>
                <c:pt idx="286">
                  <c:v>-3.490543754310025E-7</c:v>
                </c:pt>
                <c:pt idx="287">
                  <c:v>-3.7958558618507474E-7</c:v>
                </c:pt>
                <c:pt idx="288">
                  <c:v>-4.1000070868533004E-7</c:v>
                </c:pt>
                <c:pt idx="289">
                  <c:v>-4.4029974293176669E-7</c:v>
                </c:pt>
                <c:pt idx="290">
                  <c:v>-4.7048268892438556E-7</c:v>
                </c:pt>
                <c:pt idx="291">
                  <c:v>-5.0054954666318748E-7</c:v>
                </c:pt>
                <c:pt idx="292">
                  <c:v>-5.3050031614817076E-7</c:v>
                </c:pt>
                <c:pt idx="293">
                  <c:v>-5.603349973793371E-7</c:v>
                </c:pt>
                <c:pt idx="294">
                  <c:v>-5.900535903566848E-7</c:v>
                </c:pt>
                <c:pt idx="295">
                  <c:v>-6.1965609508021471E-7</c:v>
                </c:pt>
                <c:pt idx="296">
                  <c:v>-6.4914251154992683E-7</c:v>
                </c:pt>
                <c:pt idx="297">
                  <c:v>-6.78512839765822E-7</c:v>
                </c:pt>
                <c:pt idx="298">
                  <c:v>-7.0776707972789939E-7</c:v>
                </c:pt>
                <c:pt idx="299">
                  <c:v>-7.3690523143615813E-7</c:v>
                </c:pt>
                <c:pt idx="300">
                  <c:v>-7.6592729489059909E-7</c:v>
                </c:pt>
                <c:pt idx="301">
                  <c:v>-7.948332700912231E-7</c:v>
                </c:pt>
                <c:pt idx="302">
                  <c:v>-8.2362315703802932E-7</c:v>
                </c:pt>
                <c:pt idx="303">
                  <c:v>-8.522969557310169E-7</c:v>
                </c:pt>
                <c:pt idx="304">
                  <c:v>-8.8085466617018669E-7</c:v>
                </c:pt>
                <c:pt idx="305">
                  <c:v>-9.0929628835553954E-7</c:v>
                </c:pt>
                <c:pt idx="306">
                  <c:v>-9.376218222870746E-7</c:v>
                </c:pt>
                <c:pt idx="307">
                  <c:v>-9.6583126796479187E-7</c:v>
                </c:pt>
                <c:pt idx="308">
                  <c:v>-9.9392462538869049E-7</c:v>
                </c:pt>
                <c:pt idx="309">
                  <c:v>-1.0219018945587722E-6</c:v>
                </c:pt>
                <c:pt idx="310">
                  <c:v>-1.0497630754750352E-6</c:v>
                </c:pt>
                <c:pt idx="311">
                  <c:v>-1.0775081681374813E-6</c:v>
                </c:pt>
                <c:pt idx="312">
                  <c:v>-1.1051371725461105E-6</c:v>
                </c:pt>
                <c:pt idx="313">
                  <c:v>-1.1326500887009202E-6</c:v>
                </c:pt>
                <c:pt idx="314">
                  <c:v>-1.1600469166019129E-6</c:v>
                </c:pt>
                <c:pt idx="315">
                  <c:v>-1.1873276562490878E-6</c:v>
                </c:pt>
                <c:pt idx="316">
                  <c:v>-1.214492307642445E-6</c:v>
                </c:pt>
                <c:pt idx="317">
                  <c:v>-1.2415408707819843E-6</c:v>
                </c:pt>
                <c:pt idx="318">
                  <c:v>-1.2684733456677059E-6</c:v>
                </c:pt>
                <c:pt idx="319">
                  <c:v>-1.2952897322996097E-6</c:v>
                </c:pt>
                <c:pt idx="320">
                  <c:v>-1.3219900306776957E-6</c:v>
                </c:pt>
                <c:pt idx="321">
                  <c:v>-1.3485742408019638E-6</c:v>
                </c:pt>
                <c:pt idx="322">
                  <c:v>-1.3750423626724142E-6</c:v>
                </c:pt>
                <c:pt idx="323">
                  <c:v>-1.4013943962890469E-6</c:v>
                </c:pt>
                <c:pt idx="324">
                  <c:v>-1.4276303416518617E-6</c:v>
                </c:pt>
                <c:pt idx="325">
                  <c:v>-1.4537501987608596E-6</c:v>
                </c:pt>
                <c:pt idx="326">
                  <c:v>-1.4797539676160388E-6</c:v>
                </c:pt>
                <c:pt idx="327">
                  <c:v>-1.5056416482174002E-6</c:v>
                </c:pt>
                <c:pt idx="328">
                  <c:v>-1.5314132405649439E-6</c:v>
                </c:pt>
                <c:pt idx="329">
                  <c:v>-1.5570687446586706E-6</c:v>
                </c:pt>
                <c:pt idx="330">
                  <c:v>-1.5826081604985787E-6</c:v>
                </c:pt>
                <c:pt idx="331">
                  <c:v>-1.608031488084669E-6</c:v>
                </c:pt>
                <c:pt idx="332">
                  <c:v>-1.6333387274169423E-6</c:v>
                </c:pt>
                <c:pt idx="333">
                  <c:v>-1.658529878495397E-6</c:v>
                </c:pt>
                <c:pt idx="334">
                  <c:v>-1.6836049413200348E-6</c:v>
                </c:pt>
                <c:pt idx="335">
                  <c:v>-1.7085639158908539E-6</c:v>
                </c:pt>
                <c:pt idx="336">
                  <c:v>-1.7334068022078561E-6</c:v>
                </c:pt>
                <c:pt idx="337">
                  <c:v>-1.7581336002710404E-6</c:v>
                </c:pt>
                <c:pt idx="338">
                  <c:v>-1.7827443100804062E-6</c:v>
                </c:pt>
                <c:pt idx="339">
                  <c:v>-1.8072389316359542E-6</c:v>
                </c:pt>
                <c:pt idx="340">
                  <c:v>-1.8316174649376852E-6</c:v>
                </c:pt>
                <c:pt idx="341">
                  <c:v>-1.8558799099855984E-6</c:v>
                </c:pt>
                <c:pt idx="342">
                  <c:v>-1.880026266779693E-6</c:v>
                </c:pt>
                <c:pt idx="343">
                  <c:v>-1.9040565353199698E-6</c:v>
                </c:pt>
                <c:pt idx="344">
                  <c:v>-1.9279707156064296E-6</c:v>
                </c:pt>
                <c:pt idx="345">
                  <c:v>-1.9517688076390717E-6</c:v>
                </c:pt>
                <c:pt idx="346">
                  <c:v>-1.9754508114178959E-6</c:v>
                </c:pt>
                <c:pt idx="347">
                  <c:v>-1.9990167269429024E-6</c:v>
                </c:pt>
                <c:pt idx="348">
                  <c:v>-2.0224665542140902E-6</c:v>
                </c:pt>
                <c:pt idx="349">
                  <c:v>-2.0458002932314611E-6</c:v>
                </c:pt>
                <c:pt idx="350">
                  <c:v>-2.0690179439950142E-6</c:v>
                </c:pt>
                <c:pt idx="351">
                  <c:v>-2.0921195065047504E-6</c:v>
                </c:pt>
                <c:pt idx="352">
                  <c:v>-2.1151049807606679E-6</c:v>
                </c:pt>
                <c:pt idx="353">
                  <c:v>-2.1379743667627668E-6</c:v>
                </c:pt>
                <c:pt idx="354">
                  <c:v>-2.1607276645110487E-6</c:v>
                </c:pt>
                <c:pt idx="355">
                  <c:v>-2.1833648740055129E-6</c:v>
                </c:pt>
                <c:pt idx="356">
                  <c:v>-2.2058859952461601E-6</c:v>
                </c:pt>
                <c:pt idx="357">
                  <c:v>-2.2282910282329887E-6</c:v>
                </c:pt>
                <c:pt idx="358">
                  <c:v>-2.2505799729659994E-6</c:v>
                </c:pt>
                <c:pt idx="359">
                  <c:v>-2.2727528294451924E-6</c:v>
                </c:pt>
                <c:pt idx="360">
                  <c:v>-2.2948095976705676E-6</c:v>
                </c:pt>
                <c:pt idx="361">
                  <c:v>-2.316750277642125E-6</c:v>
                </c:pt>
                <c:pt idx="362">
                  <c:v>-2.3385748693598646E-6</c:v>
                </c:pt>
                <c:pt idx="363">
                  <c:v>-2.3602833728237865E-6</c:v>
                </c:pt>
                <c:pt idx="364">
                  <c:v>-2.3818757880338913E-6</c:v>
                </c:pt>
                <c:pt idx="365">
                  <c:v>-2.4033521149901776E-6</c:v>
                </c:pt>
                <c:pt idx="366">
                  <c:v>-2.424712353692646E-6</c:v>
                </c:pt>
                <c:pt idx="367">
                  <c:v>-2.4459565041412967E-6</c:v>
                </c:pt>
                <c:pt idx="368">
                  <c:v>-2.4670845663361295E-6</c:v>
                </c:pt>
                <c:pt idx="369">
                  <c:v>-2.4880965402771455E-6</c:v>
                </c:pt>
                <c:pt idx="370">
                  <c:v>-2.5089924259643436E-6</c:v>
                </c:pt>
                <c:pt idx="371">
                  <c:v>-2.5297722233977222E-6</c:v>
                </c:pt>
                <c:pt idx="372">
                  <c:v>-2.5504359325772848E-6</c:v>
                </c:pt>
                <c:pt idx="373">
                  <c:v>-2.5709835535030287E-6</c:v>
                </c:pt>
                <c:pt idx="374">
                  <c:v>-2.5914150861749565E-6</c:v>
                </c:pt>
                <c:pt idx="375">
                  <c:v>-2.6117305305930649E-6</c:v>
                </c:pt>
                <c:pt idx="376">
                  <c:v>-2.6319298867573554E-6</c:v>
                </c:pt>
                <c:pt idx="377">
                  <c:v>-2.652013154667829E-6</c:v>
                </c:pt>
                <c:pt idx="378">
                  <c:v>-2.6719803343244848E-6</c:v>
                </c:pt>
                <c:pt idx="379">
                  <c:v>-2.6918314257273228E-6</c:v>
                </c:pt>
                <c:pt idx="380">
                  <c:v>-2.711566428876343E-6</c:v>
                </c:pt>
                <c:pt idx="381">
                  <c:v>-2.7311853437715446E-6</c:v>
                </c:pt>
                <c:pt idx="382">
                  <c:v>-2.7506881704129293E-6</c:v>
                </c:pt>
                <c:pt idx="383">
                  <c:v>-2.7700749088004961E-6</c:v>
                </c:pt>
                <c:pt idx="384">
                  <c:v>-2.7893455589342443E-6</c:v>
                </c:pt>
                <c:pt idx="385">
                  <c:v>-2.8085001208141756E-6</c:v>
                </c:pt>
                <c:pt idx="386">
                  <c:v>-2.8275385944402882E-6</c:v>
                </c:pt>
                <c:pt idx="387">
                  <c:v>-2.8464609798125847E-6</c:v>
                </c:pt>
                <c:pt idx="388">
                  <c:v>-2.8652672769310618E-6</c:v>
                </c:pt>
                <c:pt idx="389">
                  <c:v>-2.8839574857957219E-6</c:v>
                </c:pt>
                <c:pt idx="390">
                  <c:v>-2.9025316064065642E-6</c:v>
                </c:pt>
                <c:pt idx="391">
                  <c:v>-2.9209896387635879E-6</c:v>
                </c:pt>
                <c:pt idx="392">
                  <c:v>-2.9393315828667955E-6</c:v>
                </c:pt>
                <c:pt idx="393">
                  <c:v>-2.9575574387161844E-6</c:v>
                </c:pt>
                <c:pt idx="394">
                  <c:v>-2.9756672063117547E-6</c:v>
                </c:pt>
                <c:pt idx="395">
                  <c:v>-2.9936608856535089E-6</c:v>
                </c:pt>
                <c:pt idx="396">
                  <c:v>-3.0115384767414445E-6</c:v>
                </c:pt>
                <c:pt idx="397">
                  <c:v>-3.0292999795755623E-6</c:v>
                </c:pt>
                <c:pt idx="398">
                  <c:v>-3.0469453941558631E-6</c:v>
                </c:pt>
                <c:pt idx="399">
                  <c:v>-3.0644747204823444E-6</c:v>
                </c:pt>
                <c:pt idx="400">
                  <c:v>-3.0818879585550097E-6</c:v>
                </c:pt>
                <c:pt idx="401">
                  <c:v>-3.0991851083738563E-6</c:v>
                </c:pt>
                <c:pt idx="402">
                  <c:v>-3.116366169938886E-6</c:v>
                </c:pt>
                <c:pt idx="403">
                  <c:v>-3.133431143250097E-6</c:v>
                </c:pt>
                <c:pt idx="404">
                  <c:v>-3.1503800283074902E-6</c:v>
                </c:pt>
                <c:pt idx="405">
                  <c:v>-3.1672128251110665E-6</c:v>
                </c:pt>
                <c:pt idx="406">
                  <c:v>-3.1839295336608242E-6</c:v>
                </c:pt>
                <c:pt idx="407">
                  <c:v>-3.2005301539567649E-6</c:v>
                </c:pt>
                <c:pt idx="408">
                  <c:v>-3.2170146859988878E-6</c:v>
                </c:pt>
                <c:pt idx="409">
                  <c:v>-3.2333831297871913E-6</c:v>
                </c:pt>
                <c:pt idx="410">
                  <c:v>-3.2496354853216786E-6</c:v>
                </c:pt>
                <c:pt idx="411">
                  <c:v>-3.265771752602349E-6</c:v>
                </c:pt>
                <c:pt idx="412">
                  <c:v>-3.2817919316291991E-6</c:v>
                </c:pt>
                <c:pt idx="413">
                  <c:v>-3.2976960224022322E-6</c:v>
                </c:pt>
                <c:pt idx="414">
                  <c:v>-3.3134840249214484E-6</c:v>
                </c:pt>
                <c:pt idx="415">
                  <c:v>-3.3291559391868476E-6</c:v>
                </c:pt>
                <c:pt idx="416">
                  <c:v>-3.3447117651984265E-6</c:v>
                </c:pt>
                <c:pt idx="417">
                  <c:v>-3.3601515029561885E-6</c:v>
                </c:pt>
                <c:pt idx="418">
                  <c:v>-3.3754751524601335E-6</c:v>
                </c:pt>
                <c:pt idx="419">
                  <c:v>-3.3906827137102616E-6</c:v>
                </c:pt>
                <c:pt idx="420">
                  <c:v>-3.405774186706571E-6</c:v>
                </c:pt>
                <c:pt idx="421">
                  <c:v>-3.4207495714490618E-6</c:v>
                </c:pt>
                <c:pt idx="422">
                  <c:v>-3.4356088679377356E-6</c:v>
                </c:pt>
                <c:pt idx="423">
                  <c:v>-3.4503520761725908E-6</c:v>
                </c:pt>
                <c:pt idx="424">
                  <c:v>-3.4649791961536291E-6</c:v>
                </c:pt>
                <c:pt idx="425">
                  <c:v>-3.4794902278808504E-6</c:v>
                </c:pt>
                <c:pt idx="426">
                  <c:v>-3.4938851713542531E-6</c:v>
                </c:pt>
                <c:pt idx="427">
                  <c:v>-3.5081640265738372E-6</c:v>
                </c:pt>
                <c:pt idx="428">
                  <c:v>-3.5223267935396043E-6</c:v>
                </c:pt>
                <c:pt idx="429">
                  <c:v>-3.5363734722515544E-6</c:v>
                </c:pt>
                <c:pt idx="430">
                  <c:v>-3.550304062709686E-6</c:v>
                </c:pt>
                <c:pt idx="431">
                  <c:v>-3.5641185649140005E-6</c:v>
                </c:pt>
                <c:pt idx="432">
                  <c:v>-3.5778169788644965E-6</c:v>
                </c:pt>
                <c:pt idx="433">
                  <c:v>-3.5913993045611738E-6</c:v>
                </c:pt>
                <c:pt idx="434">
                  <c:v>-3.6048655420040341E-6</c:v>
                </c:pt>
                <c:pt idx="435">
                  <c:v>-3.6182156911930776E-6</c:v>
                </c:pt>
                <c:pt idx="436">
                  <c:v>-3.6314497521283023E-6</c:v>
                </c:pt>
                <c:pt idx="437">
                  <c:v>-3.6445677248097085E-6</c:v>
                </c:pt>
                <c:pt idx="438">
                  <c:v>-3.6575696092372994E-6</c:v>
                </c:pt>
                <c:pt idx="439">
                  <c:v>-3.6704554054110699E-6</c:v>
                </c:pt>
                <c:pt idx="440">
                  <c:v>-3.6832251133310235E-6</c:v>
                </c:pt>
                <c:pt idx="441">
                  <c:v>-3.6958787329971602E-6</c:v>
                </c:pt>
                <c:pt idx="442">
                  <c:v>-3.7084162644094782E-6</c:v>
                </c:pt>
                <c:pt idx="443">
                  <c:v>-3.7208377075679793E-6</c:v>
                </c:pt>
                <c:pt idx="444">
                  <c:v>-3.7331430624726618E-6</c:v>
                </c:pt>
                <c:pt idx="445">
                  <c:v>-3.7453323291235256E-6</c:v>
                </c:pt>
                <c:pt idx="446">
                  <c:v>-3.7574055075205741E-6</c:v>
                </c:pt>
                <c:pt idx="447">
                  <c:v>-3.7693625976638024E-6</c:v>
                </c:pt>
                <c:pt idx="448">
                  <c:v>-3.7812035995532154E-6</c:v>
                </c:pt>
                <c:pt idx="449">
                  <c:v>-3.7929285131888097E-6</c:v>
                </c:pt>
                <c:pt idx="450">
                  <c:v>-3.8045373385705854E-6</c:v>
                </c:pt>
                <c:pt idx="451">
                  <c:v>-3.8160300756985442E-6</c:v>
                </c:pt>
                <c:pt idx="452">
                  <c:v>-3.8274067245726843E-6</c:v>
                </c:pt>
                <c:pt idx="453">
                  <c:v>-3.8386672851930075E-6</c:v>
                </c:pt>
                <c:pt idx="454">
                  <c:v>-3.8498117575595137E-6</c:v>
                </c:pt>
                <c:pt idx="455">
                  <c:v>-3.8608401416721996E-6</c:v>
                </c:pt>
                <c:pt idx="456">
                  <c:v>-3.8717524375310703E-6</c:v>
                </c:pt>
                <c:pt idx="457">
                  <c:v>-3.8825486451361223E-6</c:v>
                </c:pt>
                <c:pt idx="458">
                  <c:v>-3.8932287644873557E-6</c:v>
                </c:pt>
                <c:pt idx="459">
                  <c:v>-3.9037927955847721E-6</c:v>
                </c:pt>
                <c:pt idx="460">
                  <c:v>-3.9142407384283716E-6</c:v>
                </c:pt>
                <c:pt idx="461">
                  <c:v>-3.9245725930181524E-6</c:v>
                </c:pt>
                <c:pt idx="462">
                  <c:v>-3.9347883593541146E-6</c:v>
                </c:pt>
                <c:pt idx="463">
                  <c:v>-3.9448880374362599E-6</c:v>
                </c:pt>
                <c:pt idx="464">
                  <c:v>-3.9548716272645865E-6</c:v>
                </c:pt>
                <c:pt idx="465">
                  <c:v>-3.9647391288390962E-6</c:v>
                </c:pt>
                <c:pt idx="466">
                  <c:v>-3.974490542159789E-6</c:v>
                </c:pt>
                <c:pt idx="467">
                  <c:v>-3.9841258672266631E-6</c:v>
                </c:pt>
                <c:pt idx="468">
                  <c:v>-3.9936451040397185E-6</c:v>
                </c:pt>
                <c:pt idx="469">
                  <c:v>-4.0030482525989571E-6</c:v>
                </c:pt>
                <c:pt idx="470">
                  <c:v>-4.0123353129043786E-6</c:v>
                </c:pt>
                <c:pt idx="471">
                  <c:v>-4.0215062849559816E-6</c:v>
                </c:pt>
                <c:pt idx="472">
                  <c:v>-4.0305611687537676E-6</c:v>
                </c:pt>
                <c:pt idx="473">
                  <c:v>-4.0394999642977349E-6</c:v>
                </c:pt>
                <c:pt idx="474">
                  <c:v>-4.0483226715878837E-6</c:v>
                </c:pt>
                <c:pt idx="475">
                  <c:v>-4.0570292906242154E-6</c:v>
                </c:pt>
                <c:pt idx="476">
                  <c:v>-4.0656198214067303E-6</c:v>
                </c:pt>
                <c:pt idx="477">
                  <c:v>-4.0740942639354282E-6</c:v>
                </c:pt>
                <c:pt idx="478">
                  <c:v>-4.0824526182103057E-6</c:v>
                </c:pt>
                <c:pt idx="479">
                  <c:v>-4.0906948842313663E-6</c:v>
                </c:pt>
                <c:pt idx="480">
                  <c:v>-4.09882106199861E-6</c:v>
                </c:pt>
                <c:pt idx="481">
                  <c:v>-4.1068311515120367E-6</c:v>
                </c:pt>
                <c:pt idx="482">
                  <c:v>-4.1147251527716431E-6</c:v>
                </c:pt>
                <c:pt idx="483">
                  <c:v>-4.1225030657774326E-6</c:v>
                </c:pt>
                <c:pt idx="484">
                  <c:v>-4.1301648905294051E-6</c:v>
                </c:pt>
                <c:pt idx="485">
                  <c:v>-4.1377106270275607E-6</c:v>
                </c:pt>
                <c:pt idx="486">
                  <c:v>-4.1451402752718959E-6</c:v>
                </c:pt>
                <c:pt idx="487">
                  <c:v>-4.1524538352624142E-6</c:v>
                </c:pt>
                <c:pt idx="488">
                  <c:v>-4.1596513069991155E-6</c:v>
                </c:pt>
                <c:pt idx="489">
                  <c:v>-4.1667326904819999E-6</c:v>
                </c:pt>
                <c:pt idx="490">
                  <c:v>-4.173697985711064E-6</c:v>
                </c:pt>
                <c:pt idx="491">
                  <c:v>-4.1805471926863111E-6</c:v>
                </c:pt>
                <c:pt idx="492">
                  <c:v>-4.1872803114077413E-6</c:v>
                </c:pt>
                <c:pt idx="493">
                  <c:v>-4.1938973418753545E-6</c:v>
                </c:pt>
                <c:pt idx="494">
                  <c:v>-4.2003982840891491E-6</c:v>
                </c:pt>
                <c:pt idx="495">
                  <c:v>-4.2067831380491251E-6</c:v>
                </c:pt>
                <c:pt idx="496">
                  <c:v>-4.2130519037552841E-6</c:v>
                </c:pt>
                <c:pt idx="497">
                  <c:v>-4.2192045812076245E-6</c:v>
                </c:pt>
                <c:pt idx="498">
                  <c:v>-4.2252411704061479E-6</c:v>
                </c:pt>
                <c:pt idx="499">
                  <c:v>-4.2311616713508544E-6</c:v>
                </c:pt>
                <c:pt idx="500">
                  <c:v>-4.2369660840417423E-6</c:v>
                </c:pt>
                <c:pt idx="501">
                  <c:v>-4.2426544084788115E-6</c:v>
                </c:pt>
                <c:pt idx="502">
                  <c:v>-4.2482266446620637E-6</c:v>
                </c:pt>
                <c:pt idx="503">
                  <c:v>-4.2536827925914991E-6</c:v>
                </c:pt>
                <c:pt idx="504">
                  <c:v>-4.2590228522671158E-6</c:v>
                </c:pt>
                <c:pt idx="505">
                  <c:v>-4.2642468236889155E-6</c:v>
                </c:pt>
                <c:pt idx="506">
                  <c:v>-4.2693547068568966E-6</c:v>
                </c:pt>
                <c:pt idx="507">
                  <c:v>-4.2743465017710591E-6</c:v>
                </c:pt>
                <c:pt idx="508">
                  <c:v>-4.2792222084314046E-6</c:v>
                </c:pt>
                <c:pt idx="509">
                  <c:v>-4.2839818268379332E-6</c:v>
                </c:pt>
                <c:pt idx="510">
                  <c:v>-4.2886253569906431E-6</c:v>
                </c:pt>
                <c:pt idx="511">
                  <c:v>-4.2931527988895344E-6</c:v>
                </c:pt>
                <c:pt idx="512">
                  <c:v>-4.2975641525346105E-6</c:v>
                </c:pt>
                <c:pt idx="513">
                  <c:v>-4.3018594179258662E-6</c:v>
                </c:pt>
                <c:pt idx="514">
                  <c:v>-4.306038595063305E-6</c:v>
                </c:pt>
                <c:pt idx="515">
                  <c:v>-4.3101016839469268E-6</c:v>
                </c:pt>
                <c:pt idx="516">
                  <c:v>-4.31404868457673E-6</c:v>
                </c:pt>
                <c:pt idx="517">
                  <c:v>-4.3178795969527163E-6</c:v>
                </c:pt>
                <c:pt idx="518">
                  <c:v>-4.3215944210748839E-6</c:v>
                </c:pt>
                <c:pt idx="519">
                  <c:v>-4.3251931569432329E-6</c:v>
                </c:pt>
                <c:pt idx="520">
                  <c:v>-4.3286758045577666E-6</c:v>
                </c:pt>
                <c:pt idx="521">
                  <c:v>-4.33204236391848E-6</c:v>
                </c:pt>
                <c:pt idx="522">
                  <c:v>-4.3352928350253781E-6</c:v>
                </c:pt>
                <c:pt idx="523">
                  <c:v>-4.3384272178784576E-6</c:v>
                </c:pt>
                <c:pt idx="524">
                  <c:v>-4.3414455124777185E-6</c:v>
                </c:pt>
                <c:pt idx="525">
                  <c:v>-4.3443477188231624E-6</c:v>
                </c:pt>
                <c:pt idx="526">
                  <c:v>-4.3471338369147877E-6</c:v>
                </c:pt>
                <c:pt idx="527">
                  <c:v>-4.3498038667525961E-6</c:v>
                </c:pt>
                <c:pt idx="528">
                  <c:v>-4.3523578083365875E-6</c:v>
                </c:pt>
                <c:pt idx="529">
                  <c:v>-4.3547956616667585E-6</c:v>
                </c:pt>
                <c:pt idx="530">
                  <c:v>-4.3571174267431144E-6</c:v>
                </c:pt>
                <c:pt idx="531">
                  <c:v>-4.3593231035656515E-6</c:v>
                </c:pt>
                <c:pt idx="532">
                  <c:v>-4.3614126921343701E-6</c:v>
                </c:pt>
                <c:pt idx="533">
                  <c:v>-4.3633861924492717E-6</c:v>
                </c:pt>
                <c:pt idx="534">
                  <c:v>-4.3652436045103563E-6</c:v>
                </c:pt>
                <c:pt idx="535">
                  <c:v>-4.3669849283176224E-6</c:v>
                </c:pt>
                <c:pt idx="536">
                  <c:v>-4.3686101638710697E-6</c:v>
                </c:pt>
                <c:pt idx="537">
                  <c:v>-4.3701193111707002E-6</c:v>
                </c:pt>
                <c:pt idx="538">
                  <c:v>-4.371512370216512E-6</c:v>
                </c:pt>
                <c:pt idx="539">
                  <c:v>-4.3727893410085068E-6</c:v>
                </c:pt>
                <c:pt idx="540">
                  <c:v>-4.3739502235466847E-6</c:v>
                </c:pt>
                <c:pt idx="541">
                  <c:v>-4.374995017831044E-6</c:v>
                </c:pt>
                <c:pt idx="542">
                  <c:v>-4.3759237238615846E-6</c:v>
                </c:pt>
                <c:pt idx="543">
                  <c:v>-4.3767363416383083E-6</c:v>
                </c:pt>
                <c:pt idx="544">
                  <c:v>-4.3774328711612151E-6</c:v>
                </c:pt>
                <c:pt idx="545">
                  <c:v>-4.3780133124303032E-6</c:v>
                </c:pt>
                <c:pt idx="546">
                  <c:v>-4.3784776654455743E-6</c:v>
                </c:pt>
                <c:pt idx="547">
                  <c:v>-4.3788259302070269E-6</c:v>
                </c:pt>
                <c:pt idx="548">
                  <c:v>-4.3790581067146608E-6</c:v>
                </c:pt>
                <c:pt idx="549">
                  <c:v>-4.3791741949684777E-6</c:v>
                </c:pt>
                <c:pt idx="550">
                  <c:v>-4.3791741949684777E-6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8.7998839117461835E-6</c:v>
                </c:pt>
                <c:pt idx="2">
                  <c:v>1.3199535646984731E-5</c:v>
                </c:pt>
                <c:pt idx="3">
                  <c:v>1.7598839117461825E-5</c:v>
                </c:pt>
                <c:pt idx="4">
                  <c:v>2.1997678234923647E-5</c:v>
                </c:pt>
                <c:pt idx="5">
                  <c:v>2.6395936911116381E-5</c:v>
                </c:pt>
                <c:pt idx="6">
                  <c:v>3.0793499057786207E-5</c:v>
                </c:pt>
                <c:pt idx="7">
                  <c:v>3.5190248586679311E-5</c:v>
                </c:pt>
                <c:pt idx="8">
                  <c:v>3.9586069409541872E-5</c:v>
                </c:pt>
                <c:pt idx="9">
                  <c:v>4.3980845438120074E-5</c:v>
                </c:pt>
                <c:pt idx="10">
                  <c:v>4.83744605841601E-5</c:v>
                </c:pt>
                <c:pt idx="11">
                  <c:v>5.2766798759408126E-5</c:v>
                </c:pt>
                <c:pt idx="12">
                  <c:v>5.7157743875610342E-5</c:v>
                </c:pt>
                <c:pt idx="13">
                  <c:v>6.1547179844512924E-5</c:v>
                </c:pt>
                <c:pt idx="14">
                  <c:v>6.5934990577862056E-5</c:v>
                </c:pt>
                <c:pt idx="15">
                  <c:v>7.0321059987403926E-5</c:v>
                </c:pt>
                <c:pt idx="16">
                  <c:v>7.4705271984884712E-5</c:v>
                </c:pt>
                <c:pt idx="17">
                  <c:v>7.9087510482050589E-5</c:v>
                </c:pt>
                <c:pt idx="18">
                  <c:v>8.3467659390647748E-5</c:v>
                </c:pt>
                <c:pt idx="19">
                  <c:v>8.7845602622422378E-5</c:v>
                </c:pt>
                <c:pt idx="20">
                  <c:v>9.2221224089120642E-5</c:v>
                </c:pt>
                <c:pt idx="21">
                  <c:v>9.6594407702488744E-5</c:v>
                </c:pt>
                <c:pt idx="22">
                  <c:v>1.0096503737427285E-4</c:v>
                </c:pt>
                <c:pt idx="23">
                  <c:v>1.0533299701621914E-4</c:v>
                </c:pt>
                <c:pt idx="24">
                  <c:v>1.0969817054007381E-4</c:v>
                </c:pt>
                <c:pt idx="25">
                  <c:v>1.1406044185758304E-4</c:v>
                </c:pt>
                <c:pt idx="26">
                  <c:v>1.18419694880493E-4</c:v>
                </c:pt>
                <c:pt idx="27">
                  <c:v>1.2277581352054988E-4</c:v>
                </c:pt>
                <c:pt idx="28">
                  <c:v>1.2712868168949986E-4</c:v>
                </c:pt>
                <c:pt idx="29">
                  <c:v>1.3147818329908913E-4</c:v>
                </c:pt>
                <c:pt idx="30">
                  <c:v>1.3582420226106387E-4</c:v>
                </c:pt>
                <c:pt idx="31">
                  <c:v>1.4016662248717026E-4</c:v>
                </c:pt>
                <c:pt idx="32">
                  <c:v>1.4450532788915448E-4</c:v>
                </c:pt>
                <c:pt idx="33">
                  <c:v>1.4884020237876272E-4</c:v>
                </c:pt>
                <c:pt idx="34">
                  <c:v>1.5317112986774114E-4</c:v>
                </c:pt>
                <c:pt idx="35">
                  <c:v>1.5749799426783594E-4</c:v>
                </c:pt>
                <c:pt idx="36">
                  <c:v>1.618206794907933E-4</c:v>
                </c:pt>
                <c:pt idx="37">
                  <c:v>1.6613906944835941E-4</c:v>
                </c:pt>
                <c:pt idx="38">
                  <c:v>1.7045304805228043E-4</c:v>
                </c:pt>
                <c:pt idx="39">
                  <c:v>1.7476249921430256E-4</c:v>
                </c:pt>
                <c:pt idx="40">
                  <c:v>1.7906730684617199E-4</c:v>
                </c:pt>
                <c:pt idx="41">
                  <c:v>1.833673548596349E-4</c:v>
                </c:pt>
                <c:pt idx="42">
                  <c:v>1.8766252716643746E-4</c:v>
                </c:pt>
                <c:pt idx="43">
                  <c:v>1.9195270767832586E-4</c:v>
                </c:pt>
                <c:pt idx="44">
                  <c:v>1.9623778030704628E-4</c:v>
                </c:pt>
                <c:pt idx="45">
                  <c:v>2.005176289643449E-4</c:v>
                </c:pt>
                <c:pt idx="46">
                  <c:v>2.0479213756196789E-4</c:v>
                </c:pt>
                <c:pt idx="47">
                  <c:v>2.0906119001166146E-4</c:v>
                </c:pt>
                <c:pt idx="48">
                  <c:v>2.1332467022517175E-4</c:v>
                </c:pt>
                <c:pt idx="49">
                  <c:v>2.17582462114245E-4</c:v>
                </c:pt>
                <c:pt idx="50">
                  <c:v>2.2183444959062736E-4</c:v>
                </c:pt>
                <c:pt idx="51">
                  <c:v>2.2608051656606499E-4</c:v>
                </c:pt>
                <c:pt idx="52">
                  <c:v>2.3032054695230412E-4</c:v>
                </c:pt>
                <c:pt idx="53">
                  <c:v>2.345544246610909E-4</c:v>
                </c:pt>
                <c:pt idx="54">
                  <c:v>2.3878203360417152E-4</c:v>
                </c:pt>
                <c:pt idx="55">
                  <c:v>2.4300325769329215E-4</c:v>
                </c:pt>
                <c:pt idx="56">
                  <c:v>2.4721798084019898E-4</c:v>
                </c:pt>
                <c:pt idx="57">
                  <c:v>2.5142608695663819E-4</c:v>
                </c:pt>
                <c:pt idx="58">
                  <c:v>2.5562745995435599E-4</c:v>
                </c:pt>
                <c:pt idx="59">
                  <c:v>2.5982198374509854E-4</c:v>
                </c:pt>
                <c:pt idx="60">
                  <c:v>2.6400954224061206E-4</c:v>
                </c:pt>
                <c:pt idx="61">
                  <c:v>2.6819001935264266E-4</c:v>
                </c:pt>
                <c:pt idx="62">
                  <c:v>2.7236329899293655E-4</c:v>
                </c:pt>
                <c:pt idx="63">
                  <c:v>2.7652926507323991E-4</c:v>
                </c:pt>
                <c:pt idx="64">
                  <c:v>2.8068780150529893E-4</c:v>
                </c:pt>
                <c:pt idx="65">
                  <c:v>2.848387922008598E-4</c:v>
                </c:pt>
                <c:pt idx="66">
                  <c:v>2.8898212107166871E-4</c:v>
                </c:pt>
                <c:pt idx="67">
                  <c:v>2.9311767202947186E-4</c:v>
                </c:pt>
                <c:pt idx="68">
                  <c:v>2.9724532898601537E-4</c:v>
                </c:pt>
                <c:pt idx="69">
                  <c:v>3.0136497585304549E-4</c:v>
                </c:pt>
                <c:pt idx="70">
                  <c:v>3.0547649654230836E-4</c:v>
                </c:pt>
                <c:pt idx="71">
                  <c:v>3.0957977496555016E-4</c:v>
                </c:pt>
                <c:pt idx="72">
                  <c:v>3.1367469503451709E-4</c:v>
                </c:pt>
                <c:pt idx="73">
                  <c:v>3.1776114066095528E-4</c:v>
                </c:pt>
                <c:pt idx="74">
                  <c:v>3.2183899575661097E-4</c:v>
                </c:pt>
                <c:pt idx="75">
                  <c:v>3.2590814423323036E-4</c:v>
                </c:pt>
                <c:pt idx="76">
                  <c:v>3.2996847000255959E-4</c:v>
                </c:pt>
                <c:pt idx="77">
                  <c:v>3.3401985697634483E-4</c:v>
                </c:pt>
                <c:pt idx="78">
                  <c:v>3.3806218906633228E-4</c:v>
                </c:pt>
                <c:pt idx="79">
                  <c:v>3.4209535018426814E-4</c:v>
                </c:pt>
                <c:pt idx="80">
                  <c:v>3.4611922424189858E-4</c:v>
                </c:pt>
                <c:pt idx="81">
                  <c:v>3.501336951509698E-4</c:v>
                </c:pt>
                <c:pt idx="82">
                  <c:v>3.5413864682322794E-4</c:v>
                </c:pt>
                <c:pt idx="83">
                  <c:v>3.5813396317041919E-4</c:v>
                </c:pt>
                <c:pt idx="84">
                  <c:v>3.6211952810428978E-4</c:v>
                </c:pt>
                <c:pt idx="85">
                  <c:v>3.6609522553658586E-4</c:v>
                </c:pt>
                <c:pt idx="86">
                  <c:v>3.7006093937905362E-4</c:v>
                </c:pt>
                <c:pt idx="87">
                  <c:v>3.7401655354343919E-4</c:v>
                </c:pt>
                <c:pt idx="88">
                  <c:v>3.7796195194148881E-4</c:v>
                </c:pt>
                <c:pt idx="89">
                  <c:v>3.8189701848494867E-4</c:v>
                </c:pt>
                <c:pt idx="90">
                  <c:v>3.8582163708556492E-4</c:v>
                </c:pt>
                <c:pt idx="91">
                  <c:v>3.8973569165508373E-4</c:v>
                </c:pt>
                <c:pt idx="92">
                  <c:v>3.9363906610525131E-4</c:v>
                </c:pt>
                <c:pt idx="93">
                  <c:v>3.9753164434781383E-4</c:v>
                </c:pt>
                <c:pt idx="94">
                  <c:v>4.014133102945175E-4</c:v>
                </c:pt>
                <c:pt idx="95">
                  <c:v>4.0528394785710849E-4</c:v>
                </c:pt>
                <c:pt idx="96">
                  <c:v>4.0914344094733295E-4</c:v>
                </c:pt>
                <c:pt idx="97">
                  <c:v>4.1299167347693712E-4</c:v>
                </c:pt>
                <c:pt idx="98">
                  <c:v>4.1682852935766713E-4</c:v>
                </c:pt>
                <c:pt idx="99">
                  <c:v>4.2065389250126918E-4</c:v>
                </c:pt>
                <c:pt idx="100">
                  <c:v>4.2446764681948945E-4</c:v>
                </c:pt>
                <c:pt idx="101">
                  <c:v>4.2826967622407413E-4</c:v>
                </c:pt>
                <c:pt idx="102">
                  <c:v>4.3205986462676942E-4</c:v>
                </c:pt>
                <c:pt idx="103">
                  <c:v>4.3583809593932145E-4</c:v>
                </c:pt>
                <c:pt idx="104">
                  <c:v>4.3960425407347647E-4</c:v>
                </c:pt>
                <c:pt idx="105">
                  <c:v>4.433582229409806E-4</c:v>
                </c:pt>
                <c:pt idx="106">
                  <c:v>4.4709988645358004E-4</c:v>
                </c:pt>
                <c:pt idx="107">
                  <c:v>4.5082912852302098E-4</c:v>
                </c:pt>
                <c:pt idx="108">
                  <c:v>4.5454583306104961E-4</c:v>
                </c:pt>
                <c:pt idx="109">
                  <c:v>4.5824988397941211E-4</c:v>
                </c:pt>
                <c:pt idx="110">
                  <c:v>4.6194116518985463E-4</c:v>
                </c:pt>
                <c:pt idx="111">
                  <c:v>4.6561956060412341E-4</c:v>
                </c:pt>
                <c:pt idx="112">
                  <c:v>4.6928495413396459E-4</c:v>
                </c:pt>
                <c:pt idx="113">
                  <c:v>4.7293722969112434E-4</c:v>
                </c:pt>
                <c:pt idx="114">
                  <c:v>4.7657627118734888E-4</c:v>
                </c:pt>
                <c:pt idx="115">
                  <c:v>4.8020196253438437E-4</c:v>
                </c:pt>
                <c:pt idx="116">
                  <c:v>4.8381418764397702E-4</c:v>
                </c:pt>
                <c:pt idx="117">
                  <c:v>4.8741283042787295E-4</c:v>
                </c:pt>
                <c:pt idx="118">
                  <c:v>4.9099777479781842E-4</c:v>
                </c:pt>
                <c:pt idx="119">
                  <c:v>4.9456890466555961E-4</c:v>
                </c:pt>
                <c:pt idx="120">
                  <c:v>4.9812610394284261E-4</c:v>
                </c:pt>
                <c:pt idx="121">
                  <c:v>5.0166925654141371E-4</c:v>
                </c:pt>
                <c:pt idx="122">
                  <c:v>5.0519824637301899E-4</c:v>
                </c:pt>
                <c:pt idx="123">
                  <c:v>5.0871295734940475E-4</c:v>
                </c:pt>
                <c:pt idx="124">
                  <c:v>5.1221327338231708E-4</c:v>
                </c:pt>
                <c:pt idx="125">
                  <c:v>5.1569907838350216E-4</c:v>
                </c:pt>
                <c:pt idx="126">
                  <c:v>5.1917025626470618E-4</c:v>
                </c:pt>
                <c:pt idx="127">
                  <c:v>5.2262669093767534E-4</c:v>
                </c:pt>
                <c:pt idx="128">
                  <c:v>5.2606826631415582E-4</c:v>
                </c:pt>
                <c:pt idx="129">
                  <c:v>5.2949486630589381E-4</c:v>
                </c:pt>
                <c:pt idx="130">
                  <c:v>5.3290637482463551E-4</c:v>
                </c:pt>
                <c:pt idx="131">
                  <c:v>5.3630267578212709E-4</c:v>
                </c:pt>
                <c:pt idx="132">
                  <c:v>5.3968365309011476E-4</c:v>
                </c:pt>
                <c:pt idx="133">
                  <c:v>5.4304919066034459E-4</c:v>
                </c:pt>
                <c:pt idx="134">
                  <c:v>5.4639917240456289E-4</c:v>
                </c:pt>
                <c:pt idx="135">
                  <c:v>5.4973348223451583E-4</c:v>
                </c:pt>
                <c:pt idx="136">
                  <c:v>5.5305200406194951E-4</c:v>
                </c:pt>
                <c:pt idx="137">
                  <c:v>5.5635462179861022E-4</c:v>
                </c:pt>
                <c:pt idx="138">
                  <c:v>5.5964121935624404E-4</c:v>
                </c:pt>
                <c:pt idx="139">
                  <c:v>5.6291168064659717E-4</c:v>
                </c:pt>
                <c:pt idx="140">
                  <c:v>5.6616588958141578E-4</c:v>
                </c:pt>
                <c:pt idx="141">
                  <c:v>5.6940373007244608E-4</c:v>
                </c:pt>
                <c:pt idx="142">
                  <c:v>5.7262508603143426E-4</c:v>
                </c:pt>
                <c:pt idx="143">
                  <c:v>5.7582984137012649E-4</c:v>
                </c:pt>
                <c:pt idx="144">
                  <c:v>5.7901788000026897E-4</c:v>
                </c:pt>
                <c:pt idx="145">
                  <c:v>5.821890858336079E-4</c:v>
                </c:pt>
                <c:pt idx="146">
                  <c:v>5.8534334278188946E-4</c:v>
                </c:pt>
                <c:pt idx="147">
                  <c:v>5.8848053475685984E-4</c:v>
                </c:pt>
                <c:pt idx="148">
                  <c:v>5.9160054567026512E-4</c:v>
                </c:pt>
                <c:pt idx="149">
                  <c:v>5.947032594338516E-4</c:v>
                </c:pt>
                <c:pt idx="150">
                  <c:v>5.9778855995936536E-4</c:v>
                </c:pt>
                <c:pt idx="151">
                  <c:v>6.0085633115855271E-4</c:v>
                </c:pt>
                <c:pt idx="152">
                  <c:v>6.0390645694315972E-4</c:v>
                </c:pt>
                <c:pt idx="153">
                  <c:v>6.0693882122493258E-4</c:v>
                </c:pt>
                <c:pt idx="154">
                  <c:v>6.0995330791561758E-4</c:v>
                </c:pt>
                <c:pt idx="155">
                  <c:v>6.1294980092696082E-4</c:v>
                </c:pt>
                <c:pt idx="156">
                  <c:v>6.1592818417070848E-4</c:v>
                </c:pt>
                <c:pt idx="157">
                  <c:v>6.1888834155860676E-4</c:v>
                </c:pt>
                <c:pt idx="158">
                  <c:v>6.2183015700240183E-4</c:v>
                </c:pt>
                <c:pt idx="159">
                  <c:v>6.2475351441383989E-4</c:v>
                </c:pt>
                <c:pt idx="160">
                  <c:v>6.2765829770466703E-4</c:v>
                </c:pt>
                <c:pt idx="161">
                  <c:v>6.3054439078662954E-4</c:v>
                </c:pt>
                <c:pt idx="162">
                  <c:v>6.334116775714736E-4</c:v>
                </c:pt>
                <c:pt idx="163">
                  <c:v>6.3626004197094531E-4</c:v>
                </c:pt>
                <c:pt idx="164">
                  <c:v>6.3908936789679096E-4</c:v>
                </c:pt>
                <c:pt idx="165">
                  <c:v>6.4189953926075663E-4</c:v>
                </c:pt>
                <c:pt idx="166">
                  <c:v>6.4469043997458862E-4</c:v>
                </c:pt>
                <c:pt idx="167">
                  <c:v>6.4746195395003301E-4</c:v>
                </c:pt>
                <c:pt idx="168">
                  <c:v>6.5021396509883599E-4</c:v>
                </c:pt>
                <c:pt idx="169">
                  <c:v>6.5294635733274375E-4</c:v>
                </c:pt>
                <c:pt idx="170">
                  <c:v>6.5565901456350248E-4</c:v>
                </c:pt>
                <c:pt idx="171">
                  <c:v>6.5835182070285837E-4</c:v>
                </c:pt>
                <c:pt idx="172">
                  <c:v>6.6102465966255762E-4</c:v>
                </c:pt>
                <c:pt idx="173">
                  <c:v>6.636774153543464E-4</c:v>
                </c:pt>
                <c:pt idx="174">
                  <c:v>6.6630997168997091E-4</c:v>
                </c:pt>
                <c:pt idx="175">
                  <c:v>6.6892221258117734E-4</c:v>
                </c:pt>
                <c:pt idx="176">
                  <c:v>6.7151402193971177E-4</c:v>
                </c:pt>
                <c:pt idx="177">
                  <c:v>6.7408528367732051E-4</c:v>
                </c:pt>
                <c:pt idx="178">
                  <c:v>6.7663588170574973E-4</c:v>
                </c:pt>
                <c:pt idx="179">
                  <c:v>6.7916569993674552E-4</c:v>
                </c:pt>
                <c:pt idx="180">
                  <c:v>6.8167462228205407E-4</c:v>
                </c:pt>
                <c:pt idx="181">
                  <c:v>6.8416253265342168E-4</c:v>
                </c:pt>
                <c:pt idx="182">
                  <c:v>6.8662931496259443E-4</c:v>
                </c:pt>
                <c:pt idx="183">
                  <c:v>6.8907485312131851E-4</c:v>
                </c:pt>
                <c:pt idx="184">
                  <c:v>6.9149903104134011E-4</c:v>
                </c:pt>
                <c:pt idx="185">
                  <c:v>6.9390173263440542E-4</c:v>
                </c:pt>
                <c:pt idx="186">
                  <c:v>6.9628284181226063E-4</c:v>
                </c:pt>
                <c:pt idx="187">
                  <c:v>6.9864224248665193E-4</c:v>
                </c:pt>
                <c:pt idx="188">
                  <c:v>7.0097981856932551E-4</c:v>
                </c:pt>
                <c:pt idx="189">
                  <c:v>7.0329545397202755E-4</c:v>
                </c:pt>
                <c:pt idx="190">
                  <c:v>7.0558903260650415E-4</c:v>
                </c:pt>
                <c:pt idx="191">
                  <c:v>7.0786043838450159E-4</c:v>
                </c:pt>
                <c:pt idx="192">
                  <c:v>7.1010955521776608E-4</c:v>
                </c:pt>
                <c:pt idx="193">
                  <c:v>7.1233626701804368E-4</c:v>
                </c:pt>
                <c:pt idx="194">
                  <c:v>7.1454045769708059E-4</c:v>
                </c:pt>
                <c:pt idx="195">
                  <c:v>7.1672201116662311E-4</c:v>
                </c:pt>
                <c:pt idx="196">
                  <c:v>7.1888081133841732E-4</c:v>
                </c:pt>
                <c:pt idx="197">
                  <c:v>7.2101674212420941E-4</c:v>
                </c:pt>
                <c:pt idx="198">
                  <c:v>7.2312968743574557E-4</c:v>
                </c:pt>
                <c:pt idx="199">
                  <c:v>7.2521953118477199E-4</c:v>
                </c:pt>
                <c:pt idx="200">
                  <c:v>7.2728615728303485E-4</c:v>
                </c:pt>
                <c:pt idx="201">
                  <c:v>7.2932944964228036E-4</c:v>
                </c:pt>
                <c:pt idx="202">
                  <c:v>7.3134929217425469E-4</c:v>
                </c:pt>
                <c:pt idx="203">
                  <c:v>7.3334556879070404E-4</c:v>
                </c:pt>
                <c:pt idx="204">
                  <c:v>7.3531816340337459E-4</c:v>
                </c:pt>
                <c:pt idx="205">
                  <c:v>7.3726695992401244E-4</c:v>
                </c:pt>
                <c:pt idx="206">
                  <c:v>7.3919184226436388E-4</c:v>
                </c:pt>
                <c:pt idx="207">
                  <c:v>7.4109269433617498E-4</c:v>
                </c:pt>
                <c:pt idx="208">
                  <c:v>7.4296940005119205E-4</c:v>
                </c:pt>
                <c:pt idx="209">
                  <c:v>7.4482184332116117E-4</c:v>
                </c:pt>
                <c:pt idx="210">
                  <c:v>7.4664990805782853E-4</c:v>
                </c:pt>
                <c:pt idx="211">
                  <c:v>7.4845347817294042E-4</c:v>
                </c:pt>
                <c:pt idx="212">
                  <c:v>7.5023243757824294E-4</c:v>
                </c:pt>
                <c:pt idx="213">
                  <c:v>7.5198667018548226E-4</c:v>
                </c:pt>
                <c:pt idx="214">
                  <c:v>7.5371605990640458E-4</c:v>
                </c:pt>
                <c:pt idx="215">
                  <c:v>7.5542049065275608E-4</c:v>
                </c:pt>
                <c:pt idx="216">
                  <c:v>7.5709984633628297E-4</c:v>
                </c:pt>
                <c:pt idx="217">
                  <c:v>7.5875401086873131E-4</c:v>
                </c:pt>
                <c:pt idx="218">
                  <c:v>7.6038286816184741E-4</c:v>
                </c:pt>
                <c:pt idx="219">
                  <c:v>7.6198630212737746E-4</c:v>
                </c:pt>
                <c:pt idx="220">
                  <c:v>7.6356419667706753E-4</c:v>
                </c:pt>
                <c:pt idx="221">
                  <c:v>7.6511643572266393E-4</c:v>
                </c:pt>
                <c:pt idx="222">
                  <c:v>7.6664290317591274E-4</c:v>
                </c:pt>
                <c:pt idx="223">
                  <c:v>7.6814348294856026E-4</c:v>
                </c:pt>
                <c:pt idx="224">
                  <c:v>7.6961805895235256E-4</c:v>
                </c:pt>
                <c:pt idx="225">
                  <c:v>7.7106651509903585E-4</c:v>
                </c:pt>
                <c:pt idx="226">
                  <c:v>7.724887353003563E-4</c:v>
                </c:pt>
                <c:pt idx="227">
                  <c:v>7.738846034680601E-4</c:v>
                </c:pt>
                <c:pt idx="228">
                  <c:v>7.7525400351389346E-4</c:v>
                </c:pt>
                <c:pt idx="229">
                  <c:v>7.7659681934960255E-4</c:v>
                </c:pt>
                <c:pt idx="230">
                  <c:v>7.7791293488693356E-4</c:v>
                </c:pt>
                <c:pt idx="231">
                  <c:v>7.792022340376327E-4</c:v>
                </c:pt>
                <c:pt idx="232">
                  <c:v>7.8046460071344614E-4</c:v>
                </c:pt>
                <c:pt idx="233">
                  <c:v>7.8169991882611996E-4</c:v>
                </c:pt>
                <c:pt idx="234">
                  <c:v>7.8290807228740048E-4</c:v>
                </c:pt>
                <c:pt idx="235">
                  <c:v>7.8408894500903387E-4</c:v>
                </c:pt>
                <c:pt idx="236">
                  <c:v>7.8524242090276621E-4</c:v>
                </c:pt>
                <c:pt idx="237">
                  <c:v>7.8636838388034371E-4</c:v>
                </c:pt>
                <c:pt idx="238">
                  <c:v>7.8746671785351265E-4</c:v>
                </c:pt>
                <c:pt idx="239">
                  <c:v>7.8853730673401911E-4</c:v>
                </c:pt>
                <c:pt idx="240">
                  <c:v>7.895800344336093E-4</c:v>
                </c:pt>
                <c:pt idx="241">
                  <c:v>7.9059478486402939E-4</c:v>
                </c:pt>
                <c:pt idx="242">
                  <c:v>7.9158144193702557E-4</c:v>
                </c:pt>
                <c:pt idx="243">
                  <c:v>7.9253988956434404E-4</c:v>
                </c:pt>
                <c:pt idx="244">
                  <c:v>7.9347001165773099E-4</c:v>
                </c:pt>
                <c:pt idx="245">
                  <c:v>7.943716921289326E-4</c:v>
                </c:pt>
                <c:pt idx="246">
                  <c:v>7.9524481488969507E-4</c:v>
                </c:pt>
                <c:pt idx="247">
                  <c:v>7.9608926385176448E-4</c:v>
                </c:pt>
                <c:pt idx="248">
                  <c:v>7.9690492292688712E-4</c:v>
                </c:pt>
                <c:pt idx="249">
                  <c:v>7.9769167602680919E-4</c:v>
                </c:pt>
                <c:pt idx="250">
                  <c:v>7.9844940706327676E-4</c:v>
                </c:pt>
                <c:pt idx="251">
                  <c:v>7.9917799994803603E-4</c:v>
                </c:pt>
                <c:pt idx="252">
                  <c:v>7.9987733859283329E-4</c:v>
                </c:pt>
                <c:pt idx="253">
                  <c:v>8.0054730690941463E-4</c:v>
                </c:pt>
                <c:pt idx="254">
                  <c:v>8.0118778880952624E-4</c:v>
                </c:pt>
                <c:pt idx="255">
                  <c:v>8.017986682049143E-4</c:v>
                </c:pt>
                <c:pt idx="256">
                  <c:v>8.0237982900732501E-4</c:v>
                </c:pt>
                <c:pt idx="257">
                  <c:v>8.0293115512850455E-4</c:v>
                </c:pt>
                <c:pt idx="258">
                  <c:v>8.0345253048019912E-4</c:v>
                </c:pt>
                <c:pt idx="259">
                  <c:v>8.039438389741549E-4</c:v>
                </c:pt>
                <c:pt idx="260">
                  <c:v>8.0440496452211809E-4</c:v>
                </c:pt>
                <c:pt idx="261">
                  <c:v>8.0483579103583487E-4</c:v>
                </c:pt>
                <c:pt idx="262">
                  <c:v>8.0523620242705133E-4</c:v>
                </c:pt>
                <c:pt idx="263">
                  <c:v>8.0560608260751376E-4</c:v>
                </c:pt>
                <c:pt idx="264">
                  <c:v>8.0594531548896825E-4</c:v>
                </c:pt>
                <c:pt idx="265">
                  <c:v>8.0625378498316109E-4</c:v>
                </c:pt>
                <c:pt idx="266">
                  <c:v>8.0653137500183837E-4</c:v>
                </c:pt>
                <c:pt idx="267">
                  <c:v>8.0677796945674628E-4</c:v>
                </c:pt>
                <c:pt idx="268">
                  <c:v>8.069934522596311E-4</c:v>
                </c:pt>
                <c:pt idx="269">
                  <c:v>8.0717770732223893E-4</c:v>
                </c:pt>
                <c:pt idx="270">
                  <c:v>8.0733061855631596E-4</c:v>
                </c:pt>
                <c:pt idx="271">
                  <c:v>8.0745206987360837E-4</c:v>
                </c:pt>
                <c:pt idx="272">
                  <c:v>8.0754194518586236E-4</c:v>
                </c:pt>
                <c:pt idx="273">
                  <c:v>8.0760012840482411E-4</c:v>
                </c:pt>
                <c:pt idx="274">
                  <c:v>8.0762650344223981E-4</c:v>
                </c:pt>
                <c:pt idx="275">
                  <c:v>8.0762095420985555E-4</c:v>
                </c:pt>
                <c:pt idx="276">
                  <c:v>8.0758359679592524E-4</c:v>
                </c:pt>
                <c:pt idx="277">
                  <c:v>8.075145472887027E-4</c:v>
                </c:pt>
                <c:pt idx="278">
                  <c:v>8.0741392177644173E-4</c:v>
                </c:pt>
                <c:pt idx="279">
                  <c:v>8.0728183634739615E-4</c:v>
                </c:pt>
                <c:pt idx="280">
                  <c:v>8.0711840708981976E-4</c:v>
                </c:pt>
                <c:pt idx="281">
                  <c:v>8.0692375009196638E-4</c:v>
                </c:pt>
                <c:pt idx="282">
                  <c:v>8.0669798144208981E-4</c:v>
                </c:pt>
                <c:pt idx="283">
                  <c:v>8.0644121722844397E-4</c:v>
                </c:pt>
                <c:pt idx="284">
                  <c:v>8.0615357353928257E-4</c:v>
                </c:pt>
                <c:pt idx="285">
                  <c:v>8.0583516646285942E-4</c:v>
                </c:pt>
                <c:pt idx="286">
                  <c:v>8.0548611208742843E-4</c:v>
                </c:pt>
                <c:pt idx="287">
                  <c:v>8.051065265012433E-4</c:v>
                </c:pt>
                <c:pt idx="288">
                  <c:v>8.0469652579255797E-4</c:v>
                </c:pt>
                <c:pt idx="289">
                  <c:v>8.0425622604962622E-4</c:v>
                </c:pt>
                <c:pt idx="290">
                  <c:v>8.0378574336070188E-4</c:v>
                </c:pt>
                <c:pt idx="291">
                  <c:v>8.0328519381403865E-4</c:v>
                </c:pt>
                <c:pt idx="292">
                  <c:v>8.0275469349789044E-4</c:v>
                </c:pt>
                <c:pt idx="293">
                  <c:v>8.0219435850051107E-4</c:v>
                </c:pt>
                <c:pt idx="294">
                  <c:v>8.0160430491015434E-4</c:v>
                </c:pt>
                <c:pt idx="295">
                  <c:v>8.0098464881507418E-4</c:v>
                </c:pt>
                <c:pt idx="296">
                  <c:v>8.0033550630352428E-4</c:v>
                </c:pt>
                <c:pt idx="297">
                  <c:v>7.9965699346375846E-4</c:v>
                </c:pt>
                <c:pt idx="298">
                  <c:v>7.9894922638403052E-4</c:v>
                </c:pt>
                <c:pt idx="299">
                  <c:v>7.9821232115259439E-4</c:v>
                </c:pt>
                <c:pt idx="300">
                  <c:v>7.9744639385770377E-4</c:v>
                </c:pt>
                <c:pt idx="301">
                  <c:v>7.9665156058761257E-4</c:v>
                </c:pt>
                <c:pt idx="302">
                  <c:v>7.958279374305745E-4</c:v>
                </c:pt>
                <c:pt idx="303">
                  <c:v>7.9497564047484347E-4</c:v>
                </c:pt>
                <c:pt idx="304">
                  <c:v>7.940947858086733E-4</c:v>
                </c:pt>
                <c:pt idx="305">
                  <c:v>7.931854895203178E-4</c:v>
                </c:pt>
                <c:pt idx="306">
                  <c:v>7.9224786769803077E-4</c:v>
                </c:pt>
                <c:pt idx="307">
                  <c:v>7.9128203643006603E-4</c:v>
                </c:pt>
                <c:pt idx="308">
                  <c:v>7.9028811180467738E-4</c:v>
                </c:pt>
                <c:pt idx="309">
                  <c:v>7.8926620991011864E-4</c:v>
                </c:pt>
                <c:pt idx="310">
                  <c:v>7.8821644683464362E-4</c:v>
                </c:pt>
                <c:pt idx="311">
                  <c:v>7.8713893866650612E-4</c:v>
                </c:pt>
                <c:pt idx="312">
                  <c:v>7.8603380149395996E-4</c:v>
                </c:pt>
                <c:pt idx="313">
                  <c:v>7.8490115140525906E-4</c:v>
                </c:pt>
                <c:pt idx="314">
                  <c:v>7.8374110448865711E-4</c:v>
                </c:pt>
                <c:pt idx="315">
                  <c:v>7.8255377683240804E-4</c:v>
                </c:pt>
                <c:pt idx="316">
                  <c:v>7.8133928452476555E-4</c:v>
                </c:pt>
                <c:pt idx="317">
                  <c:v>7.8009774365398355E-4</c:v>
                </c:pt>
                <c:pt idx="318">
                  <c:v>7.7882927030831586E-4</c:v>
                </c:pt>
                <c:pt idx="319">
                  <c:v>7.7753398057601628E-4</c:v>
                </c:pt>
                <c:pt idx="320">
                  <c:v>7.7621199054533864E-4</c:v>
                </c:pt>
                <c:pt idx="321">
                  <c:v>7.7486341630453673E-4</c:v>
                </c:pt>
                <c:pt idx="322">
                  <c:v>7.7348837394186436E-4</c:v>
                </c:pt>
                <c:pt idx="323">
                  <c:v>7.7208697954557536E-4</c:v>
                </c:pt>
                <c:pt idx="324">
                  <c:v>7.7065934920392352E-4</c:v>
                </c:pt>
                <c:pt idx="325">
                  <c:v>7.6920559900516266E-4</c:v>
                </c:pt>
                <c:pt idx="326">
                  <c:v>7.6772584503754658E-4</c:v>
                </c:pt>
                <c:pt idx="327">
                  <c:v>7.6622020338932922E-4</c:v>
                </c:pt>
                <c:pt idx="328">
                  <c:v>7.6468879014876426E-4</c:v>
                </c:pt>
                <c:pt idx="329">
                  <c:v>7.6313172140410562E-4</c:v>
                </c:pt>
                <c:pt idx="330">
                  <c:v>7.6154911324360702E-4</c:v>
                </c:pt>
                <c:pt idx="331">
                  <c:v>7.5994108175552236E-4</c:v>
                </c:pt>
                <c:pt idx="332">
                  <c:v>7.5830774302810546E-4</c:v>
                </c:pt>
                <c:pt idx="333">
                  <c:v>7.5664921314961002E-4</c:v>
                </c:pt>
                <c:pt idx="334">
                  <c:v>7.5496560820828996E-4</c:v>
                </c:pt>
                <c:pt idx="335">
                  <c:v>7.5325704429239908E-4</c:v>
                </c:pt>
                <c:pt idx="336">
                  <c:v>7.515236374901912E-4</c:v>
                </c:pt>
                <c:pt idx="337">
                  <c:v>7.4976550388992013E-4</c:v>
                </c:pt>
                <c:pt idx="338">
                  <c:v>7.4798275957983968E-4</c:v>
                </c:pt>
                <c:pt idx="339">
                  <c:v>7.4617552064820377E-4</c:v>
                </c:pt>
                <c:pt idx="340">
                  <c:v>7.4434390318326609E-4</c:v>
                </c:pt>
                <c:pt idx="341">
                  <c:v>7.4248802327328046E-4</c:v>
                </c:pt>
                <c:pt idx="342">
                  <c:v>7.406079970065008E-4</c:v>
                </c:pt>
                <c:pt idx="343">
                  <c:v>7.3870394047118081E-4</c:v>
                </c:pt>
                <c:pt idx="344">
                  <c:v>7.3677596975557441E-4</c:v>
                </c:pt>
                <c:pt idx="345">
                  <c:v>7.3482420094793529E-4</c:v>
                </c:pt>
                <c:pt idx="346">
                  <c:v>7.3284875013651738E-4</c:v>
                </c:pt>
                <c:pt idx="347">
                  <c:v>7.3084973340957449E-4</c:v>
                </c:pt>
                <c:pt idx="348">
                  <c:v>7.2882726685536043E-4</c:v>
                </c:pt>
                <c:pt idx="349">
                  <c:v>7.2678146656212901E-4</c:v>
                </c:pt>
                <c:pt idx="350">
                  <c:v>7.2471244861813404E-4</c:v>
                </c:pt>
                <c:pt idx="351">
                  <c:v>7.2262032911162932E-4</c:v>
                </c:pt>
                <c:pt idx="352">
                  <c:v>7.2050522413086868E-4</c:v>
                </c:pt>
                <c:pt idx="353">
                  <c:v>7.1836724976410591E-4</c:v>
                </c:pt>
                <c:pt idx="354">
                  <c:v>7.1620652209959483E-4</c:v>
                </c:pt>
                <c:pt idx="355">
                  <c:v>7.1402315722558936E-4</c:v>
                </c:pt>
                <c:pt idx="356">
                  <c:v>7.118172712303432E-4</c:v>
                </c:pt>
                <c:pt idx="357">
                  <c:v>7.0958898020211016E-4</c:v>
                </c:pt>
                <c:pt idx="358">
                  <c:v>7.0733840022914416E-4</c:v>
                </c:pt>
                <c:pt idx="359">
                  <c:v>7.0506564739969901E-4</c:v>
                </c:pt>
                <c:pt idx="360">
                  <c:v>7.027708378020284E-4</c:v>
                </c:pt>
                <c:pt idx="361">
                  <c:v>7.0045408752438627E-4</c:v>
                </c:pt>
                <c:pt idx="362">
                  <c:v>6.9811551265502641E-4</c:v>
                </c:pt>
                <c:pt idx="363">
                  <c:v>6.9575522928220265E-4</c:v>
                </c:pt>
                <c:pt idx="364">
                  <c:v>6.9337335349416878E-4</c:v>
                </c:pt>
                <c:pt idx="365">
                  <c:v>6.9097000137917862E-4</c:v>
                </c:pt>
                <c:pt idx="366">
                  <c:v>6.8854528902548599E-4</c:v>
                </c:pt>
                <c:pt idx="367">
                  <c:v>6.8609933252134468E-4</c:v>
                </c:pt>
                <c:pt idx="368">
                  <c:v>6.8363224795500851E-4</c:v>
                </c:pt>
                <c:pt idx="369">
                  <c:v>6.811441514147314E-4</c:v>
                </c:pt>
                <c:pt idx="370">
                  <c:v>6.7863515898876705E-4</c:v>
                </c:pt>
                <c:pt idx="371">
                  <c:v>6.7610538676536938E-4</c:v>
                </c:pt>
                <c:pt idx="372">
                  <c:v>6.735549508327921E-4</c:v>
                </c:pt>
                <c:pt idx="373">
                  <c:v>6.7098396727928911E-4</c:v>
                </c:pt>
                <c:pt idx="374">
                  <c:v>6.6839255219311412E-4</c:v>
                </c:pt>
                <c:pt idx="375">
                  <c:v>6.6578082166252105E-4</c:v>
                </c:pt>
                <c:pt idx="376">
                  <c:v>6.6314889177576371E-4</c:v>
                </c:pt>
                <c:pt idx="377">
                  <c:v>6.6049687862109591E-4</c:v>
                </c:pt>
                <c:pt idx="378">
                  <c:v>6.5782489828677146E-4</c:v>
                </c:pt>
                <c:pt idx="379">
                  <c:v>6.5513306686104417E-4</c:v>
                </c:pt>
                <c:pt idx="380">
                  <c:v>6.5242150043216785E-4</c:v>
                </c:pt>
                <c:pt idx="381">
                  <c:v>6.4969031508839631E-4</c:v>
                </c:pt>
                <c:pt idx="382">
                  <c:v>6.4693962691798337E-4</c:v>
                </c:pt>
                <c:pt idx="383">
                  <c:v>6.4416955200918282E-4</c:v>
                </c:pt>
                <c:pt idx="384">
                  <c:v>6.4138020645024859E-4</c:v>
                </c:pt>
                <c:pt idx="385">
                  <c:v>6.3857170632943439E-4</c:v>
                </c:pt>
                <c:pt idx="386">
                  <c:v>6.3574416773499412E-4</c:v>
                </c:pt>
                <c:pt idx="387">
                  <c:v>6.328977067551815E-4</c:v>
                </c:pt>
                <c:pt idx="388">
                  <c:v>6.3003243947825044E-4</c:v>
                </c:pt>
                <c:pt idx="389">
                  <c:v>6.2714848199245474E-4</c:v>
                </c:pt>
                <c:pt idx="390">
                  <c:v>6.2424595038604823E-4</c:v>
                </c:pt>
                <c:pt idx="391">
                  <c:v>6.213249607472846E-4</c:v>
                </c:pt>
                <c:pt idx="392">
                  <c:v>6.1838562916441777E-4</c:v>
                </c:pt>
                <c:pt idx="393">
                  <c:v>6.1542807172570155E-4</c:v>
                </c:pt>
                <c:pt idx="394">
                  <c:v>6.1245240451938976E-4</c:v>
                </c:pt>
                <c:pt idx="395">
                  <c:v>6.094587436337363E-4</c:v>
                </c:pt>
                <c:pt idx="396">
                  <c:v>6.0644720515699488E-4</c:v>
                </c:pt>
                <c:pt idx="397">
                  <c:v>6.0341790517741932E-4</c:v>
                </c:pt>
                <c:pt idx="398">
                  <c:v>6.0037095978326342E-4</c:v>
                </c:pt>
                <c:pt idx="399">
                  <c:v>5.973064850627811E-4</c:v>
                </c:pt>
                <c:pt idx="400">
                  <c:v>5.9422459710422606E-4</c:v>
                </c:pt>
                <c:pt idx="401">
                  <c:v>5.9112541199585222E-4</c:v>
                </c:pt>
                <c:pt idx="402">
                  <c:v>5.8800904582591328E-4</c:v>
                </c:pt>
                <c:pt idx="403">
                  <c:v>5.8487561468266317E-4</c:v>
                </c:pt>
                <c:pt idx="404">
                  <c:v>5.8172523465435568E-4</c:v>
                </c:pt>
                <c:pt idx="405">
                  <c:v>5.7855802182924464E-4</c:v>
                </c:pt>
                <c:pt idx="406">
                  <c:v>5.7537409229558385E-4</c:v>
                </c:pt>
                <c:pt idx="407">
                  <c:v>5.7217356214162712E-4</c:v>
                </c:pt>
                <c:pt idx="408">
                  <c:v>5.6895654745562827E-4</c:v>
                </c:pt>
                <c:pt idx="409">
                  <c:v>5.6572316432584109E-4</c:v>
                </c:pt>
                <c:pt idx="410">
                  <c:v>5.6247352884051941E-4</c:v>
                </c:pt>
                <c:pt idx="411">
                  <c:v>5.5920775708791703E-4</c:v>
                </c:pt>
                <c:pt idx="412">
                  <c:v>5.5592596515628787E-4</c:v>
                </c:pt>
                <c:pt idx="413">
                  <c:v>5.5262826913388564E-4</c:v>
                </c:pt>
                <c:pt idx="414">
                  <c:v>5.4931478510896413E-4</c:v>
                </c:pt>
                <c:pt idx="415">
                  <c:v>5.4598562916977728E-4</c:v>
                </c:pt>
                <c:pt idx="416">
                  <c:v>5.4264091740457889E-4</c:v>
                </c:pt>
                <c:pt idx="417">
                  <c:v>5.3928076590162267E-4</c:v>
                </c:pt>
                <c:pt idx="418">
                  <c:v>5.3590529074916252E-4</c:v>
                </c:pt>
                <c:pt idx="419">
                  <c:v>5.3251460803545227E-4</c:v>
                </c:pt>
                <c:pt idx="420">
                  <c:v>5.2910883384874572E-4</c:v>
                </c:pt>
                <c:pt idx="421">
                  <c:v>5.2568808427729669E-4</c:v>
                </c:pt>
                <c:pt idx="422">
                  <c:v>5.2225247540935897E-4</c:v>
                </c:pt>
                <c:pt idx="423">
                  <c:v>5.1880212333318639E-4</c:v>
                </c:pt>
                <c:pt idx="424">
                  <c:v>5.1533714413703276E-4</c:v>
                </c:pt>
                <c:pt idx="425">
                  <c:v>5.1185765390915187E-4</c:v>
                </c:pt>
                <c:pt idx="426">
                  <c:v>5.0836376873779766E-4</c:v>
                </c:pt>
                <c:pt idx="427">
                  <c:v>5.0485560471122382E-4</c:v>
                </c:pt>
                <c:pt idx="428">
                  <c:v>5.0133327791768417E-4</c:v>
                </c:pt>
                <c:pt idx="429">
                  <c:v>4.9779690444543261E-4</c:v>
                </c:pt>
                <c:pt idx="430">
                  <c:v>4.9424660038272297E-4</c:v>
                </c:pt>
                <c:pt idx="431">
                  <c:v>4.9068248181780895E-4</c:v>
                </c:pt>
                <c:pt idx="432">
                  <c:v>4.8710466483894445E-4</c:v>
                </c:pt>
                <c:pt idx="433">
                  <c:v>4.835132655343833E-4</c:v>
                </c:pt>
                <c:pt idx="434">
                  <c:v>4.7990839999237925E-4</c:v>
                </c:pt>
                <c:pt idx="435">
                  <c:v>4.7629018430118616E-4</c:v>
                </c:pt>
                <c:pt idx="436">
                  <c:v>4.7265873454905785E-4</c:v>
                </c:pt>
                <c:pt idx="437">
                  <c:v>4.6901416682424812E-4</c:v>
                </c:pt>
                <c:pt idx="438">
                  <c:v>4.6535659721501084E-4</c:v>
                </c:pt>
                <c:pt idx="439">
                  <c:v>4.6168614180959976E-4</c:v>
                </c:pt>
                <c:pt idx="440">
                  <c:v>4.5800291669626875E-4</c:v>
                </c:pt>
                <c:pt idx="441">
                  <c:v>4.5430703796327156E-4</c:v>
                </c:pt>
                <c:pt idx="442">
                  <c:v>4.5059862169886207E-4</c:v>
                </c:pt>
                <c:pt idx="443">
                  <c:v>4.4687778399129407E-4</c:v>
                </c:pt>
                <c:pt idx="444">
                  <c:v>4.4314464092882143E-4</c:v>
                </c:pt>
                <c:pt idx="445">
                  <c:v>4.3939930859969792E-4</c:v>
                </c:pt>
                <c:pt idx="446">
                  <c:v>4.3564190309217733E-4</c:v>
                </c:pt>
                <c:pt idx="447">
                  <c:v>4.3187254049451354E-4</c:v>
                </c:pt>
                <c:pt idx="448">
                  <c:v>4.280913368949603E-4</c:v>
                </c:pt>
                <c:pt idx="449">
                  <c:v>4.2429840838177147E-4</c:v>
                </c:pt>
                <c:pt idx="450">
                  <c:v>4.2049387104320087E-4</c:v>
                </c:pt>
                <c:pt idx="451">
                  <c:v>4.166778409675023E-4</c:v>
                </c:pt>
                <c:pt idx="452">
                  <c:v>4.1285043424292963E-4</c:v>
                </c:pt>
                <c:pt idx="453">
                  <c:v>4.0901176695773661E-4</c:v>
                </c:pt>
                <c:pt idx="454">
                  <c:v>4.0516195520017711E-4</c:v>
                </c:pt>
                <c:pt idx="455">
                  <c:v>4.0130111505850489E-4</c:v>
                </c:pt>
                <c:pt idx="456">
                  <c:v>3.9742936262097381E-4</c:v>
                </c:pt>
                <c:pt idx="457">
                  <c:v>3.9354681397583768E-4</c:v>
                </c:pt>
                <c:pt idx="458">
                  <c:v>3.896535852113503E-4</c:v>
                </c:pt>
                <c:pt idx="459">
                  <c:v>3.8574979241576556E-4</c:v>
                </c:pt>
                <c:pt idx="460">
                  <c:v>3.8183555167733719E-4</c:v>
                </c:pt>
                <c:pt idx="461">
                  <c:v>3.7791097908431901E-4</c:v>
                </c:pt>
                <c:pt idx="462">
                  <c:v>3.7397619072496489E-4</c:v>
                </c:pt>
                <c:pt idx="463">
                  <c:v>3.7003130268752863E-4</c:v>
                </c:pt>
                <c:pt idx="464">
                  <c:v>3.6607643106026404E-4</c:v>
                </c:pt>
                <c:pt idx="465">
                  <c:v>3.6211169193142495E-4</c:v>
                </c:pt>
                <c:pt idx="466">
                  <c:v>3.5813720138926514E-4</c:v>
                </c:pt>
                <c:pt idx="467">
                  <c:v>3.541530755220385E-4</c:v>
                </c:pt>
                <c:pt idx="468">
                  <c:v>3.5015943041799877E-4</c:v>
                </c:pt>
                <c:pt idx="469">
                  <c:v>3.4615638216539983E-4</c:v>
                </c:pt>
                <c:pt idx="470">
                  <c:v>3.4214404685249547E-4</c:v>
                </c:pt>
                <c:pt idx="471">
                  <c:v>3.3812254056753952E-4</c:v>
                </c:pt>
                <c:pt idx="472">
                  <c:v>3.3409197939878577E-4</c:v>
                </c:pt>
                <c:pt idx="473">
                  <c:v>3.3005247943448804E-4</c:v>
                </c:pt>
                <c:pt idx="474">
                  <c:v>3.2600415676290015E-4</c:v>
                </c:pt>
                <c:pt idx="475">
                  <c:v>3.2194712747227595E-4</c:v>
                </c:pt>
                <c:pt idx="476">
                  <c:v>3.1788150765086921E-4</c:v>
                </c:pt>
                <c:pt idx="477">
                  <c:v>3.1380741338693377E-4</c:v>
                </c:pt>
                <c:pt idx="478">
                  <c:v>3.0972496076872347E-4</c:v>
                </c:pt>
                <c:pt idx="479">
                  <c:v>3.056342658844921E-4</c:v>
                </c:pt>
                <c:pt idx="480">
                  <c:v>3.0153544482249347E-4</c:v>
                </c:pt>
                <c:pt idx="481">
                  <c:v>2.9742861367098146E-4</c:v>
                </c:pt>
                <c:pt idx="482">
                  <c:v>2.9331388851820981E-4</c:v>
                </c:pt>
                <c:pt idx="483">
                  <c:v>2.891913854524324E-4</c:v>
                </c:pt>
                <c:pt idx="484">
                  <c:v>2.8506122056190297E-4</c:v>
                </c:pt>
                <c:pt idx="485">
                  <c:v>2.8092350993487539E-4</c:v>
                </c:pt>
                <c:pt idx="486">
                  <c:v>2.7677836965960348E-4</c:v>
                </c:pt>
                <c:pt idx="487">
                  <c:v>2.7262591582434109E-4</c:v>
                </c:pt>
                <c:pt idx="488">
                  <c:v>2.6846626451734198E-4</c:v>
                </c:pt>
                <c:pt idx="489">
                  <c:v>2.6429953182685996E-4</c:v>
                </c:pt>
                <c:pt idx="490">
                  <c:v>2.601258338411489E-4</c:v>
                </c:pt>
                <c:pt idx="491">
                  <c:v>2.5594528664846261E-4</c:v>
                </c:pt>
                <c:pt idx="492">
                  <c:v>2.5175800633705489E-4</c:v>
                </c:pt>
                <c:pt idx="493">
                  <c:v>2.4756410899517956E-4</c:v>
                </c:pt>
                <c:pt idx="494">
                  <c:v>2.433637107110904E-4</c:v>
                </c:pt>
                <c:pt idx="495">
                  <c:v>2.3915692757304127E-4</c:v>
                </c:pt>
                <c:pt idx="496">
                  <c:v>2.3494387566928599E-4</c:v>
                </c:pt>
                <c:pt idx="497">
                  <c:v>2.3072467108807836E-4</c:v>
                </c:pt>
                <c:pt idx="498">
                  <c:v>2.2649942991767222E-4</c:v>
                </c:pt>
                <c:pt idx="499">
                  <c:v>2.2226826824632136E-4</c:v>
                </c:pt>
                <c:pt idx="500">
                  <c:v>2.1803130216227961E-4</c:v>
                </c:pt>
                <c:pt idx="501">
                  <c:v>2.1378864775380081E-4</c:v>
                </c:pt>
                <c:pt idx="502">
                  <c:v>2.0954042110913875E-4</c:v>
                </c:pt>
                <c:pt idx="503">
                  <c:v>2.0528673831654725E-4</c:v>
                </c:pt>
                <c:pt idx="504">
                  <c:v>2.0102771546428013E-4</c:v>
                </c:pt>
                <c:pt idx="505">
                  <c:v>1.967634686405912E-4</c:v>
                </c:pt>
                <c:pt idx="506">
                  <c:v>1.924941139337343E-4</c:v>
                </c:pt>
                <c:pt idx="507">
                  <c:v>1.8821976743196324E-4</c:v>
                </c:pt>
                <c:pt idx="508">
                  <c:v>1.8394054522353183E-4</c:v>
                </c:pt>
                <c:pt idx="509">
                  <c:v>1.796565633966939E-4</c:v>
                </c:pt>
                <c:pt idx="510">
                  <c:v>1.7536793803970326E-4</c:v>
                </c:pt>
                <c:pt idx="511">
                  <c:v>1.7107478524081373E-4</c:v>
                </c:pt>
                <c:pt idx="512">
                  <c:v>1.6677722108827912E-4</c:v>
                </c:pt>
                <c:pt idx="513">
                  <c:v>1.6247536167035326E-4</c:v>
                </c:pt>
                <c:pt idx="514">
                  <c:v>1.5816932307528996E-4</c:v>
                </c:pt>
                <c:pt idx="515">
                  <c:v>1.5385922139134303E-4</c:v>
                </c:pt>
                <c:pt idx="516">
                  <c:v>1.4954517270676629E-4</c:v>
                </c:pt>
                <c:pt idx="517">
                  <c:v>1.4522729310981357E-4</c:v>
                </c:pt>
                <c:pt idx="518">
                  <c:v>1.4090569868873868E-4</c:v>
                </c:pt>
                <c:pt idx="519">
                  <c:v>1.3658050553179546E-4</c:v>
                </c:pt>
                <c:pt idx="520">
                  <c:v>1.3225182972723769E-4</c:v>
                </c:pt>
                <c:pt idx="521">
                  <c:v>1.279197873633192E-4</c:v>
                </c:pt>
                <c:pt idx="522">
                  <c:v>1.2358449452829382E-4</c:v>
                </c:pt>
                <c:pt idx="523">
                  <c:v>1.1924606731041536E-4</c:v>
                </c:pt>
                <c:pt idx="524">
                  <c:v>1.1490462179793764E-4</c:v>
                </c:pt>
                <c:pt idx="525">
                  <c:v>1.1056027407911448E-4</c:v>
                </c:pt>
                <c:pt idx="526">
                  <c:v>1.0621314024219968E-4</c:v>
                </c:pt>
                <c:pt idx="527">
                  <c:v>1.0186333637544709E-4</c:v>
                </c:pt>
                <c:pt idx="528">
                  <c:v>9.7510978567110502E-5</c:v>
                </c:pt>
                <c:pt idx="529">
                  <c:v>9.3156182905443748E-5</c:v>
                </c:pt>
                <c:pt idx="530">
                  <c:v>8.8799065478700629E-5</c:v>
                </c:pt>
                <c:pt idx="531">
                  <c:v>8.4439742375134981E-5</c:v>
                </c:pt>
                <c:pt idx="532">
                  <c:v>8.0078329683000614E-5</c:v>
                </c:pt>
                <c:pt idx="533">
                  <c:v>7.5714943490551339E-5</c:v>
                </c:pt>
                <c:pt idx="534">
                  <c:v>7.1349699886040979E-5</c:v>
                </c:pt>
                <c:pt idx="535">
                  <c:v>6.6982714957723358E-5</c:v>
                </c:pt>
                <c:pt idx="536">
                  <c:v>6.2614104793852287E-5</c:v>
                </c:pt>
                <c:pt idx="537">
                  <c:v>5.8243985482681588E-5</c:v>
                </c:pt>
                <c:pt idx="538">
                  <c:v>5.3872473112465073E-5</c:v>
                </c:pt>
                <c:pt idx="539">
                  <c:v>4.9499683771456565E-5</c:v>
                </c:pt>
                <c:pt idx="540">
                  <c:v>4.512573354790988E-5</c:v>
                </c:pt>
                <c:pt idx="541">
                  <c:v>4.0750738530078836E-5</c:v>
                </c:pt>
                <c:pt idx="542">
                  <c:v>3.637481480621725E-5</c:v>
                </c:pt>
                <c:pt idx="543">
                  <c:v>3.1998078464578938E-5</c:v>
                </c:pt>
                <c:pt idx="544">
                  <c:v>2.7620645593417724E-5</c:v>
                </c:pt>
                <c:pt idx="545">
                  <c:v>2.324263228098742E-5</c:v>
                </c:pt>
                <c:pt idx="546">
                  <c:v>1.8864154615541847E-5</c:v>
                </c:pt>
                <c:pt idx="547">
                  <c:v>1.448532868533482E-5</c:v>
                </c:pt>
                <c:pt idx="548">
                  <c:v>1.0106270578620159E-5</c:v>
                </c:pt>
                <c:pt idx="549">
                  <c:v>5.7270963836516816E-6</c:v>
                </c:pt>
                <c:pt idx="550">
                  <c:v>1.3479221886832039E-6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8.9984692215978515E-6</c:v>
                </c:pt>
                <c:pt idx="2">
                  <c:v>1.3497432723779218E-5</c:v>
                </c:pt>
                <c:pt idx="3">
                  <c:v>1.7996070898013851E-5</c:v>
                </c:pt>
                <c:pt idx="4">
                  <c:v>2.2494275305643854E-5</c:v>
                </c:pt>
                <c:pt idx="5">
                  <c:v>2.6991937511433038E-5</c:v>
                </c:pt>
                <c:pt idx="6">
                  <c:v>3.1488949084423472E-5</c:v>
                </c:pt>
                <c:pt idx="7">
                  <c:v>3.5985201598792695E-5</c:v>
                </c:pt>
                <c:pt idx="8">
                  <c:v>4.0480586634711828E-5</c:v>
                </c:pt>
                <c:pt idx="9">
                  <c:v>4.4974995779204692E-5</c:v>
                </c:pt>
                <c:pt idx="10">
                  <c:v>4.9468320627008065E-5</c:v>
                </c:pt>
                <c:pt idx="11">
                  <c:v>5.3960452781433276E-5</c:v>
                </c:pt>
                <c:pt idx="12">
                  <c:v>5.8451283855229245E-5</c:v>
                </c:pt>
                <c:pt idx="13">
                  <c:v>6.2940705471447065E-5</c:v>
                </c:pt>
                <c:pt idx="14">
                  <c:v>6.742860926430637E-5</c:v>
                </c:pt>
                <c:pt idx="15">
                  <c:v>7.1914886880063654E-5</c:v>
                </c:pt>
                <c:pt idx="16">
                  <c:v>7.639942997788248E-5</c:v>
                </c:pt>
                <c:pt idx="17">
                  <c:v>8.0882130230705982E-5</c:v>
                </c:pt>
                <c:pt idx="18">
                  <c:v>8.5362879326131725E-5</c:v>
                </c:pt>
                <c:pt idx="19">
                  <c:v>8.9841568967288928E-5</c:v>
                </c:pt>
                <c:pt idx="20">
                  <c:v>9.431809087371849E-5</c:v>
                </c:pt>
                <c:pt idx="21">
                  <c:v>9.8792336782255619E-5</c:v>
                </c:pt>
                <c:pt idx="22">
                  <c:v>1.0326419844791554E-4</c:v>
                </c:pt>
                <c:pt idx="23">
                  <c:v>1.0773356764478225E-4</c:v>
                </c:pt>
                <c:pt idx="24">
                  <c:v>1.1220033616690051E-4</c:v>
                </c:pt>
                <c:pt idx="25">
                  <c:v>1.1666439582917123E-4</c:v>
                </c:pt>
                <c:pt idx="26">
                  <c:v>1.2112563846825043E-4</c:v>
                </c:pt>
                <c:pt idx="27">
                  <c:v>1.2558395594345189E-4</c:v>
                </c:pt>
                <c:pt idx="28">
                  <c:v>1.3003924013765366E-4</c:v>
                </c:pt>
                <c:pt idx="29">
                  <c:v>1.3449138295820875E-4</c:v>
                </c:pt>
                <c:pt idx="30">
                  <c:v>1.3894027633785968E-4</c:v>
                </c:pt>
                <c:pt idx="31">
                  <c:v>1.4338581223565766E-4</c:v>
                </c:pt>
                <c:pt idx="32">
                  <c:v>1.4782788263788623E-4</c:v>
                </c:pt>
                <c:pt idx="33">
                  <c:v>1.5226637955898951E-4</c:v>
                </c:pt>
                <c:pt idx="34">
                  <c:v>1.5670119504250529E-4</c:v>
                </c:pt>
                <c:pt idx="35">
                  <c:v>1.6113222116200318E-4</c:v>
                </c:pt>
                <c:pt idx="36">
                  <c:v>1.6555935002202787E-4</c:v>
                </c:pt>
                <c:pt idx="37">
                  <c:v>1.6998247375904775E-4</c:v>
                </c:pt>
                <c:pt idx="38">
                  <c:v>1.7440148454240913E-4</c:v>
                </c:pt>
                <c:pt idx="39">
                  <c:v>1.7881627457529589E-4</c:v>
                </c:pt>
                <c:pt idx="40">
                  <c:v>1.8322673609569542E-4</c:v>
                </c:pt>
                <c:pt idx="41">
                  <c:v>1.8763276137736997E-4</c:v>
                </c:pt>
                <c:pt idx="42">
                  <c:v>1.9203424273083497E-4</c:v>
                </c:pt>
                <c:pt idx="43">
                  <c:v>1.9643107250434295E-4</c:v>
                </c:pt>
                <c:pt idx="44">
                  <c:v>2.0082314308487469E-4</c:v>
                </c:pt>
                <c:pt idx="45">
                  <c:v>2.0521034689913669E-4</c:v>
                </c:pt>
                <c:pt idx="46">
                  <c:v>2.0959257641456577E-4</c:v>
                </c:pt>
                <c:pt idx="47">
                  <c:v>2.1396972414034068E-4</c:v>
                </c:pt>
                <c:pt idx="48">
                  <c:v>2.183416826284012E-4</c:v>
                </c:pt>
                <c:pt idx="49">
                  <c:v>2.2270834447447445E-4</c:v>
                </c:pt>
                <c:pt idx="50">
                  <c:v>2.2706960231910924E-4</c:v>
                </c:pt>
                <c:pt idx="51">
                  <c:v>2.3142534884871784E-4</c:v>
                </c:pt>
                <c:pt idx="52">
                  <c:v>2.3577547679662654E-4</c:v>
                </c:pt>
                <c:pt idx="53">
                  <c:v>2.4011987894413366E-4</c:v>
                </c:pt>
                <c:pt idx="54">
                  <c:v>2.444584481215766E-4</c:v>
                </c:pt>
                <c:pt idx="55">
                  <c:v>2.4879107720940743E-4</c:v>
                </c:pt>
                <c:pt idx="56">
                  <c:v>2.5311765913927747E-4</c:v>
                </c:pt>
                <c:pt idx="57">
                  <c:v>2.5743808689513066E-4</c:v>
                </c:pt>
                <c:pt idx="58">
                  <c:v>2.6175225351430658E-4</c:v>
                </c:pt>
                <c:pt idx="59">
                  <c:v>2.6606005208865298E-4</c:v>
                </c:pt>
                <c:pt idx="60">
                  <c:v>2.7036137576564771E-4</c:v>
                </c:pt>
                <c:pt idx="61">
                  <c:v>2.746561177495309E-4</c:v>
                </c:pt>
                <c:pt idx="62">
                  <c:v>2.789441713024477E-4</c:v>
                </c:pt>
                <c:pt idx="63">
                  <c:v>2.8322542974560039E-4</c:v>
                </c:pt>
                <c:pt idx="64">
                  <c:v>2.8749978646041229E-4</c:v>
                </c:pt>
                <c:pt idx="65">
                  <c:v>2.9176713488970185E-4</c:v>
                </c:pt>
                <c:pt idx="66">
                  <c:v>2.9602736853886802E-4</c:v>
                </c:pt>
                <c:pt idx="67">
                  <c:v>3.00280380977087E-4</c:v>
                </c:pt>
                <c:pt idx="68">
                  <c:v>3.0452606583852051E-4</c:v>
                </c:pt>
                <c:pt idx="69">
                  <c:v>3.0876431682353632E-4</c:v>
                </c:pt>
                <c:pt idx="70">
                  <c:v>3.1299502769993999E-4</c:v>
                </c:pt>
                <c:pt idx="71">
                  <c:v>3.172180923042199E-4</c:v>
                </c:pt>
                <c:pt idx="72">
                  <c:v>3.2143340454280446E-4</c:v>
                </c:pt>
                <c:pt idx="73">
                  <c:v>3.2564085839333182E-4</c:v>
                </c:pt>
                <c:pt idx="74">
                  <c:v>3.2984034790593353E-4</c:v>
                </c:pt>
                <c:pt idx="75">
                  <c:v>3.3403176720453096E-4</c:v>
                </c:pt>
                <c:pt idx="76">
                  <c:v>3.3821501048814535E-4</c:v>
                </c:pt>
                <c:pt idx="77">
                  <c:v>3.4238997203222247E-4</c:v>
                </c:pt>
                <c:pt idx="78">
                  <c:v>3.4655654618997078E-4</c:v>
                </c:pt>
                <c:pt idx="79">
                  <c:v>3.5071462739371431E-4</c:v>
                </c:pt>
                <c:pt idx="80">
                  <c:v>3.5486411015626056E-4</c:v>
                </c:pt>
                <c:pt idx="81">
                  <c:v>3.5900488907228352E-4</c:v>
                </c:pt>
                <c:pt idx="82">
                  <c:v>3.631368588197213E-4</c:v>
                </c:pt>
                <c:pt idx="83">
                  <c:v>3.672599141611908E-4</c:v>
                </c:pt>
                <c:pt idx="84">
                  <c:v>3.7137394994541718E-4</c:v>
                </c:pt>
                <c:pt idx="85">
                  <c:v>3.7547886110868013E-4</c:v>
                </c:pt>
                <c:pt idx="86">
                  <c:v>3.7957454267627711E-4</c:v>
                </c:pt>
                <c:pt idx="87">
                  <c:v>3.8366088976400273E-4</c:v>
                </c:pt>
                <c:pt idx="88">
                  <c:v>3.8773779757964635E-4</c:v>
                </c:pt>
                <c:pt idx="89">
                  <c:v>3.9180516142450653E-4</c:v>
                </c:pt>
                <c:pt idx="90">
                  <c:v>3.9586287669492371E-4</c:v>
                </c:pt>
                <c:pt idx="91">
                  <c:v>3.9991083888383171E-4</c:v>
                </c:pt>
                <c:pt idx="92">
                  <c:v>4.0394894358232708E-4</c:v>
                </c:pt>
                <c:pt idx="93">
                  <c:v>4.0797708648125761E-4</c:v>
                </c:pt>
                <c:pt idx="94">
                  <c:v>4.1199516337283112E-4</c:v>
                </c:pt>
                <c:pt idx="95">
                  <c:v>4.1600307015224276E-4</c:v>
                </c:pt>
                <c:pt idx="96">
                  <c:v>4.2000070281932305E-4</c:v>
                </c:pt>
                <c:pt idx="97">
                  <c:v>4.2398795748020674E-4</c:v>
                </c:pt>
                <c:pt idx="98">
                  <c:v>4.2796473034902184E-4</c:v>
                </c:pt>
                <c:pt idx="99">
                  <c:v>4.3193091774960056E-4</c:v>
                </c:pt>
                <c:pt idx="100">
                  <c:v>4.3588641611721173E-4</c:v>
                </c:pt>
                <c:pt idx="101">
                  <c:v>4.3983112200031503E-4</c:v>
                </c:pt>
                <c:pt idx="102">
                  <c:v>4.4376493206233847E-4</c:v>
                </c:pt>
                <c:pt idx="103">
                  <c:v>4.4768774308347794E-4</c:v>
                </c:pt>
                <c:pt idx="104">
                  <c:v>4.5159945196252113E-4</c:v>
                </c:pt>
                <c:pt idx="105">
                  <c:v>4.5549995571869412E-4</c:v>
                </c:pt>
                <c:pt idx="106">
                  <c:v>4.5938915149353353E-4</c:v>
                </c:pt>
                <c:pt idx="107">
                  <c:v>4.6326693655278199E-4</c:v>
                </c:pt>
                <c:pt idx="108">
                  <c:v>4.6713320828831037E-4</c:v>
                </c:pt>
                <c:pt idx="109">
                  <c:v>4.7098786422006419E-4</c:v>
                </c:pt>
                <c:pt idx="110">
                  <c:v>4.7483080199803719E-4</c:v>
                </c:pt>
                <c:pt idx="111">
                  <c:v>4.7866191940427099E-4</c:v>
                </c:pt>
                <c:pt idx="112">
                  <c:v>4.8248111435488238E-4</c:v>
                </c:pt>
                <c:pt idx="113">
                  <c:v>4.862882849021175E-4</c:v>
                </c:pt>
                <c:pt idx="114">
                  <c:v>4.900833292364352E-4</c:v>
                </c:pt>
                <c:pt idx="115">
                  <c:v>4.9386614568861799E-4</c:v>
                </c:pt>
                <c:pt idx="116">
                  <c:v>4.9763663273191317E-4</c:v>
                </c:pt>
                <c:pt idx="117">
                  <c:v>5.0139468898420308E-4</c:v>
                </c:pt>
                <c:pt idx="118">
                  <c:v>5.0514021321020595E-4</c:v>
                </c:pt>
                <c:pt idx="119">
                  <c:v>5.0887310432370762E-4</c:v>
                </c:pt>
                <c:pt idx="120">
                  <c:v>5.1259326138982492E-4</c:v>
                </c:pt>
                <c:pt idx="121">
                  <c:v>5.1630058362730059E-4</c:v>
                </c:pt>
                <c:pt idx="122">
                  <c:v>5.199949704108313E-4</c:v>
                </c:pt>
                <c:pt idx="123">
                  <c:v>5.2367632127342924E-4</c:v>
                </c:pt>
                <c:pt idx="124">
                  <c:v>5.2734453590881658E-4</c:v>
                </c:pt>
                <c:pt idx="125">
                  <c:v>5.3099951417385539E-4</c:v>
                </c:pt>
                <c:pt idx="126">
                  <c:v>5.3464115609101249E-4</c:v>
                </c:pt>
                <c:pt idx="127">
                  <c:v>5.3826936185086044E-4</c:v>
                </c:pt>
                <c:pt idx="128">
                  <c:v>5.4188403181461373E-4</c:v>
                </c:pt>
                <c:pt idx="129">
                  <c:v>5.4548506651670443E-4</c:v>
                </c:pt>
                <c:pt idx="130">
                  <c:v>5.4907236666739334E-4</c:v>
                </c:pt>
                <c:pt idx="131">
                  <c:v>5.5264583315542154E-4</c:v>
                </c:pt>
                <c:pt idx="132">
                  <c:v>5.5620536705070043E-4</c:v>
                </c:pt>
                <c:pt idx="133">
                  <c:v>5.5975086960704178E-4</c:v>
                </c:pt>
                <c:pt idx="134">
                  <c:v>5.6328224226492971E-4</c:v>
                </c:pt>
                <c:pt idx="135">
                  <c:v>5.6679938665433246E-4</c:v>
                </c:pt>
                <c:pt idx="136">
                  <c:v>5.7030220459755772E-4</c:v>
                </c:pt>
                <c:pt idx="137">
                  <c:v>5.7379059811215195E-4</c:v>
                </c:pt>
                <c:pt idx="138">
                  <c:v>5.7726446941384121E-4</c:v>
                </c:pt>
                <c:pt idx="139">
                  <c:v>5.807237209195194E-4</c:v>
                </c:pt>
                <c:pt idx="140">
                  <c:v>5.8416825525028102E-4</c:v>
                </c:pt>
                <c:pt idx="141">
                  <c:v>5.8759797523450028E-4</c:v>
                </c:pt>
                <c:pt idx="142">
                  <c:v>5.9101278391095831E-4</c:v>
                </c:pt>
                <c:pt idx="143">
                  <c:v>5.9441258453201806E-4</c:v>
                </c:pt>
                <c:pt idx="144">
                  <c:v>5.9779728056684901E-4</c:v>
                </c:pt>
                <c:pt idx="145">
                  <c:v>6.0116677570470206E-4</c:v>
                </c:pt>
                <c:pt idx="146">
                  <c:v>6.0452097385823493E-4</c:v>
                </c:pt>
                <c:pt idx="147">
                  <c:v>6.0785977916689049E-4</c:v>
                </c:pt>
                <c:pt idx="148">
                  <c:v>6.1118309600032776E-4</c:v>
                </c:pt>
                <c:pt idx="149">
                  <c:v>6.1449082896190724E-4</c:v>
                </c:pt>
                <c:pt idx="150">
                  <c:v>6.1778288289223132E-4</c:v>
                </c:pt>
                <c:pt idx="151">
                  <c:v>6.210591628727412E-4</c:v>
                </c:pt>
                <c:pt idx="152">
                  <c:v>6.2431957422937067E-4</c:v>
                </c:pt>
                <c:pt idx="153">
                  <c:v>6.2756402253625872E-4</c:v>
                </c:pt>
                <c:pt idx="154">
                  <c:v>6.3079241361952158E-4</c:v>
                </c:pt>
                <c:pt idx="155">
                  <c:v>6.3400465356108521E-4</c:v>
                </c:pt>
                <c:pt idx="156">
                  <c:v>6.3720064870258024E-4</c:v>
                </c:pt>
                <c:pt idx="157">
                  <c:v>6.4038030564929945E-4</c:v>
                </c:pt>
                <c:pt idx="158">
                  <c:v>6.4354353127422004E-4</c:v>
                </c:pt>
                <c:pt idx="159">
                  <c:v>6.4669023272209052E-4</c:v>
                </c:pt>
                <c:pt idx="160">
                  <c:v>6.4982031741358571E-4</c:v>
                </c:pt>
                <c:pt idx="161">
                  <c:v>6.5293369304952854E-4</c:v>
                </c:pt>
                <c:pt idx="162">
                  <c:v>6.5603026761518288E-4</c:v>
                </c:pt>
                <c:pt idx="163">
                  <c:v>6.5910994938461493E-4</c:v>
                </c:pt>
                <c:pt idx="164">
                  <c:v>6.6217264692512885E-4</c:v>
                </c:pt>
                <c:pt idx="165">
                  <c:v>6.6521826910177523E-4</c:v>
                </c:pt>
                <c:pt idx="166">
                  <c:v>6.6824672508193443E-4</c:v>
                </c:pt>
                <c:pt idx="167">
                  <c:v>6.7125792433997584E-4</c:v>
                </c:pt>
                <c:pt idx="168">
                  <c:v>6.7425177666199704E-4</c:v>
                </c:pt>
                <c:pt idx="169">
                  <c:v>6.7722819215064022E-4</c:v>
                </c:pt>
                <c:pt idx="170">
                  <c:v>6.8018708122999155E-4</c:v>
                </c:pt>
                <c:pt idx="171">
                  <c:v>6.8312835465056182E-4</c:v>
                </c:pt>
                <c:pt idx="172">
                  <c:v>6.8605192349435252E-4</c:v>
                </c:pt>
                <c:pt idx="173">
                  <c:v>6.889576991800071E-4</c:v>
                </c:pt>
                <c:pt idx="174">
                  <c:v>6.9184559346805081E-4</c:v>
                </c:pt>
                <c:pt idx="175">
                  <c:v>6.9471551846621879E-4</c:v>
                </c:pt>
                <c:pt idx="176">
                  <c:v>6.9756738663487652E-4</c:v>
                </c:pt>
                <c:pt idx="177">
                  <c:v>7.0040111079253315E-4</c:v>
                </c:pt>
                <c:pt idx="178">
                  <c:v>7.0321660412144883E-4</c:v>
                </c:pt>
                <c:pt idx="179">
                  <c:v>7.060137801733398E-4</c:v>
                </c:pt>
                <c:pt idx="180">
                  <c:v>7.0879255287518202E-4</c:v>
                </c:pt>
                <c:pt idx="181">
                  <c:v>7.1155283653511522E-4</c:v>
                </c:pt>
                <c:pt idx="182">
                  <c:v>7.1429454584844975E-4</c:v>
                </c:pt>
                <c:pt idx="183">
                  <c:v>7.1701759590377849E-4</c:v>
                </c:pt>
                <c:pt idx="184">
                  <c:v>7.1972190218919552E-4</c:v>
                </c:pt>
                <c:pt idx="185">
                  <c:v>7.224073805986239E-4</c:v>
                </c:pt>
                <c:pt idx="186">
                  <c:v>7.2507394743825449E-4</c:v>
                </c:pt>
                <c:pt idx="187">
                  <c:v>7.2772151943309861E-4</c:v>
                </c:pt>
                <c:pt idx="188">
                  <c:v>7.3035001373365619E-4</c:v>
                </c:pt>
                <c:pt idx="189">
                  <c:v>7.3295934792270284E-4</c:v>
                </c:pt>
                <c:pt idx="190">
                  <c:v>7.3554944002219593E-4</c:v>
                </c:pt>
                <c:pt idx="191">
                  <c:v>7.3812020850030566E-4</c:v>
                </c:pt>
                <c:pt idx="192">
                  <c:v>7.4067157227857038E-4</c:v>
                </c:pt>
                <c:pt idx="193">
                  <c:v>7.4320345073918025E-4</c:v>
                </c:pt>
                <c:pt idx="194">
                  <c:v>7.4571576373239166E-4</c:v>
                </c:pt>
                <c:pt idx="195">
                  <c:v>7.4820843158407543E-4</c:v>
                </c:pt>
                <c:pt idx="196">
                  <c:v>7.5068137510340039E-4</c:v>
                </c:pt>
                <c:pt idx="197">
                  <c:v>7.5313451559065646E-4</c:v>
                </c:pt>
                <c:pt idx="198">
                  <c:v>7.5556777484521984E-4</c:v>
                </c:pt>
                <c:pt idx="199">
                  <c:v>7.5798107517366137E-4</c:v>
                </c:pt>
                <c:pt idx="200">
                  <c:v>7.6037433939800479E-4</c:v>
                </c:pt>
                <c:pt idx="201">
                  <c:v>7.6274749086413377E-4</c:v>
                </c:pt>
                <c:pt idx="202">
                  <c:v>7.6510045345035431E-4</c:v>
                </c:pt>
                <c:pt idx="203">
                  <c:v>7.6743315157611319E-4</c:v>
                </c:pt>
                <c:pt idx="204">
                  <c:v>7.6974551021087708E-4</c:v>
                </c:pt>
                <c:pt idx="205">
                  <c:v>7.7203745488317545E-4</c:v>
                </c:pt>
                <c:pt idx="206">
                  <c:v>7.7430891168981037E-4</c:v>
                </c:pt>
                <c:pt idx="207">
                  <c:v>7.7655980730523722E-4</c:v>
                </c:pt>
                <c:pt idx="208">
                  <c:v>7.7879006899111861E-4</c:v>
                </c:pt>
                <c:pt idx="209">
                  <c:v>7.8099962460605741E-4</c:v>
                </c:pt>
                <c:pt idx="210">
                  <c:v>7.8318840261551014E-4</c:v>
                </c:pt>
                <c:pt idx="211">
                  <c:v>7.8535633210188567E-4</c:v>
                </c:pt>
                <c:pt idx="212">
                  <c:v>7.8750334277483418E-4</c:v>
                </c:pt>
                <c:pt idx="213">
                  <c:v>7.8962936498172803E-4</c:v>
                </c:pt>
                <c:pt idx="214">
                  <c:v>7.9173432971834062E-4</c:v>
                </c:pt>
                <c:pt idx="215">
                  <c:v>7.9381816863972638E-4</c:v>
                </c:pt>
                <c:pt idx="216">
                  <c:v>7.9588081407130625E-4</c:v>
                </c:pt>
                <c:pt idx="217">
                  <c:v>7.9792219902016358E-4</c:v>
                </c:pt>
                <c:pt idx="218">
                  <c:v>7.9994225718655384E-4</c:v>
                </c:pt>
                <c:pt idx="219">
                  <c:v>8.019409229756343E-4</c:v>
                </c:pt>
                <c:pt idx="220">
                  <c:v>8.0391813150941602E-4</c:v>
                </c:pt>
                <c:pt idx="221">
                  <c:v>8.0587381863894572E-4</c:v>
                </c:pt>
                <c:pt idx="222">
                  <c:v>8.0780792095671899E-4</c:v>
                </c:pt>
                <c:pt idx="223">
                  <c:v>8.0972037580933406E-4</c:v>
                </c:pt>
                <c:pt idx="224">
                  <c:v>8.1161112131038693E-4</c:v>
                </c:pt>
                <c:pt idx="225">
                  <c:v>8.1348009635361595E-4</c:v>
                </c:pt>
                <c:pt idx="226">
                  <c:v>8.1532724062629994E-4</c:v>
                </c:pt>
                <c:pt idx="227">
                  <c:v>8.1715249462291578E-4</c:v>
                </c:pt>
                <c:pt idx="228">
                  <c:v>8.1895579965906011E-4</c:v>
                </c:pt>
                <c:pt idx="229">
                  <c:v>8.2073709788564283E-4</c:v>
                </c:pt>
                <c:pt idx="230">
                  <c:v>8.2249633230335544E-4</c:v>
                </c:pt>
                <c:pt idx="231">
                  <c:v>8.2423344677742274E-4</c:v>
                </c:pt>
                <c:pt idx="232">
                  <c:v>8.2594838605264175E-4</c:v>
                </c:pt>
                <c:pt idx="233">
                  <c:v>8.2764109576871625E-4</c:v>
                </c:pt>
                <c:pt idx="234">
                  <c:v>8.2931152247589209E-4</c:v>
                </c:pt>
                <c:pt idx="235">
                  <c:v>8.3095961365089847E-4</c:v>
                </c:pt>
                <c:pt idx="236">
                  <c:v>8.3258531771320497E-4</c:v>
                </c:pt>
                <c:pt idx="237">
                  <c:v>8.3418858404159853E-4</c:v>
                </c:pt>
                <c:pt idx="238">
                  <c:v>8.3576936299108824E-4</c:v>
                </c:pt>
                <c:pt idx="239">
                  <c:v>8.3732760591014423E-4</c:v>
                </c:pt>
                <c:pt idx="240">
                  <c:v>8.388632651582811E-4</c:v>
                </c:pt>
                <c:pt idx="241">
                  <c:v>8.403762941239872E-4</c:v>
                </c:pt>
                <c:pt idx="242">
                  <c:v>8.418666472430141E-4</c:v>
                </c:pt>
                <c:pt idx="243">
                  <c:v>8.4333428001702947E-4</c:v>
                </c:pt>
                <c:pt idx="244">
                  <c:v>8.4477914903264282E-4</c:v>
                </c:pt>
                <c:pt idx="245">
                  <c:v>8.4620121198081223E-4</c:v>
                </c:pt>
                <c:pt idx="246">
                  <c:v>8.4760042767664009E-4</c:v>
                </c:pt>
                <c:pt idx="247">
                  <c:v>8.4897675607956667E-4</c:v>
                </c:pt>
                <c:pt idx="248">
                  <c:v>8.5033015831397028E-4</c:v>
                </c:pt>
                <c:pt idx="249">
                  <c:v>8.5166059669018117E-4</c:v>
                </c:pt>
                <c:pt idx="250">
                  <c:v>8.5296803472592099E-4</c:v>
                </c:pt>
                <c:pt idx="251">
                  <c:v>8.5425243716817493E-4</c:v>
                </c:pt>
                <c:pt idx="252">
                  <c:v>8.5551377001550721E-4</c:v>
                </c:pt>
                <c:pt idx="253">
                  <c:v>8.5675200054082803E-4</c:v>
                </c:pt>
                <c:pt idx="254">
                  <c:v>8.5796709731462365E-4</c:v>
                </c:pt>
                <c:pt idx="255">
                  <c:v>8.5915903022865884E-4</c:v>
                </c:pt>
                <c:pt idx="256">
                  <c:v>8.6032777052016138E-4</c:v>
                </c:pt>
                <c:pt idx="257">
                  <c:v>8.6147329079650046E-4</c:v>
                </c:pt>
                <c:pt idx="258">
                  <c:v>8.6259556506036879E-4</c:v>
                </c:pt>
                <c:pt idx="259">
                  <c:v>8.6369456873547877E-4</c:v>
                </c:pt>
                <c:pt idx="260">
                  <c:v>8.6477027869278646E-4</c:v>
                </c:pt>
                <c:pt idx="261">
                  <c:v>8.6582267327725147E-4</c:v>
                </c:pt>
                <c:pt idx="262">
                  <c:v>8.6685173233514649E-4</c:v>
                </c:pt>
                <c:pt idx="263">
                  <c:v>8.6785743724192895E-4</c:v>
                </c:pt>
                <c:pt idx="264">
                  <c:v>8.6883977093068457E-4</c:v>
                </c:pt>
                <c:pt idx="265">
                  <c:v>8.6979871792115771E-4</c:v>
                </c:pt>
                <c:pt idx="266">
                  <c:v>8.707342643493797E-4</c:v>
                </c:pt>
                <c:pt idx="267">
                  <c:v>8.7164639799790884E-4</c:v>
                </c:pt>
                <c:pt idx="268">
                  <c:v>8.7253510832669497E-4</c:v>
                </c:pt>
                <c:pt idx="269">
                  <c:v>8.7340038650458201E-4</c:v>
                </c:pt>
                <c:pt idx="270">
                  <c:v>8.7424222544146314E-4</c:v>
                </c:pt>
                <c:pt idx="271">
                  <c:v>8.750606198211009E-4</c:v>
                </c:pt>
                <c:pt idx="272">
                  <c:v>8.7585556613462869E-4</c:v>
                </c:pt>
                <c:pt idx="273">
                  <c:v>8.766270627147461E-4</c:v>
                </c:pt>
                <c:pt idx="274">
                  <c:v>8.7737510977062554E-4</c:v>
                </c:pt>
                <c:pt idx="275">
                  <c:v>8.7808392475181808E-4</c:v>
                </c:pt>
                <c:pt idx="276">
                  <c:v>8.7875354930253024E-4</c:v>
                </c:pt>
                <c:pt idx="277">
                  <c:v>8.7938402794487806E-4</c:v>
                </c:pt>
                <c:pt idx="278">
                  <c:v>8.7997540799967947E-4</c:v>
                </c:pt>
                <c:pt idx="279">
                  <c:v>8.8052773950976113E-4</c:v>
                </c:pt>
                <c:pt idx="280">
                  <c:v>8.8104107516569273E-4</c:v>
                </c:pt>
                <c:pt idx="281">
                  <c:v>8.8151547023385861E-4</c:v>
                </c:pt>
                <c:pt idx="282">
                  <c:v>8.8195098248678881E-4</c:v>
                </c:pt>
                <c:pt idx="283">
                  <c:v>8.8234767213566723E-4</c:v>
                </c:pt>
                <c:pt idx="284">
                  <c:v>8.8270560176494128E-4</c:v>
                </c:pt>
                <c:pt idx="285">
                  <c:v>8.8302483626896016E-4</c:v>
                </c:pt>
                <c:pt idx="286">
                  <c:v>8.8330544279057084E-4</c:v>
                </c:pt>
                <c:pt idx="287">
                  <c:v>8.8354749066160254E-4</c:v>
                </c:pt>
                <c:pt idx="288">
                  <c:v>8.8375105134517779E-4</c:v>
                </c:pt>
                <c:pt idx="289">
                  <c:v>8.83916198379782E-4</c:v>
                </c:pt>
                <c:pt idx="290">
                  <c:v>8.8404300732503732E-4</c:v>
                </c:pt>
                <c:pt idx="291">
                  <c:v>8.8413155570911536E-4</c:v>
                </c:pt>
                <c:pt idx="292">
                  <c:v>8.8418192297774073E-4</c:v>
                </c:pt>
                <c:pt idx="293">
                  <c:v>8.8419419044472372E-4</c:v>
                </c:pt>
                <c:pt idx="294">
                  <c:v>8.8416844124397621E-4</c:v>
                </c:pt>
                <c:pt idx="295">
                  <c:v>8.8410476028295663E-4</c:v>
                </c:pt>
                <c:pt idx="296">
                  <c:v>8.8400323419749913E-4</c:v>
                </c:pt>
                <c:pt idx="297">
                  <c:v>8.8386395130797784E-4</c:v>
                </c:pt>
                <c:pt idx="298">
                  <c:v>8.8368700157676321E-4</c:v>
                </c:pt>
                <c:pt idx="299">
                  <c:v>8.8347247656692758E-4</c:v>
                </c:pt>
                <c:pt idx="300">
                  <c:v>8.8322046940215678E-4</c:v>
                </c:pt>
                <c:pt idx="301">
                  <c:v>8.8293107472782971E-4</c:v>
                </c:pt>
                <c:pt idx="302">
                  <c:v>8.8260438867322712E-4</c:v>
                </c:pt>
                <c:pt idx="303">
                  <c:v>8.8224050881483126E-4</c:v>
                </c:pt>
                <c:pt idx="304">
                  <c:v>8.8183953414068214E-4</c:v>
                </c:pt>
                <c:pt idx="305">
                  <c:v>8.8140156501575551E-4</c:v>
                </c:pt>
                <c:pt idx="306">
                  <c:v>8.8092670314832914E-4</c:v>
                </c:pt>
                <c:pt idx="307">
                  <c:v>8.8041505155730514E-4</c:v>
                </c:pt>
                <c:pt idx="308">
                  <c:v>8.798667145404589E-4</c:v>
                </c:pt>
                <c:pt idx="309">
                  <c:v>8.7928179764358257E-4</c:v>
                </c:pt>
                <c:pt idx="310">
                  <c:v>8.7866040763049703E-4</c:v>
                </c:pt>
                <c:pt idx="311">
                  <c:v>8.7800265245390233E-4</c:v>
                </c:pt>
                <c:pt idx="312">
                  <c:v>8.7730864122704134E-4</c:v>
                </c:pt>
                <c:pt idx="313">
                  <c:v>8.7657848419615066E-4</c:v>
                </c:pt>
                <c:pt idx="314">
                  <c:v>8.7581229271367297E-4</c:v>
                </c:pt>
                <c:pt idx="315">
                  <c:v>8.7501017921220883E-4</c:v>
                </c:pt>
                <c:pt idx="316">
                  <c:v>8.7417225717918235E-4</c:v>
                </c:pt>
                <c:pt idx="317">
                  <c:v>8.7329864113219996E-4</c:v>
                </c:pt>
                <c:pt idx="318">
                  <c:v>8.7238944659508134E-4</c:v>
                </c:pt>
                <c:pt idx="319">
                  <c:v>8.7144479007453843E-4</c:v>
                </c:pt>
                <c:pt idx="320">
                  <c:v>8.704647890374873E-4</c:v>
                </c:pt>
                <c:pt idx="321">
                  <c:v>8.6944956188896949E-4</c:v>
                </c:pt>
                <c:pt idx="322">
                  <c:v>8.6839922795066524E-4</c:v>
                </c:pt>
                <c:pt idx="323">
                  <c:v>8.6731390743998121E-4</c:v>
                </c:pt>
                <c:pt idx="324">
                  <c:v>8.6619372144969536E-4</c:v>
                </c:pt>
                <c:pt idx="325">
                  <c:v>8.6503879192813943E-4</c:v>
                </c:pt>
                <c:pt idx="326">
                  <c:v>8.6384924165990745E-4</c:v>
                </c:pt>
                <c:pt idx="327">
                  <c:v>8.6262519424706906E-4</c:v>
                </c:pt>
                <c:pt idx="328">
                  <c:v>8.6136677409087703E-4</c:v>
                </c:pt>
                <c:pt idx="329">
                  <c:v>8.6007410637395159E-4</c:v>
                </c:pt>
                <c:pt idx="330">
                  <c:v>8.5874731704292759E-4</c:v>
                </c:pt>
                <c:pt idx="331">
                  <c:v>8.5738653279155243E-4</c:v>
                </c:pt>
                <c:pt idx="332">
                  <c:v>8.5599188104421887E-4</c:v>
                </c:pt>
                <c:pt idx="333">
                  <c:v>8.5456348993992145E-4</c:v>
                </c:pt>
                <c:pt idx="334">
                  <c:v>8.5310148831662508E-4</c:v>
                </c:pt>
                <c:pt idx="335">
                  <c:v>8.5160600569603054E-4</c:v>
                </c:pt>
                <c:pt idx="336">
                  <c:v>8.5007717226872779E-4</c:v>
                </c:pt>
                <c:pt idx="337">
                  <c:v>8.4851511887972658E-4</c:v>
                </c:pt>
                <c:pt idx="338">
                  <c:v>8.4691997701434986E-4</c:v>
                </c:pt>
                <c:pt idx="339">
                  <c:v>8.4529187878448308E-4</c:v>
                </c:pt>
                <c:pt idx="340">
                  <c:v>8.4363095691516749E-4</c:v>
                </c:pt>
                <c:pt idx="341">
                  <c:v>8.4193734473152735E-4</c:v>
                </c:pt>
                <c:pt idx="342">
                  <c:v>8.4021117614602246E-4</c:v>
                </c:pt>
                <c:pt idx="343">
                  <c:v>8.3845258564601579E-4</c:v>
                </c:pt>
                <c:pt idx="344">
                  <c:v>8.3666170828164844E-4</c:v>
                </c:pt>
                <c:pt idx="345">
                  <c:v>8.348386796540111E-4</c:v>
                </c:pt>
                <c:pt idx="346">
                  <c:v>8.329836359036066E-4</c:v>
                </c:pt>
                <c:pt idx="347">
                  <c:v>8.3109671369909269E-4</c:v>
                </c:pt>
                <c:pt idx="348">
                  <c:v>8.2917805022629867E-4</c:v>
                </c:pt>
                <c:pt idx="349">
                  <c:v>8.2722778317750791E-4</c:v>
                </c:pt>
                <c:pt idx="350">
                  <c:v>8.2524605074099839E-4</c:v>
                </c:pt>
                <c:pt idx="351">
                  <c:v>8.2323299159083551E-4</c:v>
                </c:pt>
                <c:pt idx="352">
                  <c:v>8.2118874487690726E-4</c:v>
                </c:pt>
                <c:pt idx="353">
                  <c:v>8.1911345021519998E-4</c:v>
                </c:pt>
                <c:pt idx="354">
                  <c:v>8.1700724767830139E-4</c:v>
                </c:pt>
                <c:pt idx="355">
                  <c:v>8.1487027778613197E-4</c:v>
                </c:pt>
                <c:pt idx="356">
                  <c:v>8.1270268149689223E-4</c:v>
                </c:pt>
                <c:pt idx="357">
                  <c:v>8.1050460019822443E-4</c:v>
                </c:pt>
                <c:pt idx="358">
                  <c:v>8.0827617569858038E-4</c:v>
                </c:pt>
                <c:pt idx="359">
                  <c:v>8.0601755021879004E-4</c:v>
                </c:pt>
                <c:pt idx="360">
                  <c:v>8.0372886638382718E-4</c:v>
                </c:pt>
                <c:pt idx="361">
                  <c:v>8.0141026721476519E-4</c:v>
                </c:pt>
                <c:pt idx="362">
                  <c:v>7.9906189612091792E-4</c:v>
                </c:pt>
                <c:pt idx="363">
                  <c:v>7.9668389689216174E-4</c:v>
                </c:pt>
                <c:pt idx="364">
                  <c:v>7.9427641369143312E-4</c:v>
                </c:pt>
                <c:pt idx="365">
                  <c:v>7.9183959104739724E-4</c:v>
                </c:pt>
                <c:pt idx="366">
                  <c:v>7.8937357384728372E-4</c:v>
                </c:pt>
                <c:pt idx="367">
                  <c:v>7.8687850732988391E-4</c:v>
                </c:pt>
                <c:pt idx="368">
                  <c:v>7.8435453707870661E-4</c:v>
                </c:pt>
                <c:pt idx="369">
                  <c:v>7.8180180901528764E-4</c:v>
                </c:pt>
                <c:pt idx="370">
                  <c:v>7.792204693926484E-4</c:v>
                </c:pt>
                <c:pt idx="371">
                  <c:v>7.7661066478890226E-4</c:v>
                </c:pt>
                <c:pt idx="372">
                  <c:v>7.7397254210100075E-4</c:v>
                </c:pt>
                <c:pt idx="373">
                  <c:v>7.7130624853862027E-4</c:v>
                </c:pt>
                <c:pt idx="374">
                  <c:v>7.6861193161818255E-4</c:v>
                </c:pt>
                <c:pt idx="375">
                  <c:v>7.6588973915700694E-4</c:v>
                </c:pt>
                <c:pt idx="376">
                  <c:v>7.6313981926759086E-4</c:v>
                </c:pt>
                <c:pt idx="377">
                  <c:v>7.6036232035201509E-4</c:v>
                </c:pt>
                <c:pt idx="378">
                  <c:v>7.575573910964706E-4</c:v>
                </c:pt>
                <c:pt idx="379">
                  <c:v>7.5472518046590408E-4</c:v>
                </c:pt>
                <c:pt idx="380">
                  <c:v>7.5186583769877905E-4</c:v>
                </c:pt>
                <c:pt idx="381">
                  <c:v>7.4897951230194933E-4</c:v>
                </c:pt>
                <c:pt idx="382">
                  <c:v>7.4606635404564359E-4</c:v>
                </c:pt>
                <c:pt idx="383">
                  <c:v>7.4312651295855496E-4</c:v>
                </c:pt>
                <c:pt idx="384">
                  <c:v>7.4016013932303717E-4</c:v>
                </c:pt>
                <c:pt idx="385">
                  <c:v>7.3716738367040084E-4</c:v>
                </c:pt>
                <c:pt idx="386">
                  <c:v>7.3414839677631006E-4</c:v>
                </c:pt>
                <c:pt idx="387">
                  <c:v>7.31103329656276E-4</c:v>
                </c:pt>
                <c:pt idx="388">
                  <c:v>7.2803233356124415E-4</c:v>
                </c:pt>
                <c:pt idx="389">
                  <c:v>7.2493555997327403E-4</c:v>
                </c:pt>
                <c:pt idx="390">
                  <c:v>7.2181316060130913E-4</c:v>
                </c:pt>
                <c:pt idx="391">
                  <c:v>7.186652873770339E-4</c:v>
                </c:pt>
                <c:pt idx="392">
                  <c:v>7.154920924508177E-4</c:v>
                </c:pt>
                <c:pt idx="393">
                  <c:v>7.1229372818774005E-4</c:v>
                </c:pt>
                <c:pt idx="394">
                  <c:v>7.0907034716369895E-4</c:v>
                </c:pt>
                <c:pt idx="395">
                  <c:v>7.0582210216159867E-4</c:v>
                </c:pt>
                <c:pt idx="396">
                  <c:v>7.0254914616761372E-4</c:v>
                </c:pt>
                <c:pt idx="397">
                  <c:v>6.9925163236753043E-4</c:v>
                </c:pt>
                <c:pt idx="398">
                  <c:v>6.959297141431607E-4</c:v>
                </c:pt>
                <c:pt idx="399">
                  <c:v>6.9258354506882968E-4</c:v>
                </c:pt>
                <c:pt idx="400">
                  <c:v>6.8921327890793152E-4</c:v>
                </c:pt>
                <c:pt idx="401">
                  <c:v>6.8581906960955613E-4</c:v>
                </c:pt>
                <c:pt idx="402">
                  <c:v>6.8240107130518193E-4</c:v>
                </c:pt>
                <c:pt idx="403">
                  <c:v>6.7895943830543375E-4</c:v>
                </c:pt>
                <c:pt idx="404">
                  <c:v>6.75494325096906E-4</c:v>
                </c:pt>
                <c:pt idx="405">
                  <c:v>6.7200588633904712E-4</c:v>
                </c:pt>
                <c:pt idx="406">
                  <c:v>6.6849427686110549E-4</c:v>
                </c:pt>
                <c:pt idx="407">
                  <c:v>6.6495965165913487E-4</c:v>
                </c:pt>
                <c:pt idx="408">
                  <c:v>6.6140216589305836E-4</c:v>
                </c:pt>
                <c:pt idx="409">
                  <c:v>6.5782197488378844E-4</c:v>
                </c:pt>
                <c:pt idx="410">
                  <c:v>6.5421923411040364E-4</c:v>
                </c:pt>
                <c:pt idx="411">
                  <c:v>6.5059409920737799E-4</c:v>
                </c:pt>
                <c:pt idx="412">
                  <c:v>6.4694672596186508E-4</c:v>
                </c:pt>
                <c:pt idx="413">
                  <c:v>6.4327727031103239E-4</c:v>
                </c:pt>
                <c:pt idx="414">
                  <c:v>6.3958588833944738E-4</c:v>
                </c:pt>
                <c:pt idx="415">
                  <c:v>6.3587273627651231E-4</c:v>
                </c:pt>
                <c:pt idx="416">
                  <c:v>6.321379704939471E-4</c:v>
                </c:pt>
                <c:pt idx="417">
                  <c:v>6.2838174750332043E-4</c:v>
                </c:pt>
                <c:pt idx="418">
                  <c:v>6.2460422395362622E-4</c:v>
                </c:pt>
                <c:pt idx="419">
                  <c:v>6.2080555662890474E-4</c:v>
                </c:pt>
                <c:pt idx="420">
                  <c:v>6.1698590244590871E-4</c:v>
                </c:pt>
                <c:pt idx="421">
                  <c:v>6.131454184518121E-4</c:v>
                </c:pt>
                <c:pt idx="422">
                  <c:v>6.0928426182196036E-4</c:v>
                </c:pt>
                <c:pt idx="423">
                  <c:v>6.0540258985766304E-4</c:v>
                </c:pt>
                <c:pt idx="424">
                  <c:v>6.0150055998402512E-4</c:v>
                </c:pt>
                <c:pt idx="425">
                  <c:v>5.975783297478193E-4</c:v>
                </c:pt>
                <c:pt idx="426">
                  <c:v>5.936360568153952E-4</c:v>
                </c:pt>
                <c:pt idx="427">
                  <c:v>5.8967389897062676E-4</c:v>
                </c:pt>
                <c:pt idx="428">
                  <c:v>5.8569201411289669E-4</c:v>
                </c:pt>
                <c:pt idx="429">
                  <c:v>5.8169056025511644E-4</c:v>
                </c:pt>
                <c:pt idx="430">
                  <c:v>5.7766969552178063E-4</c:v>
                </c:pt>
                <c:pt idx="431">
                  <c:v>5.7362957814705777E-4</c:v>
                </c:pt>
                <c:pt idx="432">
                  <c:v>5.6957036647291249E-4</c:v>
                </c:pt>
                <c:pt idx="433">
                  <c:v>5.6549221894726116E-4</c:v>
                </c:pt>
                <c:pt idx="434">
                  <c:v>5.6139529412216078E-4</c:v>
                </c:pt>
                <c:pt idx="435">
                  <c:v>5.5727975065202756E-4</c:v>
                </c:pt>
                <c:pt idx="436">
                  <c:v>5.5314574729188734E-4</c:v>
                </c:pt>
                <c:pt idx="437">
                  <c:v>5.4899344289565592E-4</c:v>
                </c:pt>
                <c:pt idx="438">
                  <c:v>5.4482299641444806E-4</c:v>
                </c:pt>
                <c:pt idx="439">
                  <c:v>5.4063456689491612E-4</c:v>
                </c:pt>
                <c:pt idx="440">
                  <c:v>5.3642831347761651E-4</c:v>
                </c:pt>
                <c:pt idx="441">
                  <c:v>5.3220439539540315E-4</c:v>
                </c:pt>
                <c:pt idx="442">
                  <c:v>5.2796297197184837E-4</c:v>
                </c:pt>
                <c:pt idx="443">
                  <c:v>5.2370420261969039E-4</c:v>
                </c:pt>
                <c:pt idx="444">
                  <c:v>5.1942824683930545E-4</c:v>
                </c:pt>
                <c:pt idx="445">
                  <c:v>5.1513526421720617E-4</c:v>
                </c:pt>
                <c:pt idx="446">
                  <c:v>5.1082541442456413E-4</c:v>
                </c:pt>
                <c:pt idx="447">
                  <c:v>5.0649885721575669E-4</c:v>
                </c:pt>
                <c:pt idx="448">
                  <c:v>5.0215575242693695E-4</c:v>
                </c:pt>
                <c:pt idx="449">
                  <c:v>4.9779625997462744E-4</c:v>
                </c:pt>
                <c:pt idx="450">
                  <c:v>4.9342053985433599E-4</c:v>
                </c:pt>
                <c:pt idx="451">
                  <c:v>4.8902875213919334E-4</c:v>
                </c:pt>
                <c:pt idx="452">
                  <c:v>4.8462105697861374E-4</c:v>
                </c:pt>
                <c:pt idx="453">
                  <c:v>4.8019761459697436E-4</c:v>
                </c:pt>
                <c:pt idx="454">
                  <c:v>4.7575858529231798E-4</c:v>
                </c:pt>
                <c:pt idx="455">
                  <c:v>4.7130412943507369E-4</c:v>
                </c:pt>
                <c:pt idx="456">
                  <c:v>4.6683440746679914E-4</c:v>
                </c:pt>
                <c:pt idx="457">
                  <c:v>4.623495798989408E-4</c:v>
                </c:pt>
                <c:pt idx="458">
                  <c:v>4.5784980731161396E-4</c:v>
                </c:pt>
                <c:pt idx="459">
                  <c:v>4.5333525035240132E-4</c:v>
                </c:pt>
                <c:pt idx="460">
                  <c:v>4.4880606973516903E-4</c:v>
                </c:pt>
                <c:pt idx="461">
                  <c:v>4.4426242623890117E-4</c:v>
                </c:pt>
                <c:pt idx="462">
                  <c:v>4.397044807065514E-4</c:v>
                </c:pt>
                <c:pt idx="463">
                  <c:v>4.3513239404391162E-4</c:v>
                </c:pt>
                <c:pt idx="464">
                  <c:v>4.3054632721849684E-4</c:v>
                </c:pt>
                <c:pt idx="465">
                  <c:v>4.2594644125844717E-4</c:v>
                </c:pt>
                <c:pt idx="466">
                  <c:v>4.2133289725144492E-4</c:v>
                </c:pt>
                <c:pt idx="467">
                  <c:v>4.1670585634364765E-4</c:v>
                </c:pt>
                <c:pt idx="468">
                  <c:v>4.1206547973863644E-4</c:v>
                </c:pt>
                <c:pt idx="469">
                  <c:v>4.0741192869637912E-4</c:v>
                </c:pt>
                <c:pt idx="470">
                  <c:v>4.0274536453220768E-4</c:v>
                </c:pt>
                <c:pt idx="471">
                  <c:v>3.9806594861581054E-4</c:v>
                </c:pt>
                <c:pt idx="472">
                  <c:v>3.9337384237023832E-4</c:v>
                </c:pt>
                <c:pt idx="473">
                  <c:v>3.8866920727092348E-4</c:v>
                </c:pt>
                <c:pt idx="474">
                  <c:v>3.8395220484471309E-4</c:v>
                </c:pt>
                <c:pt idx="475">
                  <c:v>3.7922299666891501E-4</c:v>
                </c:pt>
                <c:pt idx="476">
                  <c:v>3.7448174437035634E-4</c:v>
                </c:pt>
                <c:pt idx="477">
                  <c:v>3.6972860962445497E-4</c:v>
                </c:pt>
                <c:pt idx="478">
                  <c:v>3.6496375415430275E-4</c:v>
                </c:pt>
                <c:pt idx="479">
                  <c:v>3.6018733972976091E-4</c:v>
                </c:pt>
                <c:pt idx="480">
                  <c:v>3.5539952816656707E-4</c:v>
                </c:pt>
                <c:pt idx="481">
                  <c:v>3.5060048132545395E-4</c:v>
                </c:pt>
                <c:pt idx="482">
                  <c:v>3.4579036111127858E-4</c:v>
                </c:pt>
                <c:pt idx="483">
                  <c:v>3.4096932947216293E-4</c:v>
                </c:pt>
                <c:pt idx="484">
                  <c:v>3.3613754839864537E-4</c:v>
                </c:pt>
                <c:pt idx="485">
                  <c:v>3.3129517992284188E-4</c:v>
                </c:pt>
                <c:pt idx="486">
                  <c:v>3.26442386117618E-4</c:v>
                </c:pt>
                <c:pt idx="487">
                  <c:v>3.2157932909577077E-4</c:v>
                </c:pt>
                <c:pt idx="488">
                  <c:v>3.1670617100921974E-4</c:v>
                </c:pt>
                <c:pt idx="489">
                  <c:v>3.1182307404820824E-4</c:v>
                </c:pt>
                <c:pt idx="490">
                  <c:v>3.0693020044051365E-4</c:v>
                </c:pt>
                <c:pt idx="491">
                  <c:v>3.0202771245066656E-4</c:v>
                </c:pt>
                <c:pt idx="492">
                  <c:v>2.9711577237917893E-4</c:v>
                </c:pt>
                <c:pt idx="493">
                  <c:v>2.9219454256178116E-4</c:v>
                </c:pt>
                <c:pt idx="494">
                  <c:v>2.8726418536866694E-4</c:v>
                </c:pt>
                <c:pt idx="495">
                  <c:v>2.8232486320374728E-4</c:v>
                </c:pt>
                <c:pt idx="496">
                  <c:v>2.773767385039118E-4</c:v>
                </c:pt>
                <c:pt idx="497">
                  <c:v>2.7241997373829798E-4</c:v>
                </c:pt>
                <c:pt idx="498">
                  <c:v>2.6745473140756887E-4</c:v>
                </c:pt>
                <c:pt idx="499">
                  <c:v>2.6248117404319713E-4</c:v>
                </c:pt>
                <c:pt idx="500">
                  <c:v>2.5749946420675724E-4</c:v>
                </c:pt>
                <c:pt idx="501">
                  <c:v>2.5250976448922479E-4</c:v>
                </c:pt>
                <c:pt idx="502">
                  <c:v>2.4751223751028208E-4</c:v>
                </c:pt>
                <c:pt idx="503">
                  <c:v>2.4250704591763153E-4</c:v>
                </c:pt>
                <c:pt idx="504">
                  <c:v>2.3749435238631488E-4</c:v>
                </c:pt>
                <c:pt idx="505">
                  <c:v>2.324743196180394E-4</c:v>
                </c:pt>
                <c:pt idx="506">
                  <c:v>2.2744711034051042E-4</c:v>
                </c:pt>
                <c:pt idx="507">
                  <c:v>2.2241288730676982E-4</c:v>
                </c:pt>
                <c:pt idx="508">
                  <c:v>2.1737181329454079E-4</c:v>
                </c:pt>
                <c:pt idx="509">
                  <c:v>2.1232405110557876E-4</c:v>
                </c:pt>
                <c:pt idx="510">
                  <c:v>2.072697635650278E-4</c:v>
                </c:pt>
                <c:pt idx="511">
                  <c:v>2.0220911352078309E-4</c:v>
                </c:pt>
                <c:pt idx="512">
                  <c:v>1.9714226384285891E-4</c:v>
                </c:pt>
                <c:pt idx="513">
                  <c:v>1.9206937742276246E-4</c:v>
                </c:pt>
                <c:pt idx="514">
                  <c:v>1.8699061717287294E-4</c:v>
                </c:pt>
                <c:pt idx="515">
                  <c:v>1.8190614602582654E-4</c:v>
                </c:pt>
                <c:pt idx="516">
                  <c:v>1.7681612693390679E-4</c:v>
                </c:pt>
                <c:pt idx="517">
                  <c:v>1.7172072286844071E-4</c:v>
                </c:pt>
                <c:pt idx="518">
                  <c:v>1.6662009681920058E-4</c:v>
                </c:pt>
                <c:pt idx="519">
                  <c:v>1.6151441179381186E-4</c:v>
                </c:pt>
                <c:pt idx="520">
                  <c:v>1.564038308171671E-4</c:v>
                </c:pt>
                <c:pt idx="521">
                  <c:v>1.5128851693084675E-4</c:v>
                </c:pt>
                <c:pt idx="522">
                  <c:v>1.4616863319254686E-4</c:v>
                </c:pt>
                <c:pt idx="523">
                  <c:v>1.4104434267551486E-4</c:v>
                </c:pt>
                <c:pt idx="524">
                  <c:v>1.3591580846799434E-4</c:v>
                </c:pt>
                <c:pt idx="525">
                  <c:v>1.3078319367267979E-4</c:v>
                </c:pt>
                <c:pt idx="526">
                  <c:v>1.256466614061839E-4</c:v>
                </c:pt>
                <c:pt idx="527">
                  <c:v>1.205063747985193E-4</c:v>
                </c:pt>
                <c:pt idx="528">
                  <c:v>1.1536249699259885E-4</c:v>
                </c:pt>
                <c:pt idx="529">
                  <c:v>1.1021519114375886E-4</c:v>
                </c:pt>
                <c:pt idx="530">
                  <c:v>1.0506462041931261E-4</c:v>
                </c:pt>
                <c:pt idx="531">
                  <c:v>9.9910947998143687E-5</c:v>
                </c:pt>
                <c:pt idx="532">
                  <c:v>9.4754337070353448E-5</c:v>
                </c:pt>
                <c:pt idx="533">
                  <c:v>8.9594950836983405E-5</c:v>
                </c:pt>
                <c:pt idx="534">
                  <c:v>8.4432952509843346E-5</c:v>
                </c:pt>
                <c:pt idx="535">
                  <c:v>7.9268505311492872E-5</c:v>
                </c:pt>
                <c:pt idx="536">
                  <c:v>7.4101772475449764E-5</c:v>
                </c:pt>
                <c:pt idx="537">
                  <c:v>6.8932917246743779E-5</c:v>
                </c:pt>
                <c:pt idx="538">
                  <c:v>6.376210288301079E-5</c:v>
                </c:pt>
                <c:pt idx="539">
                  <c:v>5.8589492656460743E-5</c:v>
                </c:pt>
                <c:pt idx="540">
                  <c:v>5.3415249857311269E-5</c:v>
                </c:pt>
                <c:pt idx="541">
                  <c:v>4.8239537799787502E-5</c:v>
                </c:pt>
                <c:pt idx="542">
                  <c:v>4.3062519832848061E-5</c:v>
                </c:pt>
                <c:pt idx="543">
                  <c:v>3.7884359360160029E-5</c:v>
                </c:pt>
                <c:pt idx="544">
                  <c:v>3.2705219879578113E-5</c:v>
                </c:pt>
                <c:pt idx="545">
                  <c:v>2.752526506782659E-5</c:v>
                </c:pt>
                <c:pt idx="546">
                  <c:v>2.2344658983755969E-5</c:v>
                </c:pt>
                <c:pt idx="547">
                  <c:v>1.7163566640748969E-5</c:v>
                </c:pt>
                <c:pt idx="548">
                  <c:v>1.1982156065717034E-5</c:v>
                </c:pt>
                <c:pt idx="549">
                  <c:v>6.8006097733405618E-6</c:v>
                </c:pt>
                <c:pt idx="550">
                  <c:v>1.6193565484003E-6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4.499180389032659E-6</c:v>
                </c:pt>
                <c:pt idx="2">
                  <c:v>4.4989635032502812E-6</c:v>
                </c:pt>
                <c:pt idx="3">
                  <c:v>4.4986381784252908E-6</c:v>
                </c:pt>
                <c:pt idx="4">
                  <c:v>4.4982044191775394E-6</c:v>
                </c:pt>
                <c:pt idx="5">
                  <c:v>4.4976622316694271E-6</c:v>
                </c:pt>
                <c:pt idx="6">
                  <c:v>4.4970116236081322E-6</c:v>
                </c:pt>
                <c:pt idx="7">
                  <c:v>4.4962526042484035E-6</c:v>
                </c:pt>
                <c:pt idx="8">
                  <c:v>4.4953851843959081E-6</c:v>
                </c:pt>
                <c:pt idx="9">
                  <c:v>4.494409376411153E-6</c:v>
                </c:pt>
                <c:pt idx="10">
                  <c:v>4.4933251942139626E-6</c:v>
                </c:pt>
                <c:pt idx="11">
                  <c:v>4.4921326532885311E-6</c:v>
                </c:pt>
                <c:pt idx="12">
                  <c:v>4.4908317706890521E-6</c:v>
                </c:pt>
                <c:pt idx="13">
                  <c:v>4.4894225650459153E-6</c:v>
                </c:pt>
                <c:pt idx="14">
                  <c:v>4.4879050565724854E-6</c:v>
                </c:pt>
                <c:pt idx="15">
                  <c:v>4.4862792670724764E-6</c:v>
                </c:pt>
                <c:pt idx="16">
                  <c:v>4.4845452199479034E-6</c:v>
                </c:pt>
                <c:pt idx="17">
                  <c:v>4.4827029402076285E-6</c:v>
                </c:pt>
                <c:pt idx="18">
                  <c:v>4.4807524544765213E-6</c:v>
                </c:pt>
                <c:pt idx="19">
                  <c:v>4.4786937910052059E-6</c:v>
                </c:pt>
                <c:pt idx="20">
                  <c:v>4.4765269796804359E-6</c:v>
                </c:pt>
                <c:pt idx="21">
                  <c:v>4.4742520520360868E-6</c:v>
                </c:pt>
                <c:pt idx="22">
                  <c:v>4.4718690412647623E-6</c:v>
                </c:pt>
                <c:pt idx="23">
                  <c:v>4.4693779822300515E-6</c:v>
                </c:pt>
                <c:pt idx="24">
                  <c:v>4.4667789114794168E-6</c:v>
                </c:pt>
                <c:pt idx="25">
                  <c:v>4.4640718672577384E-6</c:v>
                </c:pt>
                <c:pt idx="26">
                  <c:v>4.4612568895215171E-6</c:v>
                </c:pt>
                <c:pt idx="27">
                  <c:v>4.4583340199537439E-6</c:v>
                </c:pt>
                <c:pt idx="28">
                  <c:v>4.4553033019794491E-6</c:v>
                </c:pt>
                <c:pt idx="29">
                  <c:v>4.4521647807819461E-6</c:v>
                </c:pt>
                <c:pt idx="30">
                  <c:v>4.4489185033197657E-6</c:v>
                </c:pt>
                <c:pt idx="31">
                  <c:v>4.4455645183443143E-6</c:v>
                </c:pt>
                <c:pt idx="32">
                  <c:v>4.4421028764182404E-6</c:v>
                </c:pt>
                <c:pt idx="33">
                  <c:v>4.4385336299345499E-6</c:v>
                </c:pt>
                <c:pt idx="34">
                  <c:v>4.434856833136463E-6</c:v>
                </c:pt>
                <c:pt idx="35">
                  <c:v>4.4310725421380354E-6</c:v>
                </c:pt>
                <c:pt idx="36">
                  <c:v>4.4271808149455554E-6</c:v>
                </c:pt>
                <c:pt idx="37">
                  <c:v>4.423181711479732E-6</c:v>
                </c:pt>
                <c:pt idx="38">
                  <c:v>4.4190752935986852E-6</c:v>
                </c:pt>
                <c:pt idx="39">
                  <c:v>4.4148616251217685E-6</c:v>
                </c:pt>
                <c:pt idx="40">
                  <c:v>4.4105407718542109E-6</c:v>
                </c:pt>
                <c:pt idx="41">
                  <c:v>4.406112801612638E-6</c:v>
                </c:pt>
                <c:pt idx="42">
                  <c:v>4.4015777842514428E-6</c:v>
                </c:pt>
                <c:pt idx="43">
                  <c:v>4.3969357916900669E-6</c:v>
                </c:pt>
                <c:pt idx="44">
                  <c:v>4.3921868979411792E-6</c:v>
                </c:pt>
                <c:pt idx="45">
                  <c:v>4.3873311791397867E-6</c:v>
                </c:pt>
                <c:pt idx="46">
                  <c:v>4.3823687135733067E-6</c:v>
                </c:pt>
                <c:pt idx="47">
                  <c:v>4.3772995817125975E-6</c:v>
                </c:pt>
                <c:pt idx="48">
                  <c:v>4.3721238662439904E-6</c:v>
                </c:pt>
                <c:pt idx="49">
                  <c:v>4.3668416521023404E-6</c:v>
                </c:pt>
                <c:pt idx="50">
                  <c:v>4.3614530265051105E-6</c:v>
                </c:pt>
                <c:pt idx="51">
                  <c:v>4.3559580789875295E-6</c:v>
                </c:pt>
                <c:pt idx="52">
                  <c:v>4.350356901438842E-6</c:v>
                </c:pt>
                <c:pt idx="53">
                  <c:v>4.3446495881396611E-6</c:v>
                </c:pt>
                <c:pt idx="54">
                  <c:v>4.3388362358004886E-6</c:v>
                </c:pt>
                <c:pt idx="55">
                  <c:v>4.3329169436013864E-6</c:v>
                </c:pt>
                <c:pt idx="56">
                  <c:v>4.3268918132328687E-6</c:v>
                </c:pt>
                <c:pt idx="57">
                  <c:v>4.3207609489380157E-6</c:v>
                </c:pt>
                <c:pt idx="58">
                  <c:v>4.3145244575558536E-6</c:v>
                </c:pt>
                <c:pt idx="59">
                  <c:v>4.3081824485660335E-6</c:v>
                </c:pt>
                <c:pt idx="60">
                  <c:v>4.3017350341348473E-6</c:v>
                </c:pt>
                <c:pt idx="61">
                  <c:v>4.2951823291625936E-6</c:v>
                </c:pt>
                <c:pt idx="62">
                  <c:v>4.28852445133236E-6</c:v>
                </c:pt>
                <c:pt idx="63">
                  <c:v>4.2817615211602348E-6</c:v>
                </c:pt>
                <c:pt idx="64">
                  <c:v>4.2748936620470048E-6</c:v>
                </c:pt>
                <c:pt idx="65">
                  <c:v>4.267921000331368E-6</c:v>
                </c:pt>
                <c:pt idx="66">
                  <c:v>4.2608436653446969E-6</c:v>
                </c:pt>
                <c:pt idx="67">
                  <c:v>4.2536617894674188E-6</c:v>
                </c:pt>
                <c:pt idx="68">
                  <c:v>4.2463755081870302E-6</c:v>
                </c:pt>
                <c:pt idx="69">
                  <c:v>4.2389849601578159E-6</c:v>
                </c:pt>
                <c:pt idx="70">
                  <c:v>4.231490287262294E-6</c:v>
                </c:pt>
                <c:pt idx="71">
                  <c:v>4.2238916346744596E-6</c:v>
                </c:pt>
                <c:pt idx="72">
                  <c:v>4.2161891509248696E-6</c:v>
                </c:pt>
                <c:pt idx="73">
                  <c:v>4.2083829879676145E-6</c:v>
                </c:pt>
                <c:pt idx="74">
                  <c:v>4.2004733012492406E-6</c:v>
                </c:pt>
                <c:pt idx="75">
                  <c:v>4.1924602497796779E-6</c:v>
                </c:pt>
                <c:pt idx="76">
                  <c:v>4.1843439962052274E-6</c:v>
                </c:pt>
                <c:pt idx="77">
                  <c:v>4.1761247068836749E-6</c:v>
                </c:pt>
                <c:pt idx="78">
                  <c:v>4.1678025519615871E-6</c:v>
                </c:pt>
                <c:pt idx="79">
                  <c:v>4.1593777054538549E-6</c:v>
                </c:pt>
                <c:pt idx="80">
                  <c:v>4.1508503453255691E-6</c:v>
                </c:pt>
                <c:pt idx="81">
                  <c:v>4.1422206535762647E-6</c:v>
                </c:pt>
                <c:pt idx="82">
                  <c:v>4.1334888163266299E-6</c:v>
                </c:pt>
                <c:pt idx="83">
                  <c:v>4.124655023907764E-6</c:v>
                </c:pt>
                <c:pt idx="84">
                  <c:v>4.115719470953017E-6</c:v>
                </c:pt>
                <c:pt idx="85">
                  <c:v>4.1066823564925479E-6</c:v>
                </c:pt>
                <c:pt idx="86">
                  <c:v>4.0975438840506395E-6</c:v>
                </c:pt>
                <c:pt idx="87">
                  <c:v>4.0883042617458756E-6</c:v>
                </c:pt>
                <c:pt idx="88">
                  <c:v>4.0789637023942719E-6</c:v>
                </c:pt>
                <c:pt idx="89">
                  <c:v>4.0695224236154367E-6</c:v>
                </c:pt>
                <c:pt idx="90">
                  <c:v>4.0599806479418717E-6</c:v>
                </c:pt>
                <c:pt idx="91">
                  <c:v>4.0503386029315144E-6</c:v>
                </c:pt>
                <c:pt idx="92">
                  <c:v>4.0405965212835937E-6</c:v>
                </c:pt>
                <c:pt idx="93">
                  <c:v>4.0307546409579504E-6</c:v>
                </c:pt>
                <c:pt idx="94">
                  <c:v>4.020813205297899E-6</c:v>
                </c:pt>
                <c:pt idx="95">
                  <c:v>4.0107724631567489E-6</c:v>
                </c:pt>
                <c:pt idx="96">
                  <c:v>4.0006326690281157E-6</c:v>
                </c:pt>
                <c:pt idx="97">
                  <c:v>3.9903940831801323E-6</c:v>
                </c:pt>
                <c:pt idx="98">
                  <c:v>3.9800569717936979E-6</c:v>
                </c:pt>
                <c:pt idx="99">
                  <c:v>3.9696216071048747E-6</c:v>
                </c:pt>
                <c:pt idx="100">
                  <c:v>3.9590882675515987E-6</c:v>
                </c:pt>
                <c:pt idx="101">
                  <c:v>3.9484572379248128E-6</c:v>
                </c:pt>
                <c:pt idx="102">
                  <c:v>3.937728809524195E-6</c:v>
                </c:pt>
                <c:pt idx="103">
                  <c:v>3.9269032803186187E-6</c:v>
                </c:pt>
                <c:pt idx="104">
                  <c:v>3.915980955111505E-6</c:v>
                </c:pt>
                <c:pt idx="105">
                  <c:v>3.9049621457112249E-6</c:v>
                </c:pt>
                <c:pt idx="106">
                  <c:v>3.8938471711067312E-6</c:v>
                </c:pt>
                <c:pt idx="107">
                  <c:v>3.8826363576485871E-6</c:v>
                </c:pt>
                <c:pt idx="108">
                  <c:v>3.8713300392355674E-6</c:v>
                </c:pt>
                <c:pt idx="109">
                  <c:v>3.8599285575070325E-6</c:v>
                </c:pt>
                <c:pt idx="110">
                  <c:v>3.848432262041263E-6</c:v>
                </c:pt>
                <c:pt idx="111">
                  <c:v>3.8368415105599585E-6</c:v>
                </c:pt>
                <c:pt idx="112">
                  <c:v>3.8251566691391002E-6</c:v>
                </c:pt>
                <c:pt idx="113">
                  <c:v>3.813378112426418E-6</c:v>
                </c:pt>
                <c:pt idx="114">
                  <c:v>3.8015062238656666E-6</c:v>
                </c:pt>
                <c:pt idx="115">
                  <c:v>3.7895413959279439E-6</c:v>
                </c:pt>
                <c:pt idx="116">
                  <c:v>3.7774840303503139E-6</c:v>
                </c:pt>
                <c:pt idx="117">
                  <c:v>3.7653345383819643E-6</c:v>
                </c:pt>
                <c:pt idx="118">
                  <c:v>3.7530933410381711E-6</c:v>
                </c:pt>
                <c:pt idx="119">
                  <c:v>3.7407608693623362E-6</c:v>
                </c:pt>
                <c:pt idx="120">
                  <c:v>3.7283375646963833E-6</c:v>
                </c:pt>
                <c:pt idx="121">
                  <c:v>3.7158238789597972E-6</c:v>
                </c:pt>
                <c:pt idx="122">
                  <c:v>3.7032202749376151E-6</c:v>
                </c:pt>
                <c:pt idx="123">
                  <c:v>3.690527226577676E-6</c:v>
                </c:pt>
                <c:pt idx="124">
                  <c:v>3.6777452192974587E-6</c:v>
                </c:pt>
                <c:pt idx="125">
                  <c:v>3.6648747503008491E-6</c:v>
                </c:pt>
                <c:pt idx="126">
                  <c:v>3.6519163289051712E-6</c:v>
                </c:pt>
                <c:pt idx="127">
                  <c:v>3.6388704768788654E-6</c:v>
                </c:pt>
                <c:pt idx="128">
                  <c:v>3.625737728790172E-6</c:v>
                </c:pt>
                <c:pt idx="129">
                  <c:v>3.6125186323672264E-6</c:v>
                </c:pt>
                <c:pt idx="130">
                  <c:v>3.5992137488699542E-6</c:v>
                </c:pt>
                <c:pt idx="131">
                  <c:v>3.5858236534742027E-6</c:v>
                </c:pt>
                <c:pt idx="132">
                  <c:v>3.5723489356685303E-6</c:v>
                </c:pt>
                <c:pt idx="133">
                  <c:v>3.5587901996641194E-6</c:v>
                </c:pt>
                <c:pt idx="134">
                  <c:v>3.5451480648182626E-6</c:v>
                </c:pt>
                <c:pt idx="135">
                  <c:v>3.531423166071931E-6</c:v>
                </c:pt>
                <c:pt idx="136">
                  <c:v>3.5176161544019073E-6</c:v>
                </c:pt>
                <c:pt idx="137">
                  <c:v>3.5037276972880196E-6</c:v>
                </c:pt>
                <c:pt idx="138">
                  <c:v>3.4897584791960054E-6</c:v>
                </c:pt>
                <c:pt idx="139">
                  <c:v>3.4757092020765821E-6</c:v>
                </c:pt>
                <c:pt idx="140">
                  <c:v>3.4615805858812872E-6</c:v>
                </c:pt>
                <c:pt idx="141">
                  <c:v>3.4473733690957034E-6</c:v>
                </c:pt>
                <c:pt idx="142">
                  <c:v>3.4330883092906869E-6</c:v>
                </c:pt>
                <c:pt idx="143">
                  <c:v>3.4187261836922442E-6</c:v>
                </c:pt>
                <c:pt idx="144">
                  <c:v>3.404287789770732E-6</c:v>
                </c:pt>
                <c:pt idx="145">
                  <c:v>3.3897739458500581E-6</c:v>
                </c:pt>
                <c:pt idx="146">
                  <c:v>3.3751854917376237E-6</c:v>
                </c:pt>
                <c:pt idx="147">
                  <c:v>3.3605232893757217E-6</c:v>
                </c:pt>
                <c:pt idx="148">
                  <c:v>3.3457882235151819E-6</c:v>
                </c:pt>
                <c:pt idx="149">
                  <c:v>3.3309812024120321E-6</c:v>
                </c:pt>
                <c:pt idx="150">
                  <c:v>3.3161031585480245E-6</c:v>
                </c:pt>
                <c:pt idx="151">
                  <c:v>3.3011550493758405E-6</c:v>
                </c:pt>
                <c:pt idx="152">
                  <c:v>3.2861378580898775E-6</c:v>
                </c:pt>
                <c:pt idx="153">
                  <c:v>3.2710525944235068E-6</c:v>
                </c:pt>
                <c:pt idx="154">
                  <c:v>3.2559002954737311E-6</c:v>
                </c:pt>
                <c:pt idx="155">
                  <c:v>3.2406820265542166E-6</c:v>
                </c:pt>
                <c:pt idx="156">
                  <c:v>3.2253988820776802E-6</c:v>
                </c:pt>
                <c:pt idx="157">
                  <c:v>3.2100519864686499E-6</c:v>
                </c:pt>
                <c:pt idx="158">
                  <c:v>3.1946424951076638E-6</c:v>
                </c:pt>
                <c:pt idx="159">
                  <c:v>3.179171595307968E-6</c:v>
                </c:pt>
                <c:pt idx="160">
                  <c:v>3.1636405073258457E-6</c:v>
                </c:pt>
                <c:pt idx="161">
                  <c:v>3.1480504854057002E-6</c:v>
                </c:pt>
                <c:pt idx="162">
                  <c:v>3.1324028188610794E-6</c:v>
                </c:pt>
                <c:pt idx="163">
                  <c:v>3.1166988331928246E-6</c:v>
                </c:pt>
                <c:pt idx="164">
                  <c:v>3.1009398912455923E-6</c:v>
                </c:pt>
                <c:pt idx="165">
                  <c:v>3.0851273944039885E-6</c:v>
                </c:pt>
                <c:pt idx="166">
                  <c:v>3.0692627838296084E-6</c:v>
                </c:pt>
                <c:pt idx="167">
                  <c:v>3.0533475417402929E-6</c:v>
                </c:pt>
                <c:pt idx="168">
                  <c:v>3.0373831927329316E-6</c:v>
                </c:pt>
                <c:pt idx="169">
                  <c:v>3.0213713051511653E-6</c:v>
                </c:pt>
                <c:pt idx="170">
                  <c:v>3.0053134924993713E-6</c:v>
                </c:pt>
                <c:pt idx="171">
                  <c:v>2.9892114149043214E-6</c:v>
                </c:pt>
                <c:pt idx="172">
                  <c:v>2.973066780625913E-6</c:v>
                </c:pt>
                <c:pt idx="173">
                  <c:v>2.9568813476184033E-6</c:v>
                </c:pt>
                <c:pt idx="174">
                  <c:v>2.9406569251435589E-6</c:v>
                </c:pt>
                <c:pt idx="175">
                  <c:v>2.9243953754371543E-6</c:v>
                </c:pt>
                <c:pt idx="176">
                  <c:v>2.9080986154302346E-6</c:v>
                </c:pt>
                <c:pt idx="177">
                  <c:v>2.8917686185265583E-6</c:v>
                </c:pt>
                <c:pt idx="178">
                  <c:v>2.8754074164376194E-6</c:v>
                </c:pt>
                <c:pt idx="179">
                  <c:v>2.8590171010766046E-6</c:v>
                </c:pt>
                <c:pt idx="180">
                  <c:v>2.842599826512641E-6</c:v>
                </c:pt>
                <c:pt idx="181">
                  <c:v>2.8261578109866174E-6</c:v>
                </c:pt>
                <c:pt idx="182">
                  <c:v>2.8096933389898196E-6</c:v>
                </c:pt>
                <c:pt idx="183">
                  <c:v>2.7932087634065592E-6</c:v>
                </c:pt>
                <c:pt idx="184">
                  <c:v>2.7767065077218822E-6</c:v>
                </c:pt>
                <c:pt idx="185">
                  <c:v>2.7601890682953634E-6</c:v>
                </c:pt>
                <c:pt idx="186">
                  <c:v>2.7436590167018749E-6</c:v>
                </c:pt>
                <c:pt idx="187">
                  <c:v>2.7271190021400736E-6</c:v>
                </c:pt>
                <c:pt idx="188">
                  <c:v>2.7105717539092393E-6</c:v>
                </c:pt>
                <c:pt idx="189">
                  <c:v>2.6940200839548709E-6</c:v>
                </c:pt>
                <c:pt idx="190">
                  <c:v>2.6774668894833113E-6</c:v>
                </c:pt>
                <c:pt idx="191">
                  <c:v>2.6609151556453809E-6</c:v>
                </c:pt>
                <c:pt idx="192">
                  <c:v>2.6443679582888231E-6</c:v>
                </c:pt>
                <c:pt idx="193">
                  <c:v>2.627828466779002E-6</c:v>
                </c:pt>
                <c:pt idx="194">
                  <c:v>2.611299946887042E-6</c:v>
                </c:pt>
                <c:pt idx="195">
                  <c:v>2.5947857637441975E-6</c:v>
                </c:pt>
                <c:pt idx="196">
                  <c:v>2.5782893848608573E-6</c:v>
                </c:pt>
                <c:pt idx="197">
                  <c:v>2.561814383208163E-6</c:v>
                </c:pt>
                <c:pt idx="198">
                  <c:v>2.5453644403596934E-6</c:v>
                </c:pt>
                <c:pt idx="199">
                  <c:v>2.5289433496901706E-6</c:v>
                </c:pt>
                <c:pt idx="200">
                  <c:v>2.5125550196275162E-6</c:v>
                </c:pt>
                <c:pt idx="201">
                  <c:v>2.496203476953941E-6</c:v>
                </c:pt>
                <c:pt idx="202">
                  <c:v>2.4798928701510513E-6</c:v>
                </c:pt>
                <c:pt idx="203">
                  <c:v>2.463627472783135E-6</c:v>
                </c:pt>
                <c:pt idx="204">
                  <c:v>2.4474116869119825E-6</c:v>
                </c:pt>
                <c:pt idx="205">
                  <c:v>2.4312500465356287E-6</c:v>
                </c:pt>
                <c:pt idx="206">
                  <c:v>2.4151472210424262E-6</c:v>
                </c:pt>
                <c:pt idx="207">
                  <c:v>2.399108018670749E-6</c:v>
                </c:pt>
                <c:pt idx="208">
                  <c:v>2.3831373899634696E-6</c:v>
                </c:pt>
                <c:pt idx="209">
                  <c:v>2.3672404312050864E-6</c:v>
                </c:pt>
                <c:pt idx="210">
                  <c:v>2.3514223878280188E-6</c:v>
                </c:pt>
                <c:pt idx="211">
                  <c:v>2.3356886577731596E-6</c:v>
                </c:pt>
                <c:pt idx="212">
                  <c:v>2.3200447947882216E-6</c:v>
                </c:pt>
                <c:pt idx="213">
                  <c:v>2.304496511645804E-6</c:v>
                </c:pt>
                <c:pt idx="214">
                  <c:v>2.289049683261363E-6</c:v>
                </c:pt>
                <c:pt idx="215">
                  <c:v>2.2737103496894815E-6</c:v>
                </c:pt>
                <c:pt idx="216">
                  <c:v>2.2584847189749175E-6</c:v>
                </c:pt>
                <c:pt idx="217">
                  <c:v>2.2433791698329613E-6</c:v>
                </c:pt>
                <c:pt idx="218">
                  <c:v>2.2284002541315569E-6</c:v>
                </c:pt>
                <c:pt idx="219">
                  <c:v>2.213554699145566E-6</c:v>
                </c:pt>
                <c:pt idx="220">
                  <c:v>2.1988494095513892E-6</c:v>
                </c:pt>
                <c:pt idx="221">
                  <c:v>2.1842914691279726E-6</c:v>
                </c:pt>
                <c:pt idx="222">
                  <c:v>2.1698881421280495E-6</c:v>
                </c:pt>
                <c:pt idx="223">
                  <c:v>2.1556468742812803E-6</c:v>
                </c:pt>
                <c:pt idx="224">
                  <c:v>2.1415752933888186E-6</c:v>
                </c:pt>
                <c:pt idx="225">
                  <c:v>2.1276812094667718E-6</c:v>
                </c:pt>
                <c:pt idx="226">
                  <c:v>2.1139726143940592E-6</c:v>
                </c:pt>
                <c:pt idx="227">
                  <c:v>2.1004576810183808E-6</c:v>
                </c:pt>
                <c:pt idx="228">
                  <c:v>2.0871447616723955E-6</c:v>
                </c:pt>
                <c:pt idx="229">
                  <c:v>2.0740423860508433E-6</c:v>
                </c:pt>
                <c:pt idx="230">
                  <c:v>2.0611592583982991E-6</c:v>
                </c:pt>
                <c:pt idx="231">
                  <c:v>2.0485042539565467E-6</c:v>
                </c:pt>
                <c:pt idx="232">
                  <c:v>2.0360864146202987E-6</c:v>
                </c:pt>
                <c:pt idx="233">
                  <c:v>2.0239149437502157E-6</c:v>
                </c:pt>
                <c:pt idx="234">
                  <c:v>2.0119992000929822E-6</c:v>
                </c:pt>
                <c:pt idx="235">
                  <c:v>2.0003486907596149E-6</c:v>
                </c:pt>
                <c:pt idx="236">
                  <c:v>1.9889730632153596E-6</c:v>
                </c:pt>
                <c:pt idx="237">
                  <c:v>1.9778820962374208E-6</c:v>
                </c:pt>
                <c:pt idx="238">
                  <c:v>1.96708568980059E-6</c:v>
                </c:pt>
                <c:pt idx="239">
                  <c:v>1.9565938538555089E-6</c:v>
                </c:pt>
                <c:pt idx="240">
                  <c:v>1.9464166959699876E-6</c:v>
                </c:pt>
                <c:pt idx="241">
                  <c:v>1.9365644078104779E-6</c:v>
                </c:pt>
                <c:pt idx="242">
                  <c:v>1.927047250448529E-6</c:v>
                </c:pt>
                <c:pt idx="243">
                  <c:v>1.9178755384858677E-6</c:v>
                </c:pt>
                <c:pt idx="244">
                  <c:v>1.9090596230015766E-6</c:v>
                </c:pt>
                <c:pt idx="245">
                  <c:v>1.9006098733357634E-6</c:v>
                </c:pt>
                <c:pt idx="246">
                  <c:v>1.8925366577359761E-6</c:v>
                </c:pt>
                <c:pt idx="247">
                  <c:v>1.8848503229054007E-6</c:v>
                </c:pt>
                <c:pt idx="248">
                  <c:v>1.8775611725054631E-6</c:v>
                </c:pt>
                <c:pt idx="249">
                  <c:v>1.8706794446796852E-6</c:v>
                </c:pt>
                <c:pt idx="250">
                  <c:v>1.8642152886803623E-6</c:v>
                </c:pt>
                <c:pt idx="251">
                  <c:v>1.8581787406946261E-6</c:v>
                </c:pt>
                <c:pt idx="252">
                  <c:v>1.8525796989814947E-6</c:v>
                </c:pt>
                <c:pt idx="253">
                  <c:v>1.8474278984463346E-6</c:v>
                </c:pt>
                <c:pt idx="254">
                  <c:v>1.8427328847934734E-6</c:v>
                </c:pt>
                <c:pt idx="255">
                  <c:v>1.8385039884112041E-6</c:v>
                </c:pt>
                <c:pt idx="256">
                  <c:v>1.8347502981558031E-6</c:v>
                </c:pt>
                <c:pt idx="257">
                  <c:v>1.8314806352120987E-6</c:v>
                </c:pt>
                <c:pt idx="258">
                  <c:v>1.8287035272172995E-6</c:v>
                </c:pt>
                <c:pt idx="259">
                  <c:v>1.8264271828418638E-6</c:v>
                </c:pt>
                <c:pt idx="260">
                  <c:v>1.8246594670259462E-6</c:v>
                </c:pt>
                <c:pt idx="261">
                  <c:v>1.8234078770720868E-6</c:v>
                </c:pt>
                <c:pt idx="262">
                  <c:v>1.8226795197941979E-6</c:v>
                </c:pt>
                <c:pt idx="263">
                  <c:v>1.8224810899192997E-6</c:v>
                </c:pt>
                <c:pt idx="264">
                  <c:v>1.8228188499319086E-6</c:v>
                </c:pt>
                <c:pt idx="265">
                  <c:v>1.8236986115413525E-6</c:v>
                </c:pt>
                <c:pt idx="266">
                  <c:v>1.8251257189397401E-6</c:v>
                </c:pt>
                <c:pt idx="267">
                  <c:v>1.8271050340029247E-6</c:v>
                </c:pt>
                <c:pt idx="268">
                  <c:v>1.8296409235687965E-6</c:v>
                </c:pt>
                <c:pt idx="269">
                  <c:v>1.832737248906932E-6</c:v>
                </c:pt>
                <c:pt idx="270">
                  <c:v>1.8363973574713035E-6</c:v>
                </c:pt>
                <c:pt idx="271">
                  <c:v>1.8406240770038777E-6</c:v>
                </c:pt>
                <c:pt idx="272">
                  <c:v>1.8454197120319161E-6</c:v>
                </c:pt>
                <c:pt idx="273">
                  <c:v>1.8507860427761013E-6</c:v>
                </c:pt>
                <c:pt idx="274">
                  <c:v>1.8567243264607945E-6</c:v>
                </c:pt>
                <c:pt idx="275">
                  <c:v>1.8230213325245866E-6</c:v>
                </c:pt>
                <c:pt idx="276">
                  <c:v>1.7900005608375916E-6</c:v>
                </c:pt>
                <c:pt idx="277">
                  <c:v>1.7576872089426993E-6</c:v>
                </c:pt>
                <c:pt idx="278">
                  <c:v>1.7261075609713342E-6</c:v>
                </c:pt>
                <c:pt idx="279">
                  <c:v>1.6952889793972847E-6</c:v>
                </c:pt>
                <c:pt idx="280">
                  <c:v>1.6652598843899356E-6</c:v>
                </c:pt>
                <c:pt idx="281">
                  <c:v>1.6360497186675357E-6</c:v>
                </c:pt>
                <c:pt idx="282">
                  <c:v>1.6076888956214159E-6</c:v>
                </c:pt>
                <c:pt idx="283">
                  <c:v>1.580208728395589E-6</c:v>
                </c:pt>
                <c:pt idx="284">
                  <c:v>1.553641337580569E-6</c:v>
                </c:pt>
                <c:pt idx="285">
                  <c:v>1.5280195352355642E-6</c:v>
                </c:pt>
                <c:pt idx="286">
                  <c:v>1.503376683111148E-6</c:v>
                </c:pt>
                <c:pt idx="287">
                  <c:v>1.4797465232275657E-6</c:v>
                </c:pt>
                <c:pt idx="288">
                  <c:v>1.4571629793933753E-6</c:v>
                </c:pt>
                <c:pt idx="289">
                  <c:v>1.4356599288433744E-6</c:v>
                </c:pt>
                <c:pt idx="290">
                  <c:v>1.4152709439460163E-6</c:v>
                </c:pt>
                <c:pt idx="291">
                  <c:v>1.3960290048818208E-6</c:v>
                </c:pt>
                <c:pt idx="292">
                  <c:v>1.377966185316226E-6</c:v>
                </c:pt>
                <c:pt idx="293">
                  <c:v>1.36111331435768E-6</c:v>
                </c:pt>
                <c:pt idx="294">
                  <c:v>1.3454996194610395E-6</c:v>
                </c:pt>
                <c:pt idx="295">
                  <c:v>1.3311523563447827E-6</c:v>
                </c:pt>
                <c:pt idx="296">
                  <c:v>1.3180964333565901E-6</c:v>
                </c:pt>
                <c:pt idx="297">
                  <c:v>1.3063540389490049E-6</c:v>
                </c:pt>
                <c:pt idx="298">
                  <c:v>1.2959442819093963E-6</c:v>
                </c:pt>
                <c:pt idx="299">
                  <c:v>1.2868828546206634E-6</c:v>
                </c:pt>
                <c:pt idx="300">
                  <c:v>1.2791817298162768E-6</c:v>
                </c:pt>
                <c:pt idx="301">
                  <c:v>1.2728489009637455E-6</c:v>
                </c:pt>
                <c:pt idx="302">
                  <c:v>1.267888175527242E-6</c:v>
                </c:pt>
                <c:pt idx="303">
                  <c:v>1.2642990289290706E-6</c:v>
                </c:pt>
                <c:pt idx="304">
                  <c:v>1.2620765251049326E-6</c:v>
                </c:pt>
                <c:pt idx="305">
                  <c:v>1.2612113072302603E-6</c:v>
                </c:pt>
                <c:pt idx="306">
                  <c:v>1.2616896596245172E-6</c:v>
                </c:pt>
                <c:pt idx="307">
                  <c:v>1.2634936391841424E-6</c:v>
                </c:pt>
                <c:pt idx="308">
                  <c:v>1.2666012721296878E-6</c:v>
                </c:pt>
                <c:pt idx="309">
                  <c:v>1.2709868095471232E-6</c:v>
                </c:pt>
                <c:pt idx="310">
                  <c:v>1.2766210333002589E-6</c:v>
                </c:pt>
                <c:pt idx="311">
                  <c:v>1.2834716024946911E-6</c:v>
                </c:pt>
                <c:pt idx="312">
                  <c:v>1.2915034298402216E-6</c:v>
                </c:pt>
                <c:pt idx="313">
                  <c:v>1.3006790769960326E-6</c:v>
                </c:pt>
                <c:pt idx="314">
                  <c:v>1.310959158253332E-6</c:v>
                </c:pt>
                <c:pt idx="315">
                  <c:v>1.3223027426397579E-6</c:v>
                </c:pt>
                <c:pt idx="316">
                  <c:v>1.3346677456197885E-6</c:v>
                </c:pt>
                <c:pt idx="317">
                  <c:v>1.3480113029045549E-6</c:v>
                </c:pt>
                <c:pt idx="318">
                  <c:v>1.3622901203613621E-6</c:v>
                </c:pt>
                <c:pt idx="319">
                  <c:v>1.3774607955255053E-6</c:v>
                </c:pt>
                <c:pt idx="320">
                  <c:v>1.393480107678249E-6</c:v>
                </c:pt>
                <c:pt idx="321">
                  <c:v>1.4103052747985873E-6</c:v>
                </c:pt>
                <c:pt idx="322">
                  <c:v>1.4278941768768762E-6</c:v>
                </c:pt>
                <c:pt idx="323">
                  <c:v>1.4462055460696107E-6</c:v>
                </c:pt>
                <c:pt idx="324">
                  <c:v>1.4651991249675267E-6</c:v>
                </c:pt>
                <c:pt idx="325">
                  <c:v>1.4848357948484875E-6</c:v>
                </c:pt>
                <c:pt idx="326">
                  <c:v>1.5050776762067429E-6</c:v>
                </c:pt>
                <c:pt idx="327">
                  <c:v>1.5258882041121222E-6</c:v>
                </c:pt>
                <c:pt idx="328">
                  <c:v>1.5472321810806383E-6</c:v>
                </c:pt>
                <c:pt idx="329">
                  <c:v>1.56907581015717E-6</c:v>
                </c:pt>
                <c:pt idx="330">
                  <c:v>1.5913867108454369E-6</c:v>
                </c:pt>
                <c:pt idx="331">
                  <c:v>1.6141339203927016E-6</c:v>
                </c:pt>
                <c:pt idx="332">
                  <c:v>1.6372878827657437E-6</c:v>
                </c:pt>
                <c:pt idx="333">
                  <c:v>1.6608204274570949E-6</c:v>
                </c:pt>
                <c:pt idx="334">
                  <c:v>1.6847047400493483E-6</c:v>
                </c:pt>
                <c:pt idx="335">
                  <c:v>1.7089153262509057E-6</c:v>
                </c:pt>
                <c:pt idx="336">
                  <c:v>1.733427970906526E-6</c:v>
                </c:pt>
                <c:pt idx="337">
                  <c:v>1.7582196932858776E-6</c:v>
                </c:pt>
                <c:pt idx="338">
                  <c:v>1.7832686997667313E-6</c:v>
                </c:pt>
                <c:pt idx="339">
                  <c:v>1.8085543348585074E-6</c:v>
                </c:pt>
                <c:pt idx="340">
                  <c:v>1.8340570313577249E-6</c:v>
                </c:pt>
                <c:pt idx="341">
                  <c:v>1.8597582602896395E-6</c:v>
                </c:pt>
                <c:pt idx="342">
                  <c:v>1.8856404811695275E-6</c:v>
                </c:pt>
                <c:pt idx="343">
                  <c:v>1.9116870930118584E-6</c:v>
                </c:pt>
                <c:pt idx="344">
                  <c:v>1.9378823864248247E-6</c:v>
                </c:pt>
                <c:pt idx="345">
                  <c:v>1.9642114970501578E-6</c:v>
                </c:pt>
                <c:pt idx="346">
                  <c:v>1.9906603605424467E-6</c:v>
                </c:pt>
                <c:pt idx="347">
                  <c:v>2.0172156692270251E-6</c:v>
                </c:pt>
                <c:pt idx="348">
                  <c:v>2.0438648305296054E-6</c:v>
                </c:pt>
                <c:pt idx="349">
                  <c:v>2.0705959272330347E-6</c:v>
                </c:pt>
                <c:pt idx="350">
                  <c:v>2.0973976795856955E-6</c:v>
                </c:pt>
                <c:pt idx="351">
                  <c:v>2.1242594092612472E-6</c:v>
                </c:pt>
                <c:pt idx="352">
                  <c:v>2.1511710051496085E-6</c:v>
                </c:pt>
                <c:pt idx="353">
                  <c:v>2.1781228909436521E-6</c:v>
                </c:pt>
                <c:pt idx="354">
                  <c:v>2.2051059944742002E-6</c:v>
                </c:pt>
                <c:pt idx="355">
                  <c:v>2.2321117187370874E-6</c:v>
                </c:pt>
                <c:pt idx="356">
                  <c:v>2.2591319145497134E-6</c:v>
                </c:pt>
                <c:pt idx="357">
                  <c:v>2.286158854770187E-6</c:v>
                </c:pt>
                <c:pt idx="358">
                  <c:v>2.3131852100095614E-6</c:v>
                </c:pt>
                <c:pt idx="359">
                  <c:v>2.3402040257663333E-6</c:v>
                </c:pt>
                <c:pt idx="360">
                  <c:v>2.3672087009122132E-6</c:v>
                </c:pt>
                <c:pt idx="361">
                  <c:v>2.3941929674587805E-6</c:v>
                </c:pt>
                <c:pt idx="362">
                  <c:v>2.4211508715359512E-6</c:v>
                </c:pt>
                <c:pt idx="363">
                  <c:v>2.4480767555149816E-6</c:v>
                </c:pt>
                <c:pt idx="364">
                  <c:v>2.4749652412109083E-6</c:v>
                </c:pt>
                <c:pt idx="365">
                  <c:v>2.5018112141017517E-6</c:v>
                </c:pt>
                <c:pt idx="366">
                  <c:v>2.5286098085044524E-6</c:v>
                </c:pt>
                <c:pt idx="367">
                  <c:v>2.5553563936502056E-6</c:v>
                </c:pt>
                <c:pt idx="368">
                  <c:v>2.5820465606046739E-6</c:v>
                </c:pt>
                <c:pt idx="369">
                  <c:v>2.6086761099813209E-6</c:v>
                </c:pt>
                <c:pt idx="370">
                  <c:v>2.6352410403988886E-6</c:v>
                </c:pt>
                <c:pt idx="371">
                  <c:v>2.6617375376367587E-6</c:v>
                </c:pt>
                <c:pt idx="372">
                  <c:v>2.6881619644445627E-6</c:v>
                </c:pt>
                <c:pt idx="373">
                  <c:v>2.7145108509649499E-6</c:v>
                </c:pt>
                <c:pt idx="374">
                  <c:v>2.7407808857309222E-6</c:v>
                </c:pt>
                <c:pt idx="375">
                  <c:v>2.7669689072014193E-6</c:v>
                </c:pt>
                <c:pt idx="376">
                  <c:v>2.7930718958011557E-6</c:v>
                </c:pt>
                <c:pt idx="377">
                  <c:v>2.8190869664327616E-6</c:v>
                </c:pt>
                <c:pt idx="378">
                  <c:v>2.8450113614313489E-6</c:v>
                </c:pt>
                <c:pt idx="379">
                  <c:v>2.8708424439335044E-6</c:v>
                </c:pt>
                <c:pt idx="380">
                  <c:v>2.8965776916345153E-6</c:v>
                </c:pt>
                <c:pt idx="381">
                  <c:v>2.9222146909093096E-6</c:v>
                </c:pt>
                <c:pt idx="382">
                  <c:v>2.9477511312742039E-6</c:v>
                </c:pt>
                <c:pt idx="383">
                  <c:v>2.9731848001680188E-6</c:v>
                </c:pt>
                <c:pt idx="384">
                  <c:v>2.9985135780325528E-6</c:v>
                </c:pt>
                <c:pt idx="385">
                  <c:v>3.0237354336736792E-6</c:v>
                </c:pt>
                <c:pt idx="386">
                  <c:v>3.0488484198855788E-6</c:v>
                </c:pt>
                <c:pt idx="387">
                  <c:v>3.073850669321773E-6</c:v>
                </c:pt>
                <c:pt idx="388">
                  <c:v>3.0987403905976659E-6</c:v>
                </c:pt>
                <c:pt idx="389">
                  <c:v>3.123515864610348E-6</c:v>
                </c:pt>
                <c:pt idx="390">
                  <c:v>3.1481754410622963E-6</c:v>
                </c:pt>
                <c:pt idx="391">
                  <c:v>3.1727175351765237E-6</c:v>
                </c:pt>
                <c:pt idx="392">
                  <c:v>3.1971406245915308E-6</c:v>
                </c:pt>
                <c:pt idx="393">
                  <c:v>3.2214432464251408E-6</c:v>
                </c:pt>
                <c:pt idx="394">
                  <c:v>3.2456239944970744E-6</c:v>
                </c:pt>
                <c:pt idx="395">
                  <c:v>3.2696815167007111E-6</c:v>
                </c:pt>
                <c:pt idx="396">
                  <c:v>3.2936145125151305E-6</c:v>
                </c:pt>
                <c:pt idx="397">
                  <c:v>3.3174217306491309E-6</c:v>
                </c:pt>
                <c:pt idx="398">
                  <c:v>3.341101966809391E-6</c:v>
                </c:pt>
                <c:pt idx="399">
                  <c:v>3.364654061585497E-6</c:v>
                </c:pt>
                <c:pt idx="400">
                  <c:v>3.38807689844501E-6</c:v>
                </c:pt>
                <c:pt idx="401">
                  <c:v>3.4113694018321484E-6</c:v>
                </c:pt>
                <c:pt idx="402">
                  <c:v>3.4345305353641266E-6</c:v>
                </c:pt>
                <c:pt idx="403">
                  <c:v>3.457559300119509E-6</c:v>
                </c:pt>
                <c:pt idx="404">
                  <c:v>3.4804547330133314E-6</c:v>
                </c:pt>
                <c:pt idx="405">
                  <c:v>3.5032159052540525E-6</c:v>
                </c:pt>
                <c:pt idx="406">
                  <c:v>3.5258419208777021E-6</c:v>
                </c:pt>
                <c:pt idx="407">
                  <c:v>3.5483319153549062E-6</c:v>
                </c:pt>
                <c:pt idx="408">
                  <c:v>3.5706850542666898E-6</c:v>
                </c:pt>
                <c:pt idx="409">
                  <c:v>3.592900532045258E-6</c:v>
                </c:pt>
                <c:pt idx="410">
                  <c:v>3.6149775707761607E-6</c:v>
                </c:pt>
                <c:pt idx="411">
                  <c:v>3.6369154190584559E-6</c:v>
                </c:pt>
                <c:pt idx="412">
                  <c:v>3.6587133509197217E-6</c:v>
                </c:pt>
                <c:pt idx="413">
                  <c:v>3.680370664782948E-6</c:v>
                </c:pt>
                <c:pt idx="414">
                  <c:v>3.7018866824824749E-6</c:v>
                </c:pt>
                <c:pt idx="415">
                  <c:v>3.7232607483263854E-6</c:v>
                </c:pt>
                <c:pt idx="416">
                  <c:v>3.7444922282028463E-6</c:v>
                </c:pt>
                <c:pt idx="417">
                  <c:v>3.7655805087281032E-6</c:v>
                </c:pt>
                <c:pt idx="418">
                  <c:v>3.7865249964338868E-6</c:v>
                </c:pt>
                <c:pt idx="419">
                  <c:v>3.807325116992214E-6</c:v>
                </c:pt>
                <c:pt idx="420">
                  <c:v>3.8279803144756056E-6</c:v>
                </c:pt>
                <c:pt idx="421">
                  <c:v>3.8484900506509073E-6</c:v>
                </c:pt>
                <c:pt idx="422">
                  <c:v>3.8688538043049794E-6</c:v>
                </c:pt>
                <c:pt idx="423">
                  <c:v>3.8890710706006108E-6</c:v>
                </c:pt>
                <c:pt idx="424">
                  <c:v>3.909141360461154E-6</c:v>
                </c:pt>
                <c:pt idx="425">
                  <c:v>3.9290641999823994E-6</c:v>
                </c:pt>
                <c:pt idx="426">
                  <c:v>3.9488391298703333E-6</c:v>
                </c:pt>
                <c:pt idx="427">
                  <c:v>3.9684657049034956E-6</c:v>
                </c:pt>
                <c:pt idx="428">
                  <c:v>3.9879434934187024E-6</c:v>
                </c:pt>
                <c:pt idx="429">
                  <c:v>4.0072720768189882E-6</c:v>
                </c:pt>
                <c:pt idx="430">
                  <c:v>4.0264510491026749E-6</c:v>
                </c:pt>
                <c:pt idx="431">
                  <c:v>4.0454800164125491E-6</c:v>
                </c:pt>
                <c:pt idx="432">
                  <c:v>4.0643585966041502E-6</c:v>
                </c:pt>
                <c:pt idx="433">
                  <c:v>4.0830864188322797E-6</c:v>
                </c:pt>
                <c:pt idx="434">
                  <c:v>4.1016631231548302E-6</c:v>
                </c:pt>
                <c:pt idx="435">
                  <c:v>4.1200883601531307E-6</c:v>
                </c:pt>
                <c:pt idx="436">
                  <c:v>4.1383617905680107E-6</c:v>
                </c:pt>
                <c:pt idx="437">
                  <c:v>4.1564830849508563E-6</c:v>
                </c:pt>
                <c:pt idx="438">
                  <c:v>4.1744519233289603E-6</c:v>
                </c:pt>
                <c:pt idx="439">
                  <c:v>4.1922679948844729E-6</c:v>
                </c:pt>
                <c:pt idx="440">
                  <c:v>4.2099309976463707E-6</c:v>
                </c:pt>
                <c:pt idx="441">
                  <c:v>4.2274406381948038E-6</c:v>
                </c:pt>
                <c:pt idx="442">
                  <c:v>4.2447966313772741E-6</c:v>
                </c:pt>
                <c:pt idx="443">
                  <c:v>4.2619987000361191E-6</c:v>
                </c:pt>
                <c:pt idx="444">
                  <c:v>4.279046574746761E-6</c:v>
                </c:pt>
                <c:pt idx="445">
                  <c:v>4.2959399935662656E-6</c:v>
                </c:pt>
                <c:pt idx="446">
                  <c:v>4.3126787017917403E-6</c:v>
                </c:pt>
                <c:pt idx="447">
                  <c:v>4.3292624517281261E-6</c:v>
                </c:pt>
                <c:pt idx="448">
                  <c:v>4.3456910024649897E-6</c:v>
                </c:pt>
                <c:pt idx="449">
                  <c:v>4.3619641196618968E-6</c:v>
                </c:pt>
                <c:pt idx="450">
                  <c:v>4.3780815753420178E-6</c:v>
                </c:pt>
                <c:pt idx="451">
                  <c:v>4.3940431476935858E-6</c:v>
                </c:pt>
                <c:pt idx="452">
                  <c:v>4.4098486208788851E-6</c:v>
                </c:pt>
                <c:pt idx="453">
                  <c:v>4.4254977848504412E-6</c:v>
                </c:pt>
                <c:pt idx="454">
                  <c:v>4.4409904351740996E-6</c:v>
                </c:pt>
                <c:pt idx="455">
                  <c:v>4.4563263728587114E-6</c:v>
                </c:pt>
                <c:pt idx="456">
                  <c:v>4.4715054041921596E-6</c:v>
                </c:pt>
                <c:pt idx="457">
                  <c:v>4.4865273405834098E-6</c:v>
                </c:pt>
                <c:pt idx="458">
                  <c:v>4.5013919984104059E-6</c:v>
                </c:pt>
                <c:pt idx="459">
                  <c:v>4.5160991988735151E-6</c:v>
                </c:pt>
                <c:pt idx="460">
                  <c:v>4.5306487678543105E-6</c:v>
                </c:pt>
                <c:pt idx="461">
                  <c:v>4.5450405357794794E-6</c:v>
                </c:pt>
                <c:pt idx="462">
                  <c:v>4.5592743374896478E-6</c:v>
                </c:pt>
                <c:pt idx="463">
                  <c:v>4.5733500121129091E-6</c:v>
                </c:pt>
                <c:pt idx="464">
                  <c:v>4.58726740294288E-6</c:v>
                </c:pt>
                <c:pt idx="465">
                  <c:v>4.6010263573211062E-6</c:v>
                </c:pt>
                <c:pt idx="466">
                  <c:v>4.6146267265236303E-6</c:v>
                </c:pt>
                <c:pt idx="467">
                  <c:v>4.6280683656515684E-6</c:v>
                </c:pt>
                <c:pt idx="468">
                  <c:v>4.6413511335255389E-6</c:v>
                </c:pt>
                <c:pt idx="469">
                  <c:v>4.6544748925837921E-6</c:v>
                </c:pt>
                <c:pt idx="470">
                  <c:v>4.6674395087838826E-6</c:v>
                </c:pt>
                <c:pt idx="471">
                  <c:v>4.6802448515077741E-6</c:v>
                </c:pt>
                <c:pt idx="472">
                  <c:v>4.6928907934702248E-6</c:v>
                </c:pt>
                <c:pt idx="473">
                  <c:v>4.7053772106303331E-6</c:v>
                </c:pt>
                <c:pt idx="474">
                  <c:v>4.7177039821061307E-6</c:v>
                </c:pt>
                <c:pt idx="475">
                  <c:v>4.7298709900921049E-6</c:v>
                </c:pt>
                <c:pt idx="476">
                  <c:v>4.741878119779528E-6</c:v>
                </c:pt>
                <c:pt idx="477">
                  <c:v>4.7537252592795117E-6</c:v>
                </c:pt>
                <c:pt idx="478">
                  <c:v>4.765412299548669E-6</c:v>
                </c:pt>
                <c:pt idx="479">
                  <c:v>4.7769391343173009E-6</c:v>
                </c:pt>
                <c:pt idx="480">
                  <c:v>4.7883056600200012E-6</c:v>
                </c:pt>
                <c:pt idx="481">
                  <c:v>4.799511775728597E-6</c:v>
                </c:pt>
                <c:pt idx="482">
                  <c:v>4.8105573830873539E-6</c:v>
                </c:pt>
                <c:pt idx="483">
                  <c:v>4.8214423862503486E-6</c:v>
                </c:pt>
                <c:pt idx="484">
                  <c:v>4.8321666918209355E-6</c:v>
                </c:pt>
                <c:pt idx="485">
                  <c:v>4.8427302087932376E-6</c:v>
                </c:pt>
                <c:pt idx="486">
                  <c:v>4.8531328484955853E-6</c:v>
                </c:pt>
                <c:pt idx="487">
                  <c:v>4.8633745245358553E-6</c:v>
                </c:pt>
                <c:pt idx="488">
                  <c:v>4.8734551527486001E-6</c:v>
                </c:pt>
                <c:pt idx="489">
                  <c:v>4.8833746511439568E-6</c:v>
                </c:pt>
                <c:pt idx="490">
                  <c:v>4.8931329398582434E-6</c:v>
                </c:pt>
                <c:pt idx="491">
                  <c:v>4.9027299411061982E-6</c:v>
                </c:pt>
                <c:pt idx="492">
                  <c:v>4.9121655791347993E-6</c:v>
                </c:pt>
                <c:pt idx="493">
                  <c:v>4.9214397801786171E-6</c:v>
                </c:pt>
                <c:pt idx="494">
                  <c:v>4.930552472416649E-6</c:v>
                </c:pt>
                <c:pt idx="495">
                  <c:v>4.9395035859305907E-6</c:v>
                </c:pt>
                <c:pt idx="496">
                  <c:v>4.9482930526644884E-6</c:v>
                </c:pt>
                <c:pt idx="497">
                  <c:v>4.9569208063857348E-6</c:v>
                </c:pt>
                <c:pt idx="498">
                  <c:v>4.9653867826473674E-6</c:v>
                </c:pt>
                <c:pt idx="499">
                  <c:v>4.9736909187516187E-6</c:v>
                </c:pt>
                <c:pt idx="500">
                  <c:v>4.9818331537146931E-6</c:v>
                </c:pt>
                <c:pt idx="501">
                  <c:v>4.9898134282327215E-6</c:v>
                </c:pt>
                <c:pt idx="502">
                  <c:v>4.997631684648859E-6</c:v>
                </c:pt>
                <c:pt idx="503">
                  <c:v>5.0052878669214973E-6</c:v>
                </c:pt>
                <c:pt idx="504">
                  <c:v>5.01278192059355E-6</c:v>
                </c:pt>
                <c:pt idx="505">
                  <c:v>5.0201137927627909E-6</c:v>
                </c:pt>
                <c:pt idx="506">
                  <c:v>5.0272834320531921E-6</c:v>
                </c:pt>
                <c:pt idx="507">
                  <c:v>5.034290788587266E-6</c:v>
                </c:pt>
                <c:pt idx="508">
                  <c:v>5.0411358139593513E-6</c:v>
                </c:pt>
                <c:pt idx="509">
                  <c:v>5.0478184612098356E-6</c:v>
                </c:pt>
                <c:pt idx="510">
                  <c:v>5.0543386848002684E-6</c:v>
                </c:pt>
                <c:pt idx="511">
                  <c:v>5.0606964405893811E-6</c:v>
                </c:pt>
                <c:pt idx="512">
                  <c:v>5.0668916858099371E-6</c:v>
                </c:pt>
                <c:pt idx="513">
                  <c:v>5.0729243790464146E-6</c:v>
                </c:pt>
                <c:pt idx="514">
                  <c:v>5.0787944802135275E-6</c:v>
                </c:pt>
                <c:pt idx="515">
                  <c:v>5.0845019505355017E-6</c:v>
                </c:pt>
                <c:pt idx="516">
                  <c:v>5.090046752526141E-6</c:v>
                </c:pt>
                <c:pt idx="517">
                  <c:v>5.095428849969643E-6</c:v>
                </c:pt>
                <c:pt idx="518">
                  <c:v>5.1006482079021341E-6</c:v>
                </c:pt>
                <c:pt idx="519">
                  <c:v>5.1057047925939375E-6</c:v>
                </c:pt>
                <c:pt idx="520">
                  <c:v>5.1105985715325252E-6</c:v>
                </c:pt>
                <c:pt idx="521">
                  <c:v>5.1153295134061504E-6</c:v>
                </c:pt>
                <c:pt idx="522">
                  <c:v>5.1198975880881626E-6</c:v>
                </c:pt>
                <c:pt idx="523">
                  <c:v>5.1243027666219478E-6</c:v>
                </c:pt>
                <c:pt idx="524">
                  <c:v>5.1285450212065327E-6</c:v>
                </c:pt>
                <c:pt idx="525">
                  <c:v>5.1326243251828014E-6</c:v>
                </c:pt>
                <c:pt idx="526">
                  <c:v>5.1365406530203134E-6</c:v>
                </c:pt>
                <c:pt idx="527">
                  <c:v>5.1402939803047433E-6</c:v>
                </c:pt>
                <c:pt idx="528">
                  <c:v>5.1438842837258884E-6</c:v>
                </c:pt>
                <c:pt idx="529">
                  <c:v>5.1473115410662575E-6</c:v>
                </c:pt>
                <c:pt idx="530">
                  <c:v>5.1505757311902483E-6</c:v>
                </c:pt>
                <c:pt idx="531">
                  <c:v>5.1536768340338389E-6</c:v>
                </c:pt>
                <c:pt idx="532">
                  <c:v>5.156614830594865E-6</c:v>
                </c:pt>
                <c:pt idx="533">
                  <c:v>5.1593897029238209E-6</c:v>
                </c:pt>
                <c:pt idx="534">
                  <c:v>5.1620014341151895E-6</c:v>
                </c:pt>
                <c:pt idx="535">
                  <c:v>5.1644500082992967E-6</c:v>
                </c:pt>
                <c:pt idx="536">
                  <c:v>5.1667354106346847E-6</c:v>
                </c:pt>
                <c:pt idx="537">
                  <c:v>5.1688576273009909E-6</c:v>
                </c:pt>
                <c:pt idx="538">
                  <c:v>5.1708166454923301E-6</c:v>
                </c:pt>
                <c:pt idx="539">
                  <c:v>5.1726124534111714E-6</c:v>
                </c:pt>
                <c:pt idx="540">
                  <c:v>5.1742450402627118E-6</c:v>
                </c:pt>
                <c:pt idx="541">
                  <c:v>5.1757143962497277E-6</c:v>
                </c:pt>
                <c:pt idx="542">
                  <c:v>5.1770205125679174E-6</c:v>
                </c:pt>
                <c:pt idx="543">
                  <c:v>5.1781633814017146E-6</c:v>
                </c:pt>
                <c:pt idx="544">
                  <c:v>5.1791429959205803E-6</c:v>
                </c:pt>
                <c:pt idx="545">
                  <c:v>5.1799593502757606E-6</c:v>
                </c:pt>
                <c:pt idx="546">
                  <c:v>5.1806124395975173E-6</c:v>
                </c:pt>
                <c:pt idx="547">
                  <c:v>5.1811022599928193E-6</c:v>
                </c:pt>
                <c:pt idx="548">
                  <c:v>5.1814288085435058E-6</c:v>
                </c:pt>
                <c:pt idx="549">
                  <c:v>5.1815920833049029E-6</c:v>
                </c:pt>
                <c:pt idx="550">
                  <c:v>5.1815920833049029E-6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7.6621994085401355E-3</c:v>
                </c:pt>
                <c:pt idx="2">
                  <c:v>1.5324398817080271E-2</c:v>
                </c:pt>
                <c:pt idx="3">
                  <c:v>2.2986598225620405E-2</c:v>
                </c:pt>
                <c:pt idx="4">
                  <c:v>3.0648797634160542E-2</c:v>
                </c:pt>
                <c:pt idx="5">
                  <c:v>3.8310997042700669E-2</c:v>
                </c:pt>
                <c:pt idx="6">
                  <c:v>4.597319645124081E-2</c:v>
                </c:pt>
                <c:pt idx="7">
                  <c:v>5.3635395859780936E-2</c:v>
                </c:pt>
                <c:pt idx="8">
                  <c:v>6.1297595268321077E-2</c:v>
                </c:pt>
                <c:pt idx="9">
                  <c:v>6.8959794676861211E-2</c:v>
                </c:pt>
                <c:pt idx="10">
                  <c:v>7.6621994085401324E-2</c:v>
                </c:pt>
                <c:pt idx="11">
                  <c:v>8.4284193493941478E-2</c:v>
                </c:pt>
                <c:pt idx="12">
                  <c:v>9.1946392902481619E-2</c:v>
                </c:pt>
                <c:pt idx="13">
                  <c:v>9.9608592311021746E-2</c:v>
                </c:pt>
                <c:pt idx="14">
                  <c:v>0.1072707917195619</c:v>
                </c:pt>
                <c:pt idx="15">
                  <c:v>0.11493299112810203</c:v>
                </c:pt>
                <c:pt idx="16">
                  <c:v>0.12259519053664218</c:v>
                </c:pt>
                <c:pt idx="17">
                  <c:v>0.13025738994518232</c:v>
                </c:pt>
                <c:pt idx="18">
                  <c:v>0.13791958935372248</c:v>
                </c:pt>
                <c:pt idx="19">
                  <c:v>0.1455817887622626</c:v>
                </c:pt>
                <c:pt idx="20">
                  <c:v>0.1532439881708027</c:v>
                </c:pt>
                <c:pt idx="21">
                  <c:v>0.16090618757934289</c:v>
                </c:pt>
                <c:pt idx="22">
                  <c:v>0.16856838698788301</c:v>
                </c:pt>
                <c:pt idx="23">
                  <c:v>0.17623058639642314</c:v>
                </c:pt>
                <c:pt idx="24">
                  <c:v>0.18389278580496329</c:v>
                </c:pt>
                <c:pt idx="25">
                  <c:v>0.19155498521350342</c:v>
                </c:pt>
                <c:pt idx="26">
                  <c:v>0.19921718462204357</c:v>
                </c:pt>
                <c:pt idx="27">
                  <c:v>0.20687938403058373</c:v>
                </c:pt>
                <c:pt idx="28">
                  <c:v>0.21454158343912388</c:v>
                </c:pt>
                <c:pt idx="29">
                  <c:v>0.22220378284766398</c:v>
                </c:pt>
                <c:pt idx="30">
                  <c:v>0.22986598225620411</c:v>
                </c:pt>
                <c:pt idx="31">
                  <c:v>0.23752818166474429</c:v>
                </c:pt>
                <c:pt idx="32">
                  <c:v>0.24519038107328442</c:v>
                </c:pt>
                <c:pt idx="33">
                  <c:v>0.25285258048182457</c:v>
                </c:pt>
                <c:pt idx="34">
                  <c:v>0.2605147798903647</c:v>
                </c:pt>
                <c:pt idx="35">
                  <c:v>0.26817697929890488</c:v>
                </c:pt>
                <c:pt idx="36">
                  <c:v>0.27583917870744501</c:v>
                </c:pt>
                <c:pt idx="37">
                  <c:v>0.28350137811598514</c:v>
                </c:pt>
                <c:pt idx="38">
                  <c:v>0.29116357752452526</c:v>
                </c:pt>
                <c:pt idx="39">
                  <c:v>0.29882577693306539</c:v>
                </c:pt>
                <c:pt idx="40">
                  <c:v>0.30648797634160546</c:v>
                </c:pt>
                <c:pt idx="41">
                  <c:v>0.31415017575014559</c:v>
                </c:pt>
                <c:pt idx="42">
                  <c:v>0.32181237515868577</c:v>
                </c:pt>
                <c:pt idx="43">
                  <c:v>0.3294745745672259</c:v>
                </c:pt>
                <c:pt idx="44">
                  <c:v>0.33713677397576597</c:v>
                </c:pt>
                <c:pt idx="45">
                  <c:v>0.34479897338430604</c:v>
                </c:pt>
                <c:pt idx="46">
                  <c:v>0.35246117279284617</c:v>
                </c:pt>
                <c:pt idx="47">
                  <c:v>0.36012337220138624</c:v>
                </c:pt>
                <c:pt idx="48">
                  <c:v>0.36778557160992631</c:v>
                </c:pt>
                <c:pt idx="49">
                  <c:v>0.37544777101846655</c:v>
                </c:pt>
                <c:pt idx="50">
                  <c:v>0.38310997042700662</c:v>
                </c:pt>
                <c:pt idx="51">
                  <c:v>0.39077216983554663</c:v>
                </c:pt>
                <c:pt idx="52">
                  <c:v>0.39843436924408682</c:v>
                </c:pt>
                <c:pt idx="53">
                  <c:v>0.40609656865262689</c:v>
                </c:pt>
                <c:pt idx="54">
                  <c:v>0.41375876806116696</c:v>
                </c:pt>
                <c:pt idx="55">
                  <c:v>0.42142096746970709</c:v>
                </c:pt>
                <c:pt idx="56">
                  <c:v>0.42908316687824721</c:v>
                </c:pt>
                <c:pt idx="57">
                  <c:v>0.4367453662867874</c:v>
                </c:pt>
                <c:pt idx="58">
                  <c:v>0.44440756569532747</c:v>
                </c:pt>
                <c:pt idx="59">
                  <c:v>0.45206976510386754</c:v>
                </c:pt>
                <c:pt idx="60">
                  <c:v>0.45973196451240766</c:v>
                </c:pt>
                <c:pt idx="61">
                  <c:v>0.46739416392094774</c:v>
                </c:pt>
                <c:pt idx="62">
                  <c:v>0.47505636332948786</c:v>
                </c:pt>
                <c:pt idx="63">
                  <c:v>0.48271856273802805</c:v>
                </c:pt>
                <c:pt idx="64">
                  <c:v>0.49038076214656812</c:v>
                </c:pt>
                <c:pt idx="65">
                  <c:v>0.49804296155510819</c:v>
                </c:pt>
                <c:pt idx="66">
                  <c:v>0.50570516096364826</c:v>
                </c:pt>
                <c:pt idx="67">
                  <c:v>0.51336736037218844</c:v>
                </c:pt>
                <c:pt idx="68">
                  <c:v>0.52102955978072851</c:v>
                </c:pt>
                <c:pt idx="69">
                  <c:v>0.52869175918926858</c:v>
                </c:pt>
                <c:pt idx="70">
                  <c:v>0.53635395859780877</c:v>
                </c:pt>
                <c:pt idx="71">
                  <c:v>0.54401615800634884</c:v>
                </c:pt>
                <c:pt idx="72">
                  <c:v>0.5516783574148888</c:v>
                </c:pt>
                <c:pt idx="73">
                  <c:v>0.55934055682342909</c:v>
                </c:pt>
                <c:pt idx="74">
                  <c:v>0.56700275623196927</c:v>
                </c:pt>
                <c:pt idx="75">
                  <c:v>0.57466495564050935</c:v>
                </c:pt>
                <c:pt idx="76">
                  <c:v>0.58232715504904942</c:v>
                </c:pt>
                <c:pt idx="77">
                  <c:v>0.58998935445758938</c:v>
                </c:pt>
                <c:pt idx="78">
                  <c:v>0.59765155386612956</c:v>
                </c:pt>
                <c:pt idx="79">
                  <c:v>0.60531375327466985</c:v>
                </c:pt>
                <c:pt idx="80">
                  <c:v>0.61297595268320981</c:v>
                </c:pt>
                <c:pt idx="81">
                  <c:v>0.62063815209174999</c:v>
                </c:pt>
                <c:pt idx="82">
                  <c:v>0.62830035150028996</c:v>
                </c:pt>
                <c:pt idx="83">
                  <c:v>0.63596255090883014</c:v>
                </c:pt>
                <c:pt idx="84">
                  <c:v>0.64362475031737032</c:v>
                </c:pt>
                <c:pt idx="85">
                  <c:v>0.65128694972591039</c:v>
                </c:pt>
                <c:pt idx="86">
                  <c:v>0.65894914913445057</c:v>
                </c:pt>
                <c:pt idx="87">
                  <c:v>0.66661134854299053</c:v>
                </c:pt>
                <c:pt idx="88">
                  <c:v>0.67427354795153072</c:v>
                </c:pt>
                <c:pt idx="89">
                  <c:v>0.68193574736007068</c:v>
                </c:pt>
                <c:pt idx="90">
                  <c:v>0.68959794676861097</c:v>
                </c:pt>
                <c:pt idx="91">
                  <c:v>0.69726014617715104</c:v>
                </c:pt>
                <c:pt idx="92">
                  <c:v>0.70492234558569111</c:v>
                </c:pt>
                <c:pt idx="93">
                  <c:v>0.71258454499423129</c:v>
                </c:pt>
                <c:pt idx="94">
                  <c:v>0.72024674440277126</c:v>
                </c:pt>
                <c:pt idx="95">
                  <c:v>0.72790894381131155</c:v>
                </c:pt>
                <c:pt idx="96">
                  <c:v>0.73557114321985151</c:v>
                </c:pt>
                <c:pt idx="97">
                  <c:v>0.74323334262839169</c:v>
                </c:pt>
                <c:pt idx="98">
                  <c:v>0.75089554203693165</c:v>
                </c:pt>
                <c:pt idx="99">
                  <c:v>0.75855774144547183</c:v>
                </c:pt>
                <c:pt idx="100">
                  <c:v>0.76621994085401202</c:v>
                </c:pt>
                <c:pt idx="101">
                  <c:v>0.77388214026255209</c:v>
                </c:pt>
                <c:pt idx="102">
                  <c:v>0.78154433967109227</c:v>
                </c:pt>
                <c:pt idx="103">
                  <c:v>0.78920653907963223</c:v>
                </c:pt>
                <c:pt idx="104">
                  <c:v>0.79686873848817241</c:v>
                </c:pt>
                <c:pt idx="105">
                  <c:v>0.80453093789671237</c:v>
                </c:pt>
                <c:pt idx="106">
                  <c:v>0.81219313730525255</c:v>
                </c:pt>
                <c:pt idx="107">
                  <c:v>0.81985533671379285</c:v>
                </c:pt>
                <c:pt idx="108">
                  <c:v>0.82751753612233281</c:v>
                </c:pt>
                <c:pt idx="109">
                  <c:v>0.83517973553087288</c:v>
                </c:pt>
                <c:pt idx="110">
                  <c:v>0.84284193493941306</c:v>
                </c:pt>
                <c:pt idx="111">
                  <c:v>0.85050413434795302</c:v>
                </c:pt>
                <c:pt idx="112">
                  <c:v>0.85816633375649332</c:v>
                </c:pt>
                <c:pt idx="113">
                  <c:v>0.86582853316503339</c:v>
                </c:pt>
                <c:pt idx="114">
                  <c:v>0.87349073257357346</c:v>
                </c:pt>
                <c:pt idx="115">
                  <c:v>0.88115293198211353</c:v>
                </c:pt>
                <c:pt idx="116">
                  <c:v>0.88881513139065371</c:v>
                </c:pt>
                <c:pt idx="117">
                  <c:v>0.89647733079919378</c:v>
                </c:pt>
                <c:pt idx="118">
                  <c:v>0.90413953020773397</c:v>
                </c:pt>
                <c:pt idx="119">
                  <c:v>0.91180172961627404</c:v>
                </c:pt>
                <c:pt idx="120">
                  <c:v>0.91946392902481411</c:v>
                </c:pt>
                <c:pt idx="121">
                  <c:v>0.92712612843335418</c:v>
                </c:pt>
                <c:pt idx="122">
                  <c:v>0.93478832784189425</c:v>
                </c:pt>
                <c:pt idx="123">
                  <c:v>0.94245052725043454</c:v>
                </c:pt>
                <c:pt idx="124">
                  <c:v>0.9501127266589745</c:v>
                </c:pt>
                <c:pt idx="125">
                  <c:v>0.95777492606751469</c:v>
                </c:pt>
                <c:pt idx="126">
                  <c:v>0.96543712547605476</c:v>
                </c:pt>
                <c:pt idx="127">
                  <c:v>0.97309932488459483</c:v>
                </c:pt>
                <c:pt idx="128">
                  <c:v>0.98076152429313501</c:v>
                </c:pt>
                <c:pt idx="129">
                  <c:v>0.98842372370167508</c:v>
                </c:pt>
                <c:pt idx="130">
                  <c:v>0.99608592311021527</c:v>
                </c:pt>
                <c:pt idx="131">
                  <c:v>1.0037481225187552</c:v>
                </c:pt>
                <c:pt idx="132">
                  <c:v>1.0114103219272954</c:v>
                </c:pt>
                <c:pt idx="133">
                  <c:v>1.0190725213358356</c:v>
                </c:pt>
                <c:pt idx="134">
                  <c:v>1.0267347207443756</c:v>
                </c:pt>
                <c:pt idx="135">
                  <c:v>1.0343969201529157</c:v>
                </c:pt>
                <c:pt idx="136">
                  <c:v>1.0420591195614557</c:v>
                </c:pt>
                <c:pt idx="137">
                  <c:v>1.0497213189699959</c:v>
                </c:pt>
                <c:pt idx="138">
                  <c:v>1.0573835183785361</c:v>
                </c:pt>
                <c:pt idx="139">
                  <c:v>1.0650457177870762</c:v>
                </c:pt>
                <c:pt idx="140">
                  <c:v>1.0727079171956164</c:v>
                </c:pt>
                <c:pt idx="141">
                  <c:v>1.0803701166041564</c:v>
                </c:pt>
                <c:pt idx="142">
                  <c:v>1.0880323160126966</c:v>
                </c:pt>
                <c:pt idx="143">
                  <c:v>1.0956945154212365</c:v>
                </c:pt>
                <c:pt idx="144">
                  <c:v>1.1033567148297767</c:v>
                </c:pt>
                <c:pt idx="145">
                  <c:v>1.1110189142383167</c:v>
                </c:pt>
                <c:pt idx="146">
                  <c:v>1.1186811136468569</c:v>
                </c:pt>
                <c:pt idx="147">
                  <c:v>1.126343313055397</c:v>
                </c:pt>
                <c:pt idx="148">
                  <c:v>1.1340055124639374</c:v>
                </c:pt>
                <c:pt idx="149">
                  <c:v>1.1416677118724774</c:v>
                </c:pt>
                <c:pt idx="150">
                  <c:v>1.1493299112810174</c:v>
                </c:pt>
                <c:pt idx="151">
                  <c:v>1.1569921106895575</c:v>
                </c:pt>
                <c:pt idx="152">
                  <c:v>1.1646543100980975</c:v>
                </c:pt>
                <c:pt idx="153">
                  <c:v>1.1723165095066375</c:v>
                </c:pt>
                <c:pt idx="154">
                  <c:v>1.1799787089151776</c:v>
                </c:pt>
                <c:pt idx="155">
                  <c:v>1.1876409083237178</c:v>
                </c:pt>
                <c:pt idx="156">
                  <c:v>1.195303107732258</c:v>
                </c:pt>
                <c:pt idx="157">
                  <c:v>1.202965307140798</c:v>
                </c:pt>
                <c:pt idx="158">
                  <c:v>1.2106275065493379</c:v>
                </c:pt>
                <c:pt idx="159">
                  <c:v>1.2182897059578781</c:v>
                </c:pt>
                <c:pt idx="160">
                  <c:v>1.2259519053664185</c:v>
                </c:pt>
                <c:pt idx="161">
                  <c:v>1.2336141047749587</c:v>
                </c:pt>
                <c:pt idx="162">
                  <c:v>1.2412763041834987</c:v>
                </c:pt>
                <c:pt idx="163">
                  <c:v>1.2489385035920388</c:v>
                </c:pt>
                <c:pt idx="164">
                  <c:v>1.2566007030005792</c:v>
                </c:pt>
                <c:pt idx="165">
                  <c:v>1.2642629024091194</c:v>
                </c:pt>
                <c:pt idx="166">
                  <c:v>1.2719251018176596</c:v>
                </c:pt>
                <c:pt idx="167">
                  <c:v>1.2795873012261998</c:v>
                </c:pt>
                <c:pt idx="168">
                  <c:v>1.2872495006347404</c:v>
                </c:pt>
                <c:pt idx="169">
                  <c:v>1.2949117000432806</c:v>
                </c:pt>
                <c:pt idx="170">
                  <c:v>1.3025738994518208</c:v>
                </c:pt>
                <c:pt idx="171">
                  <c:v>1.310236098860361</c:v>
                </c:pt>
                <c:pt idx="172">
                  <c:v>1.3178982982689011</c:v>
                </c:pt>
                <c:pt idx="173">
                  <c:v>1.3255604976774413</c:v>
                </c:pt>
                <c:pt idx="174">
                  <c:v>1.3332226970859815</c:v>
                </c:pt>
                <c:pt idx="175">
                  <c:v>1.3408848964945219</c:v>
                </c:pt>
                <c:pt idx="176">
                  <c:v>1.3485470959030621</c:v>
                </c:pt>
                <c:pt idx="177">
                  <c:v>1.3562092953116025</c:v>
                </c:pt>
                <c:pt idx="178">
                  <c:v>1.3638714947201427</c:v>
                </c:pt>
                <c:pt idx="179">
                  <c:v>1.3715336941286829</c:v>
                </c:pt>
                <c:pt idx="180">
                  <c:v>1.379195893537223</c:v>
                </c:pt>
                <c:pt idx="181">
                  <c:v>1.3868580929457635</c:v>
                </c:pt>
                <c:pt idx="182">
                  <c:v>1.3945202923543036</c:v>
                </c:pt>
                <c:pt idx="183">
                  <c:v>1.4021824917628438</c:v>
                </c:pt>
                <c:pt idx="184">
                  <c:v>1.409844691171384</c:v>
                </c:pt>
                <c:pt idx="185">
                  <c:v>1.4175068905799244</c:v>
                </c:pt>
                <c:pt idx="186">
                  <c:v>1.4251690899884648</c:v>
                </c:pt>
                <c:pt idx="187">
                  <c:v>1.4328312893970048</c:v>
                </c:pt>
                <c:pt idx="188">
                  <c:v>1.440493488805545</c:v>
                </c:pt>
                <c:pt idx="189">
                  <c:v>1.4481556882140854</c:v>
                </c:pt>
                <c:pt idx="190">
                  <c:v>1.4558178876226255</c:v>
                </c:pt>
                <c:pt idx="191">
                  <c:v>1.4634800870311657</c:v>
                </c:pt>
                <c:pt idx="192">
                  <c:v>1.4711422864397059</c:v>
                </c:pt>
                <c:pt idx="193">
                  <c:v>1.4788044858482463</c:v>
                </c:pt>
                <c:pt idx="194">
                  <c:v>1.4864666852567865</c:v>
                </c:pt>
                <c:pt idx="195">
                  <c:v>1.4941288846653269</c:v>
                </c:pt>
                <c:pt idx="196">
                  <c:v>1.5017910840738671</c:v>
                </c:pt>
                <c:pt idx="197">
                  <c:v>1.5094532834824073</c:v>
                </c:pt>
                <c:pt idx="198">
                  <c:v>1.5171154828909474</c:v>
                </c:pt>
                <c:pt idx="199">
                  <c:v>1.5247776822994876</c:v>
                </c:pt>
                <c:pt idx="200">
                  <c:v>1.532439881708028</c:v>
                </c:pt>
                <c:pt idx="201">
                  <c:v>1.5401020811165682</c:v>
                </c:pt>
                <c:pt idx="202">
                  <c:v>1.5477642805251086</c:v>
                </c:pt>
                <c:pt idx="203">
                  <c:v>1.5554264799336488</c:v>
                </c:pt>
                <c:pt idx="204">
                  <c:v>1.563088679342189</c:v>
                </c:pt>
                <c:pt idx="205">
                  <c:v>1.5707508787507292</c:v>
                </c:pt>
                <c:pt idx="206">
                  <c:v>1.5784130781592696</c:v>
                </c:pt>
                <c:pt idx="207">
                  <c:v>1.5860752775678097</c:v>
                </c:pt>
                <c:pt idx="208">
                  <c:v>1.5937374769763497</c:v>
                </c:pt>
                <c:pt idx="209">
                  <c:v>1.6013996763848903</c:v>
                </c:pt>
                <c:pt idx="210">
                  <c:v>1.6090618757934305</c:v>
                </c:pt>
                <c:pt idx="211">
                  <c:v>1.6167240752019707</c:v>
                </c:pt>
                <c:pt idx="212">
                  <c:v>1.6243862746105109</c:v>
                </c:pt>
                <c:pt idx="213">
                  <c:v>1.6320484740190513</c:v>
                </c:pt>
                <c:pt idx="214">
                  <c:v>1.6397106734275912</c:v>
                </c:pt>
                <c:pt idx="215">
                  <c:v>1.6473728728361317</c:v>
                </c:pt>
                <c:pt idx="216">
                  <c:v>1.6550350722446718</c:v>
                </c:pt>
                <c:pt idx="217">
                  <c:v>1.6626972716532125</c:v>
                </c:pt>
                <c:pt idx="218">
                  <c:v>1.6703594710617524</c:v>
                </c:pt>
                <c:pt idx="219">
                  <c:v>1.6780216704702926</c:v>
                </c:pt>
                <c:pt idx="220">
                  <c:v>1.685683869878833</c:v>
                </c:pt>
                <c:pt idx="221">
                  <c:v>1.6933460692873732</c:v>
                </c:pt>
                <c:pt idx="222">
                  <c:v>1.7010082686959132</c:v>
                </c:pt>
                <c:pt idx="223">
                  <c:v>1.7086704681044538</c:v>
                </c:pt>
                <c:pt idx="224">
                  <c:v>1.7163326675129937</c:v>
                </c:pt>
                <c:pt idx="225">
                  <c:v>1.7239948669215341</c:v>
                </c:pt>
                <c:pt idx="226">
                  <c:v>1.7316570663300745</c:v>
                </c:pt>
                <c:pt idx="227">
                  <c:v>1.7393192657386147</c:v>
                </c:pt>
                <c:pt idx="228">
                  <c:v>1.7469814651471547</c:v>
                </c:pt>
                <c:pt idx="229">
                  <c:v>1.7546436645556951</c:v>
                </c:pt>
                <c:pt idx="230">
                  <c:v>1.7623058639642353</c:v>
                </c:pt>
                <c:pt idx="231">
                  <c:v>1.7699680633727752</c:v>
                </c:pt>
                <c:pt idx="232">
                  <c:v>1.7776302627813156</c:v>
                </c:pt>
                <c:pt idx="233">
                  <c:v>1.785292462189856</c:v>
                </c:pt>
                <c:pt idx="234">
                  <c:v>1.7929546615983962</c:v>
                </c:pt>
                <c:pt idx="235">
                  <c:v>1.8006168610069366</c:v>
                </c:pt>
                <c:pt idx="236">
                  <c:v>1.8082790604154768</c:v>
                </c:pt>
                <c:pt idx="237">
                  <c:v>1.815941259824017</c:v>
                </c:pt>
                <c:pt idx="238">
                  <c:v>1.8236034592325572</c:v>
                </c:pt>
                <c:pt idx="239">
                  <c:v>1.8312656586410974</c:v>
                </c:pt>
                <c:pt idx="240">
                  <c:v>1.8389278580496378</c:v>
                </c:pt>
                <c:pt idx="241">
                  <c:v>1.8465900574581782</c:v>
                </c:pt>
                <c:pt idx="242">
                  <c:v>1.8542522568667184</c:v>
                </c:pt>
                <c:pt idx="243">
                  <c:v>1.8619144562752585</c:v>
                </c:pt>
                <c:pt idx="244">
                  <c:v>1.8695766556837987</c:v>
                </c:pt>
                <c:pt idx="245">
                  <c:v>1.8772388550923389</c:v>
                </c:pt>
                <c:pt idx="246">
                  <c:v>1.8849010545008793</c:v>
                </c:pt>
                <c:pt idx="247">
                  <c:v>1.8925632539094195</c:v>
                </c:pt>
                <c:pt idx="248">
                  <c:v>1.9002254533179594</c:v>
                </c:pt>
                <c:pt idx="249">
                  <c:v>1.9078876527265001</c:v>
                </c:pt>
                <c:pt idx="250">
                  <c:v>1.9155498521350403</c:v>
                </c:pt>
                <c:pt idx="251">
                  <c:v>1.9232120515435802</c:v>
                </c:pt>
                <c:pt idx="252">
                  <c:v>1.9308742509521206</c:v>
                </c:pt>
                <c:pt idx="253">
                  <c:v>1.938536450360661</c:v>
                </c:pt>
                <c:pt idx="254">
                  <c:v>1.9461986497692012</c:v>
                </c:pt>
                <c:pt idx="255">
                  <c:v>1.9538608491777414</c:v>
                </c:pt>
                <c:pt idx="256">
                  <c:v>1.9615230485862816</c:v>
                </c:pt>
                <c:pt idx="257">
                  <c:v>1.969185247994822</c:v>
                </c:pt>
                <c:pt idx="258">
                  <c:v>1.9768474474033622</c:v>
                </c:pt>
                <c:pt idx="259">
                  <c:v>1.9845096468119023</c:v>
                </c:pt>
                <c:pt idx="260">
                  <c:v>1.9921718462204425</c:v>
                </c:pt>
                <c:pt idx="261">
                  <c:v>1.9998340456289829</c:v>
                </c:pt>
                <c:pt idx="262">
                  <c:v>2.0074962450375233</c:v>
                </c:pt>
                <c:pt idx="263">
                  <c:v>2.0151584444460635</c:v>
                </c:pt>
                <c:pt idx="264">
                  <c:v>2.0228206438546037</c:v>
                </c:pt>
                <c:pt idx="265">
                  <c:v>2.0304828432631439</c:v>
                </c:pt>
                <c:pt idx="266">
                  <c:v>2.0381450426716841</c:v>
                </c:pt>
                <c:pt idx="267">
                  <c:v>2.0458072420802242</c:v>
                </c:pt>
                <c:pt idx="268">
                  <c:v>2.0534694414887644</c:v>
                </c:pt>
                <c:pt idx="269">
                  <c:v>2.0611316408973051</c:v>
                </c:pt>
                <c:pt idx="270">
                  <c:v>2.0687938403058452</c:v>
                </c:pt>
                <c:pt idx="271">
                  <c:v>2.0764560397143854</c:v>
                </c:pt>
                <c:pt idx="272">
                  <c:v>2.0841182391229256</c:v>
                </c:pt>
                <c:pt idx="273">
                  <c:v>2.0917804385314658</c:v>
                </c:pt>
                <c:pt idx="274">
                  <c:v>2.099442637940006</c:v>
                </c:pt>
                <c:pt idx="275">
                  <c:v>19.711923615023235</c:v>
                </c:pt>
                <c:pt idx="276">
                  <c:v>19.710276749185429</c:v>
                </c:pt>
                <c:pt idx="277">
                  <c:v>19.708635745996816</c:v>
                </c:pt>
                <c:pt idx="278">
                  <c:v>19.707000606921934</c:v>
                </c:pt>
                <c:pt idx="279">
                  <c:v>19.705371333420594</c:v>
                </c:pt>
                <c:pt idx="280">
                  <c:v>19.703747926947841</c:v>
                </c:pt>
                <c:pt idx="281">
                  <c:v>19.702130388953961</c:v>
                </c:pt>
                <c:pt idx="282">
                  <c:v>19.700518720884467</c:v>
                </c:pt>
                <c:pt idx="283">
                  <c:v>19.698912924180114</c:v>
                </c:pt>
                <c:pt idx="284">
                  <c:v>19.697313000276857</c:v>
                </c:pt>
                <c:pt idx="285">
                  <c:v>19.69571895060588</c:v>
                </c:pt>
                <c:pt idx="286">
                  <c:v>19.694130776593568</c:v>
                </c:pt>
                <c:pt idx="287">
                  <c:v>19.692548479661514</c:v>
                </c:pt>
                <c:pt idx="288">
                  <c:v>19.690972061226496</c:v>
                </c:pt>
                <c:pt idx="289">
                  <c:v>19.689401522700496</c:v>
                </c:pt>
                <c:pt idx="290">
                  <c:v>19.687836865490663</c:v>
                </c:pt>
                <c:pt idx="291">
                  <c:v>19.68627809099933</c:v>
                </c:pt>
                <c:pt idx="292">
                  <c:v>19.684725200624008</c:v>
                </c:pt>
                <c:pt idx="293">
                  <c:v>19.683178195757364</c:v>
                </c:pt>
                <c:pt idx="294">
                  <c:v>19.681637077787226</c:v>
                </c:pt>
                <c:pt idx="295">
                  <c:v>19.680101848096577</c:v>
                </c:pt>
                <c:pt idx="296">
                  <c:v>19.678572508063539</c:v>
                </c:pt>
                <c:pt idx="297">
                  <c:v>19.677049059061382</c:v>
                </c:pt>
                <c:pt idx="298">
                  <c:v>19.675531502458512</c:v>
                </c:pt>
                <c:pt idx="299">
                  <c:v>19.67401983961846</c:v>
                </c:pt>
                <c:pt idx="300">
                  <c:v>19.672514071899879</c:v>
                </c:pt>
                <c:pt idx="301">
                  <c:v>19.671014200656543</c:v>
                </c:pt>
                <c:pt idx="302">
                  <c:v>19.669520227237328</c:v>
                </c:pt>
                <c:pt idx="303">
                  <c:v>19.668032152986228</c:v>
                </c:pt>
                <c:pt idx="304">
                  <c:v>19.666549979242323</c:v>
                </c:pt>
                <c:pt idx="305">
                  <c:v>19.665073707339793</c:v>
                </c:pt>
                <c:pt idx="306">
                  <c:v>19.663603338607906</c:v>
                </c:pt>
                <c:pt idx="307">
                  <c:v>19.662138874371013</c:v>
                </c:pt>
                <c:pt idx="308">
                  <c:v>19.660680315948532</c:v>
                </c:pt>
                <c:pt idx="309">
                  <c:v>19.65922766465496</c:v>
                </c:pt>
                <c:pt idx="310">
                  <c:v>19.657780921799855</c:v>
                </c:pt>
                <c:pt idx="311">
                  <c:v>19.656340088687831</c:v>
                </c:pt>
                <c:pt idx="312">
                  <c:v>19.654905166618555</c:v>
                </c:pt>
                <c:pt idx="313">
                  <c:v>19.653476156886743</c:v>
                </c:pt>
                <c:pt idx="314">
                  <c:v>19.652053060782155</c:v>
                </c:pt>
                <c:pt idx="315">
                  <c:v>19.650635879589579</c:v>
                </c:pt>
                <c:pt idx="316">
                  <c:v>19.649224614588839</c:v>
                </c:pt>
                <c:pt idx="317">
                  <c:v>19.647819267054782</c:v>
                </c:pt>
                <c:pt idx="318">
                  <c:v>19.64641983825727</c:v>
                </c:pt>
                <c:pt idx="319">
                  <c:v>19.645026329461182</c:v>
                </c:pt>
                <c:pt idx="320">
                  <c:v>19.643638741926399</c:v>
                </c:pt>
                <c:pt idx="321">
                  <c:v>19.642257076907814</c:v>
                </c:pt>
                <c:pt idx="322">
                  <c:v>19.640881335655305</c:v>
                </c:pt>
                <c:pt idx="323">
                  <c:v>19.639511519413748</c:v>
                </c:pt>
                <c:pt idx="324">
                  <c:v>19.638147629423003</c:v>
                </c:pt>
                <c:pt idx="325">
                  <c:v>19.636789666917903</c:v>
                </c:pt>
                <c:pt idx="326">
                  <c:v>19.635437633128266</c:v>
                </c:pt>
                <c:pt idx="327">
                  <c:v>19.634091529278869</c:v>
                </c:pt>
                <c:pt idx="328">
                  <c:v>19.632751356589463</c:v>
                </c:pt>
                <c:pt idx="329">
                  <c:v>19.631417116274744</c:v>
                </c:pt>
                <c:pt idx="330">
                  <c:v>19.630088809544372</c:v>
                </c:pt>
                <c:pt idx="331">
                  <c:v>19.628766437602945</c:v>
                </c:pt>
                <c:pt idx="332">
                  <c:v>19.627450001650011</c:v>
                </c:pt>
                <c:pt idx="333">
                  <c:v>19.626139502880051</c:v>
                </c:pt>
                <c:pt idx="334">
                  <c:v>19.624834942482476</c:v>
                </c:pt>
                <c:pt idx="335">
                  <c:v>19.623536321641623</c:v>
                </c:pt>
                <c:pt idx="336">
                  <c:v>19.622243641536748</c:v>
                </c:pt>
                <c:pt idx="337">
                  <c:v>19.62095690334203</c:v>
                </c:pt>
                <c:pt idx="338">
                  <c:v>19.619676108226553</c:v>
                </c:pt>
                <c:pt idx="339">
                  <c:v>19.6184012573543</c:v>
                </c:pt>
                <c:pt idx="340">
                  <c:v>19.617132351884166</c:v>
                </c:pt>
                <c:pt idx="341">
                  <c:v>19.61586939296993</c:v>
                </c:pt>
                <c:pt idx="342">
                  <c:v>19.614612381760264</c:v>
                </c:pt>
                <c:pt idx="343">
                  <c:v>19.613361319398727</c:v>
                </c:pt>
                <c:pt idx="344">
                  <c:v>19.612116207023757</c:v>
                </c:pt>
                <c:pt idx="345">
                  <c:v>19.610877045768664</c:v>
                </c:pt>
                <c:pt idx="346">
                  <c:v>19.60964383676162</c:v>
                </c:pt>
                <c:pt idx="347">
                  <c:v>19.608416581125674</c:v>
                </c:pt>
                <c:pt idx="348">
                  <c:v>19.607195279978729</c:v>
                </c:pt>
                <c:pt idx="349">
                  <c:v>19.605979934433538</c:v>
                </c:pt>
                <c:pt idx="350">
                  <c:v>19.604770545597709</c:v>
                </c:pt>
                <c:pt idx="351">
                  <c:v>19.603567114573689</c:v>
                </c:pt>
                <c:pt idx="352">
                  <c:v>19.602369642458765</c:v>
                </c:pt>
                <c:pt idx="353">
                  <c:v>19.601178130345062</c:v>
                </c:pt>
                <c:pt idx="354">
                  <c:v>19.59999257931953</c:v>
                </c:pt>
                <c:pt idx="355">
                  <c:v>19.598812990463944</c:v>
                </c:pt>
                <c:pt idx="356">
                  <c:v>19.597639364854903</c:v>
                </c:pt>
                <c:pt idx="357">
                  <c:v>19.596471703563811</c:v>
                </c:pt>
                <c:pt idx="358">
                  <c:v>19.595310007656895</c:v>
                </c:pt>
                <c:pt idx="359">
                  <c:v>19.594154278195173</c:v>
                </c:pt>
                <c:pt idx="360">
                  <c:v>19.593004516234476</c:v>
                </c:pt>
                <c:pt idx="361">
                  <c:v>19.59186072282542</c:v>
                </c:pt>
                <c:pt idx="362">
                  <c:v>19.590722899013421</c:v>
                </c:pt>
                <c:pt idx="363">
                  <c:v>19.589591045838674</c:v>
                </c:pt>
                <c:pt idx="364">
                  <c:v>19.58846516433616</c:v>
                </c:pt>
                <c:pt idx="365">
                  <c:v>19.587345255535634</c:v>
                </c:pt>
                <c:pt idx="366">
                  <c:v>19.586231320461621</c:v>
                </c:pt>
                <c:pt idx="367">
                  <c:v>19.585123360133423</c:v>
                </c:pt>
                <c:pt idx="368">
                  <c:v>19.584021375565094</c:v>
                </c:pt>
                <c:pt idx="369">
                  <c:v>19.582925367765455</c:v>
                </c:pt>
                <c:pt idx="370">
                  <c:v>19.58183533773807</c:v>
                </c:pt>
                <c:pt idx="371">
                  <c:v>19.580751286481267</c:v>
                </c:pt>
                <c:pt idx="372">
                  <c:v>19.579673214988102</c:v>
                </c:pt>
                <c:pt idx="373">
                  <c:v>19.578601124246386</c:v>
                </c:pt>
                <c:pt idx="374">
                  <c:v>19.577535015238659</c:v>
                </c:pt>
                <c:pt idx="375">
                  <c:v>19.57647488894219</c:v>
                </c:pt>
                <c:pt idx="376">
                  <c:v>19.57542074632898</c:v>
                </c:pt>
                <c:pt idx="377">
                  <c:v>19.574372588365755</c:v>
                </c:pt>
                <c:pt idx="378">
                  <c:v>19.573330416013945</c:v>
                </c:pt>
                <c:pt idx="379">
                  <c:v>19.572294230229708</c:v>
                </c:pt>
                <c:pt idx="380">
                  <c:v>19.57126403196391</c:v>
                </c:pt>
                <c:pt idx="381">
                  <c:v>19.570239822162115</c:v>
                </c:pt>
                <c:pt idx="382">
                  <c:v>19.569221601764596</c:v>
                </c:pt>
                <c:pt idx="383">
                  <c:v>19.568209371706313</c:v>
                </c:pt>
                <c:pt idx="384">
                  <c:v>19.56720313291693</c:v>
                </c:pt>
                <c:pt idx="385">
                  <c:v>19.566202886320788</c:v>
                </c:pt>
                <c:pt idx="386">
                  <c:v>19.565208632836917</c:v>
                </c:pt>
                <c:pt idx="387">
                  <c:v>19.56422037337903</c:v>
                </c:pt>
                <c:pt idx="388">
                  <c:v>19.563238108855511</c:v>
                </c:pt>
                <c:pt idx="389">
                  <c:v>19.562261840169416</c:v>
                </c:pt>
                <c:pt idx="390">
                  <c:v>19.561291568218468</c:v>
                </c:pt>
                <c:pt idx="391">
                  <c:v>19.56032729389506</c:v>
                </c:pt>
                <c:pt idx="392">
                  <c:v>19.559369018086233</c:v>
                </c:pt>
                <c:pt idx="393">
                  <c:v>19.558416741673692</c:v>
                </c:pt>
                <c:pt idx="394">
                  <c:v>19.557470465533786</c:v>
                </c:pt>
                <c:pt idx="395">
                  <c:v>19.556530190537522</c:v>
                </c:pt>
                <c:pt idx="396">
                  <c:v>19.555595917550541</c:v>
                </c:pt>
                <c:pt idx="397">
                  <c:v>19.554667647433121</c:v>
                </c:pt>
                <c:pt idx="398">
                  <c:v>19.553745381040184</c:v>
                </c:pt>
                <c:pt idx="399">
                  <c:v>19.552829119221283</c:v>
                </c:pt>
                <c:pt idx="400">
                  <c:v>19.551918862820589</c:v>
                </c:pt>
                <c:pt idx="401">
                  <c:v>19.551014612676909</c:v>
                </c:pt>
                <c:pt idx="402">
                  <c:v>19.550116369623662</c:v>
                </c:pt>
                <c:pt idx="403">
                  <c:v>19.549224134488881</c:v>
                </c:pt>
                <c:pt idx="404">
                  <c:v>19.54833790809522</c:v>
                </c:pt>
                <c:pt idx="405">
                  <c:v>19.547457691259932</c:v>
                </c:pt>
                <c:pt idx="406">
                  <c:v>19.546583484794887</c:v>
                </c:pt>
                <c:pt idx="407">
                  <c:v>19.545715289506546</c:v>
                </c:pt>
                <c:pt idx="408">
                  <c:v>19.544853106195966</c:v>
                </c:pt>
                <c:pt idx="409">
                  <c:v>19.543996935658807</c:v>
                </c:pt>
                <c:pt idx="410">
                  <c:v>19.543146778685315</c:v>
                </c:pt>
                <c:pt idx="411">
                  <c:v>19.542302636060317</c:v>
                </c:pt>
                <c:pt idx="412">
                  <c:v>19.54146450856323</c:v>
                </c:pt>
                <c:pt idx="413">
                  <c:v>19.540632396968046</c:v>
                </c:pt>
                <c:pt idx="414">
                  <c:v>19.539806302043342</c:v>
                </c:pt>
                <c:pt idx="415">
                  <c:v>19.53898622455225</c:v>
                </c:pt>
                <c:pt idx="416">
                  <c:v>19.53817216525249</c:v>
                </c:pt>
                <c:pt idx="417">
                  <c:v>19.537364124896332</c:v>
                </c:pt>
                <c:pt idx="418">
                  <c:v>19.536562104230615</c:v>
                </c:pt>
                <c:pt idx="419">
                  <c:v>19.535766103996739</c:v>
                </c:pt>
                <c:pt idx="420">
                  <c:v>19.534976124930651</c:v>
                </c:pt>
                <c:pt idx="421">
                  <c:v>19.534192167762857</c:v>
                </c:pt>
                <c:pt idx="422">
                  <c:v>19.533414233218409</c:v>
                </c:pt>
                <c:pt idx="423">
                  <c:v>19.532642322016901</c:v>
                </c:pt>
                <c:pt idx="424">
                  <c:v>19.531876434872473</c:v>
                </c:pt>
                <c:pt idx="425">
                  <c:v>19.531116572493801</c:v>
                </c:pt>
                <c:pt idx="426">
                  <c:v>19.530362735584095</c:v>
                </c:pt>
                <c:pt idx="427">
                  <c:v>19.529614924841102</c:v>
                </c:pt>
                <c:pt idx="428">
                  <c:v>19.528873140957092</c:v>
                </c:pt>
                <c:pt idx="429">
                  <c:v>19.528137384618862</c:v>
                </c:pt>
                <c:pt idx="430">
                  <c:v>19.527407656507734</c:v>
                </c:pt>
                <c:pt idx="431">
                  <c:v>19.526683957299547</c:v>
                </c:pt>
                <c:pt idx="432">
                  <c:v>19.525966287664655</c:v>
                </c:pt>
                <c:pt idx="433">
                  <c:v>19.525254648267929</c:v>
                </c:pt>
                <c:pt idx="434">
                  <c:v>19.524549039768743</c:v>
                </c:pt>
                <c:pt idx="435">
                  <c:v>19.523849462820984</c:v>
                </c:pt>
                <c:pt idx="436">
                  <c:v>19.523155918073044</c:v>
                </c:pt>
                <c:pt idx="437">
                  <c:v>19.52246840616781</c:v>
                </c:pt>
                <c:pt idx="438">
                  <c:v>19.521786927742674</c:v>
                </c:pt>
                <c:pt idx="439">
                  <c:v>19.521111483429515</c:v>
                </c:pt>
                <c:pt idx="440">
                  <c:v>19.520442073854706</c:v>
                </c:pt>
                <c:pt idx="441">
                  <c:v>19.519778699639119</c:v>
                </c:pt>
                <c:pt idx="442">
                  <c:v>19.519121361398099</c:v>
                </c:pt>
                <c:pt idx="443">
                  <c:v>19.518470059741482</c:v>
                </c:pt>
                <c:pt idx="444">
                  <c:v>19.517824795273583</c:v>
                </c:pt>
                <c:pt idx="445">
                  <c:v>19.517185568593192</c:v>
                </c:pt>
                <c:pt idx="446">
                  <c:v>19.516552380293582</c:v>
                </c:pt>
                <c:pt idx="447">
                  <c:v>19.515925230962488</c:v>
                </c:pt>
                <c:pt idx="448">
                  <c:v>19.515304121182126</c:v>
                </c:pt>
                <c:pt idx="449">
                  <c:v>19.514689051529167</c:v>
                </c:pt>
                <c:pt idx="450">
                  <c:v>19.514080022574756</c:v>
                </c:pt>
                <c:pt idx="451">
                  <c:v>19.513477034884495</c:v>
                </c:pt>
                <c:pt idx="452">
                  <c:v>19.512880089018445</c:v>
                </c:pt>
                <c:pt idx="453">
                  <c:v>19.512289185531127</c:v>
                </c:pt>
                <c:pt idx="454">
                  <c:v>19.511704324971511</c:v>
                </c:pt>
                <c:pt idx="455">
                  <c:v>19.511125507883019</c:v>
                </c:pt>
                <c:pt idx="456">
                  <c:v>19.510552734803529</c:v>
                </c:pt>
                <c:pt idx="457">
                  <c:v>19.509986006265358</c:v>
                </c:pt>
                <c:pt idx="458">
                  <c:v>19.50942532279527</c:v>
                </c:pt>
                <c:pt idx="459">
                  <c:v>19.508870684914463</c:v>
                </c:pt>
                <c:pt idx="460">
                  <c:v>19.508322093138588</c:v>
                </c:pt>
                <c:pt idx="461">
                  <c:v>19.507779547977723</c:v>
                </c:pt>
                <c:pt idx="462">
                  <c:v>19.507243049936381</c:v>
                </c:pt>
                <c:pt idx="463">
                  <c:v>19.506712599513509</c:v>
                </c:pt>
                <c:pt idx="464">
                  <c:v>19.506188197202484</c:v>
                </c:pt>
                <c:pt idx="465">
                  <c:v>19.505669843491106</c:v>
                </c:pt>
                <c:pt idx="466">
                  <c:v>19.505157538861607</c:v>
                </c:pt>
                <c:pt idx="467">
                  <c:v>19.50465128379064</c:v>
                </c:pt>
                <c:pt idx="468">
                  <c:v>19.50415107874927</c:v>
                </c:pt>
                <c:pt idx="469">
                  <c:v>19.503656924202996</c:v>
                </c:pt>
                <c:pt idx="470">
                  <c:v>19.503168820611716</c:v>
                </c:pt>
                <c:pt idx="471">
                  <c:v>19.502686768429758</c:v>
                </c:pt>
                <c:pt idx="472">
                  <c:v>19.502210768105854</c:v>
                </c:pt>
                <c:pt idx="473">
                  <c:v>19.501740820083143</c:v>
                </c:pt>
                <c:pt idx="474">
                  <c:v>19.501276924799178</c:v>
                </c:pt>
                <c:pt idx="475">
                  <c:v>19.500819082685918</c:v>
                </c:pt>
                <c:pt idx="476">
                  <c:v>19.50036729416972</c:v>
                </c:pt>
                <c:pt idx="477">
                  <c:v>19.499921559671346</c:v>
                </c:pt>
                <c:pt idx="478">
                  <c:v>19.499481879605966</c:v>
                </c:pt>
                <c:pt idx="479">
                  <c:v>19.499048254383133</c:v>
                </c:pt>
                <c:pt idx="480">
                  <c:v>19.498620684406802</c:v>
                </c:pt>
                <c:pt idx="481">
                  <c:v>19.498199170075335</c:v>
                </c:pt>
                <c:pt idx="482">
                  <c:v>19.497783711781462</c:v>
                </c:pt>
                <c:pt idx="483">
                  <c:v>19.497374309912324</c:v>
                </c:pt>
                <c:pt idx="484">
                  <c:v>19.496970964849442</c:v>
                </c:pt>
                <c:pt idx="485">
                  <c:v>19.49657367696873</c:v>
                </c:pt>
                <c:pt idx="486">
                  <c:v>19.496182446640475</c:v>
                </c:pt>
                <c:pt idx="487">
                  <c:v>19.495797274229361</c:v>
                </c:pt>
                <c:pt idx="488">
                  <c:v>19.495418160094445</c:v>
                </c:pt>
                <c:pt idx="489">
                  <c:v>19.49504510458917</c:v>
                </c:pt>
                <c:pt idx="490">
                  <c:v>19.49467810806135</c:v>
                </c:pt>
                <c:pt idx="491">
                  <c:v>19.49431717085319</c:v>
                </c:pt>
                <c:pt idx="492">
                  <c:v>19.493962293301252</c:v>
                </c:pt>
                <c:pt idx="493">
                  <c:v>19.493613475736481</c:v>
                </c:pt>
                <c:pt idx="494">
                  <c:v>19.493270718484201</c:v>
                </c:pt>
                <c:pt idx="495">
                  <c:v>19.492934021864091</c:v>
                </c:pt>
                <c:pt idx="496">
                  <c:v>19.492603386190215</c:v>
                </c:pt>
                <c:pt idx="497">
                  <c:v>19.492278811770994</c:v>
                </c:pt>
                <c:pt idx="498">
                  <c:v>19.491960298909216</c:v>
                </c:pt>
                <c:pt idx="499">
                  <c:v>19.491647847902041</c:v>
                </c:pt>
                <c:pt idx="500">
                  <c:v>19.491341459040989</c:v>
                </c:pt>
                <c:pt idx="501">
                  <c:v>19.491041132611937</c:v>
                </c:pt>
                <c:pt idx="502">
                  <c:v>19.49074686889513</c:v>
                </c:pt>
                <c:pt idx="503">
                  <c:v>19.490458668165168</c:v>
                </c:pt>
                <c:pt idx="504">
                  <c:v>19.490176530691009</c:v>
                </c:pt>
                <c:pt idx="505">
                  <c:v>19.489900456735974</c:v>
                </c:pt>
                <c:pt idx="506">
                  <c:v>19.489630446557733</c:v>
                </c:pt>
                <c:pt idx="507">
                  <c:v>19.489366500408309</c:v>
                </c:pt>
                <c:pt idx="508">
                  <c:v>19.489108618534093</c:v>
                </c:pt>
                <c:pt idx="509">
                  <c:v>19.488856801175807</c:v>
                </c:pt>
                <c:pt idx="510">
                  <c:v>19.488611048568536</c:v>
                </c:pt>
                <c:pt idx="511">
                  <c:v>19.488371360941716</c:v>
                </c:pt>
                <c:pt idx="512">
                  <c:v>19.488137738519132</c:v>
                </c:pt>
                <c:pt idx="513">
                  <c:v>19.48791018151891</c:v>
                </c:pt>
                <c:pt idx="514">
                  <c:v>19.487688690153526</c:v>
                </c:pt>
                <c:pt idx="515">
                  <c:v>19.487473264629809</c:v>
                </c:pt>
                <c:pt idx="516">
                  <c:v>19.487263905148922</c:v>
                </c:pt>
                <c:pt idx="517">
                  <c:v>19.487060611906376</c:v>
                </c:pt>
                <c:pt idx="518">
                  <c:v>19.486863385092029</c:v>
                </c:pt>
                <c:pt idx="519">
                  <c:v>19.486672224890079</c:v>
                </c:pt>
                <c:pt idx="520">
                  <c:v>19.486487131479059</c:v>
                </c:pt>
                <c:pt idx="521">
                  <c:v>19.486308105031853</c:v>
                </c:pt>
                <c:pt idx="522">
                  <c:v>19.486135145715675</c:v>
                </c:pt>
                <c:pt idx="523">
                  <c:v>19.485968253692089</c:v>
                </c:pt>
                <c:pt idx="524">
                  <c:v>19.485807429116985</c:v>
                </c:pt>
                <c:pt idx="525">
                  <c:v>19.485652672140596</c:v>
                </c:pt>
                <c:pt idx="526">
                  <c:v>19.485503982907488</c:v>
                </c:pt>
                <c:pt idx="527">
                  <c:v>19.485361361556578</c:v>
                </c:pt>
                <c:pt idx="528">
                  <c:v>19.485224808221098</c:v>
                </c:pt>
                <c:pt idx="529">
                  <c:v>19.485094323028623</c:v>
                </c:pt>
                <c:pt idx="530">
                  <c:v>19.484969906101067</c:v>
                </c:pt>
                <c:pt idx="531">
                  <c:v>19.484851557554673</c:v>
                </c:pt>
                <c:pt idx="532">
                  <c:v>19.484739277500015</c:v>
                </c:pt>
                <c:pt idx="533">
                  <c:v>19.484633066042001</c:v>
                </c:pt>
                <c:pt idx="534">
                  <c:v>19.484532923279875</c:v>
                </c:pt>
                <c:pt idx="535">
                  <c:v>19.48443884930721</c:v>
                </c:pt>
                <c:pt idx="536">
                  <c:v>19.484350844211907</c:v>
                </c:pt>
                <c:pt idx="537">
                  <c:v>19.484268908076203</c:v>
                </c:pt>
                <c:pt idx="538">
                  <c:v>19.48419304097666</c:v>
                </c:pt>
                <c:pt idx="539">
                  <c:v>19.484123242984172</c:v>
                </c:pt>
                <c:pt idx="540">
                  <c:v>19.484059514163967</c:v>
                </c:pt>
                <c:pt idx="541">
                  <c:v>19.484001854575595</c:v>
                </c:pt>
                <c:pt idx="542">
                  <c:v>19.483950264272945</c:v>
                </c:pt>
                <c:pt idx="543">
                  <c:v>19.483904743304219</c:v>
                </c:pt>
                <c:pt idx="544">
                  <c:v>19.483865291711965</c:v>
                </c:pt>
                <c:pt idx="545">
                  <c:v>19.483831909533048</c:v>
                </c:pt>
                <c:pt idx="546">
                  <c:v>19.483804596798663</c:v>
                </c:pt>
                <c:pt idx="547">
                  <c:v>19.483783353534342</c:v>
                </c:pt>
                <c:pt idx="548">
                  <c:v>19.483768179759931</c:v>
                </c:pt>
                <c:pt idx="549">
                  <c:v>19.483759075489608</c:v>
                </c:pt>
                <c:pt idx="550">
                  <c:v>19.48375604073189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-317.43178827315302</c:v>
                </c:pt>
                <c:pt idx="276">
                  <c:v>-317.43178827315302</c:v>
                </c:pt>
                <c:pt idx="277">
                  <c:v>-317.43178827315302</c:v>
                </c:pt>
                <c:pt idx="278">
                  <c:v>-317.43178827315302</c:v>
                </c:pt>
                <c:pt idx="279">
                  <c:v>-317.43178827315302</c:v>
                </c:pt>
                <c:pt idx="280">
                  <c:v>-317.43178827315302</c:v>
                </c:pt>
                <c:pt idx="281">
                  <c:v>-317.43178827315302</c:v>
                </c:pt>
                <c:pt idx="282">
                  <c:v>-317.43178827315302</c:v>
                </c:pt>
                <c:pt idx="283">
                  <c:v>-317.43178827315302</c:v>
                </c:pt>
                <c:pt idx="284">
                  <c:v>-317.43178827315302</c:v>
                </c:pt>
                <c:pt idx="285">
                  <c:v>-317.43178827315302</c:v>
                </c:pt>
                <c:pt idx="286">
                  <c:v>-317.43178827315302</c:v>
                </c:pt>
                <c:pt idx="287">
                  <c:v>-317.43178827315302</c:v>
                </c:pt>
                <c:pt idx="288">
                  <c:v>-317.43178827315302</c:v>
                </c:pt>
                <c:pt idx="289">
                  <c:v>-317.43178827315302</c:v>
                </c:pt>
                <c:pt idx="290">
                  <c:v>-317.43178827315302</c:v>
                </c:pt>
                <c:pt idx="291">
                  <c:v>-317.43178827315302</c:v>
                </c:pt>
                <c:pt idx="292">
                  <c:v>-317.43178827315302</c:v>
                </c:pt>
                <c:pt idx="293">
                  <c:v>-317.43178827315302</c:v>
                </c:pt>
                <c:pt idx="294">
                  <c:v>-317.43178827315302</c:v>
                </c:pt>
                <c:pt idx="295">
                  <c:v>-317.43178827315302</c:v>
                </c:pt>
                <c:pt idx="296">
                  <c:v>-317.43178827315302</c:v>
                </c:pt>
                <c:pt idx="297">
                  <c:v>-317.43178827315302</c:v>
                </c:pt>
                <c:pt idx="298">
                  <c:v>-317.43178827315302</c:v>
                </c:pt>
                <c:pt idx="299">
                  <c:v>-317.43178827315302</c:v>
                </c:pt>
                <c:pt idx="300">
                  <c:v>-317.43178827315302</c:v>
                </c:pt>
                <c:pt idx="301">
                  <c:v>-317.43178827315302</c:v>
                </c:pt>
                <c:pt idx="302">
                  <c:v>-317.43178827315302</c:v>
                </c:pt>
                <c:pt idx="303">
                  <c:v>-317.43178827315302</c:v>
                </c:pt>
                <c:pt idx="304">
                  <c:v>-317.43178827315302</c:v>
                </c:pt>
                <c:pt idx="305">
                  <c:v>-317.43178827315302</c:v>
                </c:pt>
                <c:pt idx="306">
                  <c:v>-317.43178827315302</c:v>
                </c:pt>
                <c:pt idx="307">
                  <c:v>-317.43178827315302</c:v>
                </c:pt>
                <c:pt idx="308">
                  <c:v>-317.43178827315302</c:v>
                </c:pt>
                <c:pt idx="309">
                  <c:v>-317.43178827315302</c:v>
                </c:pt>
                <c:pt idx="310">
                  <c:v>-317.43178827315302</c:v>
                </c:pt>
                <c:pt idx="311">
                  <c:v>-317.43178827315302</c:v>
                </c:pt>
                <c:pt idx="312">
                  <c:v>-317.43178827315302</c:v>
                </c:pt>
                <c:pt idx="313">
                  <c:v>-317.43178827315302</c:v>
                </c:pt>
                <c:pt idx="314">
                  <c:v>-317.43178827315302</c:v>
                </c:pt>
                <c:pt idx="315">
                  <c:v>-317.43178827315302</c:v>
                </c:pt>
                <c:pt idx="316">
                  <c:v>-317.43178827315302</c:v>
                </c:pt>
                <c:pt idx="317">
                  <c:v>-317.43178827315302</c:v>
                </c:pt>
                <c:pt idx="318">
                  <c:v>-317.43178827315302</c:v>
                </c:pt>
                <c:pt idx="319">
                  <c:v>-317.43178827315302</c:v>
                </c:pt>
                <c:pt idx="320">
                  <c:v>-317.43178827315302</c:v>
                </c:pt>
                <c:pt idx="321">
                  <c:v>-317.43178827315302</c:v>
                </c:pt>
                <c:pt idx="322">
                  <c:v>-317.43178827315302</c:v>
                </c:pt>
                <c:pt idx="323">
                  <c:v>-317.43178827315302</c:v>
                </c:pt>
                <c:pt idx="324">
                  <c:v>-317.43178827315302</c:v>
                </c:pt>
                <c:pt idx="325">
                  <c:v>-317.43178827315302</c:v>
                </c:pt>
                <c:pt idx="326">
                  <c:v>-317.43178827315302</c:v>
                </c:pt>
                <c:pt idx="327">
                  <c:v>-317.43178827315302</c:v>
                </c:pt>
                <c:pt idx="328">
                  <c:v>-317.43178827315302</c:v>
                </c:pt>
                <c:pt idx="329">
                  <c:v>-317.43178827315302</c:v>
                </c:pt>
                <c:pt idx="330">
                  <c:v>-317.43178827315302</c:v>
                </c:pt>
                <c:pt idx="331">
                  <c:v>-317.43178827315302</c:v>
                </c:pt>
                <c:pt idx="332">
                  <c:v>-317.43178827315302</c:v>
                </c:pt>
                <c:pt idx="333">
                  <c:v>-317.43178827315302</c:v>
                </c:pt>
                <c:pt idx="334">
                  <c:v>-317.43178827315302</c:v>
                </c:pt>
                <c:pt idx="335">
                  <c:v>-317.43178827315302</c:v>
                </c:pt>
                <c:pt idx="336">
                  <c:v>-317.43178827315302</c:v>
                </c:pt>
                <c:pt idx="337">
                  <c:v>-317.43178827315302</c:v>
                </c:pt>
                <c:pt idx="338">
                  <c:v>-317.43178827315302</c:v>
                </c:pt>
                <c:pt idx="339">
                  <c:v>-317.43178827315302</c:v>
                </c:pt>
                <c:pt idx="340">
                  <c:v>-317.43178827315302</c:v>
                </c:pt>
                <c:pt idx="341">
                  <c:v>-317.43178827315302</c:v>
                </c:pt>
                <c:pt idx="342">
                  <c:v>-317.43178827315302</c:v>
                </c:pt>
                <c:pt idx="343">
                  <c:v>-317.43178827315302</c:v>
                </c:pt>
                <c:pt idx="344">
                  <c:v>-317.43178827315302</c:v>
                </c:pt>
                <c:pt idx="345">
                  <c:v>-317.43178827315302</c:v>
                </c:pt>
                <c:pt idx="346">
                  <c:v>-317.43178827315302</c:v>
                </c:pt>
                <c:pt idx="347">
                  <c:v>-317.43178827315302</c:v>
                </c:pt>
                <c:pt idx="348">
                  <c:v>-317.43178827315302</c:v>
                </c:pt>
                <c:pt idx="349">
                  <c:v>-317.43178827315302</c:v>
                </c:pt>
                <c:pt idx="350">
                  <c:v>-317.43178827315302</c:v>
                </c:pt>
                <c:pt idx="351">
                  <c:v>-317.43178827315302</c:v>
                </c:pt>
                <c:pt idx="352">
                  <c:v>-317.43178827315302</c:v>
                </c:pt>
                <c:pt idx="353">
                  <c:v>-317.43178827315302</c:v>
                </c:pt>
                <c:pt idx="354">
                  <c:v>-317.43178827315302</c:v>
                </c:pt>
                <c:pt idx="355">
                  <c:v>-317.43178827315302</c:v>
                </c:pt>
                <c:pt idx="356">
                  <c:v>-317.43178827315302</c:v>
                </c:pt>
                <c:pt idx="357">
                  <c:v>-317.43178827315302</c:v>
                </c:pt>
                <c:pt idx="358">
                  <c:v>-317.43178827315302</c:v>
                </c:pt>
                <c:pt idx="359">
                  <c:v>-317.43178827315302</c:v>
                </c:pt>
                <c:pt idx="360">
                  <c:v>-317.43178827315302</c:v>
                </c:pt>
                <c:pt idx="361">
                  <c:v>-317.43178827315302</c:v>
                </c:pt>
                <c:pt idx="362">
                  <c:v>-317.43178827315302</c:v>
                </c:pt>
                <c:pt idx="363">
                  <c:v>-317.43178827315302</c:v>
                </c:pt>
                <c:pt idx="364">
                  <c:v>-317.43178827315302</c:v>
                </c:pt>
                <c:pt idx="365">
                  <c:v>-317.43178827315302</c:v>
                </c:pt>
                <c:pt idx="366">
                  <c:v>-317.43178827315302</c:v>
                </c:pt>
                <c:pt idx="367">
                  <c:v>-317.43178827315302</c:v>
                </c:pt>
                <c:pt idx="368">
                  <c:v>-317.43178827315302</c:v>
                </c:pt>
                <c:pt idx="369">
                  <c:v>-317.43178827315302</c:v>
                </c:pt>
                <c:pt idx="370">
                  <c:v>-317.43178827315302</c:v>
                </c:pt>
                <c:pt idx="371">
                  <c:v>-317.43178827315302</c:v>
                </c:pt>
                <c:pt idx="372">
                  <c:v>-317.43178827315302</c:v>
                </c:pt>
                <c:pt idx="373">
                  <c:v>-317.43178827315302</c:v>
                </c:pt>
                <c:pt idx="374">
                  <c:v>-317.43178827315302</c:v>
                </c:pt>
                <c:pt idx="375">
                  <c:v>-317.43178827315302</c:v>
                </c:pt>
                <c:pt idx="376">
                  <c:v>-317.43178827315302</c:v>
                </c:pt>
                <c:pt idx="377">
                  <c:v>-317.43178827315302</c:v>
                </c:pt>
                <c:pt idx="378">
                  <c:v>-317.43178827315302</c:v>
                </c:pt>
                <c:pt idx="379">
                  <c:v>-317.43178827315302</c:v>
                </c:pt>
                <c:pt idx="380">
                  <c:v>-317.43178827315302</c:v>
                </c:pt>
                <c:pt idx="381">
                  <c:v>-317.43178827315302</c:v>
                </c:pt>
                <c:pt idx="382">
                  <c:v>-317.43178827315302</c:v>
                </c:pt>
                <c:pt idx="383">
                  <c:v>-317.43178827315302</c:v>
                </c:pt>
                <c:pt idx="384">
                  <c:v>-317.43178827315302</c:v>
                </c:pt>
                <c:pt idx="385">
                  <c:v>-317.43178827315302</c:v>
                </c:pt>
                <c:pt idx="386">
                  <c:v>-317.43178827315302</c:v>
                </c:pt>
                <c:pt idx="387">
                  <c:v>-317.43178827315302</c:v>
                </c:pt>
                <c:pt idx="388">
                  <c:v>-317.43178827315302</c:v>
                </c:pt>
                <c:pt idx="389">
                  <c:v>-317.43178827315302</c:v>
                </c:pt>
                <c:pt idx="390">
                  <c:v>-317.43178827315302</c:v>
                </c:pt>
                <c:pt idx="391">
                  <c:v>-317.43178827315302</c:v>
                </c:pt>
                <c:pt idx="392">
                  <c:v>-317.43178827315302</c:v>
                </c:pt>
                <c:pt idx="393">
                  <c:v>-317.43178827315302</c:v>
                </c:pt>
                <c:pt idx="394">
                  <c:v>-317.43178827315302</c:v>
                </c:pt>
                <c:pt idx="395">
                  <c:v>-317.43178827315302</c:v>
                </c:pt>
                <c:pt idx="396">
                  <c:v>-317.43178827315302</c:v>
                </c:pt>
                <c:pt idx="397">
                  <c:v>-317.43178827315302</c:v>
                </c:pt>
                <c:pt idx="398">
                  <c:v>-317.43178827315302</c:v>
                </c:pt>
                <c:pt idx="399">
                  <c:v>-317.43178827315302</c:v>
                </c:pt>
                <c:pt idx="400">
                  <c:v>-317.43178827315302</c:v>
                </c:pt>
                <c:pt idx="401">
                  <c:v>-317.43178827315302</c:v>
                </c:pt>
                <c:pt idx="402">
                  <c:v>-317.43178827315302</c:v>
                </c:pt>
                <c:pt idx="403">
                  <c:v>-317.43178827315302</c:v>
                </c:pt>
                <c:pt idx="404">
                  <c:v>-317.43178827315302</c:v>
                </c:pt>
                <c:pt idx="405">
                  <c:v>-317.43178827315302</c:v>
                </c:pt>
                <c:pt idx="406">
                  <c:v>-317.43178827315302</c:v>
                </c:pt>
                <c:pt idx="407">
                  <c:v>-317.43178827315302</c:v>
                </c:pt>
                <c:pt idx="408">
                  <c:v>-317.43178827315302</c:v>
                </c:pt>
                <c:pt idx="409">
                  <c:v>-317.43178827315302</c:v>
                </c:pt>
                <c:pt idx="410">
                  <c:v>-317.43178827315302</c:v>
                </c:pt>
                <c:pt idx="411">
                  <c:v>-317.43178827315302</c:v>
                </c:pt>
                <c:pt idx="412">
                  <c:v>-317.43178827315302</c:v>
                </c:pt>
                <c:pt idx="413">
                  <c:v>-317.43178827315302</c:v>
                </c:pt>
                <c:pt idx="414">
                  <c:v>-317.43178827315302</c:v>
                </c:pt>
                <c:pt idx="415">
                  <c:v>-317.43178827315302</c:v>
                </c:pt>
                <c:pt idx="416">
                  <c:v>-317.43178827315302</c:v>
                </c:pt>
                <c:pt idx="417">
                  <c:v>-317.43178827315302</c:v>
                </c:pt>
                <c:pt idx="418">
                  <c:v>-317.43178827315302</c:v>
                </c:pt>
                <c:pt idx="419">
                  <c:v>-317.43178827315302</c:v>
                </c:pt>
                <c:pt idx="420">
                  <c:v>-317.43178827315302</c:v>
                </c:pt>
                <c:pt idx="421">
                  <c:v>-317.43178827315302</c:v>
                </c:pt>
                <c:pt idx="422">
                  <c:v>-317.43178827315302</c:v>
                </c:pt>
                <c:pt idx="423">
                  <c:v>-317.43178827315302</c:v>
                </c:pt>
                <c:pt idx="424">
                  <c:v>-317.43178827315302</c:v>
                </c:pt>
                <c:pt idx="425">
                  <c:v>-317.43178827315302</c:v>
                </c:pt>
                <c:pt idx="426">
                  <c:v>-317.43178827315302</c:v>
                </c:pt>
                <c:pt idx="427">
                  <c:v>-317.43178827315302</c:v>
                </c:pt>
                <c:pt idx="428">
                  <c:v>-317.43178827315302</c:v>
                </c:pt>
                <c:pt idx="429">
                  <c:v>-317.43178827315302</c:v>
                </c:pt>
                <c:pt idx="430">
                  <c:v>-317.43178827315302</c:v>
                </c:pt>
                <c:pt idx="431">
                  <c:v>-317.43178827315302</c:v>
                </c:pt>
                <c:pt idx="432">
                  <c:v>-317.43178827315302</c:v>
                </c:pt>
                <c:pt idx="433">
                  <c:v>-317.43178827315302</c:v>
                </c:pt>
                <c:pt idx="434">
                  <c:v>-317.43178827315302</c:v>
                </c:pt>
                <c:pt idx="435">
                  <c:v>-317.43178827315302</c:v>
                </c:pt>
                <c:pt idx="436">
                  <c:v>-317.43178827315302</c:v>
                </c:pt>
                <c:pt idx="437">
                  <c:v>-317.43178827315302</c:v>
                </c:pt>
                <c:pt idx="438">
                  <c:v>-317.43178827315302</c:v>
                </c:pt>
                <c:pt idx="439">
                  <c:v>-317.43178827315302</c:v>
                </c:pt>
                <c:pt idx="440">
                  <c:v>-317.43178827315302</c:v>
                </c:pt>
                <c:pt idx="441">
                  <c:v>-317.43178827315302</c:v>
                </c:pt>
                <c:pt idx="442">
                  <c:v>-317.43178827315302</c:v>
                </c:pt>
                <c:pt idx="443">
                  <c:v>-317.43178827315302</c:v>
                </c:pt>
                <c:pt idx="444">
                  <c:v>-317.43178827315302</c:v>
                </c:pt>
                <c:pt idx="445">
                  <c:v>-317.43178827315302</c:v>
                </c:pt>
                <c:pt idx="446">
                  <c:v>-317.43178827315302</c:v>
                </c:pt>
                <c:pt idx="447">
                  <c:v>-317.43178827315302</c:v>
                </c:pt>
                <c:pt idx="448">
                  <c:v>-317.43178827315302</c:v>
                </c:pt>
                <c:pt idx="449">
                  <c:v>-317.43178827315302</c:v>
                </c:pt>
                <c:pt idx="450">
                  <c:v>-317.43178827315302</c:v>
                </c:pt>
                <c:pt idx="451">
                  <c:v>-317.43178827315302</c:v>
                </c:pt>
                <c:pt idx="452">
                  <c:v>-317.43178827315302</c:v>
                </c:pt>
                <c:pt idx="453">
                  <c:v>-317.43178827315302</c:v>
                </c:pt>
                <c:pt idx="454">
                  <c:v>-317.43178827315302</c:v>
                </c:pt>
                <c:pt idx="455">
                  <c:v>-317.43178827315302</c:v>
                </c:pt>
                <c:pt idx="456">
                  <c:v>-317.43178827315302</c:v>
                </c:pt>
                <c:pt idx="457">
                  <c:v>-317.43178827315302</c:v>
                </c:pt>
                <c:pt idx="458">
                  <c:v>-317.43178827315302</c:v>
                </c:pt>
                <c:pt idx="459">
                  <c:v>-317.43178827315302</c:v>
                </c:pt>
                <c:pt idx="460">
                  <c:v>-317.43178827315302</c:v>
                </c:pt>
                <c:pt idx="461">
                  <c:v>-317.43178827315302</c:v>
                </c:pt>
                <c:pt idx="462">
                  <c:v>-317.43178827315302</c:v>
                </c:pt>
                <c:pt idx="463">
                  <c:v>-317.43178827315302</c:v>
                </c:pt>
                <c:pt idx="464">
                  <c:v>-317.43178827315302</c:v>
                </c:pt>
                <c:pt idx="465">
                  <c:v>-317.43178827315302</c:v>
                </c:pt>
                <c:pt idx="466">
                  <c:v>-317.43178827315302</c:v>
                </c:pt>
                <c:pt idx="467">
                  <c:v>-317.43178827315302</c:v>
                </c:pt>
                <c:pt idx="468">
                  <c:v>-317.43178827315302</c:v>
                </c:pt>
                <c:pt idx="469">
                  <c:v>-317.43178827315302</c:v>
                </c:pt>
                <c:pt idx="470">
                  <c:v>-317.43178827315302</c:v>
                </c:pt>
                <c:pt idx="471">
                  <c:v>-317.43178827315302</c:v>
                </c:pt>
                <c:pt idx="472">
                  <c:v>-317.43178827315302</c:v>
                </c:pt>
                <c:pt idx="473">
                  <c:v>-317.43178827315302</c:v>
                </c:pt>
                <c:pt idx="474">
                  <c:v>-317.43178827315302</c:v>
                </c:pt>
                <c:pt idx="475">
                  <c:v>-317.43178827315302</c:v>
                </c:pt>
                <c:pt idx="476">
                  <c:v>-317.43178827315302</c:v>
                </c:pt>
                <c:pt idx="477">
                  <c:v>-317.43178827315302</c:v>
                </c:pt>
                <c:pt idx="478">
                  <c:v>-317.43178827315302</c:v>
                </c:pt>
                <c:pt idx="479">
                  <c:v>-317.43178827315302</c:v>
                </c:pt>
                <c:pt idx="480">
                  <c:v>-317.43178827315302</c:v>
                </c:pt>
                <c:pt idx="481">
                  <c:v>-317.43178827315302</c:v>
                </c:pt>
                <c:pt idx="482">
                  <c:v>-317.43178827315302</c:v>
                </c:pt>
                <c:pt idx="483">
                  <c:v>-317.43178827315302</c:v>
                </c:pt>
                <c:pt idx="484">
                  <c:v>-317.43178827315302</c:v>
                </c:pt>
                <c:pt idx="485">
                  <c:v>-317.43178827315302</c:v>
                </c:pt>
                <c:pt idx="486">
                  <c:v>-317.43178827315302</c:v>
                </c:pt>
                <c:pt idx="487">
                  <c:v>-317.43178827315302</c:v>
                </c:pt>
                <c:pt idx="488">
                  <c:v>-317.43178827315302</c:v>
                </c:pt>
                <c:pt idx="489">
                  <c:v>-317.43178827315302</c:v>
                </c:pt>
                <c:pt idx="490">
                  <c:v>-317.43178827315302</c:v>
                </c:pt>
                <c:pt idx="491">
                  <c:v>-317.43178827315302</c:v>
                </c:pt>
                <c:pt idx="492">
                  <c:v>-317.43178827315302</c:v>
                </c:pt>
                <c:pt idx="493">
                  <c:v>-317.43178827315302</c:v>
                </c:pt>
                <c:pt idx="494">
                  <c:v>-317.43178827315302</c:v>
                </c:pt>
                <c:pt idx="495">
                  <c:v>-317.43178827315302</c:v>
                </c:pt>
                <c:pt idx="496">
                  <c:v>-317.43178827315302</c:v>
                </c:pt>
                <c:pt idx="497">
                  <c:v>-317.43178827315302</c:v>
                </c:pt>
                <c:pt idx="498">
                  <c:v>-317.43178827315302</c:v>
                </c:pt>
                <c:pt idx="499">
                  <c:v>-317.43178827315302</c:v>
                </c:pt>
                <c:pt idx="500">
                  <c:v>-317.43178827315302</c:v>
                </c:pt>
                <c:pt idx="501">
                  <c:v>-317.43178827315302</c:v>
                </c:pt>
                <c:pt idx="502">
                  <c:v>-317.43178827315302</c:v>
                </c:pt>
                <c:pt idx="503">
                  <c:v>-317.43178827315302</c:v>
                </c:pt>
                <c:pt idx="504">
                  <c:v>-317.43178827315302</c:v>
                </c:pt>
                <c:pt idx="505">
                  <c:v>-317.43178827315302</c:v>
                </c:pt>
                <c:pt idx="506">
                  <c:v>-317.43178827315302</c:v>
                </c:pt>
                <c:pt idx="507">
                  <c:v>-317.43178827315302</c:v>
                </c:pt>
                <c:pt idx="508">
                  <c:v>-317.43178827315302</c:v>
                </c:pt>
                <c:pt idx="509">
                  <c:v>-317.43178827315302</c:v>
                </c:pt>
                <c:pt idx="510">
                  <c:v>-317.43178827315302</c:v>
                </c:pt>
                <c:pt idx="511">
                  <c:v>-317.43178827315302</c:v>
                </c:pt>
                <c:pt idx="512">
                  <c:v>-317.43178827315302</c:v>
                </c:pt>
                <c:pt idx="513">
                  <c:v>-317.43178827315302</c:v>
                </c:pt>
                <c:pt idx="514">
                  <c:v>-317.43178827315302</c:v>
                </c:pt>
                <c:pt idx="515">
                  <c:v>-317.43178827315302</c:v>
                </c:pt>
                <c:pt idx="516">
                  <c:v>-317.43178827315302</c:v>
                </c:pt>
                <c:pt idx="517">
                  <c:v>-317.43178827315302</c:v>
                </c:pt>
                <c:pt idx="518">
                  <c:v>-317.43178827315302</c:v>
                </c:pt>
                <c:pt idx="519">
                  <c:v>-317.43178827315302</c:v>
                </c:pt>
                <c:pt idx="520">
                  <c:v>-317.43178827315302</c:v>
                </c:pt>
                <c:pt idx="521">
                  <c:v>-317.43178827315302</c:v>
                </c:pt>
                <c:pt idx="522">
                  <c:v>-317.43178827315302</c:v>
                </c:pt>
                <c:pt idx="523">
                  <c:v>-317.43178827315302</c:v>
                </c:pt>
                <c:pt idx="524">
                  <c:v>-317.43178827315302</c:v>
                </c:pt>
                <c:pt idx="525">
                  <c:v>-317.43178827315302</c:v>
                </c:pt>
                <c:pt idx="526">
                  <c:v>-317.43178827315302</c:v>
                </c:pt>
                <c:pt idx="527">
                  <c:v>-317.43178827315302</c:v>
                </c:pt>
                <c:pt idx="528">
                  <c:v>-317.43178827315302</c:v>
                </c:pt>
                <c:pt idx="529">
                  <c:v>-317.43178827315302</c:v>
                </c:pt>
                <c:pt idx="530">
                  <c:v>-317.43178827315302</c:v>
                </c:pt>
                <c:pt idx="531">
                  <c:v>-317.43178827315302</c:v>
                </c:pt>
                <c:pt idx="532">
                  <c:v>-317.43178827315302</c:v>
                </c:pt>
                <c:pt idx="533">
                  <c:v>-317.43178827315302</c:v>
                </c:pt>
                <c:pt idx="534">
                  <c:v>-317.43178827315302</c:v>
                </c:pt>
                <c:pt idx="535">
                  <c:v>-317.43178827315302</c:v>
                </c:pt>
                <c:pt idx="536">
                  <c:v>-317.43178827315302</c:v>
                </c:pt>
                <c:pt idx="537">
                  <c:v>-317.43178827315302</c:v>
                </c:pt>
                <c:pt idx="538">
                  <c:v>-317.43178827315302</c:v>
                </c:pt>
                <c:pt idx="539">
                  <c:v>-317.43178827315302</c:v>
                </c:pt>
                <c:pt idx="540">
                  <c:v>-317.43178827315302</c:v>
                </c:pt>
                <c:pt idx="541">
                  <c:v>-317.43178827315302</c:v>
                </c:pt>
                <c:pt idx="542">
                  <c:v>-317.43178827315302</c:v>
                </c:pt>
                <c:pt idx="543">
                  <c:v>-317.43178827315302</c:v>
                </c:pt>
                <c:pt idx="544">
                  <c:v>-317.43178827315302</c:v>
                </c:pt>
                <c:pt idx="545">
                  <c:v>-317.43178827315302</c:v>
                </c:pt>
                <c:pt idx="546">
                  <c:v>-317.43178827315302</c:v>
                </c:pt>
                <c:pt idx="547">
                  <c:v>-317.43178827315302</c:v>
                </c:pt>
                <c:pt idx="548">
                  <c:v>-317.43178827315302</c:v>
                </c:pt>
                <c:pt idx="549">
                  <c:v>-317.43178827315302</c:v>
                </c:pt>
                <c:pt idx="550">
                  <c:v>-317.43178827315302</c:v>
                </c:pt>
                <c:pt idx="551">
                  <c:v>-317.43178827315302</c:v>
                </c:pt>
                <c:pt idx="552">
                  <c:v>-317.43178827315302</c:v>
                </c:pt>
                <c:pt idx="553">
                  <c:v>-317.43178827315302</c:v>
                </c:pt>
                <c:pt idx="554">
                  <c:v>-317.43178827315302</c:v>
                </c:pt>
                <c:pt idx="555">
                  <c:v>-317.43178827315302</c:v>
                </c:pt>
                <c:pt idx="556">
                  <c:v>-317.43178827315302</c:v>
                </c:pt>
                <c:pt idx="557">
                  <c:v>-317.43178827315302</c:v>
                </c:pt>
                <c:pt idx="558">
                  <c:v>-317.43178827315302</c:v>
                </c:pt>
                <c:pt idx="559">
                  <c:v>-317.43178827315302</c:v>
                </c:pt>
                <c:pt idx="560">
                  <c:v>-317.43178827315302</c:v>
                </c:pt>
                <c:pt idx="561">
                  <c:v>-317.43178827315302</c:v>
                </c:pt>
                <c:pt idx="562">
                  <c:v>-317.43178827315302</c:v>
                </c:pt>
                <c:pt idx="563">
                  <c:v>-317.43178827315302</c:v>
                </c:pt>
                <c:pt idx="564">
                  <c:v>-317.43178827315302</c:v>
                </c:pt>
                <c:pt idx="565">
                  <c:v>-317.43178827315302</c:v>
                </c:pt>
                <c:pt idx="566">
                  <c:v>-317.43178827315302</c:v>
                </c:pt>
                <c:pt idx="567">
                  <c:v>-317.43178827315302</c:v>
                </c:pt>
                <c:pt idx="568">
                  <c:v>-317.43178827315302</c:v>
                </c:pt>
                <c:pt idx="569">
                  <c:v>-317.43178827315302</c:v>
                </c:pt>
                <c:pt idx="570">
                  <c:v>-317.43178827315302</c:v>
                </c:pt>
                <c:pt idx="571">
                  <c:v>-317.43178827315302</c:v>
                </c:pt>
                <c:pt idx="572">
                  <c:v>-317.43178827315302</c:v>
                </c:pt>
                <c:pt idx="573">
                  <c:v>-317.43178827315302</c:v>
                </c:pt>
                <c:pt idx="574">
                  <c:v>-317.43178827315302</c:v>
                </c:pt>
                <c:pt idx="575">
                  <c:v>-317.43178827315302</c:v>
                </c:pt>
                <c:pt idx="576">
                  <c:v>-317.43178827315302</c:v>
                </c:pt>
                <c:pt idx="577">
                  <c:v>-317.43178827315302</c:v>
                </c:pt>
                <c:pt idx="578">
                  <c:v>-317.43178827315302</c:v>
                </c:pt>
                <c:pt idx="579">
                  <c:v>-317.43178827315302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-1603.6066235774304</c:v>
                </c:pt>
                <c:pt idx="1">
                  <c:v>-1603.6066235774304</c:v>
                </c:pt>
                <c:pt idx="2">
                  <c:v>-1603.6066235774304</c:v>
                </c:pt>
                <c:pt idx="3">
                  <c:v>-1603.6066235774304</c:v>
                </c:pt>
                <c:pt idx="4">
                  <c:v>-1603.6066235774304</c:v>
                </c:pt>
                <c:pt idx="5">
                  <c:v>-1603.6066235774304</c:v>
                </c:pt>
                <c:pt idx="6">
                  <c:v>-1603.6066235774304</c:v>
                </c:pt>
                <c:pt idx="7">
                  <c:v>-1603.6066235774304</c:v>
                </c:pt>
                <c:pt idx="8">
                  <c:v>-1603.6066235774304</c:v>
                </c:pt>
                <c:pt idx="9">
                  <c:v>-1603.6066235774304</c:v>
                </c:pt>
                <c:pt idx="10">
                  <c:v>-1603.6066235774304</c:v>
                </c:pt>
                <c:pt idx="11">
                  <c:v>-1603.6066235774304</c:v>
                </c:pt>
                <c:pt idx="12">
                  <c:v>-1603.6066235774304</c:v>
                </c:pt>
                <c:pt idx="13">
                  <c:v>-1603.6066235774304</c:v>
                </c:pt>
                <c:pt idx="14">
                  <c:v>-1603.6066235774304</c:v>
                </c:pt>
                <c:pt idx="15">
                  <c:v>-1603.6066235774304</c:v>
                </c:pt>
                <c:pt idx="16">
                  <c:v>-1603.6066235774304</c:v>
                </c:pt>
                <c:pt idx="17">
                  <c:v>-1603.6066235774304</c:v>
                </c:pt>
                <c:pt idx="18">
                  <c:v>-1603.6066235774304</c:v>
                </c:pt>
                <c:pt idx="19">
                  <c:v>-1603.6066235774304</c:v>
                </c:pt>
                <c:pt idx="20">
                  <c:v>-1603.6066235774304</c:v>
                </c:pt>
                <c:pt idx="21">
                  <c:v>-1603.6066235774304</c:v>
                </c:pt>
                <c:pt idx="22">
                  <c:v>-1603.6066235774304</c:v>
                </c:pt>
                <c:pt idx="23">
                  <c:v>-1603.6066235774304</c:v>
                </c:pt>
                <c:pt idx="24">
                  <c:v>-1603.6066235774304</c:v>
                </c:pt>
                <c:pt idx="25">
                  <c:v>-1603.6066235774304</c:v>
                </c:pt>
                <c:pt idx="26">
                  <c:v>-1603.6066235774304</c:v>
                </c:pt>
                <c:pt idx="27">
                  <c:v>-1603.6066235774304</c:v>
                </c:pt>
                <c:pt idx="28">
                  <c:v>-1603.6066235774304</c:v>
                </c:pt>
                <c:pt idx="29">
                  <c:v>-1603.6066235774304</c:v>
                </c:pt>
                <c:pt idx="30">
                  <c:v>-1603.6066235774304</c:v>
                </c:pt>
                <c:pt idx="31">
                  <c:v>-1603.6066235774304</c:v>
                </c:pt>
                <c:pt idx="32">
                  <c:v>-1603.6066235774304</c:v>
                </c:pt>
                <c:pt idx="33">
                  <c:v>-1603.6066235774304</c:v>
                </c:pt>
                <c:pt idx="34">
                  <c:v>-1603.6066235774304</c:v>
                </c:pt>
                <c:pt idx="35">
                  <c:v>-1603.6066235774304</c:v>
                </c:pt>
                <c:pt idx="36">
                  <c:v>-1603.6066235774304</c:v>
                </c:pt>
                <c:pt idx="37">
                  <c:v>-1603.6066235774304</c:v>
                </c:pt>
                <c:pt idx="38">
                  <c:v>-1603.6066235774304</c:v>
                </c:pt>
                <c:pt idx="39">
                  <c:v>-1603.6066235774304</c:v>
                </c:pt>
                <c:pt idx="40">
                  <c:v>-1603.6066235774304</c:v>
                </c:pt>
                <c:pt idx="41">
                  <c:v>-1603.6066235774304</c:v>
                </c:pt>
                <c:pt idx="42">
                  <c:v>-1603.6066235774304</c:v>
                </c:pt>
                <c:pt idx="43">
                  <c:v>-1603.6066235774304</c:v>
                </c:pt>
                <c:pt idx="44">
                  <c:v>-1603.6066235774304</c:v>
                </c:pt>
                <c:pt idx="45">
                  <c:v>-1603.6066235774304</c:v>
                </c:pt>
                <c:pt idx="46">
                  <c:v>-1603.6066235774304</c:v>
                </c:pt>
                <c:pt idx="47">
                  <c:v>-1603.6066235774304</c:v>
                </c:pt>
                <c:pt idx="48">
                  <c:v>-1603.6066235774304</c:v>
                </c:pt>
                <c:pt idx="49">
                  <c:v>-1603.6066235774304</c:v>
                </c:pt>
                <c:pt idx="50">
                  <c:v>-1603.6066235774304</c:v>
                </c:pt>
                <c:pt idx="51">
                  <c:v>-1603.6066235774304</c:v>
                </c:pt>
                <c:pt idx="52">
                  <c:v>-1603.6066235774304</c:v>
                </c:pt>
                <c:pt idx="53">
                  <c:v>-1603.6066235774304</c:v>
                </c:pt>
                <c:pt idx="54">
                  <c:v>-1603.6066235774304</c:v>
                </c:pt>
                <c:pt idx="55">
                  <c:v>-1603.6066235774304</c:v>
                </c:pt>
                <c:pt idx="56">
                  <c:v>-1603.6066235774304</c:v>
                </c:pt>
                <c:pt idx="57">
                  <c:v>-1603.6066235774304</c:v>
                </c:pt>
                <c:pt idx="58">
                  <c:v>-1603.6066235774304</c:v>
                </c:pt>
                <c:pt idx="59">
                  <c:v>-1603.6066235774304</c:v>
                </c:pt>
                <c:pt idx="60">
                  <c:v>-1603.6066235774304</c:v>
                </c:pt>
                <c:pt idx="61">
                  <c:v>-1603.6066235774304</c:v>
                </c:pt>
                <c:pt idx="62">
                  <c:v>-1603.6066235774304</c:v>
                </c:pt>
                <c:pt idx="63">
                  <c:v>-1603.6066235774304</c:v>
                </c:pt>
                <c:pt idx="64">
                  <c:v>-1603.6066235774304</c:v>
                </c:pt>
                <c:pt idx="65">
                  <c:v>-1603.6066235774304</c:v>
                </c:pt>
                <c:pt idx="66">
                  <c:v>-1603.6066235774304</c:v>
                </c:pt>
                <c:pt idx="67">
                  <c:v>-1603.6066235774304</c:v>
                </c:pt>
                <c:pt idx="68">
                  <c:v>-1603.6066235774304</c:v>
                </c:pt>
                <c:pt idx="69">
                  <c:v>-1603.6066235774304</c:v>
                </c:pt>
                <c:pt idx="70">
                  <c:v>-1603.6066235774304</c:v>
                </c:pt>
                <c:pt idx="71">
                  <c:v>-1603.6066235774304</c:v>
                </c:pt>
                <c:pt idx="72">
                  <c:v>-1603.6066235774304</c:v>
                </c:pt>
                <c:pt idx="73">
                  <c:v>-1603.6066235774304</c:v>
                </c:pt>
                <c:pt idx="74">
                  <c:v>-1603.6066235774304</c:v>
                </c:pt>
                <c:pt idx="75">
                  <c:v>-1603.6066235774304</c:v>
                </c:pt>
                <c:pt idx="76">
                  <c:v>-1603.6066235774304</c:v>
                </c:pt>
                <c:pt idx="77">
                  <c:v>-1603.6066235774304</c:v>
                </c:pt>
                <c:pt idx="78">
                  <c:v>-1603.6066235774304</c:v>
                </c:pt>
                <c:pt idx="79">
                  <c:v>-1603.6066235774304</c:v>
                </c:pt>
                <c:pt idx="80">
                  <c:v>-1603.6066235774304</c:v>
                </c:pt>
                <c:pt idx="81">
                  <c:v>-1603.6066235774304</c:v>
                </c:pt>
                <c:pt idx="82">
                  <c:v>-1603.6066235774304</c:v>
                </c:pt>
                <c:pt idx="83">
                  <c:v>-1603.6066235774304</c:v>
                </c:pt>
                <c:pt idx="84">
                  <c:v>-1603.6066235774304</c:v>
                </c:pt>
                <c:pt idx="85">
                  <c:v>-1603.6066235774304</c:v>
                </c:pt>
                <c:pt idx="86">
                  <c:v>-1603.6066235774304</c:v>
                </c:pt>
                <c:pt idx="87">
                  <c:v>-1603.6066235774304</c:v>
                </c:pt>
                <c:pt idx="88">
                  <c:v>-1603.6066235774304</c:v>
                </c:pt>
                <c:pt idx="89">
                  <c:v>-1603.6066235774304</c:v>
                </c:pt>
                <c:pt idx="90">
                  <c:v>-1603.6066235774304</c:v>
                </c:pt>
                <c:pt idx="91">
                  <c:v>-1603.6066235774304</c:v>
                </c:pt>
                <c:pt idx="92">
                  <c:v>-1603.6066235774304</c:v>
                </c:pt>
                <c:pt idx="93">
                  <c:v>-1603.6066235774304</c:v>
                </c:pt>
                <c:pt idx="94">
                  <c:v>-1603.6066235774304</c:v>
                </c:pt>
                <c:pt idx="95">
                  <c:v>-1603.6066235774304</c:v>
                </c:pt>
                <c:pt idx="96">
                  <c:v>-1603.6066235774304</c:v>
                </c:pt>
                <c:pt idx="97">
                  <c:v>-1603.6066235774304</c:v>
                </c:pt>
                <c:pt idx="98">
                  <c:v>-1603.6066235774304</c:v>
                </c:pt>
                <c:pt idx="99">
                  <c:v>-1603.6066235774304</c:v>
                </c:pt>
                <c:pt idx="100">
                  <c:v>-1603.6066235774304</c:v>
                </c:pt>
                <c:pt idx="101">
                  <c:v>-1603.6066235774304</c:v>
                </c:pt>
                <c:pt idx="102">
                  <c:v>-1603.6066235774304</c:v>
                </c:pt>
                <c:pt idx="103">
                  <c:v>-1603.6066235774304</c:v>
                </c:pt>
                <c:pt idx="104">
                  <c:v>-1603.6066235774304</c:v>
                </c:pt>
                <c:pt idx="105">
                  <c:v>-1603.6066235774304</c:v>
                </c:pt>
                <c:pt idx="106">
                  <c:v>-1603.6066235774304</c:v>
                </c:pt>
                <c:pt idx="107">
                  <c:v>-1603.6066235774304</c:v>
                </c:pt>
                <c:pt idx="108">
                  <c:v>-1603.6066235774304</c:v>
                </c:pt>
                <c:pt idx="109">
                  <c:v>-1603.6066235774304</c:v>
                </c:pt>
                <c:pt idx="110">
                  <c:v>-1603.6066235774304</c:v>
                </c:pt>
                <c:pt idx="111">
                  <c:v>-1603.6066235774304</c:v>
                </c:pt>
                <c:pt idx="112">
                  <c:v>-1603.6066235774304</c:v>
                </c:pt>
                <c:pt idx="113">
                  <c:v>-1603.6066235774304</c:v>
                </c:pt>
                <c:pt idx="114">
                  <c:v>-1603.6066235774304</c:v>
                </c:pt>
                <c:pt idx="115">
                  <c:v>-1603.6066235774304</c:v>
                </c:pt>
                <c:pt idx="116">
                  <c:v>-1603.6066235774304</c:v>
                </c:pt>
                <c:pt idx="117">
                  <c:v>-1603.6066235774304</c:v>
                </c:pt>
                <c:pt idx="118">
                  <c:v>-1603.6066235774304</c:v>
                </c:pt>
                <c:pt idx="119">
                  <c:v>-1603.6066235774304</c:v>
                </c:pt>
                <c:pt idx="120">
                  <c:v>-1603.6066235774304</c:v>
                </c:pt>
                <c:pt idx="121">
                  <c:v>-1603.6066235774304</c:v>
                </c:pt>
                <c:pt idx="122">
                  <c:v>-1603.6066235774304</c:v>
                </c:pt>
                <c:pt idx="123">
                  <c:v>-1603.6066235774304</c:v>
                </c:pt>
                <c:pt idx="124">
                  <c:v>-1603.6066235774304</c:v>
                </c:pt>
                <c:pt idx="125">
                  <c:v>-1603.6066235774304</c:v>
                </c:pt>
                <c:pt idx="126">
                  <c:v>-1603.6066235774304</c:v>
                </c:pt>
                <c:pt idx="127">
                  <c:v>-1603.6066235774304</c:v>
                </c:pt>
                <c:pt idx="128">
                  <c:v>-1603.6066235774304</c:v>
                </c:pt>
                <c:pt idx="129">
                  <c:v>-1603.6066235774304</c:v>
                </c:pt>
                <c:pt idx="130">
                  <c:v>-1603.6066235774304</c:v>
                </c:pt>
                <c:pt idx="131">
                  <c:v>-1603.6066235774304</c:v>
                </c:pt>
                <c:pt idx="132">
                  <c:v>-1603.6066235774304</c:v>
                </c:pt>
                <c:pt idx="133">
                  <c:v>-1603.6066235774304</c:v>
                </c:pt>
                <c:pt idx="134">
                  <c:v>-1603.6066235774304</c:v>
                </c:pt>
                <c:pt idx="135">
                  <c:v>-1603.6066235774304</c:v>
                </c:pt>
                <c:pt idx="136">
                  <c:v>-1603.6066235774304</c:v>
                </c:pt>
                <c:pt idx="137">
                  <c:v>-1603.6066235774304</c:v>
                </c:pt>
                <c:pt idx="138">
                  <c:v>-1603.6066235774304</c:v>
                </c:pt>
                <c:pt idx="139">
                  <c:v>-1603.6066235774304</c:v>
                </c:pt>
                <c:pt idx="140">
                  <c:v>-1603.6066235774304</c:v>
                </c:pt>
                <c:pt idx="141">
                  <c:v>-1603.6066235774304</c:v>
                </c:pt>
                <c:pt idx="142">
                  <c:v>-1603.6066235774304</c:v>
                </c:pt>
                <c:pt idx="143">
                  <c:v>-1603.6066235774304</c:v>
                </c:pt>
                <c:pt idx="144">
                  <c:v>-1603.6066235774304</c:v>
                </c:pt>
                <c:pt idx="145">
                  <c:v>-1603.6066235774304</c:v>
                </c:pt>
                <c:pt idx="146">
                  <c:v>-1603.6066235774304</c:v>
                </c:pt>
                <c:pt idx="147">
                  <c:v>-1603.6066235774304</c:v>
                </c:pt>
                <c:pt idx="148">
                  <c:v>-1603.6066235774304</c:v>
                </c:pt>
                <c:pt idx="149">
                  <c:v>-1603.6066235774304</c:v>
                </c:pt>
                <c:pt idx="150">
                  <c:v>-1603.6066235774304</c:v>
                </c:pt>
                <c:pt idx="151">
                  <c:v>-1603.6066235774304</c:v>
                </c:pt>
                <c:pt idx="152">
                  <c:v>-1603.6066235774304</c:v>
                </c:pt>
                <c:pt idx="153">
                  <c:v>-1603.6066235774304</c:v>
                </c:pt>
                <c:pt idx="154">
                  <c:v>-1603.6066235774304</c:v>
                </c:pt>
                <c:pt idx="155">
                  <c:v>-1603.6066235774304</c:v>
                </c:pt>
                <c:pt idx="156">
                  <c:v>-1603.6066235774304</c:v>
                </c:pt>
                <c:pt idx="157">
                  <c:v>-1603.6066235774304</c:v>
                </c:pt>
                <c:pt idx="158">
                  <c:v>-1603.6066235774304</c:v>
                </c:pt>
                <c:pt idx="159">
                  <c:v>-1603.6066235774304</c:v>
                </c:pt>
                <c:pt idx="160">
                  <c:v>-1603.6066235774304</c:v>
                </c:pt>
                <c:pt idx="161">
                  <c:v>-1603.6066235774304</c:v>
                </c:pt>
                <c:pt idx="162">
                  <c:v>-1603.6066235774304</c:v>
                </c:pt>
                <c:pt idx="163">
                  <c:v>-1603.6066235774304</c:v>
                </c:pt>
                <c:pt idx="164">
                  <c:v>-1603.6066235774304</c:v>
                </c:pt>
                <c:pt idx="165">
                  <c:v>-1603.6066235774304</c:v>
                </c:pt>
                <c:pt idx="166">
                  <c:v>-1603.6066235774304</c:v>
                </c:pt>
                <c:pt idx="167">
                  <c:v>-1603.6066235774304</c:v>
                </c:pt>
                <c:pt idx="168">
                  <c:v>-1603.6066235774304</c:v>
                </c:pt>
                <c:pt idx="169">
                  <c:v>-1603.6066235774304</c:v>
                </c:pt>
                <c:pt idx="170">
                  <c:v>-1603.6066235774304</c:v>
                </c:pt>
                <c:pt idx="171">
                  <c:v>-1603.6066235774304</c:v>
                </c:pt>
                <c:pt idx="172">
                  <c:v>-1603.6066235774304</c:v>
                </c:pt>
                <c:pt idx="173">
                  <c:v>-1603.6066235774304</c:v>
                </c:pt>
                <c:pt idx="174">
                  <c:v>-1603.6066235774304</c:v>
                </c:pt>
                <c:pt idx="175">
                  <c:v>-1603.6066235774304</c:v>
                </c:pt>
                <c:pt idx="176">
                  <c:v>-1603.6066235774304</c:v>
                </c:pt>
                <c:pt idx="177">
                  <c:v>-1603.6066235774304</c:v>
                </c:pt>
                <c:pt idx="178">
                  <c:v>-1603.6066235774304</c:v>
                </c:pt>
                <c:pt idx="179">
                  <c:v>-1603.6066235774304</c:v>
                </c:pt>
                <c:pt idx="180">
                  <c:v>-1603.6066235774304</c:v>
                </c:pt>
                <c:pt idx="181">
                  <c:v>-1603.6066235774304</c:v>
                </c:pt>
                <c:pt idx="182">
                  <c:v>-1603.6066235774304</c:v>
                </c:pt>
                <c:pt idx="183">
                  <c:v>-1603.6066235774304</c:v>
                </c:pt>
                <c:pt idx="184">
                  <c:v>-1603.6066235774304</c:v>
                </c:pt>
                <c:pt idx="185">
                  <c:v>-1603.6066235774304</c:v>
                </c:pt>
                <c:pt idx="186">
                  <c:v>-1603.6066235774304</c:v>
                </c:pt>
                <c:pt idx="187">
                  <c:v>-1603.6066235774304</c:v>
                </c:pt>
                <c:pt idx="188">
                  <c:v>-1603.6066235774304</c:v>
                </c:pt>
                <c:pt idx="189">
                  <c:v>-1603.6066235774304</c:v>
                </c:pt>
                <c:pt idx="190">
                  <c:v>-1603.6066235774304</c:v>
                </c:pt>
                <c:pt idx="191">
                  <c:v>-1603.6066235774304</c:v>
                </c:pt>
                <c:pt idx="192">
                  <c:v>-1603.6066235774304</c:v>
                </c:pt>
                <c:pt idx="193">
                  <c:v>-1603.6066235774304</c:v>
                </c:pt>
                <c:pt idx="194">
                  <c:v>-1603.6066235774304</c:v>
                </c:pt>
                <c:pt idx="195">
                  <c:v>-1603.6066235774304</c:v>
                </c:pt>
                <c:pt idx="196">
                  <c:v>-1603.6066235774304</c:v>
                </c:pt>
                <c:pt idx="197">
                  <c:v>-1603.6066235774304</c:v>
                </c:pt>
                <c:pt idx="198">
                  <c:v>-1603.6066235774304</c:v>
                </c:pt>
                <c:pt idx="199">
                  <c:v>-1603.6066235774304</c:v>
                </c:pt>
                <c:pt idx="200">
                  <c:v>-1603.6066235774304</c:v>
                </c:pt>
                <c:pt idx="201">
                  <c:v>-1603.6066235774304</c:v>
                </c:pt>
                <c:pt idx="202">
                  <c:v>-1603.6066235774304</c:v>
                </c:pt>
                <c:pt idx="203">
                  <c:v>-1603.6066235774304</c:v>
                </c:pt>
                <c:pt idx="204">
                  <c:v>-1603.6066235774304</c:v>
                </c:pt>
                <c:pt idx="205">
                  <c:v>-1603.6066235774304</c:v>
                </c:pt>
                <c:pt idx="206">
                  <c:v>-1603.6066235774304</c:v>
                </c:pt>
                <c:pt idx="207">
                  <c:v>-1603.6066235774304</c:v>
                </c:pt>
                <c:pt idx="208">
                  <c:v>-1603.6066235774304</c:v>
                </c:pt>
                <c:pt idx="209">
                  <c:v>-1603.6066235774304</c:v>
                </c:pt>
                <c:pt idx="210">
                  <c:v>-1603.6066235774304</c:v>
                </c:pt>
                <c:pt idx="211">
                  <c:v>-1603.6066235774304</c:v>
                </c:pt>
                <c:pt idx="212">
                  <c:v>-1603.6066235774304</c:v>
                </c:pt>
                <c:pt idx="213">
                  <c:v>-1603.6066235774304</c:v>
                </c:pt>
                <c:pt idx="214">
                  <c:v>-1603.6066235774304</c:v>
                </c:pt>
                <c:pt idx="215">
                  <c:v>-1603.6066235774304</c:v>
                </c:pt>
                <c:pt idx="216">
                  <c:v>-1603.6066235774304</c:v>
                </c:pt>
                <c:pt idx="217">
                  <c:v>-1603.6066235774304</c:v>
                </c:pt>
                <c:pt idx="218">
                  <c:v>-1603.6066235774304</c:v>
                </c:pt>
                <c:pt idx="219">
                  <c:v>-1603.6066235774304</c:v>
                </c:pt>
                <c:pt idx="220">
                  <c:v>-1603.6066235774304</c:v>
                </c:pt>
                <c:pt idx="221">
                  <c:v>-1603.6066235774304</c:v>
                </c:pt>
                <c:pt idx="222">
                  <c:v>-1603.6066235774304</c:v>
                </c:pt>
                <c:pt idx="223">
                  <c:v>-1603.6066235774304</c:v>
                </c:pt>
                <c:pt idx="224">
                  <c:v>-1603.6066235774304</c:v>
                </c:pt>
                <c:pt idx="225">
                  <c:v>-1603.6066235774304</c:v>
                </c:pt>
                <c:pt idx="226">
                  <c:v>-1603.6066235774304</c:v>
                </c:pt>
                <c:pt idx="227">
                  <c:v>-1603.6066235774304</c:v>
                </c:pt>
                <c:pt idx="228">
                  <c:v>-1603.6066235774304</c:v>
                </c:pt>
                <c:pt idx="229">
                  <c:v>-1603.6066235774304</c:v>
                </c:pt>
                <c:pt idx="230">
                  <c:v>-1603.6066235774304</c:v>
                </c:pt>
                <c:pt idx="231">
                  <c:v>-1603.6066235774304</c:v>
                </c:pt>
                <c:pt idx="232">
                  <c:v>-1603.6066235774304</c:v>
                </c:pt>
                <c:pt idx="233">
                  <c:v>-1603.6066235774304</c:v>
                </c:pt>
                <c:pt idx="234">
                  <c:v>-1603.6066235774304</c:v>
                </c:pt>
                <c:pt idx="235">
                  <c:v>-1603.6066235774304</c:v>
                </c:pt>
                <c:pt idx="236">
                  <c:v>-1603.6066235774304</c:v>
                </c:pt>
                <c:pt idx="237">
                  <c:v>-1603.6066235774304</c:v>
                </c:pt>
                <c:pt idx="238">
                  <c:v>-1603.6066235774304</c:v>
                </c:pt>
                <c:pt idx="239">
                  <c:v>-1603.6066235774304</c:v>
                </c:pt>
                <c:pt idx="240">
                  <c:v>-1603.6066235774304</c:v>
                </c:pt>
                <c:pt idx="241">
                  <c:v>-1603.6066235774304</c:v>
                </c:pt>
                <c:pt idx="242">
                  <c:v>-1603.6066235774304</c:v>
                </c:pt>
                <c:pt idx="243">
                  <c:v>-1603.6066235774304</c:v>
                </c:pt>
                <c:pt idx="244">
                  <c:v>-1603.6066235774304</c:v>
                </c:pt>
                <c:pt idx="245">
                  <c:v>-1603.6066235774304</c:v>
                </c:pt>
                <c:pt idx="246">
                  <c:v>-1603.6066235774304</c:v>
                </c:pt>
                <c:pt idx="247">
                  <c:v>-1603.6066235774304</c:v>
                </c:pt>
                <c:pt idx="248">
                  <c:v>-1603.6066235774304</c:v>
                </c:pt>
                <c:pt idx="249">
                  <c:v>-1603.6066235774304</c:v>
                </c:pt>
                <c:pt idx="250">
                  <c:v>-1603.6066235774304</c:v>
                </c:pt>
                <c:pt idx="251">
                  <c:v>-1603.6066235774304</c:v>
                </c:pt>
                <c:pt idx="252">
                  <c:v>-1603.6066235774304</c:v>
                </c:pt>
                <c:pt idx="253">
                  <c:v>-1603.6066235774304</c:v>
                </c:pt>
                <c:pt idx="254">
                  <c:v>-1603.6066235774304</c:v>
                </c:pt>
                <c:pt idx="255">
                  <c:v>-1603.6066235774304</c:v>
                </c:pt>
                <c:pt idx="256">
                  <c:v>-1603.6066235774304</c:v>
                </c:pt>
                <c:pt idx="257">
                  <c:v>-1603.6066235774304</c:v>
                </c:pt>
                <c:pt idx="258">
                  <c:v>-1603.6066235774304</c:v>
                </c:pt>
                <c:pt idx="259">
                  <c:v>-1603.6066235774304</c:v>
                </c:pt>
                <c:pt idx="260">
                  <c:v>-1603.6066235774304</c:v>
                </c:pt>
                <c:pt idx="261">
                  <c:v>-1603.6066235774304</c:v>
                </c:pt>
                <c:pt idx="262">
                  <c:v>-1603.6066235774304</c:v>
                </c:pt>
                <c:pt idx="263">
                  <c:v>-1603.6066235774304</c:v>
                </c:pt>
                <c:pt idx="264">
                  <c:v>-1603.6066235774304</c:v>
                </c:pt>
                <c:pt idx="265">
                  <c:v>-1603.6066235774304</c:v>
                </c:pt>
                <c:pt idx="266">
                  <c:v>-1603.6066235774304</c:v>
                </c:pt>
                <c:pt idx="267">
                  <c:v>-1603.6066235774304</c:v>
                </c:pt>
                <c:pt idx="268">
                  <c:v>-1603.6066235774304</c:v>
                </c:pt>
                <c:pt idx="269">
                  <c:v>-1603.6066235774304</c:v>
                </c:pt>
                <c:pt idx="270">
                  <c:v>-1603.6066235774304</c:v>
                </c:pt>
                <c:pt idx="271">
                  <c:v>-1603.6066235774304</c:v>
                </c:pt>
                <c:pt idx="272">
                  <c:v>-1603.6066235774304</c:v>
                </c:pt>
                <c:pt idx="273">
                  <c:v>-1603.6066235774304</c:v>
                </c:pt>
                <c:pt idx="274">
                  <c:v>-1603.6066235774304</c:v>
                </c:pt>
                <c:pt idx="275">
                  <c:v>448.0334196552401</c:v>
                </c:pt>
                <c:pt idx="276">
                  <c:v>448.0334196552401</c:v>
                </c:pt>
                <c:pt idx="277">
                  <c:v>448.0334196552401</c:v>
                </c:pt>
                <c:pt idx="278">
                  <c:v>448.0334196552401</c:v>
                </c:pt>
                <c:pt idx="279">
                  <c:v>448.0334196552401</c:v>
                </c:pt>
                <c:pt idx="280">
                  <c:v>448.0334196552401</c:v>
                </c:pt>
                <c:pt idx="281">
                  <c:v>448.0334196552401</c:v>
                </c:pt>
                <c:pt idx="282">
                  <c:v>448.0334196552401</c:v>
                </c:pt>
                <c:pt idx="283">
                  <c:v>448.0334196552401</c:v>
                </c:pt>
                <c:pt idx="284">
                  <c:v>448.0334196552401</c:v>
                </c:pt>
                <c:pt idx="285">
                  <c:v>448.0334196552401</c:v>
                </c:pt>
                <c:pt idx="286">
                  <c:v>448.0334196552401</c:v>
                </c:pt>
                <c:pt idx="287">
                  <c:v>448.0334196552401</c:v>
                </c:pt>
                <c:pt idx="288">
                  <c:v>448.0334196552401</c:v>
                </c:pt>
                <c:pt idx="289">
                  <c:v>448.0334196552401</c:v>
                </c:pt>
                <c:pt idx="290">
                  <c:v>448.0334196552401</c:v>
                </c:pt>
                <c:pt idx="291">
                  <c:v>448.0334196552401</c:v>
                </c:pt>
                <c:pt idx="292">
                  <c:v>448.0334196552401</c:v>
                </c:pt>
                <c:pt idx="293">
                  <c:v>448.0334196552401</c:v>
                </c:pt>
                <c:pt idx="294">
                  <c:v>448.0334196552401</c:v>
                </c:pt>
                <c:pt idx="295">
                  <c:v>448.0334196552401</c:v>
                </c:pt>
                <c:pt idx="296">
                  <c:v>448.0334196552401</c:v>
                </c:pt>
                <c:pt idx="297">
                  <c:v>448.0334196552401</c:v>
                </c:pt>
                <c:pt idx="298">
                  <c:v>448.0334196552401</c:v>
                </c:pt>
                <c:pt idx="299">
                  <c:v>448.0334196552401</c:v>
                </c:pt>
                <c:pt idx="300">
                  <c:v>448.0334196552401</c:v>
                </c:pt>
                <c:pt idx="301">
                  <c:v>448.0334196552401</c:v>
                </c:pt>
                <c:pt idx="302">
                  <c:v>448.0334196552401</c:v>
                </c:pt>
                <c:pt idx="303">
                  <c:v>448.0334196552401</c:v>
                </c:pt>
                <c:pt idx="304">
                  <c:v>448.0334196552401</c:v>
                </c:pt>
                <c:pt idx="305">
                  <c:v>448.0334196552401</c:v>
                </c:pt>
                <c:pt idx="306">
                  <c:v>448.0334196552401</c:v>
                </c:pt>
                <c:pt idx="307">
                  <c:v>448.0334196552401</c:v>
                </c:pt>
                <c:pt idx="308">
                  <c:v>448.0334196552401</c:v>
                </c:pt>
                <c:pt idx="309">
                  <c:v>448.0334196552401</c:v>
                </c:pt>
                <c:pt idx="310">
                  <c:v>448.0334196552401</c:v>
                </c:pt>
                <c:pt idx="311">
                  <c:v>448.0334196552401</c:v>
                </c:pt>
                <c:pt idx="312">
                  <c:v>448.0334196552401</c:v>
                </c:pt>
                <c:pt idx="313">
                  <c:v>448.0334196552401</c:v>
                </c:pt>
                <c:pt idx="314">
                  <c:v>448.0334196552401</c:v>
                </c:pt>
                <c:pt idx="315">
                  <c:v>448.0334196552401</c:v>
                </c:pt>
                <c:pt idx="316">
                  <c:v>448.0334196552401</c:v>
                </c:pt>
                <c:pt idx="317">
                  <c:v>448.0334196552401</c:v>
                </c:pt>
                <c:pt idx="318">
                  <c:v>448.0334196552401</c:v>
                </c:pt>
                <c:pt idx="319">
                  <c:v>448.0334196552401</c:v>
                </c:pt>
                <c:pt idx="320">
                  <c:v>448.0334196552401</c:v>
                </c:pt>
                <c:pt idx="321">
                  <c:v>448.0334196552401</c:v>
                </c:pt>
                <c:pt idx="322">
                  <c:v>448.0334196552401</c:v>
                </c:pt>
                <c:pt idx="323">
                  <c:v>448.0334196552401</c:v>
                </c:pt>
                <c:pt idx="324">
                  <c:v>448.0334196552401</c:v>
                </c:pt>
                <c:pt idx="325">
                  <c:v>448.0334196552401</c:v>
                </c:pt>
                <c:pt idx="326">
                  <c:v>448.0334196552401</c:v>
                </c:pt>
                <c:pt idx="327">
                  <c:v>448.0334196552401</c:v>
                </c:pt>
                <c:pt idx="328">
                  <c:v>448.0334196552401</c:v>
                </c:pt>
                <c:pt idx="329">
                  <c:v>448.0334196552401</c:v>
                </c:pt>
                <c:pt idx="330">
                  <c:v>448.0334196552401</c:v>
                </c:pt>
                <c:pt idx="331">
                  <c:v>448.0334196552401</c:v>
                </c:pt>
                <c:pt idx="332">
                  <c:v>448.0334196552401</c:v>
                </c:pt>
                <c:pt idx="333">
                  <c:v>448.0334196552401</c:v>
                </c:pt>
                <c:pt idx="334">
                  <c:v>448.0334196552401</c:v>
                </c:pt>
                <c:pt idx="335">
                  <c:v>448.0334196552401</c:v>
                </c:pt>
                <c:pt idx="336">
                  <c:v>448.0334196552401</c:v>
                </c:pt>
                <c:pt idx="337">
                  <c:v>448.0334196552401</c:v>
                </c:pt>
                <c:pt idx="338">
                  <c:v>448.0334196552401</c:v>
                </c:pt>
                <c:pt idx="339">
                  <c:v>448.0334196552401</c:v>
                </c:pt>
                <c:pt idx="340">
                  <c:v>448.0334196552401</c:v>
                </c:pt>
                <c:pt idx="341">
                  <c:v>448.0334196552401</c:v>
                </c:pt>
                <c:pt idx="342">
                  <c:v>448.0334196552401</c:v>
                </c:pt>
                <c:pt idx="343">
                  <c:v>448.0334196552401</c:v>
                </c:pt>
                <c:pt idx="344">
                  <c:v>448.0334196552401</c:v>
                </c:pt>
                <c:pt idx="345">
                  <c:v>448.0334196552401</c:v>
                </c:pt>
                <c:pt idx="346">
                  <c:v>448.0334196552401</c:v>
                </c:pt>
                <c:pt idx="347">
                  <c:v>448.0334196552401</c:v>
                </c:pt>
                <c:pt idx="348">
                  <c:v>448.0334196552401</c:v>
                </c:pt>
                <c:pt idx="349">
                  <c:v>448.0334196552401</c:v>
                </c:pt>
                <c:pt idx="350">
                  <c:v>448.0334196552401</c:v>
                </c:pt>
                <c:pt idx="351">
                  <c:v>448.0334196552401</c:v>
                </c:pt>
                <c:pt idx="352">
                  <c:v>448.0334196552401</c:v>
                </c:pt>
                <c:pt idx="353">
                  <c:v>448.0334196552401</c:v>
                </c:pt>
                <c:pt idx="354">
                  <c:v>448.0334196552401</c:v>
                </c:pt>
                <c:pt idx="355">
                  <c:v>448.0334196552401</c:v>
                </c:pt>
                <c:pt idx="356">
                  <c:v>448.0334196552401</c:v>
                </c:pt>
                <c:pt idx="357">
                  <c:v>448.0334196552401</c:v>
                </c:pt>
                <c:pt idx="358">
                  <c:v>448.0334196552401</c:v>
                </c:pt>
                <c:pt idx="359">
                  <c:v>448.0334196552401</c:v>
                </c:pt>
                <c:pt idx="360">
                  <c:v>448.0334196552401</c:v>
                </c:pt>
                <c:pt idx="361">
                  <c:v>448.0334196552401</c:v>
                </c:pt>
                <c:pt idx="362">
                  <c:v>448.0334196552401</c:v>
                </c:pt>
                <c:pt idx="363">
                  <c:v>448.0334196552401</c:v>
                </c:pt>
                <c:pt idx="364">
                  <c:v>448.0334196552401</c:v>
                </c:pt>
                <c:pt idx="365">
                  <c:v>448.0334196552401</c:v>
                </c:pt>
                <c:pt idx="366">
                  <c:v>448.0334196552401</c:v>
                </c:pt>
                <c:pt idx="367">
                  <c:v>448.0334196552401</c:v>
                </c:pt>
                <c:pt idx="368">
                  <c:v>448.0334196552401</c:v>
                </c:pt>
                <c:pt idx="369">
                  <c:v>448.0334196552401</c:v>
                </c:pt>
                <c:pt idx="370">
                  <c:v>448.0334196552401</c:v>
                </c:pt>
                <c:pt idx="371">
                  <c:v>448.0334196552401</c:v>
                </c:pt>
                <c:pt idx="372">
                  <c:v>448.0334196552401</c:v>
                </c:pt>
                <c:pt idx="373">
                  <c:v>448.0334196552401</c:v>
                </c:pt>
                <c:pt idx="374">
                  <c:v>448.0334196552401</c:v>
                </c:pt>
                <c:pt idx="375">
                  <c:v>448.0334196552401</c:v>
                </c:pt>
                <c:pt idx="376">
                  <c:v>448.0334196552401</c:v>
                </c:pt>
                <c:pt idx="377">
                  <c:v>448.0334196552401</c:v>
                </c:pt>
                <c:pt idx="378">
                  <c:v>448.0334196552401</c:v>
                </c:pt>
                <c:pt idx="379">
                  <c:v>448.0334196552401</c:v>
                </c:pt>
                <c:pt idx="380">
                  <c:v>448.0334196552401</c:v>
                </c:pt>
                <c:pt idx="381">
                  <c:v>448.0334196552401</c:v>
                </c:pt>
                <c:pt idx="382">
                  <c:v>448.0334196552401</c:v>
                </c:pt>
                <c:pt idx="383">
                  <c:v>448.0334196552401</c:v>
                </c:pt>
                <c:pt idx="384">
                  <c:v>448.0334196552401</c:v>
                </c:pt>
                <c:pt idx="385">
                  <c:v>448.0334196552401</c:v>
                </c:pt>
                <c:pt idx="386">
                  <c:v>448.0334196552401</c:v>
                </c:pt>
                <c:pt idx="387">
                  <c:v>448.0334196552401</c:v>
                </c:pt>
                <c:pt idx="388">
                  <c:v>448.0334196552401</c:v>
                </c:pt>
                <c:pt idx="389">
                  <c:v>448.0334196552401</c:v>
                </c:pt>
                <c:pt idx="390">
                  <c:v>448.0334196552401</c:v>
                </c:pt>
                <c:pt idx="391">
                  <c:v>448.0334196552401</c:v>
                </c:pt>
                <c:pt idx="392">
                  <c:v>448.0334196552401</c:v>
                </c:pt>
                <c:pt idx="393">
                  <c:v>448.0334196552401</c:v>
                </c:pt>
                <c:pt idx="394">
                  <c:v>448.0334196552401</c:v>
                </c:pt>
                <c:pt idx="395">
                  <c:v>448.0334196552401</c:v>
                </c:pt>
                <c:pt idx="396">
                  <c:v>448.0334196552401</c:v>
                </c:pt>
                <c:pt idx="397">
                  <c:v>448.0334196552401</c:v>
                </c:pt>
                <c:pt idx="398">
                  <c:v>448.0334196552401</c:v>
                </c:pt>
                <c:pt idx="399">
                  <c:v>448.0334196552401</c:v>
                </c:pt>
                <c:pt idx="400">
                  <c:v>448.0334196552401</c:v>
                </c:pt>
                <c:pt idx="401">
                  <c:v>448.0334196552401</c:v>
                </c:pt>
                <c:pt idx="402">
                  <c:v>448.0334196552401</c:v>
                </c:pt>
                <c:pt idx="403">
                  <c:v>448.0334196552401</c:v>
                </c:pt>
                <c:pt idx="404">
                  <c:v>448.0334196552401</c:v>
                </c:pt>
                <c:pt idx="405">
                  <c:v>448.0334196552401</c:v>
                </c:pt>
                <c:pt idx="406">
                  <c:v>448.0334196552401</c:v>
                </c:pt>
                <c:pt idx="407">
                  <c:v>448.0334196552401</c:v>
                </c:pt>
                <c:pt idx="408">
                  <c:v>448.0334196552401</c:v>
                </c:pt>
                <c:pt idx="409">
                  <c:v>448.0334196552401</c:v>
                </c:pt>
                <c:pt idx="410">
                  <c:v>448.0334196552401</c:v>
                </c:pt>
                <c:pt idx="411">
                  <c:v>448.0334196552401</c:v>
                </c:pt>
                <c:pt idx="412">
                  <c:v>448.0334196552401</c:v>
                </c:pt>
                <c:pt idx="413">
                  <c:v>448.0334196552401</c:v>
                </c:pt>
                <c:pt idx="414">
                  <c:v>448.0334196552401</c:v>
                </c:pt>
                <c:pt idx="415">
                  <c:v>448.0334196552401</c:v>
                </c:pt>
                <c:pt idx="416">
                  <c:v>448.0334196552401</c:v>
                </c:pt>
                <c:pt idx="417">
                  <c:v>448.0334196552401</c:v>
                </c:pt>
                <c:pt idx="418">
                  <c:v>448.0334196552401</c:v>
                </c:pt>
                <c:pt idx="419">
                  <c:v>448.0334196552401</c:v>
                </c:pt>
                <c:pt idx="420">
                  <c:v>448.0334196552401</c:v>
                </c:pt>
                <c:pt idx="421">
                  <c:v>448.0334196552401</c:v>
                </c:pt>
                <c:pt idx="422">
                  <c:v>448.0334196552401</c:v>
                </c:pt>
                <c:pt idx="423">
                  <c:v>448.0334196552401</c:v>
                </c:pt>
                <c:pt idx="424">
                  <c:v>448.0334196552401</c:v>
                </c:pt>
                <c:pt idx="425">
                  <c:v>448.0334196552401</c:v>
                </c:pt>
                <c:pt idx="426">
                  <c:v>448.0334196552401</c:v>
                </c:pt>
                <c:pt idx="427">
                  <c:v>448.0334196552401</c:v>
                </c:pt>
                <c:pt idx="428">
                  <c:v>448.0334196552401</c:v>
                </c:pt>
                <c:pt idx="429">
                  <c:v>448.0334196552401</c:v>
                </c:pt>
                <c:pt idx="430">
                  <c:v>448.0334196552401</c:v>
                </c:pt>
                <c:pt idx="431">
                  <c:v>448.0334196552401</c:v>
                </c:pt>
                <c:pt idx="432">
                  <c:v>448.0334196552401</c:v>
                </c:pt>
                <c:pt idx="433">
                  <c:v>448.0334196552401</c:v>
                </c:pt>
                <c:pt idx="434">
                  <c:v>448.0334196552401</c:v>
                </c:pt>
                <c:pt idx="435">
                  <c:v>448.0334196552401</c:v>
                </c:pt>
                <c:pt idx="436">
                  <c:v>448.0334196552401</c:v>
                </c:pt>
                <c:pt idx="437">
                  <c:v>448.0334196552401</c:v>
                </c:pt>
                <c:pt idx="438">
                  <c:v>448.0334196552401</c:v>
                </c:pt>
                <c:pt idx="439">
                  <c:v>448.0334196552401</c:v>
                </c:pt>
                <c:pt idx="440">
                  <c:v>448.0334196552401</c:v>
                </c:pt>
                <c:pt idx="441">
                  <c:v>448.0334196552401</c:v>
                </c:pt>
                <c:pt idx="442">
                  <c:v>448.0334196552401</c:v>
                </c:pt>
                <c:pt idx="443">
                  <c:v>448.0334196552401</c:v>
                </c:pt>
                <c:pt idx="444">
                  <c:v>448.0334196552401</c:v>
                </c:pt>
                <c:pt idx="445">
                  <c:v>448.0334196552401</c:v>
                </c:pt>
                <c:pt idx="446">
                  <c:v>448.0334196552401</c:v>
                </c:pt>
                <c:pt idx="447">
                  <c:v>448.0334196552401</c:v>
                </c:pt>
                <c:pt idx="448">
                  <c:v>448.0334196552401</c:v>
                </c:pt>
                <c:pt idx="449">
                  <c:v>448.0334196552401</c:v>
                </c:pt>
                <c:pt idx="450">
                  <c:v>448.0334196552401</c:v>
                </c:pt>
                <c:pt idx="451">
                  <c:v>448.0334196552401</c:v>
                </c:pt>
                <c:pt idx="452">
                  <c:v>448.0334196552401</c:v>
                </c:pt>
                <c:pt idx="453">
                  <c:v>448.0334196552401</c:v>
                </c:pt>
                <c:pt idx="454">
                  <c:v>448.0334196552401</c:v>
                </c:pt>
                <c:pt idx="455">
                  <c:v>448.0334196552401</c:v>
                </c:pt>
                <c:pt idx="456">
                  <c:v>448.0334196552401</c:v>
                </c:pt>
                <c:pt idx="457">
                  <c:v>448.0334196552401</c:v>
                </c:pt>
                <c:pt idx="458">
                  <c:v>448.0334196552401</c:v>
                </c:pt>
                <c:pt idx="459">
                  <c:v>448.0334196552401</c:v>
                </c:pt>
                <c:pt idx="460">
                  <c:v>448.0334196552401</c:v>
                </c:pt>
                <c:pt idx="461">
                  <c:v>448.0334196552401</c:v>
                </c:pt>
                <c:pt idx="462">
                  <c:v>448.0334196552401</c:v>
                </c:pt>
                <c:pt idx="463">
                  <c:v>448.0334196552401</c:v>
                </c:pt>
                <c:pt idx="464">
                  <c:v>448.0334196552401</c:v>
                </c:pt>
                <c:pt idx="465">
                  <c:v>448.0334196552401</c:v>
                </c:pt>
                <c:pt idx="466">
                  <c:v>448.0334196552401</c:v>
                </c:pt>
                <c:pt idx="467">
                  <c:v>448.0334196552401</c:v>
                </c:pt>
                <c:pt idx="468">
                  <c:v>448.0334196552401</c:v>
                </c:pt>
                <c:pt idx="469">
                  <c:v>448.0334196552401</c:v>
                </c:pt>
                <c:pt idx="470">
                  <c:v>448.0334196552401</c:v>
                </c:pt>
                <c:pt idx="471">
                  <c:v>448.0334196552401</c:v>
                </c:pt>
                <c:pt idx="472">
                  <c:v>448.0334196552401</c:v>
                </c:pt>
                <c:pt idx="473">
                  <c:v>448.0334196552401</c:v>
                </c:pt>
                <c:pt idx="474">
                  <c:v>448.0334196552401</c:v>
                </c:pt>
                <c:pt idx="475">
                  <c:v>448.0334196552401</c:v>
                </c:pt>
                <c:pt idx="476">
                  <c:v>448.0334196552401</c:v>
                </c:pt>
                <c:pt idx="477">
                  <c:v>448.0334196552401</c:v>
                </c:pt>
                <c:pt idx="478">
                  <c:v>448.0334196552401</c:v>
                </c:pt>
                <c:pt idx="479">
                  <c:v>448.0334196552401</c:v>
                </c:pt>
                <c:pt idx="480">
                  <c:v>448.0334196552401</c:v>
                </c:pt>
                <c:pt idx="481">
                  <c:v>448.0334196552401</c:v>
                </c:pt>
                <c:pt idx="482">
                  <c:v>448.0334196552401</c:v>
                </c:pt>
                <c:pt idx="483">
                  <c:v>448.0334196552401</c:v>
                </c:pt>
                <c:pt idx="484">
                  <c:v>448.0334196552401</c:v>
                </c:pt>
                <c:pt idx="485">
                  <c:v>448.0334196552401</c:v>
                </c:pt>
                <c:pt idx="486">
                  <c:v>448.0334196552401</c:v>
                </c:pt>
                <c:pt idx="487">
                  <c:v>448.0334196552401</c:v>
                </c:pt>
                <c:pt idx="488">
                  <c:v>448.0334196552401</c:v>
                </c:pt>
                <c:pt idx="489">
                  <c:v>448.0334196552401</c:v>
                </c:pt>
                <c:pt idx="490">
                  <c:v>448.0334196552401</c:v>
                </c:pt>
                <c:pt idx="491">
                  <c:v>448.0334196552401</c:v>
                </c:pt>
                <c:pt idx="492">
                  <c:v>448.0334196552401</c:v>
                </c:pt>
                <c:pt idx="493">
                  <c:v>448.0334196552401</c:v>
                </c:pt>
                <c:pt idx="494">
                  <c:v>448.0334196552401</c:v>
                </c:pt>
                <c:pt idx="495">
                  <c:v>448.0334196552401</c:v>
                </c:pt>
                <c:pt idx="496">
                  <c:v>448.0334196552401</c:v>
                </c:pt>
                <c:pt idx="497">
                  <c:v>448.0334196552401</c:v>
                </c:pt>
                <c:pt idx="498">
                  <c:v>448.0334196552401</c:v>
                </c:pt>
                <c:pt idx="499">
                  <c:v>448.0334196552401</c:v>
                </c:pt>
                <c:pt idx="500">
                  <c:v>448.0334196552401</c:v>
                </c:pt>
                <c:pt idx="501">
                  <c:v>448.0334196552401</c:v>
                </c:pt>
                <c:pt idx="502">
                  <c:v>448.0334196552401</c:v>
                </c:pt>
                <c:pt idx="503">
                  <c:v>448.0334196552401</c:v>
                </c:pt>
                <c:pt idx="504">
                  <c:v>448.0334196552401</c:v>
                </c:pt>
                <c:pt idx="505">
                  <c:v>448.0334196552401</c:v>
                </c:pt>
                <c:pt idx="506">
                  <c:v>448.0334196552401</c:v>
                </c:pt>
                <c:pt idx="507">
                  <c:v>448.0334196552401</c:v>
                </c:pt>
                <c:pt idx="508">
                  <c:v>448.0334196552401</c:v>
                </c:pt>
                <c:pt idx="509">
                  <c:v>448.0334196552401</c:v>
                </c:pt>
                <c:pt idx="510">
                  <c:v>448.0334196552401</c:v>
                </c:pt>
                <c:pt idx="511">
                  <c:v>448.0334196552401</c:v>
                </c:pt>
                <c:pt idx="512">
                  <c:v>448.0334196552401</c:v>
                </c:pt>
                <c:pt idx="513">
                  <c:v>448.0334196552401</c:v>
                </c:pt>
                <c:pt idx="514">
                  <c:v>448.0334196552401</c:v>
                </c:pt>
                <c:pt idx="515">
                  <c:v>448.0334196552401</c:v>
                </c:pt>
                <c:pt idx="516">
                  <c:v>448.0334196552401</c:v>
                </c:pt>
                <c:pt idx="517">
                  <c:v>448.0334196552401</c:v>
                </c:pt>
                <c:pt idx="518">
                  <c:v>448.0334196552401</c:v>
                </c:pt>
                <c:pt idx="519">
                  <c:v>448.0334196552401</c:v>
                </c:pt>
                <c:pt idx="520">
                  <c:v>448.0334196552401</c:v>
                </c:pt>
                <c:pt idx="521">
                  <c:v>448.0334196552401</c:v>
                </c:pt>
                <c:pt idx="522">
                  <c:v>448.0334196552401</c:v>
                </c:pt>
                <c:pt idx="523">
                  <c:v>448.0334196552401</c:v>
                </c:pt>
                <c:pt idx="524">
                  <c:v>448.0334196552401</c:v>
                </c:pt>
                <c:pt idx="525">
                  <c:v>448.0334196552401</c:v>
                </c:pt>
                <c:pt idx="526">
                  <c:v>448.0334196552401</c:v>
                </c:pt>
                <c:pt idx="527">
                  <c:v>448.0334196552401</c:v>
                </c:pt>
                <c:pt idx="528">
                  <c:v>448.0334196552401</c:v>
                </c:pt>
                <c:pt idx="529">
                  <c:v>448.0334196552401</c:v>
                </c:pt>
                <c:pt idx="530">
                  <c:v>448.0334196552401</c:v>
                </c:pt>
                <c:pt idx="531">
                  <c:v>448.0334196552401</c:v>
                </c:pt>
                <c:pt idx="532">
                  <c:v>448.0334196552401</c:v>
                </c:pt>
                <c:pt idx="533">
                  <c:v>448.0334196552401</c:v>
                </c:pt>
                <c:pt idx="534">
                  <c:v>448.0334196552401</c:v>
                </c:pt>
                <c:pt idx="535">
                  <c:v>448.0334196552401</c:v>
                </c:pt>
                <c:pt idx="536">
                  <c:v>448.0334196552401</c:v>
                </c:pt>
                <c:pt idx="537">
                  <c:v>448.0334196552401</c:v>
                </c:pt>
                <c:pt idx="538">
                  <c:v>448.0334196552401</c:v>
                </c:pt>
                <c:pt idx="539">
                  <c:v>448.0334196552401</c:v>
                </c:pt>
                <c:pt idx="540">
                  <c:v>448.0334196552401</c:v>
                </c:pt>
                <c:pt idx="541">
                  <c:v>448.0334196552401</c:v>
                </c:pt>
                <c:pt idx="542">
                  <c:v>448.0334196552401</c:v>
                </c:pt>
                <c:pt idx="543">
                  <c:v>448.0334196552401</c:v>
                </c:pt>
                <c:pt idx="544">
                  <c:v>448.0334196552401</c:v>
                </c:pt>
                <c:pt idx="545">
                  <c:v>448.0334196552401</c:v>
                </c:pt>
                <c:pt idx="546">
                  <c:v>448.0334196552401</c:v>
                </c:pt>
                <c:pt idx="547">
                  <c:v>448.0334196552401</c:v>
                </c:pt>
                <c:pt idx="548">
                  <c:v>448.0334196552401</c:v>
                </c:pt>
                <c:pt idx="549">
                  <c:v>448.0334196552401</c:v>
                </c:pt>
                <c:pt idx="550">
                  <c:v>448.0334196552401</c:v>
                </c:pt>
                <c:pt idx="551">
                  <c:v>448.0334196552401</c:v>
                </c:pt>
                <c:pt idx="552">
                  <c:v>448.0334196552401</c:v>
                </c:pt>
                <c:pt idx="553">
                  <c:v>448.0334196552401</c:v>
                </c:pt>
                <c:pt idx="554">
                  <c:v>448.0334196552401</c:v>
                </c:pt>
                <c:pt idx="555">
                  <c:v>448.0334196552401</c:v>
                </c:pt>
                <c:pt idx="556">
                  <c:v>448.0334196552401</c:v>
                </c:pt>
                <c:pt idx="557">
                  <c:v>448.0334196552401</c:v>
                </c:pt>
                <c:pt idx="558">
                  <c:v>448.0334196552401</c:v>
                </c:pt>
                <c:pt idx="559">
                  <c:v>448.0334196552401</c:v>
                </c:pt>
                <c:pt idx="560">
                  <c:v>448.0334196552401</c:v>
                </c:pt>
                <c:pt idx="561">
                  <c:v>448.0334196552401</c:v>
                </c:pt>
                <c:pt idx="562">
                  <c:v>448.0334196552401</c:v>
                </c:pt>
                <c:pt idx="563">
                  <c:v>448.0334196552401</c:v>
                </c:pt>
                <c:pt idx="564">
                  <c:v>448.0334196552401</c:v>
                </c:pt>
                <c:pt idx="565">
                  <c:v>448.0334196552401</c:v>
                </c:pt>
                <c:pt idx="566">
                  <c:v>448.0334196552401</c:v>
                </c:pt>
                <c:pt idx="567">
                  <c:v>448.0334196552401</c:v>
                </c:pt>
                <c:pt idx="568">
                  <c:v>448.0334196552401</c:v>
                </c:pt>
                <c:pt idx="569">
                  <c:v>448.0334196552401</c:v>
                </c:pt>
                <c:pt idx="570">
                  <c:v>448.0334196552401</c:v>
                </c:pt>
                <c:pt idx="571">
                  <c:v>448.0334196552401</c:v>
                </c:pt>
                <c:pt idx="572">
                  <c:v>448.0334196552401</c:v>
                </c:pt>
                <c:pt idx="573">
                  <c:v>448.0334196552401</c:v>
                </c:pt>
                <c:pt idx="574">
                  <c:v>448.0334196552401</c:v>
                </c:pt>
                <c:pt idx="575">
                  <c:v>448.0334196552401</c:v>
                </c:pt>
                <c:pt idx="576">
                  <c:v>448.0334196552401</c:v>
                </c:pt>
                <c:pt idx="577">
                  <c:v>448.0334196552401</c:v>
                </c:pt>
                <c:pt idx="578">
                  <c:v>448.0334196552401</c:v>
                </c:pt>
                <c:pt idx="579">
                  <c:v>448.0334196552401</c:v>
                </c:pt>
                <c:pt idx="580">
                  <c:v>997.84140488178764</c:v>
                </c:pt>
                <c:pt idx="581">
                  <c:v>997.84140488178764</c:v>
                </c:pt>
                <c:pt idx="582">
                  <c:v>997.84140488178764</c:v>
                </c:pt>
                <c:pt idx="583">
                  <c:v>997.84140488178764</c:v>
                </c:pt>
                <c:pt idx="584">
                  <c:v>997.84140488178764</c:v>
                </c:pt>
                <c:pt idx="585">
                  <c:v>997.84140488178764</c:v>
                </c:pt>
                <c:pt idx="586">
                  <c:v>997.84140488178764</c:v>
                </c:pt>
                <c:pt idx="587">
                  <c:v>997.84140488178764</c:v>
                </c:pt>
                <c:pt idx="588">
                  <c:v>997.84140488178764</c:v>
                </c:pt>
                <c:pt idx="589">
                  <c:v>997.84140488178764</c:v>
                </c:pt>
                <c:pt idx="590">
                  <c:v>997.84140488178764</c:v>
                </c:pt>
                <c:pt idx="591">
                  <c:v>997.84140488178764</c:v>
                </c:pt>
                <c:pt idx="592">
                  <c:v>997.84140488178764</c:v>
                </c:pt>
                <c:pt idx="593">
                  <c:v>997.84140488178764</c:v>
                </c:pt>
                <c:pt idx="594">
                  <c:v>997.84140488178764</c:v>
                </c:pt>
                <c:pt idx="595">
                  <c:v>997.84140488178764</c:v>
                </c:pt>
                <c:pt idx="596">
                  <c:v>997.84140488178764</c:v>
                </c:pt>
                <c:pt idx="597">
                  <c:v>997.84140488178764</c:v>
                </c:pt>
                <c:pt idx="598">
                  <c:v>997.84140488178764</c:v>
                </c:pt>
                <c:pt idx="599">
                  <c:v>997.84140488178764</c:v>
                </c:pt>
                <c:pt idx="600">
                  <c:v>997.84140488178764</c:v>
                </c:pt>
                <c:pt idx="601">
                  <c:v>997.84140488178764</c:v>
                </c:pt>
                <c:pt idx="602">
                  <c:v>997.84140488178764</c:v>
                </c:pt>
                <c:pt idx="603">
                  <c:v>997.84140488178764</c:v>
                </c:pt>
                <c:pt idx="604">
                  <c:v>997.84140488178764</c:v>
                </c:pt>
                <c:pt idx="605">
                  <c:v>997.84140488178764</c:v>
                </c:pt>
                <c:pt idx="606">
                  <c:v>997.84140488178764</c:v>
                </c:pt>
                <c:pt idx="607">
                  <c:v>997.84140488178764</c:v>
                </c:pt>
                <c:pt idx="608">
                  <c:v>997.84140488178764</c:v>
                </c:pt>
                <c:pt idx="609">
                  <c:v>997.84140488178764</c:v>
                </c:pt>
                <c:pt idx="610">
                  <c:v>997.84140488178764</c:v>
                </c:pt>
                <c:pt idx="611">
                  <c:v>997.84140488178764</c:v>
                </c:pt>
                <c:pt idx="612">
                  <c:v>997.84140488178764</c:v>
                </c:pt>
                <c:pt idx="613">
                  <c:v>997.84140488178764</c:v>
                </c:pt>
                <c:pt idx="614">
                  <c:v>997.84140488178764</c:v>
                </c:pt>
                <c:pt idx="615">
                  <c:v>997.84140488178764</c:v>
                </c:pt>
                <c:pt idx="616">
                  <c:v>997.84140488178764</c:v>
                </c:pt>
                <c:pt idx="617">
                  <c:v>997.84140488178764</c:v>
                </c:pt>
                <c:pt idx="618">
                  <c:v>997.84140488178764</c:v>
                </c:pt>
                <c:pt idx="619">
                  <c:v>997.84140488178764</c:v>
                </c:pt>
                <c:pt idx="620">
                  <c:v>997.84140488178764</c:v>
                </c:pt>
                <c:pt idx="621">
                  <c:v>997.84140488178764</c:v>
                </c:pt>
                <c:pt idx="622">
                  <c:v>997.84140488178764</c:v>
                </c:pt>
                <c:pt idx="623">
                  <c:v>997.84140488178764</c:v>
                </c:pt>
                <c:pt idx="624">
                  <c:v>997.84140488178764</c:v>
                </c:pt>
                <c:pt idx="625">
                  <c:v>997.84140488178764</c:v>
                </c:pt>
                <c:pt idx="626">
                  <c:v>997.84140488178764</c:v>
                </c:pt>
                <c:pt idx="627">
                  <c:v>997.84140488178764</c:v>
                </c:pt>
                <c:pt idx="628">
                  <c:v>997.84140488178764</c:v>
                </c:pt>
                <c:pt idx="629">
                  <c:v>997.84140488178764</c:v>
                </c:pt>
                <c:pt idx="630">
                  <c:v>997.84140488178764</c:v>
                </c:pt>
                <c:pt idx="631">
                  <c:v>997.84140488178764</c:v>
                </c:pt>
                <c:pt idx="632">
                  <c:v>997.84140488178764</c:v>
                </c:pt>
                <c:pt idx="633">
                  <c:v>997.84140488178764</c:v>
                </c:pt>
                <c:pt idx="634">
                  <c:v>997.84140488178764</c:v>
                </c:pt>
                <c:pt idx="635">
                  <c:v>997.84140488178764</c:v>
                </c:pt>
                <c:pt idx="636">
                  <c:v>997.84140488178764</c:v>
                </c:pt>
                <c:pt idx="637">
                  <c:v>997.84140488178764</c:v>
                </c:pt>
                <c:pt idx="638">
                  <c:v>997.84140488178764</c:v>
                </c:pt>
                <c:pt idx="639">
                  <c:v>997.84140488178764</c:v>
                </c:pt>
                <c:pt idx="640">
                  <c:v>997.84140488178764</c:v>
                </c:pt>
                <c:pt idx="641">
                  <c:v>997.84140488178764</c:v>
                </c:pt>
                <c:pt idx="642">
                  <c:v>997.84140488178764</c:v>
                </c:pt>
                <c:pt idx="643">
                  <c:v>997.84140488178764</c:v>
                </c:pt>
                <c:pt idx="644">
                  <c:v>997.84140488178764</c:v>
                </c:pt>
                <c:pt idx="645">
                  <c:v>997.84140488178764</c:v>
                </c:pt>
                <c:pt idx="646">
                  <c:v>997.84140488178764</c:v>
                </c:pt>
                <c:pt idx="647">
                  <c:v>997.84140488178764</c:v>
                </c:pt>
                <c:pt idx="648">
                  <c:v>997.84140488178764</c:v>
                </c:pt>
                <c:pt idx="649">
                  <c:v>997.84140488178764</c:v>
                </c:pt>
                <c:pt idx="650">
                  <c:v>997.84140488178764</c:v>
                </c:pt>
                <c:pt idx="651">
                  <c:v>997.84140488178764</c:v>
                </c:pt>
                <c:pt idx="652">
                  <c:v>997.84140488178764</c:v>
                </c:pt>
                <c:pt idx="653">
                  <c:v>997.84140488178764</c:v>
                </c:pt>
                <c:pt idx="654">
                  <c:v>997.84140488178764</c:v>
                </c:pt>
                <c:pt idx="655">
                  <c:v>997.84140488178764</c:v>
                </c:pt>
                <c:pt idx="656">
                  <c:v>997.84140488178764</c:v>
                </c:pt>
                <c:pt idx="657">
                  <c:v>997.84140488178764</c:v>
                </c:pt>
                <c:pt idx="658">
                  <c:v>997.84140488178764</c:v>
                </c:pt>
                <c:pt idx="659">
                  <c:v>997.84140488178764</c:v>
                </c:pt>
                <c:pt idx="660">
                  <c:v>997.84140488178764</c:v>
                </c:pt>
                <c:pt idx="661">
                  <c:v>997.84140488178764</c:v>
                </c:pt>
                <c:pt idx="662">
                  <c:v>997.84140488178764</c:v>
                </c:pt>
                <c:pt idx="663">
                  <c:v>997.84140488178764</c:v>
                </c:pt>
                <c:pt idx="664">
                  <c:v>997.84140488178764</c:v>
                </c:pt>
                <c:pt idx="665">
                  <c:v>997.84140488178764</c:v>
                </c:pt>
                <c:pt idx="666">
                  <c:v>997.84140488178764</c:v>
                </c:pt>
                <c:pt idx="667">
                  <c:v>997.84140488178764</c:v>
                </c:pt>
                <c:pt idx="668">
                  <c:v>997.84140488178764</c:v>
                </c:pt>
                <c:pt idx="669">
                  <c:v>997.84140488178764</c:v>
                </c:pt>
                <c:pt idx="670">
                  <c:v>997.84140488178764</c:v>
                </c:pt>
                <c:pt idx="671">
                  <c:v>997.84140488178764</c:v>
                </c:pt>
                <c:pt idx="672">
                  <c:v>997.84140488178764</c:v>
                </c:pt>
                <c:pt idx="673">
                  <c:v>997.84140488178764</c:v>
                </c:pt>
                <c:pt idx="674">
                  <c:v>997.84140488178764</c:v>
                </c:pt>
                <c:pt idx="675">
                  <c:v>997.84140488178764</c:v>
                </c:pt>
                <c:pt idx="676">
                  <c:v>997.84140488178764</c:v>
                </c:pt>
                <c:pt idx="677">
                  <c:v>997.84140488178764</c:v>
                </c:pt>
                <c:pt idx="678">
                  <c:v>997.84140488178764</c:v>
                </c:pt>
                <c:pt idx="679">
                  <c:v>997.84140488178764</c:v>
                </c:pt>
                <c:pt idx="680">
                  <c:v>997.84140488178764</c:v>
                </c:pt>
                <c:pt idx="681">
                  <c:v>997.84140488178764</c:v>
                </c:pt>
                <c:pt idx="682">
                  <c:v>997.84140488178764</c:v>
                </c:pt>
                <c:pt idx="683">
                  <c:v>997.84140488178764</c:v>
                </c:pt>
                <c:pt idx="684">
                  <c:v>997.84140488178764</c:v>
                </c:pt>
                <c:pt idx="685">
                  <c:v>997.84140488178764</c:v>
                </c:pt>
                <c:pt idx="686">
                  <c:v>997.84140488178764</c:v>
                </c:pt>
                <c:pt idx="687">
                  <c:v>997.84140488178764</c:v>
                </c:pt>
                <c:pt idx="688">
                  <c:v>997.84140488178764</c:v>
                </c:pt>
                <c:pt idx="689">
                  <c:v>997.84140488178764</c:v>
                </c:pt>
                <c:pt idx="690">
                  <c:v>997.84140488178764</c:v>
                </c:pt>
                <c:pt idx="691">
                  <c:v>997.84140488178764</c:v>
                </c:pt>
                <c:pt idx="692">
                  <c:v>997.84140488178764</c:v>
                </c:pt>
                <c:pt idx="693">
                  <c:v>997.84140488178764</c:v>
                </c:pt>
                <c:pt idx="694">
                  <c:v>997.84140488178764</c:v>
                </c:pt>
                <c:pt idx="695">
                  <c:v>997.84140488178764</c:v>
                </c:pt>
                <c:pt idx="696">
                  <c:v>997.84140488178764</c:v>
                </c:pt>
                <c:pt idx="697">
                  <c:v>997.84140488178764</c:v>
                </c:pt>
                <c:pt idx="698">
                  <c:v>997.84140488178764</c:v>
                </c:pt>
                <c:pt idx="699">
                  <c:v>997.84140488178764</c:v>
                </c:pt>
                <c:pt idx="700">
                  <c:v>997.84140488178764</c:v>
                </c:pt>
                <c:pt idx="701">
                  <c:v>997.84140488178764</c:v>
                </c:pt>
                <c:pt idx="702">
                  <c:v>997.84140488178764</c:v>
                </c:pt>
                <c:pt idx="703">
                  <c:v>997.84140488178764</c:v>
                </c:pt>
                <c:pt idx="704">
                  <c:v>997.84140488178764</c:v>
                </c:pt>
                <c:pt idx="705">
                  <c:v>997.84140488178764</c:v>
                </c:pt>
                <c:pt idx="706">
                  <c:v>997.84140488178764</c:v>
                </c:pt>
                <c:pt idx="707">
                  <c:v>997.84140488178764</c:v>
                </c:pt>
                <c:pt idx="708">
                  <c:v>997.84140488178764</c:v>
                </c:pt>
                <c:pt idx="709">
                  <c:v>997.84140488178764</c:v>
                </c:pt>
                <c:pt idx="710">
                  <c:v>997.84140488178764</c:v>
                </c:pt>
                <c:pt idx="711">
                  <c:v>997.84140488178764</c:v>
                </c:pt>
                <c:pt idx="712">
                  <c:v>997.84140488178764</c:v>
                </c:pt>
                <c:pt idx="713">
                  <c:v>997.84140488178764</c:v>
                </c:pt>
                <c:pt idx="714">
                  <c:v>997.84140488178764</c:v>
                </c:pt>
                <c:pt idx="715">
                  <c:v>997.84140488178764</c:v>
                </c:pt>
                <c:pt idx="716">
                  <c:v>997.84140488178764</c:v>
                </c:pt>
                <c:pt idx="717">
                  <c:v>997.84140488178764</c:v>
                </c:pt>
                <c:pt idx="718">
                  <c:v>997.84140488178764</c:v>
                </c:pt>
                <c:pt idx="719">
                  <c:v>997.84140488178764</c:v>
                </c:pt>
                <c:pt idx="720">
                  <c:v>997.84140488178764</c:v>
                </c:pt>
                <c:pt idx="721">
                  <c:v>997.84140488178764</c:v>
                </c:pt>
                <c:pt idx="722">
                  <c:v>997.84140488178764</c:v>
                </c:pt>
                <c:pt idx="723">
                  <c:v>997.84140488178764</c:v>
                </c:pt>
                <c:pt idx="724">
                  <c:v>997.84140488178764</c:v>
                </c:pt>
                <c:pt idx="725">
                  <c:v>997.84140488178764</c:v>
                </c:pt>
                <c:pt idx="726">
                  <c:v>997.84140488178764</c:v>
                </c:pt>
                <c:pt idx="727">
                  <c:v>997.84140488178764</c:v>
                </c:pt>
                <c:pt idx="728">
                  <c:v>997.84140488178764</c:v>
                </c:pt>
                <c:pt idx="729">
                  <c:v>997.84140488178764</c:v>
                </c:pt>
                <c:pt idx="730">
                  <c:v>997.84140488178764</c:v>
                </c:pt>
                <c:pt idx="731">
                  <c:v>997.84140488178764</c:v>
                </c:pt>
                <c:pt idx="732">
                  <c:v>997.84140488178764</c:v>
                </c:pt>
                <c:pt idx="733">
                  <c:v>997.84140488178764</c:v>
                </c:pt>
                <c:pt idx="734">
                  <c:v>997.84140488178764</c:v>
                </c:pt>
                <c:pt idx="735">
                  <c:v>997.84140488178764</c:v>
                </c:pt>
                <c:pt idx="736">
                  <c:v>997.84140488178764</c:v>
                </c:pt>
                <c:pt idx="737">
                  <c:v>997.84140488178764</c:v>
                </c:pt>
                <c:pt idx="738">
                  <c:v>997.84140488178764</c:v>
                </c:pt>
                <c:pt idx="739">
                  <c:v>997.84140488178764</c:v>
                </c:pt>
                <c:pt idx="740">
                  <c:v>997.84140488178764</c:v>
                </c:pt>
                <c:pt idx="741">
                  <c:v>997.84140488178764</c:v>
                </c:pt>
                <c:pt idx="742">
                  <c:v>997.84140488178764</c:v>
                </c:pt>
                <c:pt idx="743">
                  <c:v>997.84140488178764</c:v>
                </c:pt>
                <c:pt idx="744">
                  <c:v>997.84140488178764</c:v>
                </c:pt>
                <c:pt idx="745">
                  <c:v>997.84140488178764</c:v>
                </c:pt>
                <c:pt idx="746">
                  <c:v>997.84140488178764</c:v>
                </c:pt>
                <c:pt idx="747">
                  <c:v>997.84140488178764</c:v>
                </c:pt>
                <c:pt idx="748">
                  <c:v>997.84140488178764</c:v>
                </c:pt>
                <c:pt idx="749">
                  <c:v>997.84140488178764</c:v>
                </c:pt>
                <c:pt idx="750">
                  <c:v>997.84140488178764</c:v>
                </c:pt>
                <c:pt idx="751">
                  <c:v>997.84140488178764</c:v>
                </c:pt>
                <c:pt idx="752">
                  <c:v>997.84140488178764</c:v>
                </c:pt>
                <c:pt idx="753">
                  <c:v>997.84140488178764</c:v>
                </c:pt>
                <c:pt idx="754">
                  <c:v>997.84140488178764</c:v>
                </c:pt>
                <c:pt idx="755">
                  <c:v>997.84140488178764</c:v>
                </c:pt>
                <c:pt idx="756">
                  <c:v>997.84140488178764</c:v>
                </c:pt>
                <c:pt idx="757">
                  <c:v>997.84140488178764</c:v>
                </c:pt>
                <c:pt idx="758">
                  <c:v>997.84140488178764</c:v>
                </c:pt>
                <c:pt idx="759">
                  <c:v>997.84140488178764</c:v>
                </c:pt>
                <c:pt idx="760">
                  <c:v>997.84140488178764</c:v>
                </c:pt>
                <c:pt idx="761">
                  <c:v>997.84140488178764</c:v>
                </c:pt>
                <c:pt idx="762">
                  <c:v>997.84140488178764</c:v>
                </c:pt>
                <c:pt idx="763">
                  <c:v>997.84140488178764</c:v>
                </c:pt>
                <c:pt idx="764">
                  <c:v>997.84140488178764</c:v>
                </c:pt>
                <c:pt idx="765">
                  <c:v>997.84140488178764</c:v>
                </c:pt>
                <c:pt idx="766">
                  <c:v>997.84140488178764</c:v>
                </c:pt>
                <c:pt idx="767">
                  <c:v>997.84140488178764</c:v>
                </c:pt>
                <c:pt idx="768">
                  <c:v>997.84140488178764</c:v>
                </c:pt>
                <c:pt idx="769">
                  <c:v>997.84140488178764</c:v>
                </c:pt>
                <c:pt idx="770">
                  <c:v>997.84140488178764</c:v>
                </c:pt>
                <c:pt idx="771">
                  <c:v>997.84140488178764</c:v>
                </c:pt>
                <c:pt idx="772">
                  <c:v>997.84140488178764</c:v>
                </c:pt>
                <c:pt idx="773">
                  <c:v>997.84140488178764</c:v>
                </c:pt>
                <c:pt idx="774">
                  <c:v>997.84140488178764</c:v>
                </c:pt>
                <c:pt idx="775">
                  <c:v>997.84140488178764</c:v>
                </c:pt>
                <c:pt idx="776">
                  <c:v>997.84140488178764</c:v>
                </c:pt>
                <c:pt idx="777">
                  <c:v>997.84140488178764</c:v>
                </c:pt>
                <c:pt idx="778">
                  <c:v>997.84140488178764</c:v>
                </c:pt>
                <c:pt idx="779">
                  <c:v>997.84140488178764</c:v>
                </c:pt>
                <c:pt idx="780">
                  <c:v>997.84140488178764</c:v>
                </c:pt>
                <c:pt idx="781">
                  <c:v>997.84140488178764</c:v>
                </c:pt>
                <c:pt idx="782">
                  <c:v>997.84140488178764</c:v>
                </c:pt>
                <c:pt idx="783">
                  <c:v>997.84140488178764</c:v>
                </c:pt>
                <c:pt idx="784">
                  <c:v>997.84140488178764</c:v>
                </c:pt>
                <c:pt idx="785">
                  <c:v>997.84140488178764</c:v>
                </c:pt>
                <c:pt idx="786">
                  <c:v>997.84140488178764</c:v>
                </c:pt>
                <c:pt idx="787">
                  <c:v>997.84140488178764</c:v>
                </c:pt>
                <c:pt idx="788">
                  <c:v>997.84140488178764</c:v>
                </c:pt>
                <c:pt idx="789">
                  <c:v>997.84140488178764</c:v>
                </c:pt>
                <c:pt idx="790">
                  <c:v>997.84140488178764</c:v>
                </c:pt>
                <c:pt idx="791">
                  <c:v>997.84140488178764</c:v>
                </c:pt>
                <c:pt idx="792">
                  <c:v>997.84140488178764</c:v>
                </c:pt>
                <c:pt idx="793">
                  <c:v>997.84140488178764</c:v>
                </c:pt>
                <c:pt idx="794">
                  <c:v>997.84140488178764</c:v>
                </c:pt>
                <c:pt idx="795">
                  <c:v>997.84140488178764</c:v>
                </c:pt>
                <c:pt idx="796">
                  <c:v>997.84140488178764</c:v>
                </c:pt>
                <c:pt idx="797">
                  <c:v>997.84140488178764</c:v>
                </c:pt>
                <c:pt idx="798">
                  <c:v>997.84140488178764</c:v>
                </c:pt>
                <c:pt idx="799">
                  <c:v>997.84140488178764</c:v>
                </c:pt>
                <c:pt idx="800">
                  <c:v>997.84140488178764</c:v>
                </c:pt>
                <c:pt idx="801">
                  <c:v>997.84140488178764</c:v>
                </c:pt>
                <c:pt idx="802">
                  <c:v>997.84140488178764</c:v>
                </c:pt>
                <c:pt idx="803">
                  <c:v>997.84140488178764</c:v>
                </c:pt>
                <c:pt idx="804">
                  <c:v>997.84140488178764</c:v>
                </c:pt>
                <c:pt idx="805">
                  <c:v>997.84140488178764</c:v>
                </c:pt>
                <c:pt idx="806">
                  <c:v>997.84140488178764</c:v>
                </c:pt>
                <c:pt idx="807">
                  <c:v>997.84140488178764</c:v>
                </c:pt>
                <c:pt idx="808">
                  <c:v>997.84140488178764</c:v>
                </c:pt>
                <c:pt idx="809">
                  <c:v>997.84140488178764</c:v>
                </c:pt>
                <c:pt idx="810">
                  <c:v>997.84140488178764</c:v>
                </c:pt>
                <c:pt idx="811">
                  <c:v>997.84140488178764</c:v>
                </c:pt>
                <c:pt idx="812">
                  <c:v>997.84140488178764</c:v>
                </c:pt>
                <c:pt idx="813">
                  <c:v>997.84140488178764</c:v>
                </c:pt>
                <c:pt idx="814">
                  <c:v>997.84140488178764</c:v>
                </c:pt>
                <c:pt idx="815">
                  <c:v>997.84140488178764</c:v>
                </c:pt>
                <c:pt idx="816">
                  <c:v>997.84140488178764</c:v>
                </c:pt>
                <c:pt idx="817">
                  <c:v>997.84140488178764</c:v>
                </c:pt>
                <c:pt idx="818">
                  <c:v>997.84140488178764</c:v>
                </c:pt>
                <c:pt idx="819">
                  <c:v>997.84140488178764</c:v>
                </c:pt>
                <c:pt idx="820">
                  <c:v>997.84140488178764</c:v>
                </c:pt>
                <c:pt idx="821">
                  <c:v>997.84140488178764</c:v>
                </c:pt>
                <c:pt idx="822">
                  <c:v>997.84140488178764</c:v>
                </c:pt>
                <c:pt idx="823">
                  <c:v>997.84140488178764</c:v>
                </c:pt>
                <c:pt idx="824">
                  <c:v>997.84140488178764</c:v>
                </c:pt>
                <c:pt idx="825">
                  <c:v>997.84140488178764</c:v>
                </c:pt>
                <c:pt idx="826">
                  <c:v>997.84140488178764</c:v>
                </c:pt>
                <c:pt idx="827">
                  <c:v>997.84140488178764</c:v>
                </c:pt>
                <c:pt idx="828">
                  <c:v>997.84140488178764</c:v>
                </c:pt>
                <c:pt idx="829">
                  <c:v>997.84140488178764</c:v>
                </c:pt>
                <c:pt idx="830">
                  <c:v>997.84140488178764</c:v>
                </c:pt>
                <c:pt idx="831">
                  <c:v>997.84140488178764</c:v>
                </c:pt>
                <c:pt idx="832">
                  <c:v>997.84140488178764</c:v>
                </c:pt>
                <c:pt idx="833">
                  <c:v>997.84140488178764</c:v>
                </c:pt>
                <c:pt idx="834">
                  <c:v>997.84140488178764</c:v>
                </c:pt>
                <c:pt idx="835">
                  <c:v>997.84140488178764</c:v>
                </c:pt>
                <c:pt idx="836">
                  <c:v>997.84140488178764</c:v>
                </c:pt>
                <c:pt idx="837">
                  <c:v>997.84140488178764</c:v>
                </c:pt>
                <c:pt idx="838">
                  <c:v>997.84140488178764</c:v>
                </c:pt>
                <c:pt idx="839">
                  <c:v>997.84140488178764</c:v>
                </c:pt>
                <c:pt idx="840">
                  <c:v>997.84140488178764</c:v>
                </c:pt>
                <c:pt idx="841">
                  <c:v>997.84140488178764</c:v>
                </c:pt>
                <c:pt idx="842">
                  <c:v>997.84140488178764</c:v>
                </c:pt>
                <c:pt idx="843">
                  <c:v>997.84140488178764</c:v>
                </c:pt>
                <c:pt idx="844">
                  <c:v>997.84140488178764</c:v>
                </c:pt>
                <c:pt idx="845">
                  <c:v>997.84140488178764</c:v>
                </c:pt>
                <c:pt idx="846">
                  <c:v>997.84140488178764</c:v>
                </c:pt>
                <c:pt idx="847">
                  <c:v>997.84140488178764</c:v>
                </c:pt>
                <c:pt idx="848">
                  <c:v>997.84140488178764</c:v>
                </c:pt>
                <c:pt idx="849">
                  <c:v>997.84140488178764</c:v>
                </c:pt>
                <c:pt idx="850">
                  <c:v>997.84140488178764</c:v>
                </c:pt>
                <c:pt idx="851">
                  <c:v>997.84140488178764</c:v>
                </c:pt>
                <c:pt idx="852">
                  <c:v>997.84140488178764</c:v>
                </c:pt>
                <c:pt idx="853">
                  <c:v>997.84140488178764</c:v>
                </c:pt>
                <c:pt idx="854">
                  <c:v>997.84140488178764</c:v>
                </c:pt>
                <c:pt idx="855">
                  <c:v>997.84140488178764</c:v>
                </c:pt>
                <c:pt idx="856">
                  <c:v>997.84140488178764</c:v>
                </c:pt>
                <c:pt idx="857">
                  <c:v>997.84140488178764</c:v>
                </c:pt>
                <c:pt idx="858">
                  <c:v>997.84140488178764</c:v>
                </c:pt>
                <c:pt idx="859">
                  <c:v>997.84140488178764</c:v>
                </c:pt>
                <c:pt idx="860">
                  <c:v>997.84140488178764</c:v>
                </c:pt>
                <c:pt idx="861">
                  <c:v>997.84140488178764</c:v>
                </c:pt>
                <c:pt idx="862">
                  <c:v>997.84140488178764</c:v>
                </c:pt>
                <c:pt idx="863">
                  <c:v>997.84140488178764</c:v>
                </c:pt>
                <c:pt idx="864">
                  <c:v>997.84140488178764</c:v>
                </c:pt>
                <c:pt idx="865">
                  <c:v>997.84140488178764</c:v>
                </c:pt>
                <c:pt idx="866">
                  <c:v>997.84140488178764</c:v>
                </c:pt>
                <c:pt idx="867">
                  <c:v>997.84140488178764</c:v>
                </c:pt>
                <c:pt idx="868">
                  <c:v>997.84140488178764</c:v>
                </c:pt>
                <c:pt idx="869">
                  <c:v>997.84140488178764</c:v>
                </c:pt>
                <c:pt idx="870">
                  <c:v>997.84140488178764</c:v>
                </c:pt>
                <c:pt idx="871">
                  <c:v>997.84140488178764</c:v>
                </c:pt>
                <c:pt idx="872">
                  <c:v>997.84140488178764</c:v>
                </c:pt>
                <c:pt idx="873">
                  <c:v>997.84140488178764</c:v>
                </c:pt>
                <c:pt idx="874">
                  <c:v>997.84140488178764</c:v>
                </c:pt>
                <c:pt idx="875">
                  <c:v>997.84140488178764</c:v>
                </c:pt>
                <c:pt idx="876">
                  <c:v>997.84140488178764</c:v>
                </c:pt>
                <c:pt idx="877">
                  <c:v>997.84140488178764</c:v>
                </c:pt>
                <c:pt idx="878">
                  <c:v>997.84140488178764</c:v>
                </c:pt>
                <c:pt idx="879">
                  <c:v>997.84140488178764</c:v>
                </c:pt>
                <c:pt idx="880">
                  <c:v>997.84140488178764</c:v>
                </c:pt>
                <c:pt idx="881">
                  <c:v>997.84140488178764</c:v>
                </c:pt>
                <c:pt idx="882">
                  <c:v>997.84140488178764</c:v>
                </c:pt>
                <c:pt idx="883">
                  <c:v>997.84140488178764</c:v>
                </c:pt>
                <c:pt idx="884">
                  <c:v>997.84140488178764</c:v>
                </c:pt>
                <c:pt idx="885">
                  <c:v>997.84140488178764</c:v>
                </c:pt>
                <c:pt idx="886">
                  <c:v>3.4106051316484809E-13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-248.73026420164345</c:v>
                </c:pt>
                <c:pt idx="276">
                  <c:v>-248.73026420164345</c:v>
                </c:pt>
                <c:pt idx="277">
                  <c:v>-248.73026420164345</c:v>
                </c:pt>
                <c:pt idx="278">
                  <c:v>-248.73026420164345</c:v>
                </c:pt>
                <c:pt idx="279">
                  <c:v>-248.73026420164345</c:v>
                </c:pt>
                <c:pt idx="280">
                  <c:v>-248.73026420164345</c:v>
                </c:pt>
                <c:pt idx="281">
                  <c:v>-248.73026420164345</c:v>
                </c:pt>
                <c:pt idx="282">
                  <c:v>-248.73026420164345</c:v>
                </c:pt>
                <c:pt idx="283">
                  <c:v>-248.73026420164345</c:v>
                </c:pt>
                <c:pt idx="284">
                  <c:v>-248.73026420164345</c:v>
                </c:pt>
                <c:pt idx="285">
                  <c:v>-248.73026420164345</c:v>
                </c:pt>
                <c:pt idx="286">
                  <c:v>-248.73026420164345</c:v>
                </c:pt>
                <c:pt idx="287">
                  <c:v>-248.73026420164345</c:v>
                </c:pt>
                <c:pt idx="288">
                  <c:v>-248.73026420164345</c:v>
                </c:pt>
                <c:pt idx="289">
                  <c:v>-248.73026420164345</c:v>
                </c:pt>
                <c:pt idx="290">
                  <c:v>-248.73026420164345</c:v>
                </c:pt>
                <c:pt idx="291">
                  <c:v>-248.73026420164345</c:v>
                </c:pt>
                <c:pt idx="292">
                  <c:v>-248.73026420164345</c:v>
                </c:pt>
                <c:pt idx="293">
                  <c:v>-248.73026420164345</c:v>
                </c:pt>
                <c:pt idx="294">
                  <c:v>-248.73026420164345</c:v>
                </c:pt>
                <c:pt idx="295">
                  <c:v>-248.73026420164345</c:v>
                </c:pt>
                <c:pt idx="296">
                  <c:v>-248.73026420164345</c:v>
                </c:pt>
                <c:pt idx="297">
                  <c:v>-248.73026420164345</c:v>
                </c:pt>
                <c:pt idx="298">
                  <c:v>-248.73026420164345</c:v>
                </c:pt>
                <c:pt idx="299">
                  <c:v>-248.73026420164345</c:v>
                </c:pt>
                <c:pt idx="300">
                  <c:v>-248.73026420164345</c:v>
                </c:pt>
                <c:pt idx="301">
                  <c:v>-248.73026420164345</c:v>
                </c:pt>
                <c:pt idx="302">
                  <c:v>-248.73026420164345</c:v>
                </c:pt>
                <c:pt idx="303">
                  <c:v>-248.73026420164345</c:v>
                </c:pt>
                <c:pt idx="304">
                  <c:v>-248.73026420164345</c:v>
                </c:pt>
                <c:pt idx="305">
                  <c:v>-248.73026420164345</c:v>
                </c:pt>
                <c:pt idx="306">
                  <c:v>-248.73026420164345</c:v>
                </c:pt>
                <c:pt idx="307">
                  <c:v>-248.73026420164345</c:v>
                </c:pt>
                <c:pt idx="308">
                  <c:v>-248.73026420164345</c:v>
                </c:pt>
                <c:pt idx="309">
                  <c:v>-248.73026420164345</c:v>
                </c:pt>
                <c:pt idx="310">
                  <c:v>-248.73026420164345</c:v>
                </c:pt>
                <c:pt idx="311">
                  <c:v>-248.73026420164345</c:v>
                </c:pt>
                <c:pt idx="312">
                  <c:v>-248.73026420164345</c:v>
                </c:pt>
                <c:pt idx="313">
                  <c:v>-248.73026420164345</c:v>
                </c:pt>
                <c:pt idx="314">
                  <c:v>-248.73026420164345</c:v>
                </c:pt>
                <c:pt idx="315">
                  <c:v>-248.73026420164345</c:v>
                </c:pt>
                <c:pt idx="316">
                  <c:v>-248.73026420164345</c:v>
                </c:pt>
                <c:pt idx="317">
                  <c:v>-248.73026420164345</c:v>
                </c:pt>
                <c:pt idx="318">
                  <c:v>-248.73026420164345</c:v>
                </c:pt>
                <c:pt idx="319">
                  <c:v>-248.73026420164345</c:v>
                </c:pt>
                <c:pt idx="320">
                  <c:v>-248.73026420164345</c:v>
                </c:pt>
                <c:pt idx="321">
                  <c:v>-248.73026420164345</c:v>
                </c:pt>
                <c:pt idx="322">
                  <c:v>-248.73026420164345</c:v>
                </c:pt>
                <c:pt idx="323">
                  <c:v>-248.73026420164345</c:v>
                </c:pt>
                <c:pt idx="324">
                  <c:v>-248.73026420164345</c:v>
                </c:pt>
                <c:pt idx="325">
                  <c:v>-248.73026420164345</c:v>
                </c:pt>
                <c:pt idx="326">
                  <c:v>-248.73026420164345</c:v>
                </c:pt>
                <c:pt idx="327">
                  <c:v>-248.73026420164345</c:v>
                </c:pt>
                <c:pt idx="328">
                  <c:v>-248.73026420164345</c:v>
                </c:pt>
                <c:pt idx="329">
                  <c:v>-248.73026420164345</c:v>
                </c:pt>
                <c:pt idx="330">
                  <c:v>-248.73026420164345</c:v>
                </c:pt>
                <c:pt idx="331">
                  <c:v>-248.73026420164345</c:v>
                </c:pt>
                <c:pt idx="332">
                  <c:v>-248.73026420164345</c:v>
                </c:pt>
                <c:pt idx="333">
                  <c:v>-248.73026420164345</c:v>
                </c:pt>
                <c:pt idx="334">
                  <c:v>-248.73026420164345</c:v>
                </c:pt>
                <c:pt idx="335">
                  <c:v>-248.73026420164345</c:v>
                </c:pt>
                <c:pt idx="336">
                  <c:v>-248.73026420164345</c:v>
                </c:pt>
                <c:pt idx="337">
                  <c:v>-248.73026420164345</c:v>
                </c:pt>
                <c:pt idx="338">
                  <c:v>-248.73026420164345</c:v>
                </c:pt>
                <c:pt idx="339">
                  <c:v>-248.73026420164345</c:v>
                </c:pt>
                <c:pt idx="340">
                  <c:v>-248.73026420164345</c:v>
                </c:pt>
                <c:pt idx="341">
                  <c:v>-248.73026420164345</c:v>
                </c:pt>
                <c:pt idx="342">
                  <c:v>-248.73026420164345</c:v>
                </c:pt>
                <c:pt idx="343">
                  <c:v>-248.73026420164345</c:v>
                </c:pt>
                <c:pt idx="344">
                  <c:v>-248.73026420164345</c:v>
                </c:pt>
                <c:pt idx="345">
                  <c:v>-248.73026420164345</c:v>
                </c:pt>
                <c:pt idx="346">
                  <c:v>-248.73026420164345</c:v>
                </c:pt>
                <c:pt idx="347">
                  <c:v>-248.73026420164345</c:v>
                </c:pt>
                <c:pt idx="348">
                  <c:v>-248.73026420164345</c:v>
                </c:pt>
                <c:pt idx="349">
                  <c:v>-248.73026420164345</c:v>
                </c:pt>
                <c:pt idx="350">
                  <c:v>-248.73026420164345</c:v>
                </c:pt>
                <c:pt idx="351">
                  <c:v>-248.73026420164345</c:v>
                </c:pt>
                <c:pt idx="352">
                  <c:v>-248.73026420164345</c:v>
                </c:pt>
                <c:pt idx="353">
                  <c:v>-248.73026420164345</c:v>
                </c:pt>
                <c:pt idx="354">
                  <c:v>-248.73026420164345</c:v>
                </c:pt>
                <c:pt idx="355">
                  <c:v>-248.73026420164345</c:v>
                </c:pt>
                <c:pt idx="356">
                  <c:v>-248.73026420164345</c:v>
                </c:pt>
                <c:pt idx="357">
                  <c:v>-248.73026420164345</c:v>
                </c:pt>
                <c:pt idx="358">
                  <c:v>-248.73026420164345</c:v>
                </c:pt>
                <c:pt idx="359">
                  <c:v>-248.73026420164345</c:v>
                </c:pt>
                <c:pt idx="360">
                  <c:v>-248.73026420164345</c:v>
                </c:pt>
                <c:pt idx="361">
                  <c:v>-248.73026420164345</c:v>
                </c:pt>
                <c:pt idx="362">
                  <c:v>-248.73026420164345</c:v>
                </c:pt>
                <c:pt idx="363">
                  <c:v>-248.73026420164345</c:v>
                </c:pt>
                <c:pt idx="364">
                  <c:v>-248.73026420164345</c:v>
                </c:pt>
                <c:pt idx="365">
                  <c:v>-248.73026420164345</c:v>
                </c:pt>
                <c:pt idx="366">
                  <c:v>-248.73026420164345</c:v>
                </c:pt>
                <c:pt idx="367">
                  <c:v>-248.73026420164345</c:v>
                </c:pt>
                <c:pt idx="368">
                  <c:v>-248.73026420164345</c:v>
                </c:pt>
                <c:pt idx="369">
                  <c:v>-248.73026420164345</c:v>
                </c:pt>
                <c:pt idx="370">
                  <c:v>-248.73026420164345</c:v>
                </c:pt>
                <c:pt idx="371">
                  <c:v>-248.73026420164345</c:v>
                </c:pt>
                <c:pt idx="372">
                  <c:v>-248.73026420164345</c:v>
                </c:pt>
                <c:pt idx="373">
                  <c:v>-248.73026420164345</c:v>
                </c:pt>
                <c:pt idx="374">
                  <c:v>-248.73026420164345</c:v>
                </c:pt>
                <c:pt idx="375">
                  <c:v>-248.73026420164345</c:v>
                </c:pt>
                <c:pt idx="376">
                  <c:v>-248.73026420164345</c:v>
                </c:pt>
                <c:pt idx="377">
                  <c:v>-248.73026420164345</c:v>
                </c:pt>
                <c:pt idx="378">
                  <c:v>-248.73026420164345</c:v>
                </c:pt>
                <c:pt idx="379">
                  <c:v>-248.73026420164345</c:v>
                </c:pt>
                <c:pt idx="380">
                  <c:v>-248.73026420164345</c:v>
                </c:pt>
                <c:pt idx="381">
                  <c:v>-248.73026420164345</c:v>
                </c:pt>
                <c:pt idx="382">
                  <c:v>-248.73026420164345</c:v>
                </c:pt>
                <c:pt idx="383">
                  <c:v>-248.73026420164345</c:v>
                </c:pt>
                <c:pt idx="384">
                  <c:v>-248.73026420164345</c:v>
                </c:pt>
                <c:pt idx="385">
                  <c:v>-248.73026420164345</c:v>
                </c:pt>
                <c:pt idx="386">
                  <c:v>-248.73026420164345</c:v>
                </c:pt>
                <c:pt idx="387">
                  <c:v>-248.73026420164345</c:v>
                </c:pt>
                <c:pt idx="388">
                  <c:v>-248.73026420164345</c:v>
                </c:pt>
                <c:pt idx="389">
                  <c:v>-248.73026420164345</c:v>
                </c:pt>
                <c:pt idx="390">
                  <c:v>-248.73026420164345</c:v>
                </c:pt>
                <c:pt idx="391">
                  <c:v>-248.73026420164345</c:v>
                </c:pt>
                <c:pt idx="392">
                  <c:v>-248.73026420164345</c:v>
                </c:pt>
                <c:pt idx="393">
                  <c:v>-248.73026420164345</c:v>
                </c:pt>
                <c:pt idx="394">
                  <c:v>-248.73026420164345</c:v>
                </c:pt>
                <c:pt idx="395">
                  <c:v>-248.73026420164345</c:v>
                </c:pt>
                <c:pt idx="396">
                  <c:v>-248.73026420164345</c:v>
                </c:pt>
                <c:pt idx="397">
                  <c:v>-248.73026420164345</c:v>
                </c:pt>
                <c:pt idx="398">
                  <c:v>-248.73026420164345</c:v>
                </c:pt>
                <c:pt idx="399">
                  <c:v>-248.73026420164345</c:v>
                </c:pt>
                <c:pt idx="400">
                  <c:v>-248.73026420164345</c:v>
                </c:pt>
                <c:pt idx="401">
                  <c:v>-248.73026420164345</c:v>
                </c:pt>
                <c:pt idx="402">
                  <c:v>-248.73026420164345</c:v>
                </c:pt>
                <c:pt idx="403">
                  <c:v>-248.73026420164345</c:v>
                </c:pt>
                <c:pt idx="404">
                  <c:v>-248.73026420164345</c:v>
                </c:pt>
                <c:pt idx="405">
                  <c:v>-248.73026420164345</c:v>
                </c:pt>
                <c:pt idx="406">
                  <c:v>-248.73026420164345</c:v>
                </c:pt>
                <c:pt idx="407">
                  <c:v>-248.73026420164345</c:v>
                </c:pt>
                <c:pt idx="408">
                  <c:v>-248.73026420164345</c:v>
                </c:pt>
                <c:pt idx="409">
                  <c:v>-248.73026420164345</c:v>
                </c:pt>
                <c:pt idx="410">
                  <c:v>-248.73026420164345</c:v>
                </c:pt>
                <c:pt idx="411">
                  <c:v>-248.73026420164345</c:v>
                </c:pt>
                <c:pt idx="412">
                  <c:v>-248.73026420164345</c:v>
                </c:pt>
                <c:pt idx="413">
                  <c:v>-248.73026420164345</c:v>
                </c:pt>
                <c:pt idx="414">
                  <c:v>-248.73026420164345</c:v>
                </c:pt>
                <c:pt idx="415">
                  <c:v>-248.73026420164345</c:v>
                </c:pt>
                <c:pt idx="416">
                  <c:v>-248.73026420164345</c:v>
                </c:pt>
                <c:pt idx="417">
                  <c:v>-248.73026420164345</c:v>
                </c:pt>
                <c:pt idx="418">
                  <c:v>-248.73026420164345</c:v>
                </c:pt>
                <c:pt idx="419">
                  <c:v>-248.73026420164345</c:v>
                </c:pt>
                <c:pt idx="420">
                  <c:v>-248.73026420164345</c:v>
                </c:pt>
                <c:pt idx="421">
                  <c:v>-248.73026420164345</c:v>
                </c:pt>
                <c:pt idx="422">
                  <c:v>-248.73026420164345</c:v>
                </c:pt>
                <c:pt idx="423">
                  <c:v>-248.73026420164345</c:v>
                </c:pt>
                <c:pt idx="424">
                  <c:v>-248.73026420164345</c:v>
                </c:pt>
                <c:pt idx="425">
                  <c:v>-248.73026420164345</c:v>
                </c:pt>
                <c:pt idx="426">
                  <c:v>-248.73026420164345</c:v>
                </c:pt>
                <c:pt idx="427">
                  <c:v>-248.73026420164345</c:v>
                </c:pt>
                <c:pt idx="428">
                  <c:v>-248.73026420164345</c:v>
                </c:pt>
                <c:pt idx="429">
                  <c:v>-248.73026420164345</c:v>
                </c:pt>
                <c:pt idx="430">
                  <c:v>-248.73026420164345</c:v>
                </c:pt>
                <c:pt idx="431">
                  <c:v>-248.73026420164345</c:v>
                </c:pt>
                <c:pt idx="432">
                  <c:v>-248.73026420164345</c:v>
                </c:pt>
                <c:pt idx="433">
                  <c:v>-248.73026420164345</c:v>
                </c:pt>
                <c:pt idx="434">
                  <c:v>-248.73026420164345</c:v>
                </c:pt>
                <c:pt idx="435">
                  <c:v>-248.73026420164345</c:v>
                </c:pt>
                <c:pt idx="436">
                  <c:v>-248.73026420164345</c:v>
                </c:pt>
                <c:pt idx="437">
                  <c:v>-248.73026420164345</c:v>
                </c:pt>
                <c:pt idx="438">
                  <c:v>-248.73026420164345</c:v>
                </c:pt>
                <c:pt idx="439">
                  <c:v>-248.73026420164345</c:v>
                </c:pt>
                <c:pt idx="440">
                  <c:v>-248.73026420164345</c:v>
                </c:pt>
                <c:pt idx="441">
                  <c:v>-248.73026420164345</c:v>
                </c:pt>
                <c:pt idx="442">
                  <c:v>-248.73026420164345</c:v>
                </c:pt>
                <c:pt idx="443">
                  <c:v>-248.73026420164345</c:v>
                </c:pt>
                <c:pt idx="444">
                  <c:v>-248.73026420164345</c:v>
                </c:pt>
                <c:pt idx="445">
                  <c:v>-248.73026420164345</c:v>
                </c:pt>
                <c:pt idx="446">
                  <c:v>-248.73026420164345</c:v>
                </c:pt>
                <c:pt idx="447">
                  <c:v>-248.73026420164345</c:v>
                </c:pt>
                <c:pt idx="448">
                  <c:v>-248.73026420164345</c:v>
                </c:pt>
                <c:pt idx="449">
                  <c:v>-248.73026420164345</c:v>
                </c:pt>
                <c:pt idx="450">
                  <c:v>-248.73026420164345</c:v>
                </c:pt>
                <c:pt idx="451">
                  <c:v>-248.73026420164345</c:v>
                </c:pt>
                <c:pt idx="452">
                  <c:v>-248.73026420164345</c:v>
                </c:pt>
                <c:pt idx="453">
                  <c:v>-248.73026420164345</c:v>
                </c:pt>
                <c:pt idx="454">
                  <c:v>-248.73026420164345</c:v>
                </c:pt>
                <c:pt idx="455">
                  <c:v>-248.73026420164345</c:v>
                </c:pt>
                <c:pt idx="456">
                  <c:v>-248.73026420164345</c:v>
                </c:pt>
                <c:pt idx="457">
                  <c:v>-248.73026420164345</c:v>
                </c:pt>
                <c:pt idx="458">
                  <c:v>-248.73026420164345</c:v>
                </c:pt>
                <c:pt idx="459">
                  <c:v>-248.73026420164345</c:v>
                </c:pt>
                <c:pt idx="460">
                  <c:v>-248.73026420164345</c:v>
                </c:pt>
                <c:pt idx="461">
                  <c:v>-248.73026420164345</c:v>
                </c:pt>
                <c:pt idx="462">
                  <c:v>-248.73026420164345</c:v>
                </c:pt>
                <c:pt idx="463">
                  <c:v>-248.73026420164345</c:v>
                </c:pt>
                <c:pt idx="464">
                  <c:v>-248.73026420164345</c:v>
                </c:pt>
                <c:pt idx="465">
                  <c:v>-248.73026420164345</c:v>
                </c:pt>
                <c:pt idx="466">
                  <c:v>-248.73026420164345</c:v>
                </c:pt>
                <c:pt idx="467">
                  <c:v>-248.73026420164345</c:v>
                </c:pt>
                <c:pt idx="468">
                  <c:v>-248.73026420164345</c:v>
                </c:pt>
                <c:pt idx="469">
                  <c:v>-248.73026420164345</c:v>
                </c:pt>
                <c:pt idx="470">
                  <c:v>-248.73026420164345</c:v>
                </c:pt>
                <c:pt idx="471">
                  <c:v>-248.73026420164345</c:v>
                </c:pt>
                <c:pt idx="472">
                  <c:v>-248.73026420164345</c:v>
                </c:pt>
                <c:pt idx="473">
                  <c:v>-248.73026420164345</c:v>
                </c:pt>
                <c:pt idx="474">
                  <c:v>-248.73026420164345</c:v>
                </c:pt>
                <c:pt idx="475">
                  <c:v>-248.73026420164345</c:v>
                </c:pt>
                <c:pt idx="476">
                  <c:v>-248.73026420164345</c:v>
                </c:pt>
                <c:pt idx="477">
                  <c:v>-248.73026420164345</c:v>
                </c:pt>
                <c:pt idx="478">
                  <c:v>-248.73026420164345</c:v>
                </c:pt>
                <c:pt idx="479">
                  <c:v>-248.73026420164345</c:v>
                </c:pt>
                <c:pt idx="480">
                  <c:v>-248.73026420164345</c:v>
                </c:pt>
                <c:pt idx="481">
                  <c:v>-248.73026420164345</c:v>
                </c:pt>
                <c:pt idx="482">
                  <c:v>-248.73026420164345</c:v>
                </c:pt>
                <c:pt idx="483">
                  <c:v>-248.73026420164345</c:v>
                </c:pt>
                <c:pt idx="484">
                  <c:v>-248.73026420164345</c:v>
                </c:pt>
                <c:pt idx="485">
                  <c:v>-248.73026420164345</c:v>
                </c:pt>
                <c:pt idx="486">
                  <c:v>-248.73026420164345</c:v>
                </c:pt>
                <c:pt idx="487">
                  <c:v>-248.73026420164345</c:v>
                </c:pt>
                <c:pt idx="488">
                  <c:v>-248.73026420164345</c:v>
                </c:pt>
                <c:pt idx="489">
                  <c:v>-248.73026420164345</c:v>
                </c:pt>
                <c:pt idx="490">
                  <c:v>-248.73026420164345</c:v>
                </c:pt>
                <c:pt idx="491">
                  <c:v>-248.73026420164345</c:v>
                </c:pt>
                <c:pt idx="492">
                  <c:v>-248.73026420164345</c:v>
                </c:pt>
                <c:pt idx="493">
                  <c:v>-248.73026420164345</c:v>
                </c:pt>
                <c:pt idx="494">
                  <c:v>-248.73026420164345</c:v>
                </c:pt>
                <c:pt idx="495">
                  <c:v>-248.73026420164345</c:v>
                </c:pt>
                <c:pt idx="496">
                  <c:v>-248.73026420164345</c:v>
                </c:pt>
                <c:pt idx="497">
                  <c:v>-248.73026420164345</c:v>
                </c:pt>
                <c:pt idx="498">
                  <c:v>-248.73026420164345</c:v>
                </c:pt>
                <c:pt idx="499">
                  <c:v>-248.73026420164345</c:v>
                </c:pt>
                <c:pt idx="500">
                  <c:v>-248.73026420164345</c:v>
                </c:pt>
                <c:pt idx="501">
                  <c:v>-248.73026420164345</c:v>
                </c:pt>
                <c:pt idx="502">
                  <c:v>-248.73026420164345</c:v>
                </c:pt>
                <c:pt idx="503">
                  <c:v>-248.73026420164345</c:v>
                </c:pt>
                <c:pt idx="504">
                  <c:v>-248.73026420164345</c:v>
                </c:pt>
                <c:pt idx="505">
                  <c:v>-248.73026420164345</c:v>
                </c:pt>
                <c:pt idx="506">
                  <c:v>-248.73026420164345</c:v>
                </c:pt>
                <c:pt idx="507">
                  <c:v>-248.73026420164345</c:v>
                </c:pt>
                <c:pt idx="508">
                  <c:v>-248.73026420164345</c:v>
                </c:pt>
                <c:pt idx="509">
                  <c:v>-248.73026420164345</c:v>
                </c:pt>
                <c:pt idx="510">
                  <c:v>-248.73026420164345</c:v>
                </c:pt>
                <c:pt idx="511">
                  <c:v>-248.73026420164345</c:v>
                </c:pt>
                <c:pt idx="512">
                  <c:v>-248.73026420164345</c:v>
                </c:pt>
                <c:pt idx="513">
                  <c:v>-248.73026420164345</c:v>
                </c:pt>
                <c:pt idx="514">
                  <c:v>-248.73026420164345</c:v>
                </c:pt>
                <c:pt idx="515">
                  <c:v>-248.73026420164345</c:v>
                </c:pt>
                <c:pt idx="516">
                  <c:v>-248.73026420164345</c:v>
                </c:pt>
                <c:pt idx="517">
                  <c:v>-248.73026420164345</c:v>
                </c:pt>
                <c:pt idx="518">
                  <c:v>-248.73026420164345</c:v>
                </c:pt>
                <c:pt idx="519">
                  <c:v>-248.73026420164345</c:v>
                </c:pt>
                <c:pt idx="520">
                  <c:v>-248.73026420164345</c:v>
                </c:pt>
                <c:pt idx="521">
                  <c:v>-248.73026420164345</c:v>
                </c:pt>
                <c:pt idx="522">
                  <c:v>-248.73026420164345</c:v>
                </c:pt>
                <c:pt idx="523">
                  <c:v>-248.73026420164345</c:v>
                </c:pt>
                <c:pt idx="524">
                  <c:v>-248.73026420164345</c:v>
                </c:pt>
                <c:pt idx="525">
                  <c:v>-248.73026420164345</c:v>
                </c:pt>
                <c:pt idx="526">
                  <c:v>-248.73026420164345</c:v>
                </c:pt>
                <c:pt idx="527">
                  <c:v>-248.73026420164345</c:v>
                </c:pt>
                <c:pt idx="528">
                  <c:v>-248.73026420164345</c:v>
                </c:pt>
                <c:pt idx="529">
                  <c:v>-248.73026420164345</c:v>
                </c:pt>
                <c:pt idx="530">
                  <c:v>-248.73026420164345</c:v>
                </c:pt>
                <c:pt idx="531">
                  <c:v>-248.73026420164345</c:v>
                </c:pt>
                <c:pt idx="532">
                  <c:v>-248.73026420164345</c:v>
                </c:pt>
                <c:pt idx="533">
                  <c:v>-248.73026420164345</c:v>
                </c:pt>
                <c:pt idx="534">
                  <c:v>-248.73026420164345</c:v>
                </c:pt>
                <c:pt idx="535">
                  <c:v>-248.73026420164345</c:v>
                </c:pt>
                <c:pt idx="536">
                  <c:v>-248.73026420164345</c:v>
                </c:pt>
                <c:pt idx="537">
                  <c:v>-248.73026420164345</c:v>
                </c:pt>
                <c:pt idx="538">
                  <c:v>-248.73026420164345</c:v>
                </c:pt>
                <c:pt idx="539">
                  <c:v>-248.73026420164345</c:v>
                </c:pt>
                <c:pt idx="540">
                  <c:v>-248.73026420164345</c:v>
                </c:pt>
                <c:pt idx="541">
                  <c:v>-248.73026420164345</c:v>
                </c:pt>
                <c:pt idx="542">
                  <c:v>-248.73026420164345</c:v>
                </c:pt>
                <c:pt idx="543">
                  <c:v>-248.73026420164345</c:v>
                </c:pt>
                <c:pt idx="544">
                  <c:v>-248.73026420164345</c:v>
                </c:pt>
                <c:pt idx="545">
                  <c:v>-248.73026420164345</c:v>
                </c:pt>
                <c:pt idx="546">
                  <c:v>-248.73026420164345</c:v>
                </c:pt>
                <c:pt idx="547">
                  <c:v>-248.73026420164345</c:v>
                </c:pt>
                <c:pt idx="548">
                  <c:v>-248.73026420164345</c:v>
                </c:pt>
                <c:pt idx="549">
                  <c:v>-248.73026420164345</c:v>
                </c:pt>
                <c:pt idx="550">
                  <c:v>-248.73026420164345</c:v>
                </c:pt>
                <c:pt idx="551">
                  <c:v>-248.73026420164345</c:v>
                </c:pt>
                <c:pt idx="552">
                  <c:v>-248.73026420164345</c:v>
                </c:pt>
                <c:pt idx="553">
                  <c:v>-248.73026420164345</c:v>
                </c:pt>
                <c:pt idx="554">
                  <c:v>-248.73026420164345</c:v>
                </c:pt>
                <c:pt idx="555">
                  <c:v>-248.73026420164345</c:v>
                </c:pt>
                <c:pt idx="556">
                  <c:v>-248.73026420164345</c:v>
                </c:pt>
                <c:pt idx="557">
                  <c:v>-248.73026420164345</c:v>
                </c:pt>
                <c:pt idx="558">
                  <c:v>-248.73026420164345</c:v>
                </c:pt>
                <c:pt idx="559">
                  <c:v>-248.73026420164345</c:v>
                </c:pt>
                <c:pt idx="560">
                  <c:v>-248.73026420164345</c:v>
                </c:pt>
                <c:pt idx="561">
                  <c:v>-248.73026420164345</c:v>
                </c:pt>
                <c:pt idx="562">
                  <c:v>-248.73026420164345</c:v>
                </c:pt>
                <c:pt idx="563">
                  <c:v>-248.73026420164345</c:v>
                </c:pt>
                <c:pt idx="564">
                  <c:v>-248.73026420164345</c:v>
                </c:pt>
                <c:pt idx="565">
                  <c:v>-248.73026420164345</c:v>
                </c:pt>
                <c:pt idx="566">
                  <c:v>-248.73026420164345</c:v>
                </c:pt>
                <c:pt idx="567">
                  <c:v>-248.73026420164345</c:v>
                </c:pt>
                <c:pt idx="568">
                  <c:v>-248.73026420164345</c:v>
                </c:pt>
                <c:pt idx="569">
                  <c:v>-248.73026420164345</c:v>
                </c:pt>
                <c:pt idx="570">
                  <c:v>-248.73026420164345</c:v>
                </c:pt>
                <c:pt idx="571">
                  <c:v>-248.73026420164345</c:v>
                </c:pt>
                <c:pt idx="572">
                  <c:v>-248.73026420164345</c:v>
                </c:pt>
                <c:pt idx="573">
                  <c:v>-248.73026420164345</c:v>
                </c:pt>
                <c:pt idx="574">
                  <c:v>-248.73026420164345</c:v>
                </c:pt>
                <c:pt idx="575">
                  <c:v>-248.73026420164345</c:v>
                </c:pt>
                <c:pt idx="576">
                  <c:v>-248.73026420164345</c:v>
                </c:pt>
                <c:pt idx="577">
                  <c:v>-248.73026420164345</c:v>
                </c:pt>
                <c:pt idx="578">
                  <c:v>-248.73026420164345</c:v>
                </c:pt>
                <c:pt idx="579">
                  <c:v>-248.73026420164345</c:v>
                </c:pt>
                <c:pt idx="580">
                  <c:v>-479.80170888428154</c:v>
                </c:pt>
                <c:pt idx="581">
                  <c:v>-479.80170888428154</c:v>
                </c:pt>
                <c:pt idx="582">
                  <c:v>-479.80170888428154</c:v>
                </c:pt>
                <c:pt idx="583">
                  <c:v>-479.80170888428154</c:v>
                </c:pt>
                <c:pt idx="584">
                  <c:v>-479.80170888428154</c:v>
                </c:pt>
                <c:pt idx="585">
                  <c:v>-479.80170888428154</c:v>
                </c:pt>
                <c:pt idx="586">
                  <c:v>-479.80170888428154</c:v>
                </c:pt>
                <c:pt idx="587">
                  <c:v>-479.80170888428154</c:v>
                </c:pt>
                <c:pt idx="588">
                  <c:v>-479.80170888428154</c:v>
                </c:pt>
                <c:pt idx="589">
                  <c:v>-479.80170888428154</c:v>
                </c:pt>
                <c:pt idx="590">
                  <c:v>-479.80170888428154</c:v>
                </c:pt>
                <c:pt idx="591">
                  <c:v>-479.80170888428154</c:v>
                </c:pt>
                <c:pt idx="592">
                  <c:v>-479.80170888428154</c:v>
                </c:pt>
                <c:pt idx="593">
                  <c:v>-479.80170888428154</c:v>
                </c:pt>
                <c:pt idx="594">
                  <c:v>-479.80170888428154</c:v>
                </c:pt>
                <c:pt idx="595">
                  <c:v>-479.80170888428154</c:v>
                </c:pt>
                <c:pt idx="596">
                  <c:v>-479.80170888428154</c:v>
                </c:pt>
                <c:pt idx="597">
                  <c:v>-479.80170888428154</c:v>
                </c:pt>
                <c:pt idx="598">
                  <c:v>-479.80170888428154</c:v>
                </c:pt>
                <c:pt idx="599">
                  <c:v>-479.80170888428154</c:v>
                </c:pt>
                <c:pt idx="600">
                  <c:v>-479.80170888428154</c:v>
                </c:pt>
                <c:pt idx="601">
                  <c:v>-479.80170888428154</c:v>
                </c:pt>
                <c:pt idx="602">
                  <c:v>-479.80170888428154</c:v>
                </c:pt>
                <c:pt idx="603">
                  <c:v>-479.80170888428154</c:v>
                </c:pt>
                <c:pt idx="604">
                  <c:v>-479.80170888428154</c:v>
                </c:pt>
                <c:pt idx="605">
                  <c:v>-479.80170888428154</c:v>
                </c:pt>
                <c:pt idx="606">
                  <c:v>-479.80170888428154</c:v>
                </c:pt>
                <c:pt idx="607">
                  <c:v>-479.80170888428154</c:v>
                </c:pt>
                <c:pt idx="608">
                  <c:v>-479.80170888428154</c:v>
                </c:pt>
                <c:pt idx="609">
                  <c:v>-479.80170888428154</c:v>
                </c:pt>
                <c:pt idx="610">
                  <c:v>-479.80170888428154</c:v>
                </c:pt>
                <c:pt idx="611">
                  <c:v>-479.80170888428154</c:v>
                </c:pt>
                <c:pt idx="612">
                  <c:v>-479.80170888428154</c:v>
                </c:pt>
                <c:pt idx="613">
                  <c:v>-479.80170888428154</c:v>
                </c:pt>
                <c:pt idx="614">
                  <c:v>-479.80170888428154</c:v>
                </c:pt>
                <c:pt idx="615">
                  <c:v>-479.80170888428154</c:v>
                </c:pt>
                <c:pt idx="616">
                  <c:v>-479.80170888428154</c:v>
                </c:pt>
                <c:pt idx="617">
                  <c:v>-479.80170888428154</c:v>
                </c:pt>
                <c:pt idx="618">
                  <c:v>-479.80170888428154</c:v>
                </c:pt>
                <c:pt idx="619">
                  <c:v>-479.80170888428154</c:v>
                </c:pt>
                <c:pt idx="620">
                  <c:v>-479.80170888428154</c:v>
                </c:pt>
                <c:pt idx="621">
                  <c:v>-479.80170888428154</c:v>
                </c:pt>
                <c:pt idx="622">
                  <c:v>-479.80170888428154</c:v>
                </c:pt>
                <c:pt idx="623">
                  <c:v>-479.80170888428154</c:v>
                </c:pt>
                <c:pt idx="624">
                  <c:v>-479.80170888428154</c:v>
                </c:pt>
                <c:pt idx="625">
                  <c:v>-479.80170888428154</c:v>
                </c:pt>
                <c:pt idx="626">
                  <c:v>-479.80170888428154</c:v>
                </c:pt>
                <c:pt idx="627">
                  <c:v>-479.80170888428154</c:v>
                </c:pt>
                <c:pt idx="628">
                  <c:v>-479.80170888428154</c:v>
                </c:pt>
                <c:pt idx="629">
                  <c:v>-479.80170888428154</c:v>
                </c:pt>
                <c:pt idx="630">
                  <c:v>-479.80170888428154</c:v>
                </c:pt>
                <c:pt idx="631">
                  <c:v>-479.80170888428154</c:v>
                </c:pt>
                <c:pt idx="632">
                  <c:v>-479.80170888428154</c:v>
                </c:pt>
                <c:pt idx="633">
                  <c:v>-479.80170888428154</c:v>
                </c:pt>
                <c:pt idx="634">
                  <c:v>-479.80170888428154</c:v>
                </c:pt>
                <c:pt idx="635">
                  <c:v>-479.80170888428154</c:v>
                </c:pt>
                <c:pt idx="636">
                  <c:v>-479.80170888428154</c:v>
                </c:pt>
                <c:pt idx="637">
                  <c:v>-479.80170888428154</c:v>
                </c:pt>
                <c:pt idx="638">
                  <c:v>-479.80170888428154</c:v>
                </c:pt>
                <c:pt idx="639">
                  <c:v>-479.80170888428154</c:v>
                </c:pt>
                <c:pt idx="640">
                  <c:v>-479.80170888428154</c:v>
                </c:pt>
                <c:pt idx="641">
                  <c:v>-479.80170888428154</c:v>
                </c:pt>
                <c:pt idx="642">
                  <c:v>-479.80170888428154</c:v>
                </c:pt>
                <c:pt idx="643">
                  <c:v>-479.80170888428154</c:v>
                </c:pt>
                <c:pt idx="644">
                  <c:v>-479.80170888428154</c:v>
                </c:pt>
                <c:pt idx="645">
                  <c:v>-479.80170888428154</c:v>
                </c:pt>
                <c:pt idx="646">
                  <c:v>-479.80170888428154</c:v>
                </c:pt>
                <c:pt idx="647">
                  <c:v>-479.80170888428154</c:v>
                </c:pt>
                <c:pt idx="648">
                  <c:v>-479.80170888428154</c:v>
                </c:pt>
                <c:pt idx="649">
                  <c:v>-479.80170888428154</c:v>
                </c:pt>
                <c:pt idx="650">
                  <c:v>-479.80170888428154</c:v>
                </c:pt>
                <c:pt idx="651">
                  <c:v>-479.80170888428154</c:v>
                </c:pt>
                <c:pt idx="652">
                  <c:v>-479.80170888428154</c:v>
                </c:pt>
                <c:pt idx="653">
                  <c:v>-479.80170888428154</c:v>
                </c:pt>
                <c:pt idx="654">
                  <c:v>-479.80170888428154</c:v>
                </c:pt>
                <c:pt idx="655">
                  <c:v>-479.80170888428154</c:v>
                </c:pt>
                <c:pt idx="656">
                  <c:v>-479.80170888428154</c:v>
                </c:pt>
                <c:pt idx="657">
                  <c:v>-479.80170888428154</c:v>
                </c:pt>
                <c:pt idx="658">
                  <c:v>-479.80170888428154</c:v>
                </c:pt>
                <c:pt idx="659">
                  <c:v>-479.80170888428154</c:v>
                </c:pt>
                <c:pt idx="660">
                  <c:v>-479.80170888428154</c:v>
                </c:pt>
                <c:pt idx="661">
                  <c:v>-479.80170888428154</c:v>
                </c:pt>
                <c:pt idx="662">
                  <c:v>-479.80170888428154</c:v>
                </c:pt>
                <c:pt idx="663">
                  <c:v>-479.80170888428154</c:v>
                </c:pt>
                <c:pt idx="664">
                  <c:v>-479.80170888428154</c:v>
                </c:pt>
                <c:pt idx="665">
                  <c:v>-479.80170888428154</c:v>
                </c:pt>
                <c:pt idx="666">
                  <c:v>-479.80170888428154</c:v>
                </c:pt>
                <c:pt idx="667">
                  <c:v>-479.80170888428154</c:v>
                </c:pt>
                <c:pt idx="668">
                  <c:v>-479.80170888428154</c:v>
                </c:pt>
                <c:pt idx="669">
                  <c:v>-479.80170888428154</c:v>
                </c:pt>
                <c:pt idx="670">
                  <c:v>-479.80170888428154</c:v>
                </c:pt>
                <c:pt idx="671">
                  <c:v>-479.80170888428154</c:v>
                </c:pt>
                <c:pt idx="672">
                  <c:v>-479.80170888428154</c:v>
                </c:pt>
                <c:pt idx="673">
                  <c:v>-479.80170888428154</c:v>
                </c:pt>
                <c:pt idx="674">
                  <c:v>-479.80170888428154</c:v>
                </c:pt>
                <c:pt idx="675">
                  <c:v>-479.80170888428154</c:v>
                </c:pt>
                <c:pt idx="676">
                  <c:v>-479.80170888428154</c:v>
                </c:pt>
                <c:pt idx="677">
                  <c:v>-479.80170888428154</c:v>
                </c:pt>
                <c:pt idx="678">
                  <c:v>-479.80170888428154</c:v>
                </c:pt>
                <c:pt idx="679">
                  <c:v>-479.80170888428154</c:v>
                </c:pt>
                <c:pt idx="680">
                  <c:v>-479.80170888428154</c:v>
                </c:pt>
                <c:pt idx="681">
                  <c:v>-479.80170888428154</c:v>
                </c:pt>
                <c:pt idx="682">
                  <c:v>-479.80170888428154</c:v>
                </c:pt>
                <c:pt idx="683">
                  <c:v>-479.80170888428154</c:v>
                </c:pt>
                <c:pt idx="684">
                  <c:v>-479.80170888428154</c:v>
                </c:pt>
                <c:pt idx="685">
                  <c:v>-479.80170888428154</c:v>
                </c:pt>
                <c:pt idx="686">
                  <c:v>-479.80170888428154</c:v>
                </c:pt>
                <c:pt idx="687">
                  <c:v>-479.80170888428154</c:v>
                </c:pt>
                <c:pt idx="688">
                  <c:v>-479.80170888428154</c:v>
                </c:pt>
                <c:pt idx="689">
                  <c:v>-479.80170888428154</c:v>
                </c:pt>
                <c:pt idx="690">
                  <c:v>-479.80170888428154</c:v>
                </c:pt>
                <c:pt idx="691">
                  <c:v>-479.80170888428154</c:v>
                </c:pt>
                <c:pt idx="692">
                  <c:v>-479.80170888428154</c:v>
                </c:pt>
                <c:pt idx="693">
                  <c:v>-479.80170888428154</c:v>
                </c:pt>
                <c:pt idx="694">
                  <c:v>-479.80170888428154</c:v>
                </c:pt>
                <c:pt idx="695">
                  <c:v>-479.80170888428154</c:v>
                </c:pt>
                <c:pt idx="696">
                  <c:v>-479.80170888428154</c:v>
                </c:pt>
                <c:pt idx="697">
                  <c:v>-479.80170888428154</c:v>
                </c:pt>
                <c:pt idx="698">
                  <c:v>-479.80170888428154</c:v>
                </c:pt>
                <c:pt idx="699">
                  <c:v>-479.80170888428154</c:v>
                </c:pt>
                <c:pt idx="700">
                  <c:v>-479.80170888428154</c:v>
                </c:pt>
                <c:pt idx="701">
                  <c:v>-479.80170888428154</c:v>
                </c:pt>
                <c:pt idx="702">
                  <c:v>-479.80170888428154</c:v>
                </c:pt>
                <c:pt idx="703">
                  <c:v>-479.80170888428154</c:v>
                </c:pt>
                <c:pt idx="704">
                  <c:v>-479.80170888428154</c:v>
                </c:pt>
                <c:pt idx="705">
                  <c:v>-479.80170888428154</c:v>
                </c:pt>
                <c:pt idx="706">
                  <c:v>-479.80170888428154</c:v>
                </c:pt>
                <c:pt idx="707">
                  <c:v>-479.80170888428154</c:v>
                </c:pt>
                <c:pt idx="708">
                  <c:v>-479.80170888428154</c:v>
                </c:pt>
                <c:pt idx="709">
                  <c:v>-479.80170888428154</c:v>
                </c:pt>
                <c:pt idx="710">
                  <c:v>-479.80170888428154</c:v>
                </c:pt>
                <c:pt idx="711">
                  <c:v>-479.80170888428154</c:v>
                </c:pt>
                <c:pt idx="712">
                  <c:v>-479.80170888428154</c:v>
                </c:pt>
                <c:pt idx="713">
                  <c:v>-479.80170888428154</c:v>
                </c:pt>
                <c:pt idx="714">
                  <c:v>-479.80170888428154</c:v>
                </c:pt>
                <c:pt idx="715">
                  <c:v>-479.80170888428154</c:v>
                </c:pt>
                <c:pt idx="716">
                  <c:v>-479.80170888428154</c:v>
                </c:pt>
                <c:pt idx="717">
                  <c:v>-479.80170888428154</c:v>
                </c:pt>
                <c:pt idx="718">
                  <c:v>-479.80170888428154</c:v>
                </c:pt>
                <c:pt idx="719">
                  <c:v>-479.80170888428154</c:v>
                </c:pt>
                <c:pt idx="720">
                  <c:v>-479.80170888428154</c:v>
                </c:pt>
                <c:pt idx="721">
                  <c:v>-479.80170888428154</c:v>
                </c:pt>
                <c:pt idx="722">
                  <c:v>-479.80170888428154</c:v>
                </c:pt>
                <c:pt idx="723">
                  <c:v>-479.80170888428154</c:v>
                </c:pt>
                <c:pt idx="724">
                  <c:v>-479.80170888428154</c:v>
                </c:pt>
                <c:pt idx="725">
                  <c:v>-479.80170888428154</c:v>
                </c:pt>
                <c:pt idx="726">
                  <c:v>-479.80170888428154</c:v>
                </c:pt>
                <c:pt idx="727">
                  <c:v>-479.80170888428154</c:v>
                </c:pt>
                <c:pt idx="728">
                  <c:v>-479.80170888428154</c:v>
                </c:pt>
                <c:pt idx="729">
                  <c:v>-479.80170888428154</c:v>
                </c:pt>
                <c:pt idx="730">
                  <c:v>-479.80170888428154</c:v>
                </c:pt>
                <c:pt idx="731">
                  <c:v>-479.80170888428154</c:v>
                </c:pt>
                <c:pt idx="732">
                  <c:v>-479.80170888428154</c:v>
                </c:pt>
                <c:pt idx="733">
                  <c:v>-479.80170888428154</c:v>
                </c:pt>
                <c:pt idx="734">
                  <c:v>-479.80170888428154</c:v>
                </c:pt>
                <c:pt idx="735">
                  <c:v>-479.80170888428154</c:v>
                </c:pt>
                <c:pt idx="736">
                  <c:v>-479.80170888428154</c:v>
                </c:pt>
                <c:pt idx="737">
                  <c:v>-479.80170888428154</c:v>
                </c:pt>
                <c:pt idx="738">
                  <c:v>-479.80170888428154</c:v>
                </c:pt>
                <c:pt idx="739">
                  <c:v>-479.80170888428154</c:v>
                </c:pt>
                <c:pt idx="740">
                  <c:v>-479.80170888428154</c:v>
                </c:pt>
                <c:pt idx="741">
                  <c:v>-479.80170888428154</c:v>
                </c:pt>
                <c:pt idx="742">
                  <c:v>-479.80170888428154</c:v>
                </c:pt>
                <c:pt idx="743">
                  <c:v>-479.80170888428154</c:v>
                </c:pt>
                <c:pt idx="744">
                  <c:v>-479.80170888428154</c:v>
                </c:pt>
                <c:pt idx="745">
                  <c:v>-479.80170888428154</c:v>
                </c:pt>
                <c:pt idx="746">
                  <c:v>-479.80170888428154</c:v>
                </c:pt>
                <c:pt idx="747">
                  <c:v>-479.80170888428154</c:v>
                </c:pt>
                <c:pt idx="748">
                  <c:v>-479.80170888428154</c:v>
                </c:pt>
                <c:pt idx="749">
                  <c:v>-479.80170888428154</c:v>
                </c:pt>
                <c:pt idx="750">
                  <c:v>-479.80170888428154</c:v>
                </c:pt>
                <c:pt idx="751">
                  <c:v>-479.80170888428154</c:v>
                </c:pt>
                <c:pt idx="752">
                  <c:v>-479.80170888428154</c:v>
                </c:pt>
                <c:pt idx="753">
                  <c:v>-479.80170888428154</c:v>
                </c:pt>
                <c:pt idx="754">
                  <c:v>-479.80170888428154</c:v>
                </c:pt>
                <c:pt idx="755">
                  <c:v>-479.80170888428154</c:v>
                </c:pt>
                <c:pt idx="756">
                  <c:v>-479.80170888428154</c:v>
                </c:pt>
                <c:pt idx="757">
                  <c:v>-479.80170888428154</c:v>
                </c:pt>
                <c:pt idx="758">
                  <c:v>-479.80170888428154</c:v>
                </c:pt>
                <c:pt idx="759">
                  <c:v>-479.80170888428154</c:v>
                </c:pt>
                <c:pt idx="760">
                  <c:v>-479.80170888428154</c:v>
                </c:pt>
                <c:pt idx="761">
                  <c:v>-479.80170888428154</c:v>
                </c:pt>
                <c:pt idx="762">
                  <c:v>-479.80170888428154</c:v>
                </c:pt>
                <c:pt idx="763">
                  <c:v>-479.80170888428154</c:v>
                </c:pt>
                <c:pt idx="764">
                  <c:v>-479.80170888428154</c:v>
                </c:pt>
                <c:pt idx="765">
                  <c:v>-479.80170888428154</c:v>
                </c:pt>
                <c:pt idx="766">
                  <c:v>-479.80170888428154</c:v>
                </c:pt>
                <c:pt idx="767">
                  <c:v>-479.80170888428154</c:v>
                </c:pt>
                <c:pt idx="768">
                  <c:v>-479.80170888428154</c:v>
                </c:pt>
                <c:pt idx="769">
                  <c:v>-479.80170888428154</c:v>
                </c:pt>
                <c:pt idx="770">
                  <c:v>-479.80170888428154</c:v>
                </c:pt>
                <c:pt idx="771">
                  <c:v>-479.80170888428154</c:v>
                </c:pt>
                <c:pt idx="772">
                  <c:v>-479.80170888428154</c:v>
                </c:pt>
                <c:pt idx="773">
                  <c:v>-479.80170888428154</c:v>
                </c:pt>
                <c:pt idx="774">
                  <c:v>-479.80170888428154</c:v>
                </c:pt>
                <c:pt idx="775">
                  <c:v>-479.80170888428154</c:v>
                </c:pt>
                <c:pt idx="776">
                  <c:v>-479.80170888428154</c:v>
                </c:pt>
                <c:pt idx="777">
                  <c:v>-479.80170888428154</c:v>
                </c:pt>
                <c:pt idx="778">
                  <c:v>-479.80170888428154</c:v>
                </c:pt>
                <c:pt idx="779">
                  <c:v>-479.80170888428154</c:v>
                </c:pt>
                <c:pt idx="780">
                  <c:v>-479.80170888428154</c:v>
                </c:pt>
                <c:pt idx="781">
                  <c:v>-479.80170888428154</c:v>
                </c:pt>
                <c:pt idx="782">
                  <c:v>-479.80170888428154</c:v>
                </c:pt>
                <c:pt idx="783">
                  <c:v>-479.80170888428154</c:v>
                </c:pt>
                <c:pt idx="784">
                  <c:v>-479.80170888428154</c:v>
                </c:pt>
                <c:pt idx="785">
                  <c:v>-479.80170888428154</c:v>
                </c:pt>
                <c:pt idx="786">
                  <c:v>-479.80170888428154</c:v>
                </c:pt>
                <c:pt idx="787">
                  <c:v>-479.80170888428154</c:v>
                </c:pt>
                <c:pt idx="788">
                  <c:v>-479.80170888428154</c:v>
                </c:pt>
                <c:pt idx="789">
                  <c:v>-479.80170888428154</c:v>
                </c:pt>
                <c:pt idx="790">
                  <c:v>-479.80170888428154</c:v>
                </c:pt>
                <c:pt idx="791">
                  <c:v>-479.80170888428154</c:v>
                </c:pt>
                <c:pt idx="792">
                  <c:v>-479.80170888428154</c:v>
                </c:pt>
                <c:pt idx="793">
                  <c:v>-479.80170888428154</c:v>
                </c:pt>
                <c:pt idx="794">
                  <c:v>-479.80170888428154</c:v>
                </c:pt>
                <c:pt idx="795">
                  <c:v>-479.80170888428154</c:v>
                </c:pt>
                <c:pt idx="796">
                  <c:v>-479.80170888428154</c:v>
                </c:pt>
                <c:pt idx="797">
                  <c:v>-479.80170888428154</c:v>
                </c:pt>
                <c:pt idx="798">
                  <c:v>-479.80170888428154</c:v>
                </c:pt>
                <c:pt idx="799">
                  <c:v>-479.80170888428154</c:v>
                </c:pt>
                <c:pt idx="800">
                  <c:v>-479.80170888428154</c:v>
                </c:pt>
                <c:pt idx="801">
                  <c:v>-479.80170888428154</c:v>
                </c:pt>
                <c:pt idx="802">
                  <c:v>-479.80170888428154</c:v>
                </c:pt>
                <c:pt idx="803">
                  <c:v>-479.80170888428154</c:v>
                </c:pt>
                <c:pt idx="804">
                  <c:v>-479.80170888428154</c:v>
                </c:pt>
                <c:pt idx="805">
                  <c:v>-479.80170888428154</c:v>
                </c:pt>
                <c:pt idx="806">
                  <c:v>-479.80170888428154</c:v>
                </c:pt>
                <c:pt idx="807">
                  <c:v>-479.80170888428154</c:v>
                </c:pt>
                <c:pt idx="808">
                  <c:v>-479.80170888428154</c:v>
                </c:pt>
                <c:pt idx="809">
                  <c:v>-479.80170888428154</c:v>
                </c:pt>
                <c:pt idx="810">
                  <c:v>-479.80170888428154</c:v>
                </c:pt>
                <c:pt idx="811">
                  <c:v>-479.80170888428154</c:v>
                </c:pt>
                <c:pt idx="812">
                  <c:v>-479.80170888428154</c:v>
                </c:pt>
                <c:pt idx="813">
                  <c:v>-479.80170888428154</c:v>
                </c:pt>
                <c:pt idx="814">
                  <c:v>-479.80170888428154</c:v>
                </c:pt>
                <c:pt idx="815">
                  <c:v>-479.80170888428154</c:v>
                </c:pt>
                <c:pt idx="816">
                  <c:v>-479.80170888428154</c:v>
                </c:pt>
                <c:pt idx="817">
                  <c:v>-479.80170888428154</c:v>
                </c:pt>
                <c:pt idx="818">
                  <c:v>-479.80170888428154</c:v>
                </c:pt>
                <c:pt idx="819">
                  <c:v>-479.80170888428154</c:v>
                </c:pt>
                <c:pt idx="820">
                  <c:v>-479.80170888428154</c:v>
                </c:pt>
                <c:pt idx="821">
                  <c:v>-479.80170888428154</c:v>
                </c:pt>
                <c:pt idx="822">
                  <c:v>-479.80170888428154</c:v>
                </c:pt>
                <c:pt idx="823">
                  <c:v>-479.80170888428154</c:v>
                </c:pt>
                <c:pt idx="824">
                  <c:v>-479.80170888428154</c:v>
                </c:pt>
                <c:pt idx="825">
                  <c:v>-479.80170888428154</c:v>
                </c:pt>
                <c:pt idx="826">
                  <c:v>-479.80170888428154</c:v>
                </c:pt>
                <c:pt idx="827">
                  <c:v>-479.80170888428154</c:v>
                </c:pt>
                <c:pt idx="828">
                  <c:v>-479.80170888428154</c:v>
                </c:pt>
                <c:pt idx="829">
                  <c:v>-479.80170888428154</c:v>
                </c:pt>
                <c:pt idx="830">
                  <c:v>-479.80170888428154</c:v>
                </c:pt>
                <c:pt idx="831">
                  <c:v>-479.80170888428154</c:v>
                </c:pt>
                <c:pt idx="832">
                  <c:v>-479.80170888428154</c:v>
                </c:pt>
                <c:pt idx="833">
                  <c:v>-479.80170888428154</c:v>
                </c:pt>
                <c:pt idx="834">
                  <c:v>-479.80170888428154</c:v>
                </c:pt>
                <c:pt idx="835">
                  <c:v>-479.80170888428154</c:v>
                </c:pt>
                <c:pt idx="836">
                  <c:v>-479.80170888428154</c:v>
                </c:pt>
                <c:pt idx="837">
                  <c:v>-479.80170888428154</c:v>
                </c:pt>
                <c:pt idx="838">
                  <c:v>-479.80170888428154</c:v>
                </c:pt>
                <c:pt idx="839">
                  <c:v>-479.80170888428154</c:v>
                </c:pt>
                <c:pt idx="840">
                  <c:v>-479.80170888428154</c:v>
                </c:pt>
                <c:pt idx="841">
                  <c:v>-479.80170888428154</c:v>
                </c:pt>
                <c:pt idx="842">
                  <c:v>-479.80170888428154</c:v>
                </c:pt>
                <c:pt idx="843">
                  <c:v>-479.80170888428154</c:v>
                </c:pt>
                <c:pt idx="844">
                  <c:v>-479.80170888428154</c:v>
                </c:pt>
                <c:pt idx="845">
                  <c:v>-479.80170888428154</c:v>
                </c:pt>
                <c:pt idx="846">
                  <c:v>-479.80170888428154</c:v>
                </c:pt>
                <c:pt idx="847">
                  <c:v>-479.80170888428154</c:v>
                </c:pt>
                <c:pt idx="848">
                  <c:v>-479.80170888428154</c:v>
                </c:pt>
                <c:pt idx="849">
                  <c:v>-479.80170888428154</c:v>
                </c:pt>
                <c:pt idx="850">
                  <c:v>-479.80170888428154</c:v>
                </c:pt>
                <c:pt idx="851">
                  <c:v>-479.80170888428154</c:v>
                </c:pt>
                <c:pt idx="852">
                  <c:v>-479.80170888428154</c:v>
                </c:pt>
                <c:pt idx="853">
                  <c:v>-479.80170888428154</c:v>
                </c:pt>
                <c:pt idx="854">
                  <c:v>-479.80170888428154</c:v>
                </c:pt>
                <c:pt idx="855">
                  <c:v>-479.80170888428154</c:v>
                </c:pt>
                <c:pt idx="856">
                  <c:v>-479.80170888428154</c:v>
                </c:pt>
                <c:pt idx="857">
                  <c:v>-479.80170888428154</c:v>
                </c:pt>
                <c:pt idx="858">
                  <c:v>-479.80170888428154</c:v>
                </c:pt>
                <c:pt idx="859">
                  <c:v>-479.80170888428154</c:v>
                </c:pt>
                <c:pt idx="860">
                  <c:v>-479.80170888428154</c:v>
                </c:pt>
                <c:pt idx="861">
                  <c:v>-479.80170888428154</c:v>
                </c:pt>
                <c:pt idx="862">
                  <c:v>-479.80170888428154</c:v>
                </c:pt>
                <c:pt idx="863">
                  <c:v>-479.80170888428154</c:v>
                </c:pt>
                <c:pt idx="864">
                  <c:v>-479.80170888428154</c:v>
                </c:pt>
                <c:pt idx="865">
                  <c:v>-479.80170888428154</c:v>
                </c:pt>
                <c:pt idx="866">
                  <c:v>-479.80170888428154</c:v>
                </c:pt>
                <c:pt idx="867">
                  <c:v>-479.80170888428154</c:v>
                </c:pt>
                <c:pt idx="868">
                  <c:v>-479.80170888428154</c:v>
                </c:pt>
                <c:pt idx="869">
                  <c:v>-479.80170888428154</c:v>
                </c:pt>
                <c:pt idx="870">
                  <c:v>-479.80170888428154</c:v>
                </c:pt>
                <c:pt idx="871">
                  <c:v>-479.80170888428154</c:v>
                </c:pt>
                <c:pt idx="872">
                  <c:v>-479.80170888428154</c:v>
                </c:pt>
                <c:pt idx="873">
                  <c:v>-479.80170888428154</c:v>
                </c:pt>
                <c:pt idx="874">
                  <c:v>-479.80170888428154</c:v>
                </c:pt>
                <c:pt idx="875">
                  <c:v>-479.80170888428154</c:v>
                </c:pt>
                <c:pt idx="876">
                  <c:v>-479.80170888428154</c:v>
                </c:pt>
                <c:pt idx="877">
                  <c:v>-479.80170888428154</c:v>
                </c:pt>
                <c:pt idx="878">
                  <c:v>-479.80170888428154</c:v>
                </c:pt>
                <c:pt idx="879">
                  <c:v>-479.80170888428154</c:v>
                </c:pt>
                <c:pt idx="880">
                  <c:v>-479.80170888428154</c:v>
                </c:pt>
                <c:pt idx="881">
                  <c:v>-479.80170888428154</c:v>
                </c:pt>
                <c:pt idx="882">
                  <c:v>-479.80170888428154</c:v>
                </c:pt>
                <c:pt idx="883">
                  <c:v>-479.80170888428154</c:v>
                </c:pt>
                <c:pt idx="884">
                  <c:v>-479.80170888428154</c:v>
                </c:pt>
                <c:pt idx="885">
                  <c:v>-479.80170888428154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38486.558965858327</c:v>
                </c:pt>
                <c:pt idx="1">
                  <c:v>38486.558965858327</c:v>
                </c:pt>
                <c:pt idx="2">
                  <c:v>38486.558965858327</c:v>
                </c:pt>
                <c:pt idx="3">
                  <c:v>38486.558965858327</c:v>
                </c:pt>
                <c:pt idx="4">
                  <c:v>38486.558965858327</c:v>
                </c:pt>
                <c:pt idx="5">
                  <c:v>38486.558965858327</c:v>
                </c:pt>
                <c:pt idx="6">
                  <c:v>38486.558965858327</c:v>
                </c:pt>
                <c:pt idx="7">
                  <c:v>38486.558965858327</c:v>
                </c:pt>
                <c:pt idx="8">
                  <c:v>38486.558965858327</c:v>
                </c:pt>
                <c:pt idx="9">
                  <c:v>38486.558965858327</c:v>
                </c:pt>
                <c:pt idx="10">
                  <c:v>38486.558965858327</c:v>
                </c:pt>
                <c:pt idx="11">
                  <c:v>38486.558965858327</c:v>
                </c:pt>
                <c:pt idx="12">
                  <c:v>38486.558965858327</c:v>
                </c:pt>
                <c:pt idx="13">
                  <c:v>38486.558965858327</c:v>
                </c:pt>
                <c:pt idx="14">
                  <c:v>38486.558965858327</c:v>
                </c:pt>
                <c:pt idx="15">
                  <c:v>38486.558965858327</c:v>
                </c:pt>
                <c:pt idx="16">
                  <c:v>38486.558965858327</c:v>
                </c:pt>
                <c:pt idx="17">
                  <c:v>38486.558965858327</c:v>
                </c:pt>
                <c:pt idx="18">
                  <c:v>38486.558965858327</c:v>
                </c:pt>
                <c:pt idx="19">
                  <c:v>38486.558965858327</c:v>
                </c:pt>
                <c:pt idx="20">
                  <c:v>38486.558965858327</c:v>
                </c:pt>
                <c:pt idx="21">
                  <c:v>38486.558965858327</c:v>
                </c:pt>
                <c:pt idx="22">
                  <c:v>38486.558965858327</c:v>
                </c:pt>
                <c:pt idx="23">
                  <c:v>38486.558965858327</c:v>
                </c:pt>
                <c:pt idx="24">
                  <c:v>38486.558965858327</c:v>
                </c:pt>
                <c:pt idx="25">
                  <c:v>38486.558965858327</c:v>
                </c:pt>
                <c:pt idx="26">
                  <c:v>38486.558965858327</c:v>
                </c:pt>
                <c:pt idx="27">
                  <c:v>38486.558965858327</c:v>
                </c:pt>
                <c:pt idx="28">
                  <c:v>38486.558965858327</c:v>
                </c:pt>
                <c:pt idx="29">
                  <c:v>38486.558965858327</c:v>
                </c:pt>
                <c:pt idx="30">
                  <c:v>38486.558965858327</c:v>
                </c:pt>
                <c:pt idx="31">
                  <c:v>38486.558965858327</c:v>
                </c:pt>
                <c:pt idx="32">
                  <c:v>38486.558965858327</c:v>
                </c:pt>
                <c:pt idx="33">
                  <c:v>38486.558965858327</c:v>
                </c:pt>
                <c:pt idx="34">
                  <c:v>38486.558965858327</c:v>
                </c:pt>
                <c:pt idx="35">
                  <c:v>38486.558965858327</c:v>
                </c:pt>
                <c:pt idx="36">
                  <c:v>38486.558965858327</c:v>
                </c:pt>
                <c:pt idx="37">
                  <c:v>38486.558965858327</c:v>
                </c:pt>
                <c:pt idx="38">
                  <c:v>38486.558965858327</c:v>
                </c:pt>
                <c:pt idx="39">
                  <c:v>38486.558965858327</c:v>
                </c:pt>
                <c:pt idx="40">
                  <c:v>38486.558965858327</c:v>
                </c:pt>
                <c:pt idx="41">
                  <c:v>38486.558965858327</c:v>
                </c:pt>
                <c:pt idx="42">
                  <c:v>38486.558965858327</c:v>
                </c:pt>
                <c:pt idx="43">
                  <c:v>38486.558965858327</c:v>
                </c:pt>
                <c:pt idx="44">
                  <c:v>38486.558965858327</c:v>
                </c:pt>
                <c:pt idx="45">
                  <c:v>38486.558965858327</c:v>
                </c:pt>
                <c:pt idx="46">
                  <c:v>38486.558965858327</c:v>
                </c:pt>
                <c:pt idx="47">
                  <c:v>38486.558965858327</c:v>
                </c:pt>
                <c:pt idx="48">
                  <c:v>38486.558965858327</c:v>
                </c:pt>
                <c:pt idx="49">
                  <c:v>38486.558965858327</c:v>
                </c:pt>
                <c:pt idx="50">
                  <c:v>38486.558965858327</c:v>
                </c:pt>
                <c:pt idx="51">
                  <c:v>38486.558965858327</c:v>
                </c:pt>
                <c:pt idx="52">
                  <c:v>38486.558965858327</c:v>
                </c:pt>
                <c:pt idx="53">
                  <c:v>38486.558965858327</c:v>
                </c:pt>
                <c:pt idx="54">
                  <c:v>38486.558965858327</c:v>
                </c:pt>
                <c:pt idx="55">
                  <c:v>38486.558965858327</c:v>
                </c:pt>
                <c:pt idx="56">
                  <c:v>38486.558965858327</c:v>
                </c:pt>
                <c:pt idx="57">
                  <c:v>38486.558965858327</c:v>
                </c:pt>
                <c:pt idx="58">
                  <c:v>38486.558965858327</c:v>
                </c:pt>
                <c:pt idx="59">
                  <c:v>38486.558965858327</c:v>
                </c:pt>
                <c:pt idx="60">
                  <c:v>38486.558965858327</c:v>
                </c:pt>
                <c:pt idx="61">
                  <c:v>38486.558965858327</c:v>
                </c:pt>
                <c:pt idx="62">
                  <c:v>38486.558965858327</c:v>
                </c:pt>
                <c:pt idx="63">
                  <c:v>38486.558965858327</c:v>
                </c:pt>
                <c:pt idx="64">
                  <c:v>38486.558965858327</c:v>
                </c:pt>
                <c:pt idx="65">
                  <c:v>38486.558965858327</c:v>
                </c:pt>
                <c:pt idx="66">
                  <c:v>38486.558965858327</c:v>
                </c:pt>
                <c:pt idx="67">
                  <c:v>38486.558965858327</c:v>
                </c:pt>
                <c:pt idx="68">
                  <c:v>38486.558965858327</c:v>
                </c:pt>
                <c:pt idx="69">
                  <c:v>38486.558965858327</c:v>
                </c:pt>
                <c:pt idx="70">
                  <c:v>38486.558965858327</c:v>
                </c:pt>
                <c:pt idx="71">
                  <c:v>38486.558965858327</c:v>
                </c:pt>
                <c:pt idx="72">
                  <c:v>38486.558965858327</c:v>
                </c:pt>
                <c:pt idx="73">
                  <c:v>38486.558965858327</c:v>
                </c:pt>
                <c:pt idx="74">
                  <c:v>38486.558965858327</c:v>
                </c:pt>
                <c:pt idx="75">
                  <c:v>38486.558965858327</c:v>
                </c:pt>
                <c:pt idx="76">
                  <c:v>38486.558965858327</c:v>
                </c:pt>
                <c:pt idx="77">
                  <c:v>38486.558965858327</c:v>
                </c:pt>
                <c:pt idx="78">
                  <c:v>38486.558965858327</c:v>
                </c:pt>
                <c:pt idx="79">
                  <c:v>38486.558965858327</c:v>
                </c:pt>
                <c:pt idx="80">
                  <c:v>38486.558965858327</c:v>
                </c:pt>
                <c:pt idx="81">
                  <c:v>38486.558965858327</c:v>
                </c:pt>
                <c:pt idx="82">
                  <c:v>38486.558965858327</c:v>
                </c:pt>
                <c:pt idx="83">
                  <c:v>38486.558965858327</c:v>
                </c:pt>
                <c:pt idx="84">
                  <c:v>38486.558965858327</c:v>
                </c:pt>
                <c:pt idx="85">
                  <c:v>38486.558965858327</c:v>
                </c:pt>
                <c:pt idx="86">
                  <c:v>38486.558965858327</c:v>
                </c:pt>
                <c:pt idx="87">
                  <c:v>38486.558965858327</c:v>
                </c:pt>
                <c:pt idx="88">
                  <c:v>38486.558965858327</c:v>
                </c:pt>
                <c:pt idx="89">
                  <c:v>38486.558965858327</c:v>
                </c:pt>
                <c:pt idx="90">
                  <c:v>38486.558965858327</c:v>
                </c:pt>
                <c:pt idx="91">
                  <c:v>38486.558965858327</c:v>
                </c:pt>
                <c:pt idx="92">
                  <c:v>38486.558965858327</c:v>
                </c:pt>
                <c:pt idx="93">
                  <c:v>38486.558965858327</c:v>
                </c:pt>
                <c:pt idx="94">
                  <c:v>38486.558965858327</c:v>
                </c:pt>
                <c:pt idx="95">
                  <c:v>38486.558965858327</c:v>
                </c:pt>
                <c:pt idx="96">
                  <c:v>38486.558965858327</c:v>
                </c:pt>
                <c:pt idx="97">
                  <c:v>38486.558965858327</c:v>
                </c:pt>
                <c:pt idx="98">
                  <c:v>38486.558965858327</c:v>
                </c:pt>
                <c:pt idx="99">
                  <c:v>38486.558965858327</c:v>
                </c:pt>
                <c:pt idx="100">
                  <c:v>38486.558965858327</c:v>
                </c:pt>
                <c:pt idx="101">
                  <c:v>38486.558965858327</c:v>
                </c:pt>
                <c:pt idx="102">
                  <c:v>38486.558965858327</c:v>
                </c:pt>
                <c:pt idx="103">
                  <c:v>38486.558965858327</c:v>
                </c:pt>
                <c:pt idx="104">
                  <c:v>38486.558965858327</c:v>
                </c:pt>
                <c:pt idx="105">
                  <c:v>38486.558965858327</c:v>
                </c:pt>
                <c:pt idx="106">
                  <c:v>38486.558965858327</c:v>
                </c:pt>
                <c:pt idx="107">
                  <c:v>38486.558965858327</c:v>
                </c:pt>
                <c:pt idx="108">
                  <c:v>38486.558965858327</c:v>
                </c:pt>
                <c:pt idx="109">
                  <c:v>38486.558965858327</c:v>
                </c:pt>
                <c:pt idx="110">
                  <c:v>38486.558965858327</c:v>
                </c:pt>
                <c:pt idx="111">
                  <c:v>38486.558965858327</c:v>
                </c:pt>
                <c:pt idx="112">
                  <c:v>38486.558965858327</c:v>
                </c:pt>
                <c:pt idx="113">
                  <c:v>38486.558965858327</c:v>
                </c:pt>
                <c:pt idx="114">
                  <c:v>38486.558965858327</c:v>
                </c:pt>
                <c:pt idx="115">
                  <c:v>38486.558965858327</c:v>
                </c:pt>
                <c:pt idx="116">
                  <c:v>38486.558965858327</c:v>
                </c:pt>
                <c:pt idx="117">
                  <c:v>38486.558965858327</c:v>
                </c:pt>
                <c:pt idx="118">
                  <c:v>38486.558965858327</c:v>
                </c:pt>
                <c:pt idx="119">
                  <c:v>38486.558965858327</c:v>
                </c:pt>
                <c:pt idx="120">
                  <c:v>38486.558965858327</c:v>
                </c:pt>
                <c:pt idx="121">
                  <c:v>38486.558965858327</c:v>
                </c:pt>
                <c:pt idx="122">
                  <c:v>38486.558965858327</c:v>
                </c:pt>
                <c:pt idx="123">
                  <c:v>38486.558965858327</c:v>
                </c:pt>
                <c:pt idx="124">
                  <c:v>38486.558965858327</c:v>
                </c:pt>
                <c:pt idx="125">
                  <c:v>38486.558965858327</c:v>
                </c:pt>
                <c:pt idx="126">
                  <c:v>38486.558965858327</c:v>
                </c:pt>
                <c:pt idx="127">
                  <c:v>38486.558965858327</c:v>
                </c:pt>
                <c:pt idx="128">
                  <c:v>38486.558965858327</c:v>
                </c:pt>
                <c:pt idx="129">
                  <c:v>38486.558965858327</c:v>
                </c:pt>
                <c:pt idx="130">
                  <c:v>38486.558965858327</c:v>
                </c:pt>
                <c:pt idx="131">
                  <c:v>38486.558965858327</c:v>
                </c:pt>
                <c:pt idx="132">
                  <c:v>38486.558965858327</c:v>
                </c:pt>
                <c:pt idx="133">
                  <c:v>38486.558965858327</c:v>
                </c:pt>
                <c:pt idx="134">
                  <c:v>38486.558965858327</c:v>
                </c:pt>
                <c:pt idx="135">
                  <c:v>38486.558965858327</c:v>
                </c:pt>
                <c:pt idx="136">
                  <c:v>38486.558965858327</c:v>
                </c:pt>
                <c:pt idx="137">
                  <c:v>38486.558965858327</c:v>
                </c:pt>
                <c:pt idx="138">
                  <c:v>38486.558965858327</c:v>
                </c:pt>
                <c:pt idx="139">
                  <c:v>38486.558965858327</c:v>
                </c:pt>
                <c:pt idx="140">
                  <c:v>38486.558965858327</c:v>
                </c:pt>
                <c:pt idx="141">
                  <c:v>38486.558965858327</c:v>
                </c:pt>
                <c:pt idx="142">
                  <c:v>38486.558965858327</c:v>
                </c:pt>
                <c:pt idx="143">
                  <c:v>38486.558965858327</c:v>
                </c:pt>
                <c:pt idx="144">
                  <c:v>38486.558965858327</c:v>
                </c:pt>
                <c:pt idx="145">
                  <c:v>38486.558965858327</c:v>
                </c:pt>
                <c:pt idx="146">
                  <c:v>38486.558965858327</c:v>
                </c:pt>
                <c:pt idx="147">
                  <c:v>38486.558965858327</c:v>
                </c:pt>
                <c:pt idx="148">
                  <c:v>38486.558965858327</c:v>
                </c:pt>
                <c:pt idx="149">
                  <c:v>38486.558965858327</c:v>
                </c:pt>
                <c:pt idx="150">
                  <c:v>38486.558965858327</c:v>
                </c:pt>
                <c:pt idx="151">
                  <c:v>38486.558965858327</c:v>
                </c:pt>
                <c:pt idx="152">
                  <c:v>38486.558965858327</c:v>
                </c:pt>
                <c:pt idx="153">
                  <c:v>38486.558965858327</c:v>
                </c:pt>
                <c:pt idx="154">
                  <c:v>38486.558965858327</c:v>
                </c:pt>
                <c:pt idx="155">
                  <c:v>38486.558965858327</c:v>
                </c:pt>
                <c:pt idx="156">
                  <c:v>38486.558965858327</c:v>
                </c:pt>
                <c:pt idx="157">
                  <c:v>38486.558965858327</c:v>
                </c:pt>
                <c:pt idx="158">
                  <c:v>38486.558965858327</c:v>
                </c:pt>
                <c:pt idx="159">
                  <c:v>38486.558965858327</c:v>
                </c:pt>
                <c:pt idx="160">
                  <c:v>38486.558965858327</c:v>
                </c:pt>
                <c:pt idx="161">
                  <c:v>38486.558965858327</c:v>
                </c:pt>
                <c:pt idx="162">
                  <c:v>38486.558965858327</c:v>
                </c:pt>
                <c:pt idx="163">
                  <c:v>38486.558965858327</c:v>
                </c:pt>
                <c:pt idx="164">
                  <c:v>38486.558965858327</c:v>
                </c:pt>
                <c:pt idx="165">
                  <c:v>38486.558965858327</c:v>
                </c:pt>
                <c:pt idx="166">
                  <c:v>38486.558965858327</c:v>
                </c:pt>
                <c:pt idx="167">
                  <c:v>38486.558965858327</c:v>
                </c:pt>
                <c:pt idx="168">
                  <c:v>38486.558965858327</c:v>
                </c:pt>
                <c:pt idx="169">
                  <c:v>38486.558965858327</c:v>
                </c:pt>
                <c:pt idx="170">
                  <c:v>38486.558965858327</c:v>
                </c:pt>
                <c:pt idx="171">
                  <c:v>38486.558965858327</c:v>
                </c:pt>
                <c:pt idx="172">
                  <c:v>38486.558965858327</c:v>
                </c:pt>
                <c:pt idx="173">
                  <c:v>38486.558965858327</c:v>
                </c:pt>
                <c:pt idx="174">
                  <c:v>38486.558965858327</c:v>
                </c:pt>
                <c:pt idx="175">
                  <c:v>38486.558965858327</c:v>
                </c:pt>
                <c:pt idx="176">
                  <c:v>38486.558965858327</c:v>
                </c:pt>
                <c:pt idx="177">
                  <c:v>38486.558965858327</c:v>
                </c:pt>
                <c:pt idx="178">
                  <c:v>38486.558965858327</c:v>
                </c:pt>
                <c:pt idx="179">
                  <c:v>38486.558965858327</c:v>
                </c:pt>
                <c:pt idx="180">
                  <c:v>38486.558965858327</c:v>
                </c:pt>
                <c:pt idx="181">
                  <c:v>38486.558965858327</c:v>
                </c:pt>
                <c:pt idx="182">
                  <c:v>38486.558965858327</c:v>
                </c:pt>
                <c:pt idx="183">
                  <c:v>38486.558965858327</c:v>
                </c:pt>
                <c:pt idx="184">
                  <c:v>38486.558965858327</c:v>
                </c:pt>
                <c:pt idx="185">
                  <c:v>38486.558965858327</c:v>
                </c:pt>
                <c:pt idx="186">
                  <c:v>38486.558965858327</c:v>
                </c:pt>
                <c:pt idx="187">
                  <c:v>38486.558965858327</c:v>
                </c:pt>
                <c:pt idx="188">
                  <c:v>38486.558965858327</c:v>
                </c:pt>
                <c:pt idx="189">
                  <c:v>38486.558965858327</c:v>
                </c:pt>
                <c:pt idx="190">
                  <c:v>38486.558965858327</c:v>
                </c:pt>
                <c:pt idx="191">
                  <c:v>38486.558965858327</c:v>
                </c:pt>
                <c:pt idx="192">
                  <c:v>38486.558965858327</c:v>
                </c:pt>
                <c:pt idx="193">
                  <c:v>38486.558965858327</c:v>
                </c:pt>
                <c:pt idx="194">
                  <c:v>38486.558965858327</c:v>
                </c:pt>
                <c:pt idx="195">
                  <c:v>38486.558965858327</c:v>
                </c:pt>
                <c:pt idx="196">
                  <c:v>38486.558965858327</c:v>
                </c:pt>
                <c:pt idx="197">
                  <c:v>38486.558965858327</c:v>
                </c:pt>
                <c:pt idx="198">
                  <c:v>38486.558965858327</c:v>
                </c:pt>
                <c:pt idx="199">
                  <c:v>38486.558965858327</c:v>
                </c:pt>
                <c:pt idx="200">
                  <c:v>38486.558965858327</c:v>
                </c:pt>
                <c:pt idx="201">
                  <c:v>38486.558965858327</c:v>
                </c:pt>
                <c:pt idx="202">
                  <c:v>38486.558965858327</c:v>
                </c:pt>
                <c:pt idx="203">
                  <c:v>38486.558965858327</c:v>
                </c:pt>
                <c:pt idx="204">
                  <c:v>38486.558965858327</c:v>
                </c:pt>
                <c:pt idx="205">
                  <c:v>38486.558965858327</c:v>
                </c:pt>
                <c:pt idx="206">
                  <c:v>38486.558965858327</c:v>
                </c:pt>
                <c:pt idx="207">
                  <c:v>38486.558965858327</c:v>
                </c:pt>
                <c:pt idx="208">
                  <c:v>38486.558965858327</c:v>
                </c:pt>
                <c:pt idx="209">
                  <c:v>38486.558965858327</c:v>
                </c:pt>
                <c:pt idx="210">
                  <c:v>38486.558965858327</c:v>
                </c:pt>
                <c:pt idx="211">
                  <c:v>38486.558965858327</c:v>
                </c:pt>
                <c:pt idx="212">
                  <c:v>38486.558965858327</c:v>
                </c:pt>
                <c:pt idx="213">
                  <c:v>38486.558965858327</c:v>
                </c:pt>
                <c:pt idx="214">
                  <c:v>38486.558965858327</c:v>
                </c:pt>
                <c:pt idx="215">
                  <c:v>38486.558965858327</c:v>
                </c:pt>
                <c:pt idx="216">
                  <c:v>38486.558965858327</c:v>
                </c:pt>
                <c:pt idx="217">
                  <c:v>38486.558965858327</c:v>
                </c:pt>
                <c:pt idx="218">
                  <c:v>38486.558965858327</c:v>
                </c:pt>
                <c:pt idx="219">
                  <c:v>38486.558965858327</c:v>
                </c:pt>
                <c:pt idx="220">
                  <c:v>38486.558965858327</c:v>
                </c:pt>
                <c:pt idx="221">
                  <c:v>38486.558965858327</c:v>
                </c:pt>
                <c:pt idx="222">
                  <c:v>38486.558965858327</c:v>
                </c:pt>
                <c:pt idx="223">
                  <c:v>38486.558965858327</c:v>
                </c:pt>
                <c:pt idx="224">
                  <c:v>38486.558965858327</c:v>
                </c:pt>
                <c:pt idx="225">
                  <c:v>38486.558965858327</c:v>
                </c:pt>
                <c:pt idx="226">
                  <c:v>38486.558965858327</c:v>
                </c:pt>
                <c:pt idx="227">
                  <c:v>38486.558965858327</c:v>
                </c:pt>
                <c:pt idx="228">
                  <c:v>38486.558965858327</c:v>
                </c:pt>
                <c:pt idx="229">
                  <c:v>38486.558965858327</c:v>
                </c:pt>
                <c:pt idx="230">
                  <c:v>38486.558965858327</c:v>
                </c:pt>
                <c:pt idx="231">
                  <c:v>38486.558965858327</c:v>
                </c:pt>
                <c:pt idx="232">
                  <c:v>38486.558965858327</c:v>
                </c:pt>
                <c:pt idx="233">
                  <c:v>38486.558965858327</c:v>
                </c:pt>
                <c:pt idx="234">
                  <c:v>38486.558965858327</c:v>
                </c:pt>
                <c:pt idx="235">
                  <c:v>38486.558965858327</c:v>
                </c:pt>
                <c:pt idx="236">
                  <c:v>38486.558965858327</c:v>
                </c:pt>
                <c:pt idx="237">
                  <c:v>38486.558965858327</c:v>
                </c:pt>
                <c:pt idx="238">
                  <c:v>38486.558965858327</c:v>
                </c:pt>
                <c:pt idx="239">
                  <c:v>38486.558965858327</c:v>
                </c:pt>
                <c:pt idx="240">
                  <c:v>38486.558965858327</c:v>
                </c:pt>
                <c:pt idx="241">
                  <c:v>38486.558965858327</c:v>
                </c:pt>
                <c:pt idx="242">
                  <c:v>38486.558965858327</c:v>
                </c:pt>
                <c:pt idx="243">
                  <c:v>38486.558965858327</c:v>
                </c:pt>
                <c:pt idx="244">
                  <c:v>38486.558965858327</c:v>
                </c:pt>
                <c:pt idx="245">
                  <c:v>38486.558965858327</c:v>
                </c:pt>
                <c:pt idx="246">
                  <c:v>38486.558965858327</c:v>
                </c:pt>
                <c:pt idx="247">
                  <c:v>38486.558965858327</c:v>
                </c:pt>
                <c:pt idx="248">
                  <c:v>38486.558965858327</c:v>
                </c:pt>
                <c:pt idx="249">
                  <c:v>38486.558965858327</c:v>
                </c:pt>
                <c:pt idx="250">
                  <c:v>38486.558965858327</c:v>
                </c:pt>
                <c:pt idx="251">
                  <c:v>38486.558965858327</c:v>
                </c:pt>
                <c:pt idx="252">
                  <c:v>38486.558965858327</c:v>
                </c:pt>
                <c:pt idx="253">
                  <c:v>38486.558965858327</c:v>
                </c:pt>
                <c:pt idx="254">
                  <c:v>38486.558965858327</c:v>
                </c:pt>
                <c:pt idx="255">
                  <c:v>38486.558965858327</c:v>
                </c:pt>
                <c:pt idx="256">
                  <c:v>38486.558965858327</c:v>
                </c:pt>
                <c:pt idx="257">
                  <c:v>38486.558965858327</c:v>
                </c:pt>
                <c:pt idx="258">
                  <c:v>38486.558965858327</c:v>
                </c:pt>
                <c:pt idx="259">
                  <c:v>38486.558965858327</c:v>
                </c:pt>
                <c:pt idx="260">
                  <c:v>38486.558965858327</c:v>
                </c:pt>
                <c:pt idx="261">
                  <c:v>38486.558965858327</c:v>
                </c:pt>
                <c:pt idx="262">
                  <c:v>38486.558965858327</c:v>
                </c:pt>
                <c:pt idx="263">
                  <c:v>38486.558965858327</c:v>
                </c:pt>
                <c:pt idx="264">
                  <c:v>38486.558965858327</c:v>
                </c:pt>
                <c:pt idx="265">
                  <c:v>38486.558965858327</c:v>
                </c:pt>
                <c:pt idx="266">
                  <c:v>38486.558965858327</c:v>
                </c:pt>
                <c:pt idx="267">
                  <c:v>38486.558965858327</c:v>
                </c:pt>
                <c:pt idx="268">
                  <c:v>38486.558965858327</c:v>
                </c:pt>
                <c:pt idx="269">
                  <c:v>38486.558965858327</c:v>
                </c:pt>
                <c:pt idx="270">
                  <c:v>38486.558965858327</c:v>
                </c:pt>
                <c:pt idx="271">
                  <c:v>38486.558965858327</c:v>
                </c:pt>
                <c:pt idx="272">
                  <c:v>38486.558965858327</c:v>
                </c:pt>
                <c:pt idx="273">
                  <c:v>38486.558965858327</c:v>
                </c:pt>
                <c:pt idx="274">
                  <c:v>38486.558965858327</c:v>
                </c:pt>
                <c:pt idx="275">
                  <c:v>38486.558965858327</c:v>
                </c:pt>
                <c:pt idx="276">
                  <c:v>38486.558965858327</c:v>
                </c:pt>
                <c:pt idx="277">
                  <c:v>38486.558965858327</c:v>
                </c:pt>
                <c:pt idx="278">
                  <c:v>38486.558965858327</c:v>
                </c:pt>
                <c:pt idx="279">
                  <c:v>38486.558965858327</c:v>
                </c:pt>
                <c:pt idx="280">
                  <c:v>38486.558965858327</c:v>
                </c:pt>
                <c:pt idx="281">
                  <c:v>38486.558965858327</c:v>
                </c:pt>
                <c:pt idx="282">
                  <c:v>38486.558965858327</c:v>
                </c:pt>
                <c:pt idx="283">
                  <c:v>38486.558965858327</c:v>
                </c:pt>
                <c:pt idx="284">
                  <c:v>38486.558965858327</c:v>
                </c:pt>
                <c:pt idx="285">
                  <c:v>38486.558965858327</c:v>
                </c:pt>
                <c:pt idx="286">
                  <c:v>38486.558965858327</c:v>
                </c:pt>
                <c:pt idx="287">
                  <c:v>38486.558965858327</c:v>
                </c:pt>
                <c:pt idx="288">
                  <c:v>38486.558965858327</c:v>
                </c:pt>
                <c:pt idx="289">
                  <c:v>38486.558965858327</c:v>
                </c:pt>
                <c:pt idx="290">
                  <c:v>38486.558965858327</c:v>
                </c:pt>
                <c:pt idx="291">
                  <c:v>38486.558965858327</c:v>
                </c:pt>
                <c:pt idx="292">
                  <c:v>38486.558965858327</c:v>
                </c:pt>
                <c:pt idx="293">
                  <c:v>38486.558965858327</c:v>
                </c:pt>
                <c:pt idx="294">
                  <c:v>38486.558965858327</c:v>
                </c:pt>
                <c:pt idx="295">
                  <c:v>38486.558965858327</c:v>
                </c:pt>
                <c:pt idx="296">
                  <c:v>38486.558965858327</c:v>
                </c:pt>
                <c:pt idx="297">
                  <c:v>38486.558965858327</c:v>
                </c:pt>
                <c:pt idx="298">
                  <c:v>38486.558965858327</c:v>
                </c:pt>
                <c:pt idx="299">
                  <c:v>38486.558965858327</c:v>
                </c:pt>
                <c:pt idx="300">
                  <c:v>38486.558965858327</c:v>
                </c:pt>
                <c:pt idx="301">
                  <c:v>38486.558965858327</c:v>
                </c:pt>
                <c:pt idx="302">
                  <c:v>38486.558965858327</c:v>
                </c:pt>
                <c:pt idx="303">
                  <c:v>38486.558965858327</c:v>
                </c:pt>
                <c:pt idx="304">
                  <c:v>38486.558965858327</c:v>
                </c:pt>
                <c:pt idx="305">
                  <c:v>38486.558965858327</c:v>
                </c:pt>
                <c:pt idx="306">
                  <c:v>38486.558965858327</c:v>
                </c:pt>
                <c:pt idx="307">
                  <c:v>38486.558965858327</c:v>
                </c:pt>
                <c:pt idx="308">
                  <c:v>38486.558965858327</c:v>
                </c:pt>
                <c:pt idx="309">
                  <c:v>38486.558965858327</c:v>
                </c:pt>
                <c:pt idx="310">
                  <c:v>38486.558965858327</c:v>
                </c:pt>
                <c:pt idx="311">
                  <c:v>38486.558965858327</c:v>
                </c:pt>
                <c:pt idx="312">
                  <c:v>38486.558965858327</c:v>
                </c:pt>
                <c:pt idx="313">
                  <c:v>38486.558965858327</c:v>
                </c:pt>
                <c:pt idx="314">
                  <c:v>38486.558965858327</c:v>
                </c:pt>
                <c:pt idx="315">
                  <c:v>38486.558965858327</c:v>
                </c:pt>
                <c:pt idx="316">
                  <c:v>38486.558965858327</c:v>
                </c:pt>
                <c:pt idx="317">
                  <c:v>38486.558965858327</c:v>
                </c:pt>
                <c:pt idx="318">
                  <c:v>38486.558965858327</c:v>
                </c:pt>
                <c:pt idx="319">
                  <c:v>38486.558965858327</c:v>
                </c:pt>
                <c:pt idx="320">
                  <c:v>38486.558965858327</c:v>
                </c:pt>
                <c:pt idx="321">
                  <c:v>38486.558965858327</c:v>
                </c:pt>
                <c:pt idx="322">
                  <c:v>38486.558965858327</c:v>
                </c:pt>
                <c:pt idx="323">
                  <c:v>38486.558965858327</c:v>
                </c:pt>
                <c:pt idx="324">
                  <c:v>38486.558965858327</c:v>
                </c:pt>
                <c:pt idx="325">
                  <c:v>38486.558965858327</c:v>
                </c:pt>
                <c:pt idx="326">
                  <c:v>38486.558965858327</c:v>
                </c:pt>
                <c:pt idx="327">
                  <c:v>38486.558965858327</c:v>
                </c:pt>
                <c:pt idx="328">
                  <c:v>38486.558965858327</c:v>
                </c:pt>
                <c:pt idx="329">
                  <c:v>38486.558965858327</c:v>
                </c:pt>
                <c:pt idx="330">
                  <c:v>38486.558965858327</c:v>
                </c:pt>
                <c:pt idx="331">
                  <c:v>38486.558965858327</c:v>
                </c:pt>
                <c:pt idx="332">
                  <c:v>38486.558965858327</c:v>
                </c:pt>
                <c:pt idx="333">
                  <c:v>38486.558965858327</c:v>
                </c:pt>
                <c:pt idx="334">
                  <c:v>38486.558965858327</c:v>
                </c:pt>
                <c:pt idx="335">
                  <c:v>38486.558965858327</c:v>
                </c:pt>
                <c:pt idx="336">
                  <c:v>38486.558965858327</c:v>
                </c:pt>
                <c:pt idx="337">
                  <c:v>38486.558965858327</c:v>
                </c:pt>
                <c:pt idx="338">
                  <c:v>38486.558965858327</c:v>
                </c:pt>
                <c:pt idx="339">
                  <c:v>38486.558965858327</c:v>
                </c:pt>
                <c:pt idx="340">
                  <c:v>38486.558965858327</c:v>
                </c:pt>
                <c:pt idx="341">
                  <c:v>38486.558965858327</c:v>
                </c:pt>
                <c:pt idx="342">
                  <c:v>38486.558965858327</c:v>
                </c:pt>
                <c:pt idx="343">
                  <c:v>38486.558965858327</c:v>
                </c:pt>
                <c:pt idx="344">
                  <c:v>38486.558965858327</c:v>
                </c:pt>
                <c:pt idx="345">
                  <c:v>38486.558965858327</c:v>
                </c:pt>
                <c:pt idx="346">
                  <c:v>38486.558965858327</c:v>
                </c:pt>
                <c:pt idx="347">
                  <c:v>38486.558965858327</c:v>
                </c:pt>
                <c:pt idx="348">
                  <c:v>38486.558965858327</c:v>
                </c:pt>
                <c:pt idx="349">
                  <c:v>38486.558965858327</c:v>
                </c:pt>
                <c:pt idx="350">
                  <c:v>38486.558965858327</c:v>
                </c:pt>
                <c:pt idx="351">
                  <c:v>38486.558965858327</c:v>
                </c:pt>
                <c:pt idx="352">
                  <c:v>38486.558965858327</c:v>
                </c:pt>
                <c:pt idx="353">
                  <c:v>38486.558965858327</c:v>
                </c:pt>
                <c:pt idx="354">
                  <c:v>38486.558965858327</c:v>
                </c:pt>
                <c:pt idx="355">
                  <c:v>38486.558965858327</c:v>
                </c:pt>
                <c:pt idx="356">
                  <c:v>38486.558965858327</c:v>
                </c:pt>
                <c:pt idx="357">
                  <c:v>38486.558965858327</c:v>
                </c:pt>
                <c:pt idx="358">
                  <c:v>38486.558965858327</c:v>
                </c:pt>
                <c:pt idx="359">
                  <c:v>38486.558965858327</c:v>
                </c:pt>
                <c:pt idx="360">
                  <c:v>38486.558965858327</c:v>
                </c:pt>
                <c:pt idx="361">
                  <c:v>38486.558965858327</c:v>
                </c:pt>
                <c:pt idx="362">
                  <c:v>38486.558965858327</c:v>
                </c:pt>
                <c:pt idx="363">
                  <c:v>38486.558965858327</c:v>
                </c:pt>
                <c:pt idx="364">
                  <c:v>38486.558965858327</c:v>
                </c:pt>
                <c:pt idx="365">
                  <c:v>38486.558965858327</c:v>
                </c:pt>
                <c:pt idx="366">
                  <c:v>38486.558965858327</c:v>
                </c:pt>
                <c:pt idx="367">
                  <c:v>38486.558965858327</c:v>
                </c:pt>
                <c:pt idx="368">
                  <c:v>38486.558965858327</c:v>
                </c:pt>
                <c:pt idx="369">
                  <c:v>38486.558965858327</c:v>
                </c:pt>
                <c:pt idx="370">
                  <c:v>38486.558965858327</c:v>
                </c:pt>
                <c:pt idx="371">
                  <c:v>38486.558965858327</c:v>
                </c:pt>
                <c:pt idx="372">
                  <c:v>38486.558965858327</c:v>
                </c:pt>
                <c:pt idx="373">
                  <c:v>38486.558965858327</c:v>
                </c:pt>
                <c:pt idx="374">
                  <c:v>38486.558965858327</c:v>
                </c:pt>
                <c:pt idx="375">
                  <c:v>38486.558965858327</c:v>
                </c:pt>
                <c:pt idx="376">
                  <c:v>38486.558965858327</c:v>
                </c:pt>
                <c:pt idx="377">
                  <c:v>38486.558965858327</c:v>
                </c:pt>
                <c:pt idx="378">
                  <c:v>38486.558965858327</c:v>
                </c:pt>
                <c:pt idx="379">
                  <c:v>38486.558965858327</c:v>
                </c:pt>
                <c:pt idx="380">
                  <c:v>38486.558965858327</c:v>
                </c:pt>
                <c:pt idx="381">
                  <c:v>38486.558965858327</c:v>
                </c:pt>
                <c:pt idx="382">
                  <c:v>38486.558965858327</c:v>
                </c:pt>
                <c:pt idx="383">
                  <c:v>38486.558965858327</c:v>
                </c:pt>
                <c:pt idx="384">
                  <c:v>38486.558965858327</c:v>
                </c:pt>
                <c:pt idx="385">
                  <c:v>38486.558965858327</c:v>
                </c:pt>
                <c:pt idx="386">
                  <c:v>38486.558965858327</c:v>
                </c:pt>
                <c:pt idx="387">
                  <c:v>38486.558965858327</c:v>
                </c:pt>
                <c:pt idx="388">
                  <c:v>38486.558965858327</c:v>
                </c:pt>
                <c:pt idx="389">
                  <c:v>38486.558965858327</c:v>
                </c:pt>
                <c:pt idx="390">
                  <c:v>38486.558965858327</c:v>
                </c:pt>
                <c:pt idx="391">
                  <c:v>38486.558965858327</c:v>
                </c:pt>
                <c:pt idx="392">
                  <c:v>38486.558965858327</c:v>
                </c:pt>
                <c:pt idx="393">
                  <c:v>38486.558965858327</c:v>
                </c:pt>
                <c:pt idx="394">
                  <c:v>38486.558965858327</c:v>
                </c:pt>
                <c:pt idx="395">
                  <c:v>38486.558965858327</c:v>
                </c:pt>
                <c:pt idx="396">
                  <c:v>38486.558965858327</c:v>
                </c:pt>
                <c:pt idx="397">
                  <c:v>38486.558965858327</c:v>
                </c:pt>
                <c:pt idx="398">
                  <c:v>38486.558965858327</c:v>
                </c:pt>
                <c:pt idx="399">
                  <c:v>38486.558965858327</c:v>
                </c:pt>
                <c:pt idx="400">
                  <c:v>38486.558965858327</c:v>
                </c:pt>
                <c:pt idx="401">
                  <c:v>38486.558965858327</c:v>
                </c:pt>
                <c:pt idx="402">
                  <c:v>38486.558965858327</c:v>
                </c:pt>
                <c:pt idx="403">
                  <c:v>38486.558965858327</c:v>
                </c:pt>
                <c:pt idx="404">
                  <c:v>38486.558965858327</c:v>
                </c:pt>
                <c:pt idx="405">
                  <c:v>38486.558965858327</c:v>
                </c:pt>
                <c:pt idx="406">
                  <c:v>38486.558965858327</c:v>
                </c:pt>
                <c:pt idx="407">
                  <c:v>38486.558965858327</c:v>
                </c:pt>
                <c:pt idx="408">
                  <c:v>38486.558965858327</c:v>
                </c:pt>
                <c:pt idx="409">
                  <c:v>38486.558965858327</c:v>
                </c:pt>
                <c:pt idx="410">
                  <c:v>38486.558965858327</c:v>
                </c:pt>
                <c:pt idx="411">
                  <c:v>38486.558965858327</c:v>
                </c:pt>
                <c:pt idx="412">
                  <c:v>38486.558965858327</c:v>
                </c:pt>
                <c:pt idx="413">
                  <c:v>38486.558965858327</c:v>
                </c:pt>
                <c:pt idx="414">
                  <c:v>38486.558965858327</c:v>
                </c:pt>
                <c:pt idx="415">
                  <c:v>38486.558965858327</c:v>
                </c:pt>
                <c:pt idx="416">
                  <c:v>38486.558965858327</c:v>
                </c:pt>
                <c:pt idx="417">
                  <c:v>38486.558965858327</c:v>
                </c:pt>
                <c:pt idx="418">
                  <c:v>38486.558965858327</c:v>
                </c:pt>
                <c:pt idx="419">
                  <c:v>38486.558965858327</c:v>
                </c:pt>
                <c:pt idx="420">
                  <c:v>38486.558965858327</c:v>
                </c:pt>
                <c:pt idx="421">
                  <c:v>38486.558965858327</c:v>
                </c:pt>
                <c:pt idx="422">
                  <c:v>38486.558965858327</c:v>
                </c:pt>
                <c:pt idx="423">
                  <c:v>38486.558965858327</c:v>
                </c:pt>
                <c:pt idx="424">
                  <c:v>38486.558965858327</c:v>
                </c:pt>
                <c:pt idx="425">
                  <c:v>38486.558965858327</c:v>
                </c:pt>
                <c:pt idx="426">
                  <c:v>38486.558965858327</c:v>
                </c:pt>
                <c:pt idx="427">
                  <c:v>38486.558965858327</c:v>
                </c:pt>
                <c:pt idx="428">
                  <c:v>38486.558965858327</c:v>
                </c:pt>
                <c:pt idx="429">
                  <c:v>38486.558965858327</c:v>
                </c:pt>
                <c:pt idx="430">
                  <c:v>38486.558965858327</c:v>
                </c:pt>
                <c:pt idx="431">
                  <c:v>38486.558965858327</c:v>
                </c:pt>
                <c:pt idx="432">
                  <c:v>38486.558965858327</c:v>
                </c:pt>
                <c:pt idx="433">
                  <c:v>38486.558965858327</c:v>
                </c:pt>
                <c:pt idx="434">
                  <c:v>38486.558965858327</c:v>
                </c:pt>
                <c:pt idx="435">
                  <c:v>38486.558965858327</c:v>
                </c:pt>
                <c:pt idx="436">
                  <c:v>38486.558965858327</c:v>
                </c:pt>
                <c:pt idx="437">
                  <c:v>38486.558965858327</c:v>
                </c:pt>
                <c:pt idx="438">
                  <c:v>38486.558965858327</c:v>
                </c:pt>
                <c:pt idx="439">
                  <c:v>38486.558965858327</c:v>
                </c:pt>
                <c:pt idx="440">
                  <c:v>38486.558965858327</c:v>
                </c:pt>
                <c:pt idx="441">
                  <c:v>38486.558965858327</c:v>
                </c:pt>
                <c:pt idx="442">
                  <c:v>38486.558965858327</c:v>
                </c:pt>
                <c:pt idx="443">
                  <c:v>38486.558965858327</c:v>
                </c:pt>
                <c:pt idx="444">
                  <c:v>38486.558965858327</c:v>
                </c:pt>
                <c:pt idx="445">
                  <c:v>38486.558965858327</c:v>
                </c:pt>
                <c:pt idx="446">
                  <c:v>38486.558965858327</c:v>
                </c:pt>
                <c:pt idx="447">
                  <c:v>38486.558965858327</c:v>
                </c:pt>
                <c:pt idx="448">
                  <c:v>38486.558965858327</c:v>
                </c:pt>
                <c:pt idx="449">
                  <c:v>38486.558965858327</c:v>
                </c:pt>
                <c:pt idx="450">
                  <c:v>38486.558965858327</c:v>
                </c:pt>
                <c:pt idx="451">
                  <c:v>38486.558965858327</c:v>
                </c:pt>
                <c:pt idx="452">
                  <c:v>38486.558965858327</c:v>
                </c:pt>
                <c:pt idx="453">
                  <c:v>38486.558965858327</c:v>
                </c:pt>
                <c:pt idx="454">
                  <c:v>38486.558965858327</c:v>
                </c:pt>
                <c:pt idx="455">
                  <c:v>38486.558965858327</c:v>
                </c:pt>
                <c:pt idx="456">
                  <c:v>38486.558965858327</c:v>
                </c:pt>
                <c:pt idx="457">
                  <c:v>38486.558965858327</c:v>
                </c:pt>
                <c:pt idx="458">
                  <c:v>38486.558965858327</c:v>
                </c:pt>
                <c:pt idx="459">
                  <c:v>38486.558965858327</c:v>
                </c:pt>
                <c:pt idx="460">
                  <c:v>38486.558965858327</c:v>
                </c:pt>
                <c:pt idx="461">
                  <c:v>38486.558965858327</c:v>
                </c:pt>
                <c:pt idx="462">
                  <c:v>38486.558965858327</c:v>
                </c:pt>
                <c:pt idx="463">
                  <c:v>38486.558965858327</c:v>
                </c:pt>
                <c:pt idx="464">
                  <c:v>38486.558965858327</c:v>
                </c:pt>
                <c:pt idx="465">
                  <c:v>38486.558965858327</c:v>
                </c:pt>
                <c:pt idx="466">
                  <c:v>38486.558965858327</c:v>
                </c:pt>
                <c:pt idx="467">
                  <c:v>38486.558965858327</c:v>
                </c:pt>
                <c:pt idx="468">
                  <c:v>38486.558965858327</c:v>
                </c:pt>
                <c:pt idx="469">
                  <c:v>38486.558965858327</c:v>
                </c:pt>
                <c:pt idx="470">
                  <c:v>38486.558965858327</c:v>
                </c:pt>
                <c:pt idx="471">
                  <c:v>38486.558965858327</c:v>
                </c:pt>
                <c:pt idx="472">
                  <c:v>38486.558965858327</c:v>
                </c:pt>
                <c:pt idx="473">
                  <c:v>38486.558965858327</c:v>
                </c:pt>
                <c:pt idx="474">
                  <c:v>38486.558965858327</c:v>
                </c:pt>
                <c:pt idx="475">
                  <c:v>38486.558965858327</c:v>
                </c:pt>
                <c:pt idx="476">
                  <c:v>38486.558965858327</c:v>
                </c:pt>
                <c:pt idx="477">
                  <c:v>38486.558965858327</c:v>
                </c:pt>
                <c:pt idx="478">
                  <c:v>38486.558965858327</c:v>
                </c:pt>
                <c:pt idx="479">
                  <c:v>38486.558965858327</c:v>
                </c:pt>
                <c:pt idx="480">
                  <c:v>38486.558965858327</c:v>
                </c:pt>
                <c:pt idx="481">
                  <c:v>38486.558965858327</c:v>
                </c:pt>
                <c:pt idx="482">
                  <c:v>38486.558965858327</c:v>
                </c:pt>
                <c:pt idx="483">
                  <c:v>38486.558965858327</c:v>
                </c:pt>
                <c:pt idx="484">
                  <c:v>38486.558965858327</c:v>
                </c:pt>
                <c:pt idx="485">
                  <c:v>38486.558965858327</c:v>
                </c:pt>
                <c:pt idx="486">
                  <c:v>38486.558965858327</c:v>
                </c:pt>
                <c:pt idx="487">
                  <c:v>38486.558965858327</c:v>
                </c:pt>
                <c:pt idx="488">
                  <c:v>38486.558965858327</c:v>
                </c:pt>
                <c:pt idx="489">
                  <c:v>38486.558965858327</c:v>
                </c:pt>
                <c:pt idx="490">
                  <c:v>38486.558965858327</c:v>
                </c:pt>
                <c:pt idx="491">
                  <c:v>38486.558965858327</c:v>
                </c:pt>
                <c:pt idx="492">
                  <c:v>38486.558965858327</c:v>
                </c:pt>
                <c:pt idx="493">
                  <c:v>38486.558965858327</c:v>
                </c:pt>
                <c:pt idx="494">
                  <c:v>38486.558965858327</c:v>
                </c:pt>
                <c:pt idx="495">
                  <c:v>38486.558965858327</c:v>
                </c:pt>
                <c:pt idx="496">
                  <c:v>38486.558965858327</c:v>
                </c:pt>
                <c:pt idx="497">
                  <c:v>38486.558965858327</c:v>
                </c:pt>
                <c:pt idx="498">
                  <c:v>38486.558965858327</c:v>
                </c:pt>
                <c:pt idx="499">
                  <c:v>38486.558965858327</c:v>
                </c:pt>
                <c:pt idx="500">
                  <c:v>38486.558965858327</c:v>
                </c:pt>
                <c:pt idx="501">
                  <c:v>38486.558965858327</c:v>
                </c:pt>
                <c:pt idx="502">
                  <c:v>38486.558965858327</c:v>
                </c:pt>
                <c:pt idx="503">
                  <c:v>38486.558965858327</c:v>
                </c:pt>
                <c:pt idx="504">
                  <c:v>38486.558965858327</c:v>
                </c:pt>
                <c:pt idx="505">
                  <c:v>38486.558965858327</c:v>
                </c:pt>
                <c:pt idx="506">
                  <c:v>38486.558965858327</c:v>
                </c:pt>
                <c:pt idx="507">
                  <c:v>38486.558965858327</c:v>
                </c:pt>
                <c:pt idx="508">
                  <c:v>38486.558965858327</c:v>
                </c:pt>
                <c:pt idx="509">
                  <c:v>38486.558965858327</c:v>
                </c:pt>
                <c:pt idx="510">
                  <c:v>38486.558965858327</c:v>
                </c:pt>
                <c:pt idx="511">
                  <c:v>38486.558965858327</c:v>
                </c:pt>
                <c:pt idx="512">
                  <c:v>38486.558965858327</c:v>
                </c:pt>
                <c:pt idx="513">
                  <c:v>38486.558965858327</c:v>
                </c:pt>
                <c:pt idx="514">
                  <c:v>38486.558965858327</c:v>
                </c:pt>
                <c:pt idx="515">
                  <c:v>38486.558965858327</c:v>
                </c:pt>
                <c:pt idx="516">
                  <c:v>38486.558965858327</c:v>
                </c:pt>
                <c:pt idx="517">
                  <c:v>38486.558965858327</c:v>
                </c:pt>
                <c:pt idx="518">
                  <c:v>38486.558965858327</c:v>
                </c:pt>
                <c:pt idx="519">
                  <c:v>38486.558965858327</c:v>
                </c:pt>
                <c:pt idx="520">
                  <c:v>38486.558965858327</c:v>
                </c:pt>
                <c:pt idx="521">
                  <c:v>38486.558965858327</c:v>
                </c:pt>
                <c:pt idx="522">
                  <c:v>38486.558965858327</c:v>
                </c:pt>
                <c:pt idx="523">
                  <c:v>38486.558965858327</c:v>
                </c:pt>
                <c:pt idx="524">
                  <c:v>38486.558965858327</c:v>
                </c:pt>
                <c:pt idx="525">
                  <c:v>38486.558965858327</c:v>
                </c:pt>
                <c:pt idx="526">
                  <c:v>38486.558965858327</c:v>
                </c:pt>
                <c:pt idx="527">
                  <c:v>38486.558965858327</c:v>
                </c:pt>
                <c:pt idx="528">
                  <c:v>38486.558965858327</c:v>
                </c:pt>
                <c:pt idx="529">
                  <c:v>38486.558965858327</c:v>
                </c:pt>
                <c:pt idx="530">
                  <c:v>38486.558965858327</c:v>
                </c:pt>
                <c:pt idx="531">
                  <c:v>38486.558965858327</c:v>
                </c:pt>
                <c:pt idx="532">
                  <c:v>38486.558965858327</c:v>
                </c:pt>
                <c:pt idx="533">
                  <c:v>38486.558965858327</c:v>
                </c:pt>
                <c:pt idx="534">
                  <c:v>38486.558965858327</c:v>
                </c:pt>
                <c:pt idx="535">
                  <c:v>38486.558965858327</c:v>
                </c:pt>
                <c:pt idx="536">
                  <c:v>38486.558965858327</c:v>
                </c:pt>
                <c:pt idx="537">
                  <c:v>38486.558965858327</c:v>
                </c:pt>
                <c:pt idx="538">
                  <c:v>38486.558965858327</c:v>
                </c:pt>
                <c:pt idx="539">
                  <c:v>38486.558965858327</c:v>
                </c:pt>
                <c:pt idx="540">
                  <c:v>38486.558965858327</c:v>
                </c:pt>
                <c:pt idx="541">
                  <c:v>38486.558965858327</c:v>
                </c:pt>
                <c:pt idx="542">
                  <c:v>38486.558965858327</c:v>
                </c:pt>
                <c:pt idx="543">
                  <c:v>38486.558965858327</c:v>
                </c:pt>
                <c:pt idx="544">
                  <c:v>38486.558965858327</c:v>
                </c:pt>
                <c:pt idx="545">
                  <c:v>38486.558965858327</c:v>
                </c:pt>
                <c:pt idx="546">
                  <c:v>38486.558965858327</c:v>
                </c:pt>
                <c:pt idx="547">
                  <c:v>38486.558965858327</c:v>
                </c:pt>
                <c:pt idx="548">
                  <c:v>38486.558965858327</c:v>
                </c:pt>
                <c:pt idx="549">
                  <c:v>38486.558965858327</c:v>
                </c:pt>
                <c:pt idx="550">
                  <c:v>38486.558965858327</c:v>
                </c:pt>
                <c:pt idx="551">
                  <c:v>38486.558965858327</c:v>
                </c:pt>
                <c:pt idx="552">
                  <c:v>38486.558965858327</c:v>
                </c:pt>
                <c:pt idx="553">
                  <c:v>38486.558965858327</c:v>
                </c:pt>
                <c:pt idx="554">
                  <c:v>38486.558965858327</c:v>
                </c:pt>
                <c:pt idx="555">
                  <c:v>38486.558965858327</c:v>
                </c:pt>
                <c:pt idx="556">
                  <c:v>38486.558965858327</c:v>
                </c:pt>
                <c:pt idx="557">
                  <c:v>38486.558965858327</c:v>
                </c:pt>
                <c:pt idx="558">
                  <c:v>38486.558965858327</c:v>
                </c:pt>
                <c:pt idx="559">
                  <c:v>38486.558965858327</c:v>
                </c:pt>
                <c:pt idx="560">
                  <c:v>38486.558965858327</c:v>
                </c:pt>
                <c:pt idx="561">
                  <c:v>38486.558965858327</c:v>
                </c:pt>
                <c:pt idx="562">
                  <c:v>38486.558965858327</c:v>
                </c:pt>
                <c:pt idx="563">
                  <c:v>38486.558965858327</c:v>
                </c:pt>
                <c:pt idx="564">
                  <c:v>38486.558965858327</c:v>
                </c:pt>
                <c:pt idx="565">
                  <c:v>38486.558965858327</c:v>
                </c:pt>
                <c:pt idx="566">
                  <c:v>38486.558965858327</c:v>
                </c:pt>
                <c:pt idx="567">
                  <c:v>38486.558965858327</c:v>
                </c:pt>
                <c:pt idx="568">
                  <c:v>38486.558965858327</c:v>
                </c:pt>
                <c:pt idx="569">
                  <c:v>38486.558965858327</c:v>
                </c:pt>
                <c:pt idx="570">
                  <c:v>38486.558965858327</c:v>
                </c:pt>
                <c:pt idx="571">
                  <c:v>38486.558965858327</c:v>
                </c:pt>
                <c:pt idx="572">
                  <c:v>38486.558965858327</c:v>
                </c:pt>
                <c:pt idx="573">
                  <c:v>38486.558965858327</c:v>
                </c:pt>
                <c:pt idx="574">
                  <c:v>38486.558965858327</c:v>
                </c:pt>
                <c:pt idx="575">
                  <c:v>38486.558965858327</c:v>
                </c:pt>
                <c:pt idx="576">
                  <c:v>38486.558965858327</c:v>
                </c:pt>
                <c:pt idx="577">
                  <c:v>38486.558965858327</c:v>
                </c:pt>
                <c:pt idx="578">
                  <c:v>38486.558965858327</c:v>
                </c:pt>
                <c:pt idx="579">
                  <c:v>38486.558965858327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-3.0044692006668602E-11</c:v>
                </c:pt>
                <c:pt idx="276">
                  <c:v>-24.873026420194744</c:v>
                </c:pt>
                <c:pt idx="277">
                  <c:v>-49.74605284035944</c:v>
                </c:pt>
                <c:pt idx="278">
                  <c:v>-74.619079260524146</c:v>
                </c:pt>
                <c:pt idx="279">
                  <c:v>-99.492105680688837</c:v>
                </c:pt>
                <c:pt idx="280">
                  <c:v>-124.36513210085354</c:v>
                </c:pt>
                <c:pt idx="281">
                  <c:v>-149.23815852101825</c:v>
                </c:pt>
                <c:pt idx="282">
                  <c:v>-174.11118494118293</c:v>
                </c:pt>
                <c:pt idx="283">
                  <c:v>-198.98421136134763</c:v>
                </c:pt>
                <c:pt idx="284">
                  <c:v>-223.85723778151234</c:v>
                </c:pt>
                <c:pt idx="285">
                  <c:v>-248.73026420167702</c:v>
                </c:pt>
                <c:pt idx="286">
                  <c:v>-273.60329062184172</c:v>
                </c:pt>
                <c:pt idx="287">
                  <c:v>-298.47631704200643</c:v>
                </c:pt>
                <c:pt idx="288">
                  <c:v>-323.34934346217113</c:v>
                </c:pt>
                <c:pt idx="289">
                  <c:v>-348.22236988233584</c:v>
                </c:pt>
                <c:pt idx="290">
                  <c:v>-373.09539630250055</c:v>
                </c:pt>
                <c:pt idx="291">
                  <c:v>-397.9684227226652</c:v>
                </c:pt>
                <c:pt idx="292">
                  <c:v>-422.8414491428299</c:v>
                </c:pt>
                <c:pt idx="293">
                  <c:v>-447.71447556299461</c:v>
                </c:pt>
                <c:pt idx="294">
                  <c:v>-472.58750198315931</c:v>
                </c:pt>
                <c:pt idx="295">
                  <c:v>-497.46052840332402</c:v>
                </c:pt>
                <c:pt idx="296">
                  <c:v>-522.33355482348873</c:v>
                </c:pt>
                <c:pt idx="297">
                  <c:v>-547.20658124365343</c:v>
                </c:pt>
                <c:pt idx="298">
                  <c:v>-572.07960766381814</c:v>
                </c:pt>
                <c:pt idx="299">
                  <c:v>-596.95263408398284</c:v>
                </c:pt>
                <c:pt idx="300">
                  <c:v>-621.82566050414755</c:v>
                </c:pt>
                <c:pt idx="301">
                  <c:v>-646.69868692431226</c:v>
                </c:pt>
                <c:pt idx="302">
                  <c:v>-671.57171334447685</c:v>
                </c:pt>
                <c:pt idx="303">
                  <c:v>-696.44473976464155</c:v>
                </c:pt>
                <c:pt idx="304">
                  <c:v>-721.31776618480626</c:v>
                </c:pt>
                <c:pt idx="305">
                  <c:v>-746.19079260497097</c:v>
                </c:pt>
                <c:pt idx="306">
                  <c:v>-771.06381902513567</c:v>
                </c:pt>
                <c:pt idx="307">
                  <c:v>-795.93684544530038</c:v>
                </c:pt>
                <c:pt idx="308">
                  <c:v>-820.80987186546508</c:v>
                </c:pt>
                <c:pt idx="309">
                  <c:v>-845.68289828562979</c:v>
                </c:pt>
                <c:pt idx="310">
                  <c:v>-870.5559247057945</c:v>
                </c:pt>
                <c:pt idx="311">
                  <c:v>-895.4289511259592</c:v>
                </c:pt>
                <c:pt idx="312">
                  <c:v>-920.30197754612391</c:v>
                </c:pt>
                <c:pt idx="313">
                  <c:v>-945.17500396628861</c:v>
                </c:pt>
                <c:pt idx="314">
                  <c:v>-970.04803038645332</c:v>
                </c:pt>
                <c:pt idx="315">
                  <c:v>-994.92105680661803</c:v>
                </c:pt>
                <c:pt idx="316">
                  <c:v>-1019.7940832267827</c:v>
                </c:pt>
                <c:pt idx="317">
                  <c:v>-1044.6671096469474</c:v>
                </c:pt>
                <c:pt idx="318">
                  <c:v>-1069.5401360671121</c:v>
                </c:pt>
                <c:pt idx="319">
                  <c:v>-1094.4131624872768</c:v>
                </c:pt>
                <c:pt idx="320">
                  <c:v>-1119.2861889074416</c:v>
                </c:pt>
                <c:pt idx="321">
                  <c:v>-1144.1592153276063</c:v>
                </c:pt>
                <c:pt idx="322">
                  <c:v>-1169.032241747771</c:v>
                </c:pt>
                <c:pt idx="323">
                  <c:v>-1193.9052681679357</c:v>
                </c:pt>
                <c:pt idx="324">
                  <c:v>-1218.7782945881004</c:v>
                </c:pt>
                <c:pt idx="325">
                  <c:v>-1243.6513210082649</c:v>
                </c:pt>
                <c:pt idx="326">
                  <c:v>-1268.5243474284296</c:v>
                </c:pt>
                <c:pt idx="327">
                  <c:v>-1293.3973738485943</c:v>
                </c:pt>
                <c:pt idx="328">
                  <c:v>-1318.270400268759</c:v>
                </c:pt>
                <c:pt idx="329">
                  <c:v>-1343.1434266889237</c:v>
                </c:pt>
                <c:pt idx="330">
                  <c:v>-1368.0164531090884</c:v>
                </c:pt>
                <c:pt idx="331">
                  <c:v>-1392.8894795292531</c:v>
                </c:pt>
                <c:pt idx="332">
                  <c:v>-1417.7625059494178</c:v>
                </c:pt>
                <c:pt idx="333">
                  <c:v>-1442.6355323695825</c:v>
                </c:pt>
                <c:pt idx="334">
                  <c:v>-1467.5085587897472</c:v>
                </c:pt>
                <c:pt idx="335">
                  <c:v>-1492.3815852099119</c:v>
                </c:pt>
                <c:pt idx="336">
                  <c:v>-1517.2546116300766</c:v>
                </c:pt>
                <c:pt idx="337">
                  <c:v>-1542.1276380502413</c:v>
                </c:pt>
                <c:pt idx="338">
                  <c:v>-1567.000664470406</c:v>
                </c:pt>
                <c:pt idx="339">
                  <c:v>-1591.8736908905707</c:v>
                </c:pt>
                <c:pt idx="340">
                  <c:v>-1616.7467173107354</c:v>
                </c:pt>
                <c:pt idx="341">
                  <c:v>-1641.6197437309002</c:v>
                </c:pt>
                <c:pt idx="342">
                  <c:v>-1666.4927701510649</c:v>
                </c:pt>
                <c:pt idx="343">
                  <c:v>-1691.3657965712296</c:v>
                </c:pt>
                <c:pt idx="344">
                  <c:v>-1716.2388229913943</c:v>
                </c:pt>
                <c:pt idx="345">
                  <c:v>-1741.111849411559</c:v>
                </c:pt>
                <c:pt idx="346">
                  <c:v>-1765.9848758317237</c:v>
                </c:pt>
                <c:pt idx="347">
                  <c:v>-1790.8579022518884</c:v>
                </c:pt>
                <c:pt idx="348">
                  <c:v>-1815.7309286720531</c:v>
                </c:pt>
                <c:pt idx="349">
                  <c:v>-1840.6039550922178</c:v>
                </c:pt>
                <c:pt idx="350">
                  <c:v>-1865.4769815123825</c:v>
                </c:pt>
                <c:pt idx="351">
                  <c:v>-1890.3500079325472</c:v>
                </c:pt>
                <c:pt idx="352">
                  <c:v>-1915.2230343527119</c:v>
                </c:pt>
                <c:pt idx="353">
                  <c:v>-1940.0960607728766</c:v>
                </c:pt>
                <c:pt idx="354">
                  <c:v>-1964.9690871930413</c:v>
                </c:pt>
                <c:pt idx="355">
                  <c:v>-1989.842113613206</c:v>
                </c:pt>
                <c:pt idx="356">
                  <c:v>-2014.7151400333705</c:v>
                </c:pt>
                <c:pt idx="357">
                  <c:v>-2039.5881664535352</c:v>
                </c:pt>
                <c:pt idx="358">
                  <c:v>-2064.4611928736999</c:v>
                </c:pt>
                <c:pt idx="359">
                  <c:v>-2089.3342192938649</c:v>
                </c:pt>
                <c:pt idx="360">
                  <c:v>-2114.2072457140293</c:v>
                </c:pt>
                <c:pt idx="361">
                  <c:v>-2139.0802721341943</c:v>
                </c:pt>
                <c:pt idx="362">
                  <c:v>-2163.9532985543588</c:v>
                </c:pt>
                <c:pt idx="363">
                  <c:v>-2188.8263249745237</c:v>
                </c:pt>
                <c:pt idx="364">
                  <c:v>-2213.6993513946882</c:v>
                </c:pt>
                <c:pt idx="365">
                  <c:v>-2238.5723778148531</c:v>
                </c:pt>
                <c:pt idx="366">
                  <c:v>-2263.4454042350176</c:v>
                </c:pt>
                <c:pt idx="367">
                  <c:v>-2288.3184306551825</c:v>
                </c:pt>
                <c:pt idx="368">
                  <c:v>-2313.191457075347</c:v>
                </c:pt>
                <c:pt idx="369">
                  <c:v>-2338.0644834955119</c:v>
                </c:pt>
                <c:pt idx="370">
                  <c:v>-2362.9375099156764</c:v>
                </c:pt>
                <c:pt idx="371">
                  <c:v>-2387.8105363358409</c:v>
                </c:pt>
                <c:pt idx="372">
                  <c:v>-2412.6835627560058</c:v>
                </c:pt>
                <c:pt idx="373">
                  <c:v>-2437.5565891761703</c:v>
                </c:pt>
                <c:pt idx="374">
                  <c:v>-2462.4296155963352</c:v>
                </c:pt>
                <c:pt idx="375">
                  <c:v>-2487.3026420164997</c:v>
                </c:pt>
                <c:pt idx="376">
                  <c:v>-2512.1756684366646</c:v>
                </c:pt>
                <c:pt idx="377">
                  <c:v>-2537.0486948568291</c:v>
                </c:pt>
                <c:pt idx="378">
                  <c:v>-2561.921721276994</c:v>
                </c:pt>
                <c:pt idx="379">
                  <c:v>-2586.7947476971585</c:v>
                </c:pt>
                <c:pt idx="380">
                  <c:v>-2611.6677741173235</c:v>
                </c:pt>
                <c:pt idx="381">
                  <c:v>-2636.5408005374879</c:v>
                </c:pt>
                <c:pt idx="382">
                  <c:v>-2661.4138269576529</c:v>
                </c:pt>
                <c:pt idx="383">
                  <c:v>-2686.2868533778174</c:v>
                </c:pt>
                <c:pt idx="384">
                  <c:v>-2711.1598797979823</c:v>
                </c:pt>
                <c:pt idx="385">
                  <c:v>-2736.0329062181468</c:v>
                </c:pt>
                <c:pt idx="386">
                  <c:v>-2760.9059326383117</c:v>
                </c:pt>
                <c:pt idx="387">
                  <c:v>-2785.7789590584762</c:v>
                </c:pt>
                <c:pt idx="388">
                  <c:v>-2810.6519854786411</c:v>
                </c:pt>
                <c:pt idx="389">
                  <c:v>-2835.5250118988056</c:v>
                </c:pt>
                <c:pt idx="390">
                  <c:v>-2860.3980383189705</c:v>
                </c:pt>
                <c:pt idx="391">
                  <c:v>-2885.271064739135</c:v>
                </c:pt>
                <c:pt idx="392">
                  <c:v>-2910.1440911592999</c:v>
                </c:pt>
                <c:pt idx="393">
                  <c:v>-2935.0171175794644</c:v>
                </c:pt>
                <c:pt idx="394">
                  <c:v>-2959.8901439996293</c:v>
                </c:pt>
                <c:pt idx="395">
                  <c:v>-2984.7631704197938</c:v>
                </c:pt>
                <c:pt idx="396">
                  <c:v>-3009.6361968399588</c:v>
                </c:pt>
                <c:pt idx="397">
                  <c:v>-3034.5092232601232</c:v>
                </c:pt>
                <c:pt idx="398">
                  <c:v>-3059.3822496802882</c:v>
                </c:pt>
                <c:pt idx="399">
                  <c:v>-3084.2552761004526</c:v>
                </c:pt>
                <c:pt idx="400">
                  <c:v>-3109.1283025206176</c:v>
                </c:pt>
                <c:pt idx="401">
                  <c:v>-3134.0013289407821</c:v>
                </c:pt>
                <c:pt idx="402">
                  <c:v>-3158.8743553609465</c:v>
                </c:pt>
                <c:pt idx="403">
                  <c:v>-3183.7473817811115</c:v>
                </c:pt>
                <c:pt idx="404">
                  <c:v>-3208.6204082012759</c:v>
                </c:pt>
                <c:pt idx="405">
                  <c:v>-3233.4934346214409</c:v>
                </c:pt>
                <c:pt idx="406">
                  <c:v>-3258.3664610416054</c:v>
                </c:pt>
                <c:pt idx="407">
                  <c:v>-3283.2394874617703</c:v>
                </c:pt>
                <c:pt idx="408">
                  <c:v>-3308.1125138819348</c:v>
                </c:pt>
                <c:pt idx="409">
                  <c:v>-3332.9855403020997</c:v>
                </c:pt>
                <c:pt idx="410">
                  <c:v>-3357.8585667222642</c:v>
                </c:pt>
                <c:pt idx="411">
                  <c:v>-3382.7315931424291</c:v>
                </c:pt>
                <c:pt idx="412">
                  <c:v>-3407.6046195625936</c:v>
                </c:pt>
                <c:pt idx="413">
                  <c:v>-3432.4776459827585</c:v>
                </c:pt>
                <c:pt idx="414">
                  <c:v>-3457.350672402923</c:v>
                </c:pt>
                <c:pt idx="415">
                  <c:v>-3482.2236988230879</c:v>
                </c:pt>
                <c:pt idx="416">
                  <c:v>-3507.0967252432524</c:v>
                </c:pt>
                <c:pt idx="417">
                  <c:v>-3531.9697516634174</c:v>
                </c:pt>
                <c:pt idx="418">
                  <c:v>-3556.8427780835818</c:v>
                </c:pt>
                <c:pt idx="419">
                  <c:v>-3581.7158045037468</c:v>
                </c:pt>
                <c:pt idx="420">
                  <c:v>-3606.5888309239112</c:v>
                </c:pt>
                <c:pt idx="421">
                  <c:v>-3631.4618573440762</c:v>
                </c:pt>
                <c:pt idx="422">
                  <c:v>-3656.3348837642407</c:v>
                </c:pt>
                <c:pt idx="423">
                  <c:v>-3681.2079101844056</c:v>
                </c:pt>
                <c:pt idx="424">
                  <c:v>-3706.0809366045701</c:v>
                </c:pt>
                <c:pt idx="425">
                  <c:v>-3730.953963024735</c:v>
                </c:pt>
                <c:pt idx="426">
                  <c:v>-3755.8269894448995</c:v>
                </c:pt>
                <c:pt idx="427">
                  <c:v>-3780.7000158650644</c:v>
                </c:pt>
                <c:pt idx="428">
                  <c:v>-3805.5730422852289</c:v>
                </c:pt>
                <c:pt idx="429">
                  <c:v>-3830.4460687053938</c:v>
                </c:pt>
                <c:pt idx="430">
                  <c:v>-3855.3190951255583</c:v>
                </c:pt>
                <c:pt idx="431">
                  <c:v>-3880.1921215457232</c:v>
                </c:pt>
                <c:pt idx="432">
                  <c:v>-3905.0651479658877</c:v>
                </c:pt>
                <c:pt idx="433">
                  <c:v>-3929.9381743860522</c:v>
                </c:pt>
                <c:pt idx="434">
                  <c:v>-3954.8112008062171</c:v>
                </c:pt>
                <c:pt idx="435">
                  <c:v>-3979.6842272263816</c:v>
                </c:pt>
                <c:pt idx="436">
                  <c:v>-4004.5572536465465</c:v>
                </c:pt>
                <c:pt idx="437">
                  <c:v>-4029.430280066711</c:v>
                </c:pt>
                <c:pt idx="438">
                  <c:v>-4054.303306486876</c:v>
                </c:pt>
                <c:pt idx="439">
                  <c:v>-4079.1763329070404</c:v>
                </c:pt>
                <c:pt idx="440">
                  <c:v>-4104.0493593272049</c:v>
                </c:pt>
                <c:pt idx="441">
                  <c:v>-4128.9223857473698</c:v>
                </c:pt>
                <c:pt idx="442">
                  <c:v>-4153.7954121675348</c:v>
                </c:pt>
                <c:pt idx="443">
                  <c:v>-4178.6684385876997</c:v>
                </c:pt>
                <c:pt idx="444">
                  <c:v>-4203.5414650078637</c:v>
                </c:pt>
                <c:pt idx="445">
                  <c:v>-4228.4144914280287</c:v>
                </c:pt>
                <c:pt idx="446">
                  <c:v>-4253.2875178481936</c:v>
                </c:pt>
                <c:pt idx="447">
                  <c:v>-4278.1605442683585</c:v>
                </c:pt>
                <c:pt idx="448">
                  <c:v>-4303.0335706885226</c:v>
                </c:pt>
                <c:pt idx="449">
                  <c:v>-4327.9065971086875</c:v>
                </c:pt>
                <c:pt idx="450">
                  <c:v>-4352.7796235288524</c:v>
                </c:pt>
                <c:pt idx="451">
                  <c:v>-4377.6526499490174</c:v>
                </c:pt>
                <c:pt idx="452">
                  <c:v>-4402.5256763691814</c:v>
                </c:pt>
                <c:pt idx="453">
                  <c:v>-4427.3987027893463</c:v>
                </c:pt>
                <c:pt idx="454">
                  <c:v>-4452.2717292095112</c:v>
                </c:pt>
                <c:pt idx="455">
                  <c:v>-4477.1447556296762</c:v>
                </c:pt>
                <c:pt idx="456">
                  <c:v>-4502.0177820498402</c:v>
                </c:pt>
                <c:pt idx="457">
                  <c:v>-4526.8908084700051</c:v>
                </c:pt>
                <c:pt idx="458">
                  <c:v>-4551.7638348901701</c:v>
                </c:pt>
                <c:pt idx="459">
                  <c:v>-4576.636861310335</c:v>
                </c:pt>
                <c:pt idx="460">
                  <c:v>-4601.509887730499</c:v>
                </c:pt>
                <c:pt idx="461">
                  <c:v>-4626.382914150664</c:v>
                </c:pt>
                <c:pt idx="462">
                  <c:v>-4651.2559405708289</c:v>
                </c:pt>
                <c:pt idx="463">
                  <c:v>-4676.1289669909929</c:v>
                </c:pt>
                <c:pt idx="464">
                  <c:v>-4701.0019934111579</c:v>
                </c:pt>
                <c:pt idx="465">
                  <c:v>-4725.8750198313228</c:v>
                </c:pt>
                <c:pt idx="466">
                  <c:v>-4750.7480462514877</c:v>
                </c:pt>
                <c:pt idx="467">
                  <c:v>-4775.6210726716517</c:v>
                </c:pt>
                <c:pt idx="468">
                  <c:v>-4800.4940990918167</c:v>
                </c:pt>
                <c:pt idx="469">
                  <c:v>-4825.3671255119816</c:v>
                </c:pt>
                <c:pt idx="470">
                  <c:v>-4850.2401519321465</c:v>
                </c:pt>
                <c:pt idx="471">
                  <c:v>-4875.1131783523106</c:v>
                </c:pt>
                <c:pt idx="472">
                  <c:v>-4899.9862047724755</c:v>
                </c:pt>
                <c:pt idx="473">
                  <c:v>-4924.8592311926404</c:v>
                </c:pt>
                <c:pt idx="474">
                  <c:v>-4949.7322576128054</c:v>
                </c:pt>
                <c:pt idx="475">
                  <c:v>-4974.6052840329694</c:v>
                </c:pt>
                <c:pt idx="476">
                  <c:v>-4999.4783104531343</c:v>
                </c:pt>
                <c:pt idx="477">
                  <c:v>-5024.3513368732993</c:v>
                </c:pt>
                <c:pt idx="478">
                  <c:v>-5049.2243632934642</c:v>
                </c:pt>
                <c:pt idx="479">
                  <c:v>-5074.0973897136282</c:v>
                </c:pt>
                <c:pt idx="480">
                  <c:v>-5098.9704161337932</c:v>
                </c:pt>
                <c:pt idx="481">
                  <c:v>-5123.8434425539581</c:v>
                </c:pt>
                <c:pt idx="482">
                  <c:v>-5148.716468974123</c:v>
                </c:pt>
                <c:pt idx="483">
                  <c:v>-5173.589495394287</c:v>
                </c:pt>
                <c:pt idx="484">
                  <c:v>-5198.462521814452</c:v>
                </c:pt>
                <c:pt idx="485">
                  <c:v>-5223.3355482346169</c:v>
                </c:pt>
                <c:pt idx="486">
                  <c:v>-5248.2085746547818</c:v>
                </c:pt>
                <c:pt idx="487">
                  <c:v>-5273.0816010749459</c:v>
                </c:pt>
                <c:pt idx="488">
                  <c:v>-5297.9546274951108</c:v>
                </c:pt>
                <c:pt idx="489">
                  <c:v>-5322.8276539152757</c:v>
                </c:pt>
                <c:pt idx="490">
                  <c:v>-5347.7006803354407</c:v>
                </c:pt>
                <c:pt idx="491">
                  <c:v>-5372.5737067556047</c:v>
                </c:pt>
                <c:pt idx="492">
                  <c:v>-5397.4467331757696</c:v>
                </c:pt>
                <c:pt idx="493">
                  <c:v>-5422.3197595959346</c:v>
                </c:pt>
                <c:pt idx="494">
                  <c:v>-5447.1927860160986</c:v>
                </c:pt>
                <c:pt idx="495">
                  <c:v>-5472.0658124362635</c:v>
                </c:pt>
                <c:pt idx="496">
                  <c:v>-5496.9388388564284</c:v>
                </c:pt>
                <c:pt idx="497">
                  <c:v>-5521.8118652765934</c:v>
                </c:pt>
                <c:pt idx="498">
                  <c:v>-5546.6848916967574</c:v>
                </c:pt>
                <c:pt idx="499">
                  <c:v>-5571.5579181169223</c:v>
                </c:pt>
                <c:pt idx="500">
                  <c:v>-5596.4309445370873</c:v>
                </c:pt>
                <c:pt idx="501">
                  <c:v>-5621.3039709572522</c:v>
                </c:pt>
                <c:pt idx="502">
                  <c:v>-5646.1769973774162</c:v>
                </c:pt>
                <c:pt idx="503">
                  <c:v>-5671.0500237975812</c:v>
                </c:pt>
                <c:pt idx="504">
                  <c:v>-5695.9230502177461</c:v>
                </c:pt>
                <c:pt idx="505">
                  <c:v>-5720.796076637911</c:v>
                </c:pt>
                <c:pt idx="506">
                  <c:v>-5745.6691030580751</c:v>
                </c:pt>
                <c:pt idx="507">
                  <c:v>-5770.54212947824</c:v>
                </c:pt>
                <c:pt idx="508">
                  <c:v>-5795.4151558984049</c:v>
                </c:pt>
                <c:pt idx="509">
                  <c:v>-5820.2881823185699</c:v>
                </c:pt>
                <c:pt idx="510">
                  <c:v>-5845.1612087387339</c:v>
                </c:pt>
                <c:pt idx="511">
                  <c:v>-5870.0342351588988</c:v>
                </c:pt>
                <c:pt idx="512">
                  <c:v>-5894.9072615790637</c:v>
                </c:pt>
                <c:pt idx="513">
                  <c:v>-5919.7802879992287</c:v>
                </c:pt>
                <c:pt idx="514">
                  <c:v>-5944.6533144193927</c:v>
                </c:pt>
                <c:pt idx="515">
                  <c:v>-5969.5263408395576</c:v>
                </c:pt>
                <c:pt idx="516">
                  <c:v>-5994.3993672597226</c:v>
                </c:pt>
                <c:pt idx="517">
                  <c:v>-6019.2723936798875</c:v>
                </c:pt>
                <c:pt idx="518">
                  <c:v>-6044.1454201000515</c:v>
                </c:pt>
                <c:pt idx="519">
                  <c:v>-6069.0184465202165</c:v>
                </c:pt>
                <c:pt idx="520">
                  <c:v>-6093.8914729403814</c:v>
                </c:pt>
                <c:pt idx="521">
                  <c:v>-6118.7644993605463</c:v>
                </c:pt>
                <c:pt idx="522">
                  <c:v>-6143.6375257807103</c:v>
                </c:pt>
                <c:pt idx="523">
                  <c:v>-6168.5105522008753</c:v>
                </c:pt>
                <c:pt idx="524">
                  <c:v>-6193.3835786210402</c:v>
                </c:pt>
                <c:pt idx="525">
                  <c:v>-6218.2566050412042</c:v>
                </c:pt>
                <c:pt idx="526">
                  <c:v>-6243.1296314613692</c:v>
                </c:pt>
                <c:pt idx="527">
                  <c:v>-6268.0026578815341</c:v>
                </c:pt>
                <c:pt idx="528">
                  <c:v>-6292.875684301699</c:v>
                </c:pt>
                <c:pt idx="529">
                  <c:v>-6317.7487107218631</c:v>
                </c:pt>
                <c:pt idx="530">
                  <c:v>-6342.621737142028</c:v>
                </c:pt>
                <c:pt idx="531">
                  <c:v>-6367.4947635621929</c:v>
                </c:pt>
                <c:pt idx="532">
                  <c:v>-6392.3677899823579</c:v>
                </c:pt>
                <c:pt idx="533">
                  <c:v>-6417.2408164025219</c:v>
                </c:pt>
                <c:pt idx="534">
                  <c:v>-6442.1138428226868</c:v>
                </c:pt>
                <c:pt idx="535">
                  <c:v>-6466.9868692428518</c:v>
                </c:pt>
                <c:pt idx="536">
                  <c:v>-6491.8598956630167</c:v>
                </c:pt>
                <c:pt idx="537">
                  <c:v>-6516.7329220831807</c:v>
                </c:pt>
                <c:pt idx="538">
                  <c:v>-6541.6059485033456</c:v>
                </c:pt>
                <c:pt idx="539">
                  <c:v>-6566.4789749235106</c:v>
                </c:pt>
                <c:pt idx="540">
                  <c:v>-6591.3520013436755</c:v>
                </c:pt>
                <c:pt idx="541">
                  <c:v>-6616.2250277638395</c:v>
                </c:pt>
                <c:pt idx="542">
                  <c:v>-6641.0980541840045</c:v>
                </c:pt>
                <c:pt idx="543">
                  <c:v>-6665.9710806041694</c:v>
                </c:pt>
                <c:pt idx="544">
                  <c:v>-6690.8441070243343</c:v>
                </c:pt>
                <c:pt idx="545">
                  <c:v>-6715.7171334444984</c:v>
                </c:pt>
                <c:pt idx="546">
                  <c:v>-6740.5901598646633</c:v>
                </c:pt>
                <c:pt idx="547">
                  <c:v>-6765.4631862848282</c:v>
                </c:pt>
                <c:pt idx="548">
                  <c:v>-6790.3362127049932</c:v>
                </c:pt>
                <c:pt idx="549">
                  <c:v>-6815.2092391251572</c:v>
                </c:pt>
                <c:pt idx="550">
                  <c:v>-6840.0822655453221</c:v>
                </c:pt>
                <c:pt idx="551">
                  <c:v>-6864.955291965487</c:v>
                </c:pt>
                <c:pt idx="552">
                  <c:v>-6889.828318385652</c:v>
                </c:pt>
                <c:pt idx="553">
                  <c:v>-6914.701344805816</c:v>
                </c:pt>
                <c:pt idx="554">
                  <c:v>-6939.5743712259809</c:v>
                </c:pt>
                <c:pt idx="555">
                  <c:v>-6964.4473976461459</c:v>
                </c:pt>
                <c:pt idx="556">
                  <c:v>-6989.3204240663099</c:v>
                </c:pt>
                <c:pt idx="557">
                  <c:v>-7014.1934504864748</c:v>
                </c:pt>
                <c:pt idx="558">
                  <c:v>-7039.0664769066398</c:v>
                </c:pt>
                <c:pt idx="559">
                  <c:v>-7063.9395033268047</c:v>
                </c:pt>
                <c:pt idx="560">
                  <c:v>-7088.8125297469687</c:v>
                </c:pt>
                <c:pt idx="561">
                  <c:v>-7113.6855561671337</c:v>
                </c:pt>
                <c:pt idx="562">
                  <c:v>-7138.5585825872986</c:v>
                </c:pt>
                <c:pt idx="563">
                  <c:v>-7163.4316090074635</c:v>
                </c:pt>
                <c:pt idx="564">
                  <c:v>-7188.3046354276275</c:v>
                </c:pt>
                <c:pt idx="565">
                  <c:v>-7213.1776618477925</c:v>
                </c:pt>
                <c:pt idx="566">
                  <c:v>-7238.0506882679574</c:v>
                </c:pt>
                <c:pt idx="567">
                  <c:v>-7262.9237146881223</c:v>
                </c:pt>
                <c:pt idx="568">
                  <c:v>-7287.7967411082864</c:v>
                </c:pt>
                <c:pt idx="569">
                  <c:v>-7312.6697675284513</c:v>
                </c:pt>
                <c:pt idx="570">
                  <c:v>-7337.5427939486162</c:v>
                </c:pt>
                <c:pt idx="571">
                  <c:v>-7362.4158203687812</c:v>
                </c:pt>
                <c:pt idx="572">
                  <c:v>-7387.2888467889452</c:v>
                </c:pt>
                <c:pt idx="573">
                  <c:v>-7412.1618732091101</c:v>
                </c:pt>
                <c:pt idx="574">
                  <c:v>-7437.0348996292751</c:v>
                </c:pt>
                <c:pt idx="575">
                  <c:v>-7461.90792604944</c:v>
                </c:pt>
                <c:pt idx="576">
                  <c:v>-7486.780952469604</c:v>
                </c:pt>
                <c:pt idx="577">
                  <c:v>-7511.653978889769</c:v>
                </c:pt>
                <c:pt idx="578">
                  <c:v>-7536.5270053099339</c:v>
                </c:pt>
                <c:pt idx="579">
                  <c:v>-7561.4000317300988</c:v>
                </c:pt>
                <c:pt idx="580">
                  <c:v>14633.952120970322</c:v>
                </c:pt>
                <c:pt idx="581">
                  <c:v>14585.971950081894</c:v>
                </c:pt>
                <c:pt idx="582">
                  <c:v>14537.991779193464</c:v>
                </c:pt>
                <c:pt idx="583">
                  <c:v>14490.011608305034</c:v>
                </c:pt>
                <c:pt idx="584">
                  <c:v>14442.031437416606</c:v>
                </c:pt>
                <c:pt idx="585">
                  <c:v>14394.051266528179</c:v>
                </c:pt>
                <c:pt idx="586">
                  <c:v>14346.071095639749</c:v>
                </c:pt>
                <c:pt idx="587">
                  <c:v>14298.090924751319</c:v>
                </c:pt>
                <c:pt idx="588">
                  <c:v>14250.110753862891</c:v>
                </c:pt>
                <c:pt idx="589">
                  <c:v>14202.130582974463</c:v>
                </c:pt>
                <c:pt idx="590">
                  <c:v>14154.150412086034</c:v>
                </c:pt>
                <c:pt idx="591">
                  <c:v>14106.170241197604</c:v>
                </c:pt>
                <c:pt idx="592">
                  <c:v>14058.190070309176</c:v>
                </c:pt>
                <c:pt idx="593">
                  <c:v>14010.209899420746</c:v>
                </c:pt>
                <c:pt idx="594">
                  <c:v>13962.229728532318</c:v>
                </c:pt>
                <c:pt idx="595">
                  <c:v>13914.249557643889</c:v>
                </c:pt>
                <c:pt idx="596">
                  <c:v>13866.269386755461</c:v>
                </c:pt>
                <c:pt idx="597">
                  <c:v>13818.289215867031</c:v>
                </c:pt>
                <c:pt idx="598">
                  <c:v>13770.309044978601</c:v>
                </c:pt>
                <c:pt idx="599">
                  <c:v>13722.328874090173</c:v>
                </c:pt>
                <c:pt idx="600">
                  <c:v>13674.348703201746</c:v>
                </c:pt>
                <c:pt idx="601">
                  <c:v>13626.368532313316</c:v>
                </c:pt>
                <c:pt idx="602">
                  <c:v>13578.388361424886</c:v>
                </c:pt>
                <c:pt idx="603">
                  <c:v>13530.408190536458</c:v>
                </c:pt>
                <c:pt idx="604">
                  <c:v>13482.42801964803</c:v>
                </c:pt>
                <c:pt idx="605">
                  <c:v>13434.447848759601</c:v>
                </c:pt>
                <c:pt idx="606">
                  <c:v>13386.467677871173</c:v>
                </c:pt>
                <c:pt idx="607">
                  <c:v>13338.487506982743</c:v>
                </c:pt>
                <c:pt idx="608">
                  <c:v>13290.507336094313</c:v>
                </c:pt>
                <c:pt idx="609">
                  <c:v>13242.527165205885</c:v>
                </c:pt>
                <c:pt idx="610">
                  <c:v>13194.546994317456</c:v>
                </c:pt>
                <c:pt idx="611">
                  <c:v>13146.566823429028</c:v>
                </c:pt>
                <c:pt idx="612">
                  <c:v>13098.586652540598</c:v>
                </c:pt>
                <c:pt idx="613">
                  <c:v>13050.60648165217</c:v>
                </c:pt>
                <c:pt idx="614">
                  <c:v>13002.626310763742</c:v>
                </c:pt>
                <c:pt idx="615">
                  <c:v>12954.646139875313</c:v>
                </c:pt>
                <c:pt idx="616">
                  <c:v>12906.665968986883</c:v>
                </c:pt>
                <c:pt idx="617">
                  <c:v>12858.685798098455</c:v>
                </c:pt>
                <c:pt idx="618">
                  <c:v>12810.705627210025</c:v>
                </c:pt>
                <c:pt idx="619">
                  <c:v>12762.725456321597</c:v>
                </c:pt>
                <c:pt idx="620">
                  <c:v>12714.74528543317</c:v>
                </c:pt>
                <c:pt idx="621">
                  <c:v>12666.76511454474</c:v>
                </c:pt>
                <c:pt idx="622">
                  <c:v>12618.78494365631</c:v>
                </c:pt>
                <c:pt idx="623">
                  <c:v>12570.80477276788</c:v>
                </c:pt>
                <c:pt idx="624">
                  <c:v>12522.824601879453</c:v>
                </c:pt>
                <c:pt idx="625">
                  <c:v>12474.844430991025</c:v>
                </c:pt>
                <c:pt idx="626">
                  <c:v>12426.864260102595</c:v>
                </c:pt>
                <c:pt idx="627">
                  <c:v>12378.884089214167</c:v>
                </c:pt>
                <c:pt idx="628">
                  <c:v>12330.903918325739</c:v>
                </c:pt>
                <c:pt idx="629">
                  <c:v>12282.923747437308</c:v>
                </c:pt>
                <c:pt idx="630">
                  <c:v>12234.94357654888</c:v>
                </c:pt>
                <c:pt idx="631">
                  <c:v>12186.96340566045</c:v>
                </c:pt>
                <c:pt idx="632">
                  <c:v>12138.983234772022</c:v>
                </c:pt>
                <c:pt idx="633">
                  <c:v>12091.003063883594</c:v>
                </c:pt>
                <c:pt idx="634">
                  <c:v>12043.022892995165</c:v>
                </c:pt>
                <c:pt idx="635">
                  <c:v>11995.042722106737</c:v>
                </c:pt>
                <c:pt idx="636">
                  <c:v>11947.062551218307</c:v>
                </c:pt>
                <c:pt idx="637">
                  <c:v>11899.082380329877</c:v>
                </c:pt>
                <c:pt idx="638">
                  <c:v>11851.102209441449</c:v>
                </c:pt>
                <c:pt idx="639">
                  <c:v>11803.12203855302</c:v>
                </c:pt>
                <c:pt idx="640">
                  <c:v>11755.141867664592</c:v>
                </c:pt>
                <c:pt idx="641">
                  <c:v>11707.161696776167</c:v>
                </c:pt>
                <c:pt idx="642">
                  <c:v>11659.18152588774</c:v>
                </c:pt>
                <c:pt idx="643">
                  <c:v>11611.201354999315</c:v>
                </c:pt>
                <c:pt idx="644">
                  <c:v>11563.221184110891</c:v>
                </c:pt>
                <c:pt idx="645">
                  <c:v>11515.241013222465</c:v>
                </c:pt>
                <c:pt idx="646">
                  <c:v>11467.260842334039</c:v>
                </c:pt>
                <c:pt idx="647">
                  <c:v>11419.280671445613</c:v>
                </c:pt>
                <c:pt idx="648">
                  <c:v>11371.300500557189</c:v>
                </c:pt>
                <c:pt idx="649">
                  <c:v>11323.320329668764</c:v>
                </c:pt>
                <c:pt idx="650">
                  <c:v>11275.340158780336</c:v>
                </c:pt>
                <c:pt idx="651">
                  <c:v>11227.359987891912</c:v>
                </c:pt>
                <c:pt idx="652">
                  <c:v>11179.379817003486</c:v>
                </c:pt>
                <c:pt idx="653">
                  <c:v>11131.399646115062</c:v>
                </c:pt>
                <c:pt idx="654">
                  <c:v>11083.419475226636</c:v>
                </c:pt>
                <c:pt idx="655">
                  <c:v>11035.43930433821</c:v>
                </c:pt>
                <c:pt idx="656">
                  <c:v>10987.459133449785</c:v>
                </c:pt>
                <c:pt idx="657">
                  <c:v>10939.478962561359</c:v>
                </c:pt>
                <c:pt idx="658">
                  <c:v>10891.498791672933</c:v>
                </c:pt>
                <c:pt idx="659">
                  <c:v>10843.518620784509</c:v>
                </c:pt>
                <c:pt idx="660">
                  <c:v>10795.538449896083</c:v>
                </c:pt>
                <c:pt idx="661">
                  <c:v>10747.558279007659</c:v>
                </c:pt>
                <c:pt idx="662">
                  <c:v>10699.578108119233</c:v>
                </c:pt>
                <c:pt idx="663">
                  <c:v>10651.597937230807</c:v>
                </c:pt>
                <c:pt idx="664">
                  <c:v>10603.617766342382</c:v>
                </c:pt>
                <c:pt idx="665">
                  <c:v>10555.637595453956</c:v>
                </c:pt>
                <c:pt idx="666">
                  <c:v>10507.657424565532</c:v>
                </c:pt>
                <c:pt idx="667">
                  <c:v>10459.677253677104</c:v>
                </c:pt>
                <c:pt idx="668">
                  <c:v>10411.69708278868</c:v>
                </c:pt>
                <c:pt idx="669">
                  <c:v>10363.716911900256</c:v>
                </c:pt>
                <c:pt idx="670">
                  <c:v>10315.736741011828</c:v>
                </c:pt>
                <c:pt idx="671">
                  <c:v>10267.756570123403</c:v>
                </c:pt>
                <c:pt idx="672">
                  <c:v>10219.776399234977</c:v>
                </c:pt>
                <c:pt idx="673">
                  <c:v>10171.796228346553</c:v>
                </c:pt>
                <c:pt idx="674">
                  <c:v>10123.816057458127</c:v>
                </c:pt>
                <c:pt idx="675">
                  <c:v>10075.835886569701</c:v>
                </c:pt>
                <c:pt idx="676">
                  <c:v>10027.855715681277</c:v>
                </c:pt>
                <c:pt idx="677">
                  <c:v>9979.8755447928506</c:v>
                </c:pt>
                <c:pt idx="678">
                  <c:v>9931.8953739044264</c:v>
                </c:pt>
                <c:pt idx="679">
                  <c:v>9883.9152030160003</c:v>
                </c:pt>
                <c:pt idx="680">
                  <c:v>9835.9350321275742</c:v>
                </c:pt>
                <c:pt idx="681">
                  <c:v>9787.95486123915</c:v>
                </c:pt>
                <c:pt idx="682">
                  <c:v>9739.9746903507221</c:v>
                </c:pt>
                <c:pt idx="683">
                  <c:v>9691.9945194622978</c:v>
                </c:pt>
                <c:pt idx="684">
                  <c:v>9644.0143485738736</c:v>
                </c:pt>
                <c:pt idx="685">
                  <c:v>9596.0341776854475</c:v>
                </c:pt>
                <c:pt idx="686">
                  <c:v>9548.0540067970214</c:v>
                </c:pt>
                <c:pt idx="687">
                  <c:v>9500.0738359085954</c:v>
                </c:pt>
                <c:pt idx="688">
                  <c:v>9452.0936650201711</c:v>
                </c:pt>
                <c:pt idx="689">
                  <c:v>9404.1134941317468</c:v>
                </c:pt>
                <c:pt idx="690">
                  <c:v>9356.1333232433208</c:v>
                </c:pt>
                <c:pt idx="691">
                  <c:v>9308.1531523548947</c:v>
                </c:pt>
                <c:pt idx="692">
                  <c:v>9260.1729814664686</c:v>
                </c:pt>
                <c:pt idx="693">
                  <c:v>9212.1928105780444</c:v>
                </c:pt>
                <c:pt idx="694">
                  <c:v>9164.2126396896201</c:v>
                </c:pt>
                <c:pt idx="695">
                  <c:v>9116.232468801194</c:v>
                </c:pt>
                <c:pt idx="696">
                  <c:v>9068.252297912768</c:v>
                </c:pt>
                <c:pt idx="697">
                  <c:v>9020.2721270243419</c:v>
                </c:pt>
                <c:pt idx="698">
                  <c:v>8972.2919561359176</c:v>
                </c:pt>
                <c:pt idx="699">
                  <c:v>8924.3117852474934</c:v>
                </c:pt>
                <c:pt idx="700">
                  <c:v>8876.3316143590655</c:v>
                </c:pt>
                <c:pt idx="701">
                  <c:v>8828.3514434706412</c:v>
                </c:pt>
                <c:pt idx="702">
                  <c:v>8780.3712725822152</c:v>
                </c:pt>
                <c:pt idx="703">
                  <c:v>8732.3911016937891</c:v>
                </c:pt>
                <c:pt idx="704">
                  <c:v>8684.4109308053648</c:v>
                </c:pt>
                <c:pt idx="705">
                  <c:v>8636.4307599169388</c:v>
                </c:pt>
                <c:pt idx="706">
                  <c:v>8588.4505890285145</c:v>
                </c:pt>
                <c:pt idx="707">
                  <c:v>8540.4704181400884</c:v>
                </c:pt>
                <c:pt idx="708">
                  <c:v>8492.4902472516624</c:v>
                </c:pt>
                <c:pt idx="709">
                  <c:v>8444.5100763632381</c:v>
                </c:pt>
                <c:pt idx="710">
                  <c:v>8396.529905474812</c:v>
                </c:pt>
                <c:pt idx="711">
                  <c:v>8348.5497345863878</c:v>
                </c:pt>
                <c:pt idx="712">
                  <c:v>8300.5695636979599</c:v>
                </c:pt>
                <c:pt idx="713">
                  <c:v>8252.5893928095356</c:v>
                </c:pt>
                <c:pt idx="714">
                  <c:v>8204.6092219211114</c:v>
                </c:pt>
                <c:pt idx="715">
                  <c:v>8156.6290510326835</c:v>
                </c:pt>
                <c:pt idx="716">
                  <c:v>8108.6488801442592</c:v>
                </c:pt>
                <c:pt idx="717">
                  <c:v>8060.6687092558332</c:v>
                </c:pt>
                <c:pt idx="718">
                  <c:v>8012.6885383674089</c:v>
                </c:pt>
                <c:pt idx="719">
                  <c:v>7964.7083674789828</c:v>
                </c:pt>
                <c:pt idx="720">
                  <c:v>7916.7281965905568</c:v>
                </c:pt>
                <c:pt idx="721">
                  <c:v>7868.7480257021325</c:v>
                </c:pt>
                <c:pt idx="722">
                  <c:v>7820.7678548137064</c:v>
                </c:pt>
                <c:pt idx="723">
                  <c:v>7772.7876839252822</c:v>
                </c:pt>
                <c:pt idx="724">
                  <c:v>7724.8075130368561</c:v>
                </c:pt>
                <c:pt idx="725">
                  <c:v>7676.82734214843</c:v>
                </c:pt>
                <c:pt idx="726">
                  <c:v>7628.8471712600058</c:v>
                </c:pt>
                <c:pt idx="727">
                  <c:v>7580.8670003715797</c:v>
                </c:pt>
                <c:pt idx="728">
                  <c:v>7532.8868294831555</c:v>
                </c:pt>
                <c:pt idx="729">
                  <c:v>7484.9066585947294</c:v>
                </c:pt>
                <c:pt idx="730">
                  <c:v>7436.9264877063033</c:v>
                </c:pt>
                <c:pt idx="731">
                  <c:v>7388.9463168178791</c:v>
                </c:pt>
                <c:pt idx="732">
                  <c:v>7340.9661459294512</c:v>
                </c:pt>
                <c:pt idx="733">
                  <c:v>7292.9859750410269</c:v>
                </c:pt>
                <c:pt idx="734">
                  <c:v>7245.0058041526026</c:v>
                </c:pt>
                <c:pt idx="735">
                  <c:v>7197.0256332641766</c:v>
                </c:pt>
                <c:pt idx="736">
                  <c:v>7149.0454623757505</c:v>
                </c:pt>
                <c:pt idx="737">
                  <c:v>7101.0652914873244</c:v>
                </c:pt>
                <c:pt idx="738">
                  <c:v>7053.0851205989002</c:v>
                </c:pt>
                <c:pt idx="739">
                  <c:v>7005.1049497104759</c:v>
                </c:pt>
                <c:pt idx="740">
                  <c:v>6957.1247788220498</c:v>
                </c:pt>
                <c:pt idx="741">
                  <c:v>6909.1446079336238</c:v>
                </c:pt>
                <c:pt idx="742">
                  <c:v>6861.1644370451977</c:v>
                </c:pt>
                <c:pt idx="743">
                  <c:v>6813.1842661567734</c:v>
                </c:pt>
                <c:pt idx="744">
                  <c:v>6765.2040952683492</c:v>
                </c:pt>
                <c:pt idx="745">
                  <c:v>6717.2239243799213</c:v>
                </c:pt>
                <c:pt idx="746">
                  <c:v>6669.243753491497</c:v>
                </c:pt>
                <c:pt idx="747">
                  <c:v>6621.263582603071</c:v>
                </c:pt>
                <c:pt idx="748">
                  <c:v>6573.2834117146449</c:v>
                </c:pt>
                <c:pt idx="749">
                  <c:v>6525.3032408262206</c:v>
                </c:pt>
                <c:pt idx="750">
                  <c:v>6477.3230699377946</c:v>
                </c:pt>
                <c:pt idx="751">
                  <c:v>6429.3428990493703</c:v>
                </c:pt>
                <c:pt idx="752">
                  <c:v>6381.3627281609442</c:v>
                </c:pt>
                <c:pt idx="753">
                  <c:v>6333.3825572725182</c:v>
                </c:pt>
                <c:pt idx="754">
                  <c:v>6285.4023863840939</c:v>
                </c:pt>
                <c:pt idx="755">
                  <c:v>6237.4222154956678</c:v>
                </c:pt>
                <c:pt idx="756">
                  <c:v>6189.4420446072436</c:v>
                </c:pt>
                <c:pt idx="757">
                  <c:v>6141.4618737188157</c:v>
                </c:pt>
                <c:pt idx="758">
                  <c:v>6093.4817028303914</c:v>
                </c:pt>
                <c:pt idx="759">
                  <c:v>6045.5015319419672</c:v>
                </c:pt>
                <c:pt idx="760">
                  <c:v>5997.5213610535393</c:v>
                </c:pt>
                <c:pt idx="761">
                  <c:v>5949.5411901651169</c:v>
                </c:pt>
                <c:pt idx="762">
                  <c:v>5901.561019276689</c:v>
                </c:pt>
                <c:pt idx="763">
                  <c:v>5853.5808483882647</c:v>
                </c:pt>
                <c:pt idx="764">
                  <c:v>5805.6006774998386</c:v>
                </c:pt>
                <c:pt idx="765">
                  <c:v>5757.6205066114126</c:v>
                </c:pt>
                <c:pt idx="766">
                  <c:v>5709.6403357229901</c:v>
                </c:pt>
                <c:pt idx="767">
                  <c:v>5661.6601648345641</c:v>
                </c:pt>
                <c:pt idx="768">
                  <c:v>5613.679993946138</c:v>
                </c:pt>
                <c:pt idx="769">
                  <c:v>5565.6998230577119</c:v>
                </c:pt>
                <c:pt idx="770">
                  <c:v>5517.7196521692858</c:v>
                </c:pt>
                <c:pt idx="771">
                  <c:v>5469.7394812808598</c:v>
                </c:pt>
                <c:pt idx="772">
                  <c:v>5421.7593103924337</c:v>
                </c:pt>
                <c:pt idx="773">
                  <c:v>5373.7791395040113</c:v>
                </c:pt>
                <c:pt idx="774">
                  <c:v>5325.7989686155852</c:v>
                </c:pt>
                <c:pt idx="775">
                  <c:v>5277.8187977271591</c:v>
                </c:pt>
                <c:pt idx="776">
                  <c:v>5229.838626838733</c:v>
                </c:pt>
                <c:pt idx="777">
                  <c:v>5181.858455950307</c:v>
                </c:pt>
                <c:pt idx="778">
                  <c:v>5133.8782850618845</c:v>
                </c:pt>
                <c:pt idx="779">
                  <c:v>5085.8981141734585</c:v>
                </c:pt>
                <c:pt idx="780">
                  <c:v>5037.9179432850324</c:v>
                </c:pt>
                <c:pt idx="781">
                  <c:v>4989.9377723966063</c:v>
                </c:pt>
                <c:pt idx="782">
                  <c:v>4941.9576015081802</c:v>
                </c:pt>
                <c:pt idx="783">
                  <c:v>4893.9774306197542</c:v>
                </c:pt>
                <c:pt idx="784">
                  <c:v>4845.9972597313317</c:v>
                </c:pt>
                <c:pt idx="785">
                  <c:v>4798.0170888429057</c:v>
                </c:pt>
                <c:pt idx="786">
                  <c:v>4750.0369179544796</c:v>
                </c:pt>
                <c:pt idx="787">
                  <c:v>4702.0567470660535</c:v>
                </c:pt>
                <c:pt idx="788">
                  <c:v>4654.0765761776311</c:v>
                </c:pt>
                <c:pt idx="789">
                  <c:v>4606.096405289205</c:v>
                </c:pt>
                <c:pt idx="790">
                  <c:v>4558.1162344007789</c:v>
                </c:pt>
                <c:pt idx="791">
                  <c:v>4510.1360635123528</c:v>
                </c:pt>
                <c:pt idx="792">
                  <c:v>4462.1558926239268</c:v>
                </c:pt>
                <c:pt idx="793">
                  <c:v>4414.1757217355007</c:v>
                </c:pt>
                <c:pt idx="794">
                  <c:v>4366.1955508470783</c:v>
                </c:pt>
                <c:pt idx="795">
                  <c:v>4318.2153799586486</c:v>
                </c:pt>
                <c:pt idx="796">
                  <c:v>4270.2352090702261</c:v>
                </c:pt>
                <c:pt idx="797">
                  <c:v>4222.2550381818</c:v>
                </c:pt>
                <c:pt idx="798">
                  <c:v>4174.274867293374</c:v>
                </c:pt>
                <c:pt idx="799">
                  <c:v>4126.2946964049515</c:v>
                </c:pt>
                <c:pt idx="800">
                  <c:v>4078.3145255165255</c:v>
                </c:pt>
                <c:pt idx="801">
                  <c:v>4030.3343546280994</c:v>
                </c:pt>
                <c:pt idx="802">
                  <c:v>3982.3541837396733</c:v>
                </c:pt>
                <c:pt idx="803">
                  <c:v>3934.3740128512472</c:v>
                </c:pt>
                <c:pt idx="804">
                  <c:v>3886.3938419628212</c:v>
                </c:pt>
                <c:pt idx="805">
                  <c:v>3838.4136710743951</c:v>
                </c:pt>
                <c:pt idx="806">
                  <c:v>3790.4335001859727</c:v>
                </c:pt>
                <c:pt idx="807">
                  <c:v>3742.453329297543</c:v>
                </c:pt>
                <c:pt idx="808">
                  <c:v>3694.4731584091205</c:v>
                </c:pt>
                <c:pt idx="809">
                  <c:v>3646.4929875206944</c:v>
                </c:pt>
                <c:pt idx="810">
                  <c:v>3598.5128166322684</c:v>
                </c:pt>
                <c:pt idx="811">
                  <c:v>3550.5326457438459</c:v>
                </c:pt>
                <c:pt idx="812">
                  <c:v>3502.5524748554199</c:v>
                </c:pt>
                <c:pt idx="813">
                  <c:v>3454.5723039669938</c:v>
                </c:pt>
                <c:pt idx="814">
                  <c:v>3406.5921330785677</c:v>
                </c:pt>
                <c:pt idx="815">
                  <c:v>3358.6119621901416</c:v>
                </c:pt>
                <c:pt idx="816">
                  <c:v>3310.6317913017156</c:v>
                </c:pt>
                <c:pt idx="817">
                  <c:v>3262.6516204132895</c:v>
                </c:pt>
                <c:pt idx="818">
                  <c:v>3214.6714495248671</c:v>
                </c:pt>
                <c:pt idx="819">
                  <c:v>3166.691278636441</c:v>
                </c:pt>
                <c:pt idx="820">
                  <c:v>3118.7111077480149</c:v>
                </c:pt>
                <c:pt idx="821">
                  <c:v>3070.7309368595888</c:v>
                </c:pt>
                <c:pt idx="822">
                  <c:v>3022.7507659711628</c:v>
                </c:pt>
                <c:pt idx="823">
                  <c:v>2974.7705950827403</c:v>
                </c:pt>
                <c:pt idx="824">
                  <c:v>2926.7904241943143</c:v>
                </c:pt>
                <c:pt idx="825">
                  <c:v>2878.8102533058882</c:v>
                </c:pt>
                <c:pt idx="826">
                  <c:v>2830.8300824174621</c:v>
                </c:pt>
                <c:pt idx="827">
                  <c:v>2782.849911529036</c:v>
                </c:pt>
                <c:pt idx="828">
                  <c:v>2734.86974064061</c:v>
                </c:pt>
                <c:pt idx="829">
                  <c:v>2686.8895697521875</c:v>
                </c:pt>
                <c:pt idx="830">
                  <c:v>2638.9093988637615</c:v>
                </c:pt>
                <c:pt idx="831">
                  <c:v>2590.9292279753354</c:v>
                </c:pt>
                <c:pt idx="832">
                  <c:v>2542.9490570869093</c:v>
                </c:pt>
                <c:pt idx="833">
                  <c:v>2494.9688861984869</c:v>
                </c:pt>
                <c:pt idx="834">
                  <c:v>2446.9887153100608</c:v>
                </c:pt>
                <c:pt idx="835">
                  <c:v>2399.0085444216347</c:v>
                </c:pt>
                <c:pt idx="836">
                  <c:v>2351.0283735332087</c:v>
                </c:pt>
                <c:pt idx="837">
                  <c:v>2303.0482026447826</c:v>
                </c:pt>
                <c:pt idx="838">
                  <c:v>2255.0680317563565</c:v>
                </c:pt>
                <c:pt idx="839">
                  <c:v>2207.0878608679341</c:v>
                </c:pt>
                <c:pt idx="840">
                  <c:v>2159.1076899795044</c:v>
                </c:pt>
                <c:pt idx="841">
                  <c:v>2111.1275190910819</c:v>
                </c:pt>
                <c:pt idx="842">
                  <c:v>2063.1473482026558</c:v>
                </c:pt>
                <c:pt idx="843">
                  <c:v>2015.1671773142298</c:v>
                </c:pt>
                <c:pt idx="844">
                  <c:v>1967.1870064258073</c:v>
                </c:pt>
                <c:pt idx="845">
                  <c:v>1919.2068355373813</c:v>
                </c:pt>
                <c:pt idx="846">
                  <c:v>1871.2266646489552</c:v>
                </c:pt>
                <c:pt idx="847">
                  <c:v>1823.2464937605291</c:v>
                </c:pt>
                <c:pt idx="848">
                  <c:v>1775.266322872103</c:v>
                </c:pt>
                <c:pt idx="849">
                  <c:v>1727.286151983677</c:v>
                </c:pt>
                <c:pt idx="850">
                  <c:v>1679.3059810952509</c:v>
                </c:pt>
                <c:pt idx="851">
                  <c:v>1631.3258102068285</c:v>
                </c:pt>
                <c:pt idx="852">
                  <c:v>1583.3456393183988</c:v>
                </c:pt>
                <c:pt idx="853">
                  <c:v>1535.3654684299763</c:v>
                </c:pt>
                <c:pt idx="854">
                  <c:v>1487.3852975415502</c:v>
                </c:pt>
                <c:pt idx="855">
                  <c:v>1439.4051266531242</c:v>
                </c:pt>
                <c:pt idx="856">
                  <c:v>1391.4249557647017</c:v>
                </c:pt>
                <c:pt idx="857">
                  <c:v>1343.4447848762757</c:v>
                </c:pt>
                <c:pt idx="858">
                  <c:v>1295.4646139878496</c:v>
                </c:pt>
                <c:pt idx="859">
                  <c:v>1247.4844430994235</c:v>
                </c:pt>
                <c:pt idx="860">
                  <c:v>1199.5042722109974</c:v>
                </c:pt>
                <c:pt idx="861">
                  <c:v>1151.5241013225714</c:v>
                </c:pt>
                <c:pt idx="862">
                  <c:v>1103.5439304341453</c:v>
                </c:pt>
                <c:pt idx="863">
                  <c:v>1055.5637595457229</c:v>
                </c:pt>
                <c:pt idx="864">
                  <c:v>1007.5835886572968</c:v>
                </c:pt>
                <c:pt idx="865">
                  <c:v>959.60341776887071</c:v>
                </c:pt>
                <c:pt idx="866">
                  <c:v>911.62324688044828</c:v>
                </c:pt>
                <c:pt idx="867">
                  <c:v>863.64307599201857</c:v>
                </c:pt>
                <c:pt idx="868">
                  <c:v>815.66290510359613</c:v>
                </c:pt>
                <c:pt idx="869">
                  <c:v>767.68273421517006</c:v>
                </c:pt>
                <c:pt idx="870">
                  <c:v>719.70256332674398</c:v>
                </c:pt>
                <c:pt idx="871">
                  <c:v>671.72239243831791</c:v>
                </c:pt>
                <c:pt idx="872">
                  <c:v>623.74222154989184</c:v>
                </c:pt>
                <c:pt idx="873">
                  <c:v>575.76205066146576</c:v>
                </c:pt>
                <c:pt idx="874">
                  <c:v>527.78187977304333</c:v>
                </c:pt>
                <c:pt idx="875">
                  <c:v>479.80170888461726</c:v>
                </c:pt>
                <c:pt idx="876">
                  <c:v>431.82153799619118</c:v>
                </c:pt>
                <c:pt idx="877">
                  <c:v>383.84136710776511</c:v>
                </c:pt>
                <c:pt idx="878">
                  <c:v>335.86119621934267</c:v>
                </c:pt>
                <c:pt idx="879">
                  <c:v>287.8810253309166</c:v>
                </c:pt>
                <c:pt idx="880">
                  <c:v>239.90085444249053</c:v>
                </c:pt>
                <c:pt idx="881">
                  <c:v>191.92068355406445</c:v>
                </c:pt>
                <c:pt idx="882">
                  <c:v>143.94051266563838</c:v>
                </c:pt>
                <c:pt idx="883">
                  <c:v>95.960341777212307</c:v>
                </c:pt>
                <c:pt idx="884">
                  <c:v>47.980170888789871</c:v>
                </c:pt>
                <c:pt idx="885">
                  <c:v>3.6015990190207958E-10</c:v>
                </c:pt>
                <c:pt idx="886">
                  <c:v>3.6015990190207958E-10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44228.602810737269</c:v>
                </c:pt>
                <c:pt idx="277">
                  <c:v>44388.833473095023</c:v>
                </c:pt>
                <c:pt idx="278">
                  <c:v>44549.064135452769</c:v>
                </c:pt>
                <c:pt idx="279">
                  <c:v>44709.294797810508</c:v>
                </c:pt>
                <c:pt idx="280">
                  <c:v>44869.525460168254</c:v>
                </c:pt>
                <c:pt idx="281">
                  <c:v>45029.756122526</c:v>
                </c:pt>
                <c:pt idx="282">
                  <c:v>45189.986784883746</c:v>
                </c:pt>
                <c:pt idx="283">
                  <c:v>45350.217447241492</c:v>
                </c:pt>
                <c:pt idx="284">
                  <c:v>45510.448109599231</c:v>
                </c:pt>
                <c:pt idx="285">
                  <c:v>45670.678771956984</c:v>
                </c:pt>
                <c:pt idx="286">
                  <c:v>45830.90943431473</c:v>
                </c:pt>
                <c:pt idx="287">
                  <c:v>45991.140096672469</c:v>
                </c:pt>
                <c:pt idx="288">
                  <c:v>46151.370759030215</c:v>
                </c:pt>
                <c:pt idx="289">
                  <c:v>46311.601421387968</c:v>
                </c:pt>
                <c:pt idx="290">
                  <c:v>46471.832083745707</c:v>
                </c:pt>
                <c:pt idx="291">
                  <c:v>46632.062746103453</c:v>
                </c:pt>
                <c:pt idx="292">
                  <c:v>46792.293408461192</c:v>
                </c:pt>
                <c:pt idx="293">
                  <c:v>46952.524070818945</c:v>
                </c:pt>
                <c:pt idx="294">
                  <c:v>47112.754733176691</c:v>
                </c:pt>
                <c:pt idx="295">
                  <c:v>47272.98539553443</c:v>
                </c:pt>
                <c:pt idx="296">
                  <c:v>47433.216057892176</c:v>
                </c:pt>
                <c:pt idx="297">
                  <c:v>47593.446720249929</c:v>
                </c:pt>
                <c:pt idx="298">
                  <c:v>47753.677382607668</c:v>
                </c:pt>
                <c:pt idx="299">
                  <c:v>47913.908044965414</c:v>
                </c:pt>
                <c:pt idx="300">
                  <c:v>48074.138707323167</c:v>
                </c:pt>
                <c:pt idx="301">
                  <c:v>48234.369369680906</c:v>
                </c:pt>
                <c:pt idx="302">
                  <c:v>48394.600032038652</c:v>
                </c:pt>
                <c:pt idx="303">
                  <c:v>48554.830694396398</c:v>
                </c:pt>
                <c:pt idx="304">
                  <c:v>48715.061356754144</c:v>
                </c:pt>
                <c:pt idx="305">
                  <c:v>48875.29201911189</c:v>
                </c:pt>
                <c:pt idx="306">
                  <c:v>49035.522681469629</c:v>
                </c:pt>
                <c:pt idx="307">
                  <c:v>49195.753343827375</c:v>
                </c:pt>
                <c:pt idx="308">
                  <c:v>49355.984006185128</c:v>
                </c:pt>
                <c:pt idx="309">
                  <c:v>49516.214668542867</c:v>
                </c:pt>
                <c:pt idx="310">
                  <c:v>49676.445330900613</c:v>
                </c:pt>
                <c:pt idx="311">
                  <c:v>49836.675993258359</c:v>
                </c:pt>
                <c:pt idx="312">
                  <c:v>49996.906655616105</c:v>
                </c:pt>
                <c:pt idx="313">
                  <c:v>50157.137317973851</c:v>
                </c:pt>
                <c:pt idx="314">
                  <c:v>50317.367980331597</c:v>
                </c:pt>
                <c:pt idx="315">
                  <c:v>50477.598642689336</c:v>
                </c:pt>
                <c:pt idx="316">
                  <c:v>50637.829305047089</c:v>
                </c:pt>
                <c:pt idx="317">
                  <c:v>50798.059967404828</c:v>
                </c:pt>
                <c:pt idx="318">
                  <c:v>50958.290629762574</c:v>
                </c:pt>
                <c:pt idx="319">
                  <c:v>51118.52129212032</c:v>
                </c:pt>
                <c:pt idx="320">
                  <c:v>51278.751954478066</c:v>
                </c:pt>
                <c:pt idx="321">
                  <c:v>51438.982616835812</c:v>
                </c:pt>
                <c:pt idx="322">
                  <c:v>51599.213279193558</c:v>
                </c:pt>
                <c:pt idx="323">
                  <c:v>51759.443941551297</c:v>
                </c:pt>
                <c:pt idx="324">
                  <c:v>51919.67460390905</c:v>
                </c:pt>
                <c:pt idx="325">
                  <c:v>52079.905266266796</c:v>
                </c:pt>
                <c:pt idx="326">
                  <c:v>52240.135928624535</c:v>
                </c:pt>
                <c:pt idx="327">
                  <c:v>52400.366590982288</c:v>
                </c:pt>
                <c:pt idx="328">
                  <c:v>52560.597253340035</c:v>
                </c:pt>
                <c:pt idx="329">
                  <c:v>52720.827915697773</c:v>
                </c:pt>
                <c:pt idx="330">
                  <c:v>52881.058578055519</c:v>
                </c:pt>
                <c:pt idx="331">
                  <c:v>53041.289240413265</c:v>
                </c:pt>
                <c:pt idx="332">
                  <c:v>53201.519902771011</c:v>
                </c:pt>
                <c:pt idx="333">
                  <c:v>53361.750565128757</c:v>
                </c:pt>
                <c:pt idx="334">
                  <c:v>53521.981227486496</c:v>
                </c:pt>
                <c:pt idx="335">
                  <c:v>53682.21188984425</c:v>
                </c:pt>
                <c:pt idx="336">
                  <c:v>53842.442552201996</c:v>
                </c:pt>
                <c:pt idx="337">
                  <c:v>54002.673214559734</c:v>
                </c:pt>
                <c:pt idx="338">
                  <c:v>54162.90387691748</c:v>
                </c:pt>
                <c:pt idx="339">
                  <c:v>54323.134539275234</c:v>
                </c:pt>
                <c:pt idx="340">
                  <c:v>54483.365201632972</c:v>
                </c:pt>
                <c:pt idx="341">
                  <c:v>54643.595863990718</c:v>
                </c:pt>
                <c:pt idx="342">
                  <c:v>54803.826526348457</c:v>
                </c:pt>
                <c:pt idx="343">
                  <c:v>54964.057188706211</c:v>
                </c:pt>
                <c:pt idx="344">
                  <c:v>55124.287851063957</c:v>
                </c:pt>
                <c:pt idx="345">
                  <c:v>55284.518513421695</c:v>
                </c:pt>
                <c:pt idx="346">
                  <c:v>55444.749175779441</c:v>
                </c:pt>
                <c:pt idx="347">
                  <c:v>55604.979838137195</c:v>
                </c:pt>
                <c:pt idx="348">
                  <c:v>55765.210500494934</c:v>
                </c:pt>
                <c:pt idx="349">
                  <c:v>55925.44116285268</c:v>
                </c:pt>
                <c:pt idx="350">
                  <c:v>56085.671825210433</c:v>
                </c:pt>
                <c:pt idx="351">
                  <c:v>56245.902487568172</c:v>
                </c:pt>
                <c:pt idx="352">
                  <c:v>56406.133149925918</c:v>
                </c:pt>
                <c:pt idx="353">
                  <c:v>56566.363812283656</c:v>
                </c:pt>
                <c:pt idx="354">
                  <c:v>56726.59447464141</c:v>
                </c:pt>
                <c:pt idx="355">
                  <c:v>56886.825136999156</c:v>
                </c:pt>
                <c:pt idx="356">
                  <c:v>57047.055799356895</c:v>
                </c:pt>
                <c:pt idx="357">
                  <c:v>57207.286461714641</c:v>
                </c:pt>
                <c:pt idx="358">
                  <c:v>57367.517124072394</c:v>
                </c:pt>
                <c:pt idx="359">
                  <c:v>57527.747786430133</c:v>
                </c:pt>
                <c:pt idx="360">
                  <c:v>57687.978448787879</c:v>
                </c:pt>
                <c:pt idx="361">
                  <c:v>57848.209111145625</c:v>
                </c:pt>
                <c:pt idx="362">
                  <c:v>58008.439773503371</c:v>
                </c:pt>
                <c:pt idx="363">
                  <c:v>58168.670435861117</c:v>
                </c:pt>
                <c:pt idx="364">
                  <c:v>58328.901098218863</c:v>
                </c:pt>
                <c:pt idx="365">
                  <c:v>58489.131760576602</c:v>
                </c:pt>
                <c:pt idx="366">
                  <c:v>58649.362422934355</c:v>
                </c:pt>
                <c:pt idx="367">
                  <c:v>58809.593085292094</c:v>
                </c:pt>
                <c:pt idx="368">
                  <c:v>58969.82374764984</c:v>
                </c:pt>
                <c:pt idx="369">
                  <c:v>59130.054410007586</c:v>
                </c:pt>
                <c:pt idx="370">
                  <c:v>59290.285072365332</c:v>
                </c:pt>
                <c:pt idx="371">
                  <c:v>59450.515734723078</c:v>
                </c:pt>
                <c:pt idx="372">
                  <c:v>59610.746397080824</c:v>
                </c:pt>
                <c:pt idx="373">
                  <c:v>59770.97705943857</c:v>
                </c:pt>
                <c:pt idx="374">
                  <c:v>59931.207721796316</c:v>
                </c:pt>
                <c:pt idx="375">
                  <c:v>60091.438384154062</c:v>
                </c:pt>
                <c:pt idx="376">
                  <c:v>60251.669046511801</c:v>
                </c:pt>
                <c:pt idx="377">
                  <c:v>60411.899708869554</c:v>
                </c:pt>
                <c:pt idx="378">
                  <c:v>60572.130371227293</c:v>
                </c:pt>
                <c:pt idx="379">
                  <c:v>60732.361033585039</c:v>
                </c:pt>
                <c:pt idx="380">
                  <c:v>60892.591695942785</c:v>
                </c:pt>
                <c:pt idx="381">
                  <c:v>61052.822358300531</c:v>
                </c:pt>
                <c:pt idx="382">
                  <c:v>61213.053020658277</c:v>
                </c:pt>
                <c:pt idx="383">
                  <c:v>61373.283683016023</c:v>
                </c:pt>
                <c:pt idx="384">
                  <c:v>61533.514345373762</c:v>
                </c:pt>
                <c:pt idx="385">
                  <c:v>61693.745007731515</c:v>
                </c:pt>
                <c:pt idx="386">
                  <c:v>61853.975670089261</c:v>
                </c:pt>
                <c:pt idx="387">
                  <c:v>62014.206332447</c:v>
                </c:pt>
                <c:pt idx="388">
                  <c:v>62174.436994804746</c:v>
                </c:pt>
                <c:pt idx="389">
                  <c:v>62334.667657162499</c:v>
                </c:pt>
                <c:pt idx="390">
                  <c:v>62494.898319520238</c:v>
                </c:pt>
                <c:pt idx="391">
                  <c:v>62655.128981877984</c:v>
                </c:pt>
                <c:pt idx="392">
                  <c:v>62815.359644235723</c:v>
                </c:pt>
                <c:pt idx="393">
                  <c:v>62975.590306593476</c:v>
                </c:pt>
                <c:pt idx="394">
                  <c:v>63135.820968951222</c:v>
                </c:pt>
                <c:pt idx="395">
                  <c:v>63296.051631308961</c:v>
                </c:pt>
                <c:pt idx="396">
                  <c:v>63456.282293666707</c:v>
                </c:pt>
                <c:pt idx="397">
                  <c:v>63616.51295602446</c:v>
                </c:pt>
                <c:pt idx="398">
                  <c:v>63776.743618382199</c:v>
                </c:pt>
                <c:pt idx="399">
                  <c:v>63936.974280739945</c:v>
                </c:pt>
                <c:pt idx="400">
                  <c:v>64097.204943097699</c:v>
                </c:pt>
                <c:pt idx="401">
                  <c:v>64257.435605455437</c:v>
                </c:pt>
                <c:pt idx="402">
                  <c:v>64417.666267813183</c:v>
                </c:pt>
                <c:pt idx="403">
                  <c:v>64577.896930170922</c:v>
                </c:pt>
                <c:pt idx="404">
                  <c:v>64738.127592528675</c:v>
                </c:pt>
                <c:pt idx="405">
                  <c:v>64898.358254886421</c:v>
                </c:pt>
                <c:pt idx="406">
                  <c:v>65058.58891724416</c:v>
                </c:pt>
                <c:pt idx="407">
                  <c:v>65218.819579601906</c:v>
                </c:pt>
                <c:pt idx="408">
                  <c:v>65379.05024195966</c:v>
                </c:pt>
                <c:pt idx="409">
                  <c:v>65539.280904317406</c:v>
                </c:pt>
                <c:pt idx="410">
                  <c:v>65699.511566675152</c:v>
                </c:pt>
                <c:pt idx="411">
                  <c:v>65859.742229032883</c:v>
                </c:pt>
                <c:pt idx="412">
                  <c:v>66019.972891390644</c:v>
                </c:pt>
                <c:pt idx="413">
                  <c:v>66180.203553748375</c:v>
                </c:pt>
                <c:pt idx="414">
                  <c:v>66340.434216106121</c:v>
                </c:pt>
                <c:pt idx="415">
                  <c:v>66500.664878463882</c:v>
                </c:pt>
                <c:pt idx="416">
                  <c:v>66660.895540821613</c:v>
                </c:pt>
                <c:pt idx="417">
                  <c:v>66821.126203179359</c:v>
                </c:pt>
                <c:pt idx="418">
                  <c:v>66981.35686553712</c:v>
                </c:pt>
                <c:pt idx="419">
                  <c:v>67141.587527894852</c:v>
                </c:pt>
                <c:pt idx="420">
                  <c:v>67301.818190252598</c:v>
                </c:pt>
                <c:pt idx="421">
                  <c:v>67462.048852610329</c:v>
                </c:pt>
                <c:pt idx="422">
                  <c:v>67622.27951496809</c:v>
                </c:pt>
                <c:pt idx="423">
                  <c:v>67782.510177325836</c:v>
                </c:pt>
                <c:pt idx="424">
                  <c:v>67942.740839683567</c:v>
                </c:pt>
                <c:pt idx="425">
                  <c:v>68102.971502041328</c:v>
                </c:pt>
                <c:pt idx="426">
                  <c:v>68263.202164399074</c:v>
                </c:pt>
                <c:pt idx="427">
                  <c:v>68423.432826756805</c:v>
                </c:pt>
                <c:pt idx="428">
                  <c:v>68583.663489114566</c:v>
                </c:pt>
                <c:pt idx="429">
                  <c:v>68743.894151472312</c:v>
                </c:pt>
                <c:pt idx="430">
                  <c:v>68904.124813830043</c:v>
                </c:pt>
                <c:pt idx="431">
                  <c:v>69064.355476187804</c:v>
                </c:pt>
                <c:pt idx="432">
                  <c:v>69224.586138545536</c:v>
                </c:pt>
                <c:pt idx="433">
                  <c:v>69384.816800903282</c:v>
                </c:pt>
                <c:pt idx="434">
                  <c:v>69545.047463261042</c:v>
                </c:pt>
                <c:pt idx="435">
                  <c:v>69705.278125618774</c:v>
                </c:pt>
                <c:pt idx="436">
                  <c:v>69865.50878797652</c:v>
                </c:pt>
                <c:pt idx="437">
                  <c:v>70025.73945033428</c:v>
                </c:pt>
                <c:pt idx="438">
                  <c:v>70185.970112692012</c:v>
                </c:pt>
                <c:pt idx="439">
                  <c:v>70346.200775049758</c:v>
                </c:pt>
                <c:pt idx="440">
                  <c:v>70506.431437407504</c:v>
                </c:pt>
                <c:pt idx="441">
                  <c:v>70666.66209976525</c:v>
                </c:pt>
                <c:pt idx="442">
                  <c:v>70826.892762122996</c:v>
                </c:pt>
                <c:pt idx="443">
                  <c:v>70987.123424480742</c:v>
                </c:pt>
                <c:pt idx="444">
                  <c:v>71147.354086838488</c:v>
                </c:pt>
                <c:pt idx="445">
                  <c:v>71307.584749196234</c:v>
                </c:pt>
                <c:pt idx="446">
                  <c:v>71467.815411553966</c:v>
                </c:pt>
                <c:pt idx="447">
                  <c:v>71628.046073911726</c:v>
                </c:pt>
                <c:pt idx="448">
                  <c:v>71788.276736269472</c:v>
                </c:pt>
                <c:pt idx="449">
                  <c:v>71948.507398627204</c:v>
                </c:pt>
                <c:pt idx="450">
                  <c:v>72108.738060984964</c:v>
                </c:pt>
                <c:pt idx="451">
                  <c:v>72268.968723342696</c:v>
                </c:pt>
                <c:pt idx="452">
                  <c:v>72429.199385700442</c:v>
                </c:pt>
                <c:pt idx="453">
                  <c:v>72589.430048058202</c:v>
                </c:pt>
                <c:pt idx="454">
                  <c:v>72749.660710415934</c:v>
                </c:pt>
                <c:pt idx="455">
                  <c:v>72909.89137277368</c:v>
                </c:pt>
                <c:pt idx="456">
                  <c:v>73070.12203513144</c:v>
                </c:pt>
                <c:pt idx="457">
                  <c:v>73230.352697489172</c:v>
                </c:pt>
                <c:pt idx="458">
                  <c:v>73390.583359846918</c:v>
                </c:pt>
                <c:pt idx="459">
                  <c:v>73550.814022204664</c:v>
                </c:pt>
                <c:pt idx="460">
                  <c:v>73711.04468456241</c:v>
                </c:pt>
                <c:pt idx="461">
                  <c:v>73871.275346920156</c:v>
                </c:pt>
                <c:pt idx="462">
                  <c:v>74031.506009277902</c:v>
                </c:pt>
                <c:pt idx="463">
                  <c:v>74191.736671635648</c:v>
                </c:pt>
                <c:pt idx="464">
                  <c:v>74351.967333993394</c:v>
                </c:pt>
                <c:pt idx="465">
                  <c:v>74512.19799635114</c:v>
                </c:pt>
                <c:pt idx="466">
                  <c:v>74672.428658708886</c:v>
                </c:pt>
                <c:pt idx="467">
                  <c:v>74832.659321066618</c:v>
                </c:pt>
                <c:pt idx="468">
                  <c:v>74992.889983424378</c:v>
                </c:pt>
                <c:pt idx="469">
                  <c:v>75153.120645782124</c:v>
                </c:pt>
                <c:pt idx="470">
                  <c:v>75313.351308139856</c:v>
                </c:pt>
                <c:pt idx="471">
                  <c:v>75473.581970497602</c:v>
                </c:pt>
                <c:pt idx="472">
                  <c:v>75633.812632855363</c:v>
                </c:pt>
                <c:pt idx="473">
                  <c:v>75794.043295213094</c:v>
                </c:pt>
                <c:pt idx="474">
                  <c:v>75954.27395757084</c:v>
                </c:pt>
                <c:pt idx="475">
                  <c:v>76114.504619928601</c:v>
                </c:pt>
                <c:pt idx="476">
                  <c:v>76274.735282286332</c:v>
                </c:pt>
                <c:pt idx="477">
                  <c:v>76434.965944644078</c:v>
                </c:pt>
                <c:pt idx="478">
                  <c:v>76595.196607001824</c:v>
                </c:pt>
                <c:pt idx="479">
                  <c:v>76755.42726935957</c:v>
                </c:pt>
                <c:pt idx="480">
                  <c:v>76915.657931717316</c:v>
                </c:pt>
                <c:pt idx="481">
                  <c:v>77075.888594075062</c:v>
                </c:pt>
                <c:pt idx="482">
                  <c:v>77236.119256432808</c:v>
                </c:pt>
                <c:pt idx="483">
                  <c:v>77396.349918790555</c:v>
                </c:pt>
                <c:pt idx="484">
                  <c:v>77556.580581148301</c:v>
                </c:pt>
                <c:pt idx="485">
                  <c:v>77716.811243506047</c:v>
                </c:pt>
                <c:pt idx="486">
                  <c:v>77877.041905863778</c:v>
                </c:pt>
                <c:pt idx="487">
                  <c:v>78037.272568221539</c:v>
                </c:pt>
                <c:pt idx="488">
                  <c:v>78197.503230579285</c:v>
                </c:pt>
                <c:pt idx="489">
                  <c:v>78357.733892937016</c:v>
                </c:pt>
                <c:pt idx="490">
                  <c:v>78517.964555294777</c:v>
                </c:pt>
                <c:pt idx="491">
                  <c:v>78678.195217652523</c:v>
                </c:pt>
                <c:pt idx="492">
                  <c:v>78838.425880010254</c:v>
                </c:pt>
                <c:pt idx="493">
                  <c:v>78998.656542368015</c:v>
                </c:pt>
                <c:pt idx="494">
                  <c:v>79158.887204725746</c:v>
                </c:pt>
                <c:pt idx="495">
                  <c:v>79319.117867083492</c:v>
                </c:pt>
                <c:pt idx="496">
                  <c:v>79479.348529441238</c:v>
                </c:pt>
                <c:pt idx="497">
                  <c:v>79639.579191798985</c:v>
                </c:pt>
                <c:pt idx="498">
                  <c:v>79799.809854156731</c:v>
                </c:pt>
                <c:pt idx="499">
                  <c:v>79960.040516514477</c:v>
                </c:pt>
                <c:pt idx="500">
                  <c:v>80120.271178872223</c:v>
                </c:pt>
                <c:pt idx="501">
                  <c:v>80280.501841229969</c:v>
                </c:pt>
                <c:pt idx="502">
                  <c:v>80440.732503587715</c:v>
                </c:pt>
                <c:pt idx="503">
                  <c:v>80600.963165945461</c:v>
                </c:pt>
                <c:pt idx="504">
                  <c:v>80761.193828303207</c:v>
                </c:pt>
                <c:pt idx="505">
                  <c:v>80921.424490660938</c:v>
                </c:pt>
                <c:pt idx="506">
                  <c:v>81081.655153018699</c:v>
                </c:pt>
                <c:pt idx="507">
                  <c:v>81241.885815376445</c:v>
                </c:pt>
                <c:pt idx="508">
                  <c:v>81402.116477734176</c:v>
                </c:pt>
                <c:pt idx="509">
                  <c:v>81562.347140091937</c:v>
                </c:pt>
                <c:pt idx="510">
                  <c:v>81722.577802449683</c:v>
                </c:pt>
                <c:pt idx="511">
                  <c:v>81882.808464807415</c:v>
                </c:pt>
                <c:pt idx="512">
                  <c:v>82043.039127165175</c:v>
                </c:pt>
                <c:pt idx="513">
                  <c:v>82203.269789522907</c:v>
                </c:pt>
                <c:pt idx="514">
                  <c:v>82363.500451880653</c:v>
                </c:pt>
                <c:pt idx="515">
                  <c:v>82523.731114238413</c:v>
                </c:pt>
                <c:pt idx="516">
                  <c:v>82683.961776596145</c:v>
                </c:pt>
                <c:pt idx="517">
                  <c:v>82844.192438953891</c:v>
                </c:pt>
                <c:pt idx="518">
                  <c:v>83004.423101311651</c:v>
                </c:pt>
                <c:pt idx="519">
                  <c:v>83164.653763669383</c:v>
                </c:pt>
                <c:pt idx="520">
                  <c:v>83324.884426027129</c:v>
                </c:pt>
                <c:pt idx="521">
                  <c:v>83485.11508838486</c:v>
                </c:pt>
                <c:pt idx="522">
                  <c:v>83645.345750742621</c:v>
                </c:pt>
                <c:pt idx="523">
                  <c:v>83805.576413100367</c:v>
                </c:pt>
                <c:pt idx="524">
                  <c:v>83965.807075458099</c:v>
                </c:pt>
                <c:pt idx="525">
                  <c:v>84126.037737815859</c:v>
                </c:pt>
                <c:pt idx="526">
                  <c:v>84286.268400173605</c:v>
                </c:pt>
                <c:pt idx="527">
                  <c:v>84446.499062531337</c:v>
                </c:pt>
                <c:pt idx="528">
                  <c:v>84606.729724889097</c:v>
                </c:pt>
                <c:pt idx="529">
                  <c:v>84766.960387246843</c:v>
                </c:pt>
                <c:pt idx="530">
                  <c:v>84927.191049604575</c:v>
                </c:pt>
                <c:pt idx="531">
                  <c:v>85087.421711962335</c:v>
                </c:pt>
                <c:pt idx="532">
                  <c:v>85247.652374320067</c:v>
                </c:pt>
                <c:pt idx="533">
                  <c:v>85407.883036677813</c:v>
                </c:pt>
                <c:pt idx="534">
                  <c:v>85568.113699035574</c:v>
                </c:pt>
                <c:pt idx="535">
                  <c:v>85728.344361393305</c:v>
                </c:pt>
                <c:pt idx="536">
                  <c:v>85888.575023751051</c:v>
                </c:pt>
                <c:pt idx="537">
                  <c:v>86048.805686108812</c:v>
                </c:pt>
                <c:pt idx="538">
                  <c:v>86209.036348466543</c:v>
                </c:pt>
                <c:pt idx="539">
                  <c:v>86369.267010824289</c:v>
                </c:pt>
                <c:pt idx="540">
                  <c:v>86529.497673182035</c:v>
                </c:pt>
                <c:pt idx="541">
                  <c:v>86689.728335539781</c:v>
                </c:pt>
                <c:pt idx="542">
                  <c:v>86849.958997897527</c:v>
                </c:pt>
                <c:pt idx="543">
                  <c:v>87010.189660255259</c:v>
                </c:pt>
                <c:pt idx="544">
                  <c:v>87170.420322613019</c:v>
                </c:pt>
                <c:pt idx="545">
                  <c:v>87330.650984970765</c:v>
                </c:pt>
                <c:pt idx="546">
                  <c:v>87490.881647328497</c:v>
                </c:pt>
                <c:pt idx="547">
                  <c:v>87651.112309686258</c:v>
                </c:pt>
                <c:pt idx="548">
                  <c:v>87811.342972044004</c:v>
                </c:pt>
                <c:pt idx="549">
                  <c:v>87971.573634401735</c:v>
                </c:pt>
                <c:pt idx="550">
                  <c:v>88131.804296759496</c:v>
                </c:pt>
                <c:pt idx="551">
                  <c:v>88292.034959117227</c:v>
                </c:pt>
                <c:pt idx="552">
                  <c:v>88452.265621474973</c:v>
                </c:pt>
                <c:pt idx="553">
                  <c:v>88612.496283832734</c:v>
                </c:pt>
                <c:pt idx="554">
                  <c:v>88772.726946190465</c:v>
                </c:pt>
                <c:pt idx="555">
                  <c:v>88932.957608548211</c:v>
                </c:pt>
                <c:pt idx="556">
                  <c:v>89093.188270905972</c:v>
                </c:pt>
                <c:pt idx="557">
                  <c:v>89253.418933263703</c:v>
                </c:pt>
                <c:pt idx="558">
                  <c:v>89413.649595621449</c:v>
                </c:pt>
                <c:pt idx="559">
                  <c:v>89573.880257979195</c:v>
                </c:pt>
                <c:pt idx="560">
                  <c:v>89734.110920336941</c:v>
                </c:pt>
                <c:pt idx="561">
                  <c:v>89894.341582694688</c:v>
                </c:pt>
                <c:pt idx="562">
                  <c:v>90054.572245052434</c:v>
                </c:pt>
                <c:pt idx="563">
                  <c:v>90214.80290741018</c:v>
                </c:pt>
                <c:pt idx="564">
                  <c:v>90375.033569767926</c:v>
                </c:pt>
                <c:pt idx="565">
                  <c:v>90535.264232125672</c:v>
                </c:pt>
                <c:pt idx="566">
                  <c:v>90695.494894483418</c:v>
                </c:pt>
                <c:pt idx="567">
                  <c:v>90855.725556841149</c:v>
                </c:pt>
                <c:pt idx="568">
                  <c:v>91015.956219198895</c:v>
                </c:pt>
                <c:pt idx="569">
                  <c:v>91176.186881556656</c:v>
                </c:pt>
                <c:pt idx="570">
                  <c:v>91336.417543914387</c:v>
                </c:pt>
                <c:pt idx="571">
                  <c:v>91496.648206272133</c:v>
                </c:pt>
                <c:pt idx="572">
                  <c:v>91656.878868629894</c:v>
                </c:pt>
                <c:pt idx="573">
                  <c:v>91817.109530987625</c:v>
                </c:pt>
                <c:pt idx="574">
                  <c:v>91977.340193345372</c:v>
                </c:pt>
                <c:pt idx="575">
                  <c:v>92137.570855703132</c:v>
                </c:pt>
                <c:pt idx="576">
                  <c:v>92297.801518060864</c:v>
                </c:pt>
                <c:pt idx="577">
                  <c:v>92458.03218041861</c:v>
                </c:pt>
                <c:pt idx="578">
                  <c:v>92618.262842776356</c:v>
                </c:pt>
                <c:pt idx="579">
                  <c:v>92778.493505134102</c:v>
                </c:pt>
                <c:pt idx="580">
                  <c:v>30434.16284889396</c:v>
                </c:pt>
                <c:pt idx="581">
                  <c:v>30334.378708405773</c:v>
                </c:pt>
                <c:pt idx="582">
                  <c:v>30234.5945679176</c:v>
                </c:pt>
                <c:pt idx="583">
                  <c:v>30134.810427429424</c:v>
                </c:pt>
                <c:pt idx="584">
                  <c:v>30035.026286941236</c:v>
                </c:pt>
                <c:pt idx="585">
                  <c:v>29935.242146453063</c:v>
                </c:pt>
                <c:pt idx="586">
                  <c:v>29835.458005964872</c:v>
                </c:pt>
                <c:pt idx="587">
                  <c:v>29735.6738654767</c:v>
                </c:pt>
                <c:pt idx="588">
                  <c:v>29635.889724988519</c:v>
                </c:pt>
                <c:pt idx="589">
                  <c:v>29536.105584500328</c:v>
                </c:pt>
                <c:pt idx="590">
                  <c:v>29436.321444012156</c:v>
                </c:pt>
                <c:pt idx="591">
                  <c:v>29336.537303523983</c:v>
                </c:pt>
                <c:pt idx="592">
                  <c:v>29236.753163035792</c:v>
                </c:pt>
                <c:pt idx="593">
                  <c:v>29136.969022547619</c:v>
                </c:pt>
                <c:pt idx="594">
                  <c:v>29037.184882059431</c:v>
                </c:pt>
                <c:pt idx="595">
                  <c:v>28937.400741571255</c:v>
                </c:pt>
                <c:pt idx="596">
                  <c:v>28837.616601083075</c:v>
                </c:pt>
                <c:pt idx="597">
                  <c:v>28737.832460594895</c:v>
                </c:pt>
                <c:pt idx="598">
                  <c:v>28638.048320106711</c:v>
                </c:pt>
                <c:pt idx="599">
                  <c:v>28538.264179618545</c:v>
                </c:pt>
                <c:pt idx="600">
                  <c:v>28438.480039130351</c:v>
                </c:pt>
                <c:pt idx="601">
                  <c:v>28338.695898642181</c:v>
                </c:pt>
                <c:pt idx="602">
                  <c:v>28238.911758154001</c:v>
                </c:pt>
                <c:pt idx="603">
                  <c:v>28139.127617665807</c:v>
                </c:pt>
                <c:pt idx="604">
                  <c:v>28039.343477177641</c:v>
                </c:pt>
                <c:pt idx="605">
                  <c:v>27939.559336689443</c:v>
                </c:pt>
                <c:pt idx="606">
                  <c:v>27839.775196201277</c:v>
                </c:pt>
                <c:pt idx="607">
                  <c:v>27739.991055713097</c:v>
                </c:pt>
                <c:pt idx="608">
                  <c:v>27640.206915224913</c:v>
                </c:pt>
                <c:pt idx="609">
                  <c:v>27540.422774736733</c:v>
                </c:pt>
                <c:pt idx="610">
                  <c:v>27440.638634248568</c:v>
                </c:pt>
                <c:pt idx="611">
                  <c:v>27340.854493760369</c:v>
                </c:pt>
                <c:pt idx="612">
                  <c:v>27241.070353272189</c:v>
                </c:pt>
                <c:pt idx="613">
                  <c:v>27141.286212784009</c:v>
                </c:pt>
                <c:pt idx="614">
                  <c:v>27041.502072295825</c:v>
                </c:pt>
                <c:pt idx="615">
                  <c:v>26941.71793180766</c:v>
                </c:pt>
                <c:pt idx="616">
                  <c:v>26841.933791319465</c:v>
                </c:pt>
                <c:pt idx="617">
                  <c:v>26742.149650831296</c:v>
                </c:pt>
                <c:pt idx="618">
                  <c:v>26642.365510343116</c:v>
                </c:pt>
                <c:pt idx="619">
                  <c:v>26542.581369854935</c:v>
                </c:pt>
                <c:pt idx="620">
                  <c:v>26442.797229366752</c:v>
                </c:pt>
                <c:pt idx="621">
                  <c:v>26343.013088878572</c:v>
                </c:pt>
                <c:pt idx="622">
                  <c:v>26243.228948390391</c:v>
                </c:pt>
                <c:pt idx="623">
                  <c:v>26143.444807902208</c:v>
                </c:pt>
                <c:pt idx="624">
                  <c:v>26043.660667414028</c:v>
                </c:pt>
                <c:pt idx="625">
                  <c:v>25943.876526925847</c:v>
                </c:pt>
                <c:pt idx="626">
                  <c:v>25844.092386437682</c:v>
                </c:pt>
                <c:pt idx="627">
                  <c:v>25744.308245949484</c:v>
                </c:pt>
                <c:pt idx="628">
                  <c:v>25644.524105461318</c:v>
                </c:pt>
                <c:pt idx="629">
                  <c:v>25544.739964973138</c:v>
                </c:pt>
                <c:pt idx="630">
                  <c:v>25444.95582448494</c:v>
                </c:pt>
                <c:pt idx="631">
                  <c:v>25345.171683996774</c:v>
                </c:pt>
                <c:pt idx="632">
                  <c:v>25245.387543508579</c:v>
                </c:pt>
                <c:pt idx="633">
                  <c:v>25145.60340302041</c:v>
                </c:pt>
                <c:pt idx="634">
                  <c:v>25045.81926253223</c:v>
                </c:pt>
                <c:pt idx="635">
                  <c:v>24946.03512204405</c:v>
                </c:pt>
                <c:pt idx="636">
                  <c:v>24846.250981555866</c:v>
                </c:pt>
                <c:pt idx="637">
                  <c:v>24746.4668410677</c:v>
                </c:pt>
                <c:pt idx="638">
                  <c:v>24646.682700579506</c:v>
                </c:pt>
                <c:pt idx="639">
                  <c:v>24546.898560091337</c:v>
                </c:pt>
                <c:pt idx="640">
                  <c:v>24447.114419603142</c:v>
                </c:pt>
                <c:pt idx="641">
                  <c:v>24347.330279114965</c:v>
                </c:pt>
                <c:pt idx="642">
                  <c:v>24247.5461386268</c:v>
                </c:pt>
                <c:pt idx="643">
                  <c:v>24147.761998138623</c:v>
                </c:pt>
                <c:pt idx="644">
                  <c:v>24047.977857650461</c:v>
                </c:pt>
                <c:pt idx="645">
                  <c:v>23948.193717162285</c:v>
                </c:pt>
                <c:pt idx="646">
                  <c:v>23848.409576674123</c:v>
                </c:pt>
                <c:pt idx="647">
                  <c:v>23748.625436185928</c:v>
                </c:pt>
                <c:pt idx="648">
                  <c:v>23648.841295697766</c:v>
                </c:pt>
                <c:pt idx="649">
                  <c:v>23549.05715520959</c:v>
                </c:pt>
                <c:pt idx="650">
                  <c:v>23449.27301472141</c:v>
                </c:pt>
                <c:pt idx="651">
                  <c:v>23349.488874233248</c:v>
                </c:pt>
                <c:pt idx="652">
                  <c:v>23249.704733745071</c:v>
                </c:pt>
                <c:pt idx="653">
                  <c:v>23149.920593256895</c:v>
                </c:pt>
                <c:pt idx="654">
                  <c:v>23050.136452768718</c:v>
                </c:pt>
                <c:pt idx="655">
                  <c:v>22950.352312280553</c:v>
                </c:pt>
                <c:pt idx="656">
                  <c:v>22850.568171792376</c:v>
                </c:pt>
                <c:pt idx="657">
                  <c:v>22750.784031304214</c:v>
                </c:pt>
                <c:pt idx="658">
                  <c:v>22650.999890816034</c:v>
                </c:pt>
                <c:pt idx="659">
                  <c:v>22551.215750327858</c:v>
                </c:pt>
                <c:pt idx="660">
                  <c:v>22451.431609839681</c:v>
                </c:pt>
                <c:pt idx="661">
                  <c:v>22351.647469351505</c:v>
                </c:pt>
                <c:pt idx="662">
                  <c:v>22251.863328863343</c:v>
                </c:pt>
                <c:pt idx="663">
                  <c:v>22152.079188375163</c:v>
                </c:pt>
                <c:pt idx="664">
                  <c:v>22052.295047887001</c:v>
                </c:pt>
                <c:pt idx="665">
                  <c:v>21952.510907398824</c:v>
                </c:pt>
                <c:pt idx="666">
                  <c:v>21852.726766910644</c:v>
                </c:pt>
                <c:pt idx="667">
                  <c:v>21752.942626422468</c:v>
                </c:pt>
                <c:pt idx="668">
                  <c:v>21653.158485934306</c:v>
                </c:pt>
                <c:pt idx="669">
                  <c:v>21553.374345446129</c:v>
                </c:pt>
                <c:pt idx="670">
                  <c:v>21453.590204957953</c:v>
                </c:pt>
                <c:pt idx="671">
                  <c:v>21353.806064469787</c:v>
                </c:pt>
                <c:pt idx="672">
                  <c:v>21254.021923981611</c:v>
                </c:pt>
                <c:pt idx="673">
                  <c:v>21154.237783493434</c:v>
                </c:pt>
                <c:pt idx="674">
                  <c:v>21054.453643005254</c:v>
                </c:pt>
                <c:pt idx="675">
                  <c:v>20954.669502517092</c:v>
                </c:pt>
                <c:pt idx="676">
                  <c:v>20854.885362028916</c:v>
                </c:pt>
                <c:pt idx="677">
                  <c:v>20755.101221540754</c:v>
                </c:pt>
                <c:pt idx="678">
                  <c:v>20655.317081052577</c:v>
                </c:pt>
                <c:pt idx="679">
                  <c:v>20555.532940564397</c:v>
                </c:pt>
                <c:pt idx="680">
                  <c:v>20455.748800076221</c:v>
                </c:pt>
                <c:pt idx="681">
                  <c:v>20355.964659588044</c:v>
                </c:pt>
                <c:pt idx="682">
                  <c:v>20256.180519099878</c:v>
                </c:pt>
                <c:pt idx="683">
                  <c:v>20156.396378611702</c:v>
                </c:pt>
                <c:pt idx="684">
                  <c:v>20056.61223812354</c:v>
                </c:pt>
                <c:pt idx="685">
                  <c:v>19956.828097635364</c:v>
                </c:pt>
                <c:pt idx="686">
                  <c:v>19857.043957147187</c:v>
                </c:pt>
                <c:pt idx="687">
                  <c:v>19757.259816659007</c:v>
                </c:pt>
                <c:pt idx="688">
                  <c:v>19657.47567617083</c:v>
                </c:pt>
                <c:pt idx="689">
                  <c:v>19557.691535682668</c:v>
                </c:pt>
                <c:pt idx="690">
                  <c:v>19457.907395194488</c:v>
                </c:pt>
                <c:pt idx="691">
                  <c:v>19358.123254706326</c:v>
                </c:pt>
                <c:pt idx="692">
                  <c:v>19258.33911421815</c:v>
                </c:pt>
                <c:pt idx="693">
                  <c:v>19158.554973729973</c:v>
                </c:pt>
                <c:pt idx="694">
                  <c:v>19058.770833241797</c:v>
                </c:pt>
                <c:pt idx="695">
                  <c:v>18958.986692753635</c:v>
                </c:pt>
                <c:pt idx="696">
                  <c:v>18859.202552265455</c:v>
                </c:pt>
                <c:pt idx="697">
                  <c:v>18759.418411777293</c:v>
                </c:pt>
                <c:pt idx="698">
                  <c:v>18659.634271289116</c:v>
                </c:pt>
                <c:pt idx="699">
                  <c:v>18559.850130800922</c:v>
                </c:pt>
                <c:pt idx="700">
                  <c:v>18460.06599031276</c:v>
                </c:pt>
                <c:pt idx="701">
                  <c:v>18360.281849824583</c:v>
                </c:pt>
                <c:pt idx="702">
                  <c:v>18260.497709336421</c:v>
                </c:pt>
                <c:pt idx="703">
                  <c:v>18160.713568848245</c:v>
                </c:pt>
                <c:pt idx="704">
                  <c:v>18060.929428360079</c:v>
                </c:pt>
                <c:pt idx="705">
                  <c:v>17961.145287871903</c:v>
                </c:pt>
                <c:pt idx="706">
                  <c:v>17861.361147383726</c:v>
                </c:pt>
                <c:pt idx="707">
                  <c:v>17761.577006895546</c:v>
                </c:pt>
                <c:pt idx="708">
                  <c:v>17661.79286640737</c:v>
                </c:pt>
                <c:pt idx="709">
                  <c:v>17562.008725919208</c:v>
                </c:pt>
                <c:pt idx="710">
                  <c:v>17462.224585431031</c:v>
                </c:pt>
                <c:pt idx="711">
                  <c:v>17362.440444942869</c:v>
                </c:pt>
                <c:pt idx="712">
                  <c:v>17262.656304454675</c:v>
                </c:pt>
                <c:pt idx="713">
                  <c:v>17162.872163966513</c:v>
                </c:pt>
                <c:pt idx="714">
                  <c:v>17063.088023478336</c:v>
                </c:pt>
                <c:pt idx="715">
                  <c:v>16963.303882990171</c:v>
                </c:pt>
                <c:pt idx="716">
                  <c:v>16863.519742501994</c:v>
                </c:pt>
                <c:pt idx="717">
                  <c:v>16763.735602013818</c:v>
                </c:pt>
                <c:pt idx="718">
                  <c:v>16663.951461525656</c:v>
                </c:pt>
                <c:pt idx="719">
                  <c:v>16564.167321037465</c:v>
                </c:pt>
                <c:pt idx="720">
                  <c:v>16464.383180549299</c:v>
                </c:pt>
                <c:pt idx="721">
                  <c:v>16364.599040061123</c:v>
                </c:pt>
                <c:pt idx="722">
                  <c:v>16264.814899572961</c:v>
                </c:pt>
                <c:pt idx="723">
                  <c:v>16165.030759084782</c:v>
                </c:pt>
                <c:pt idx="724">
                  <c:v>16065.246618596619</c:v>
                </c:pt>
                <c:pt idx="725">
                  <c:v>15965.462478108428</c:v>
                </c:pt>
                <c:pt idx="726">
                  <c:v>15865.678337620266</c:v>
                </c:pt>
                <c:pt idx="727">
                  <c:v>15765.894197132087</c:v>
                </c:pt>
                <c:pt idx="728">
                  <c:v>15666.110056643909</c:v>
                </c:pt>
                <c:pt idx="729">
                  <c:v>15566.325916155747</c:v>
                </c:pt>
                <c:pt idx="730">
                  <c:v>15466.541775667569</c:v>
                </c:pt>
                <c:pt idx="731">
                  <c:v>15366.757635179407</c:v>
                </c:pt>
                <c:pt idx="732">
                  <c:v>15266.973494691214</c:v>
                </c:pt>
                <c:pt idx="733">
                  <c:v>15167.189354203052</c:v>
                </c:pt>
                <c:pt idx="734">
                  <c:v>15067.405213714874</c:v>
                </c:pt>
                <c:pt idx="735">
                  <c:v>14967.621073226712</c:v>
                </c:pt>
                <c:pt idx="736">
                  <c:v>14867.836932738535</c:v>
                </c:pt>
                <c:pt idx="737">
                  <c:v>14768.052792250357</c:v>
                </c:pt>
                <c:pt idx="738">
                  <c:v>14668.268651762181</c:v>
                </c:pt>
                <c:pt idx="739">
                  <c:v>14568.484511274002</c:v>
                </c:pt>
                <c:pt idx="740">
                  <c:v>14468.70037078584</c:v>
                </c:pt>
                <c:pt idx="741">
                  <c:v>14368.916230297662</c:v>
                </c:pt>
                <c:pt idx="742">
                  <c:v>14269.1320898095</c:v>
                </c:pt>
                <c:pt idx="743">
                  <c:v>14169.347949321322</c:v>
                </c:pt>
                <c:pt idx="744">
                  <c:v>14069.56380883316</c:v>
                </c:pt>
                <c:pt idx="745">
                  <c:v>13969.779668344967</c:v>
                </c:pt>
                <c:pt idx="746">
                  <c:v>13869.99552785679</c:v>
                </c:pt>
                <c:pt idx="747">
                  <c:v>13770.211387368627</c:v>
                </c:pt>
                <c:pt idx="748">
                  <c:v>13670.42724688045</c:v>
                </c:pt>
                <c:pt idx="749">
                  <c:v>13570.643106392286</c:v>
                </c:pt>
                <c:pt idx="750">
                  <c:v>13470.85896590411</c:v>
                </c:pt>
                <c:pt idx="751">
                  <c:v>13371.074825415932</c:v>
                </c:pt>
                <c:pt idx="752">
                  <c:v>13271.290684927755</c:v>
                </c:pt>
                <c:pt idx="753">
                  <c:v>13171.506544439591</c:v>
                </c:pt>
                <c:pt idx="754">
                  <c:v>13071.722403951415</c:v>
                </c:pt>
                <c:pt idx="755">
                  <c:v>12971.938263463251</c:v>
                </c:pt>
                <c:pt idx="756">
                  <c:v>12872.154122975075</c:v>
                </c:pt>
                <c:pt idx="757">
                  <c:v>12772.369982486896</c:v>
                </c:pt>
                <c:pt idx="758">
                  <c:v>12672.58584199872</c:v>
                </c:pt>
                <c:pt idx="759">
                  <c:v>12572.801701510542</c:v>
                </c:pt>
                <c:pt idx="760">
                  <c:v>12473.01756102238</c:v>
                </c:pt>
                <c:pt idx="761">
                  <c:v>12373.233420534201</c:v>
                </c:pt>
                <c:pt idx="762">
                  <c:v>12273.449280046039</c:v>
                </c:pt>
                <c:pt idx="763">
                  <c:v>12173.665139557861</c:v>
                </c:pt>
                <c:pt idx="764">
                  <c:v>12073.880999069699</c:v>
                </c:pt>
                <c:pt idx="765">
                  <c:v>11974.096858581506</c:v>
                </c:pt>
                <c:pt idx="766">
                  <c:v>11874.31271809333</c:v>
                </c:pt>
                <c:pt idx="767">
                  <c:v>11774.528577605166</c:v>
                </c:pt>
                <c:pt idx="768">
                  <c:v>11674.74443711699</c:v>
                </c:pt>
                <c:pt idx="769">
                  <c:v>11574.960296628826</c:v>
                </c:pt>
                <c:pt idx="770">
                  <c:v>11475.176156140649</c:v>
                </c:pt>
                <c:pt idx="771">
                  <c:v>11375.392015652471</c:v>
                </c:pt>
                <c:pt idx="772">
                  <c:v>11275.607875164294</c:v>
                </c:pt>
                <c:pt idx="773">
                  <c:v>11175.823734676131</c:v>
                </c:pt>
                <c:pt idx="774">
                  <c:v>11076.039594187954</c:v>
                </c:pt>
                <c:pt idx="775">
                  <c:v>10976.255453699776</c:v>
                </c:pt>
                <c:pt idx="776">
                  <c:v>10876.471313211614</c:v>
                </c:pt>
                <c:pt idx="777">
                  <c:v>10776.687172723436</c:v>
                </c:pt>
                <c:pt idx="778">
                  <c:v>10676.903032235259</c:v>
                </c:pt>
                <c:pt idx="779">
                  <c:v>10577.118891747081</c:v>
                </c:pt>
                <c:pt idx="780">
                  <c:v>10477.334751258919</c:v>
                </c:pt>
                <c:pt idx="781">
                  <c:v>10377.550610770741</c:v>
                </c:pt>
                <c:pt idx="782">
                  <c:v>10277.766470282579</c:v>
                </c:pt>
                <c:pt idx="783">
                  <c:v>10177.9823297944</c:v>
                </c:pt>
                <c:pt idx="784">
                  <c:v>10078.198189306224</c:v>
                </c:pt>
                <c:pt idx="785">
                  <c:v>9978.4140488180456</c:v>
                </c:pt>
                <c:pt idx="786">
                  <c:v>9878.6299083298691</c:v>
                </c:pt>
                <c:pt idx="787">
                  <c:v>9778.8457678417053</c:v>
                </c:pt>
                <c:pt idx="788">
                  <c:v>9679.0616273535288</c:v>
                </c:pt>
                <c:pt idx="789">
                  <c:v>9579.2774868653651</c:v>
                </c:pt>
                <c:pt idx="790">
                  <c:v>9479.4933463771886</c:v>
                </c:pt>
                <c:pt idx="791">
                  <c:v>9379.7092058890103</c:v>
                </c:pt>
                <c:pt idx="792">
                  <c:v>9279.9250654008338</c:v>
                </c:pt>
                <c:pt idx="793">
                  <c:v>9180.14092491267</c:v>
                </c:pt>
                <c:pt idx="794">
                  <c:v>9080.3567844244935</c:v>
                </c:pt>
                <c:pt idx="795">
                  <c:v>8980.5726439363152</c:v>
                </c:pt>
                <c:pt idx="796">
                  <c:v>8880.7885034481533</c:v>
                </c:pt>
                <c:pt idx="797">
                  <c:v>8781.0043629599604</c:v>
                </c:pt>
                <c:pt idx="798">
                  <c:v>8681.2202224717985</c:v>
                </c:pt>
                <c:pt idx="799">
                  <c:v>8581.4360819836202</c:v>
                </c:pt>
                <c:pt idx="800">
                  <c:v>8481.6519414954582</c:v>
                </c:pt>
                <c:pt idx="801">
                  <c:v>8381.8678010072799</c:v>
                </c:pt>
                <c:pt idx="802">
                  <c:v>8282.083660519118</c:v>
                </c:pt>
                <c:pt idx="803">
                  <c:v>8182.2995200309397</c:v>
                </c:pt>
                <c:pt idx="804">
                  <c:v>8082.5153795427486</c:v>
                </c:pt>
                <c:pt idx="805">
                  <c:v>7982.7312390545849</c:v>
                </c:pt>
                <c:pt idx="806">
                  <c:v>7882.9470985664084</c:v>
                </c:pt>
                <c:pt idx="807">
                  <c:v>7783.1629580782446</c:v>
                </c:pt>
                <c:pt idx="808">
                  <c:v>7683.3788175900681</c:v>
                </c:pt>
                <c:pt idx="809">
                  <c:v>7583.5946771019044</c:v>
                </c:pt>
                <c:pt idx="810">
                  <c:v>7483.8105366137133</c:v>
                </c:pt>
                <c:pt idx="811">
                  <c:v>7384.0263961255496</c:v>
                </c:pt>
                <c:pt idx="812">
                  <c:v>7284.2422556373731</c:v>
                </c:pt>
                <c:pt idx="813">
                  <c:v>7184.4581151492093</c:v>
                </c:pt>
                <c:pt idx="814">
                  <c:v>7084.6739746610328</c:v>
                </c:pt>
                <c:pt idx="815">
                  <c:v>6984.8898341728545</c:v>
                </c:pt>
                <c:pt idx="816">
                  <c:v>6885.1056936846926</c:v>
                </c:pt>
                <c:pt idx="817">
                  <c:v>6785.3215531964997</c:v>
                </c:pt>
                <c:pt idx="818">
                  <c:v>6685.5374127083378</c:v>
                </c:pt>
                <c:pt idx="819">
                  <c:v>6585.7532722201595</c:v>
                </c:pt>
                <c:pt idx="820">
                  <c:v>6485.9691317319975</c:v>
                </c:pt>
                <c:pt idx="821">
                  <c:v>6386.1849912438192</c:v>
                </c:pt>
                <c:pt idx="822">
                  <c:v>6286.4008507556573</c:v>
                </c:pt>
                <c:pt idx="823">
                  <c:v>6186.616710267479</c:v>
                </c:pt>
                <c:pt idx="824">
                  <c:v>6086.8325697793025</c:v>
                </c:pt>
                <c:pt idx="825">
                  <c:v>5987.0484292911406</c:v>
                </c:pt>
                <c:pt idx="826">
                  <c:v>5887.2642888029623</c:v>
                </c:pt>
                <c:pt idx="827">
                  <c:v>5787.4801483147712</c:v>
                </c:pt>
                <c:pt idx="828">
                  <c:v>5687.6960078265929</c:v>
                </c:pt>
                <c:pt idx="829">
                  <c:v>5587.911867338431</c:v>
                </c:pt>
                <c:pt idx="830">
                  <c:v>5488.1277268502527</c:v>
                </c:pt>
                <c:pt idx="831">
                  <c:v>5388.3435863620907</c:v>
                </c:pt>
                <c:pt idx="832">
                  <c:v>5288.5594458739124</c:v>
                </c:pt>
                <c:pt idx="833">
                  <c:v>5188.7753053857359</c:v>
                </c:pt>
                <c:pt idx="834">
                  <c:v>5088.9911648975722</c:v>
                </c:pt>
                <c:pt idx="835">
                  <c:v>4989.2070244093957</c:v>
                </c:pt>
                <c:pt idx="836">
                  <c:v>4889.4228839212319</c:v>
                </c:pt>
                <c:pt idx="837">
                  <c:v>4789.6387434330554</c:v>
                </c:pt>
                <c:pt idx="838">
                  <c:v>4689.8546029448917</c:v>
                </c:pt>
                <c:pt idx="839">
                  <c:v>4590.0704624567152</c:v>
                </c:pt>
                <c:pt idx="840">
                  <c:v>4490.2863219685223</c:v>
                </c:pt>
                <c:pt idx="841">
                  <c:v>4390.5021814803458</c:v>
                </c:pt>
                <c:pt idx="842">
                  <c:v>4290.7180409921821</c:v>
                </c:pt>
                <c:pt idx="843">
                  <c:v>4190.9339005040056</c:v>
                </c:pt>
                <c:pt idx="844">
                  <c:v>4091.1497600158273</c:v>
                </c:pt>
                <c:pt idx="845">
                  <c:v>3991.3656195276653</c:v>
                </c:pt>
                <c:pt idx="846">
                  <c:v>3891.581479039487</c:v>
                </c:pt>
                <c:pt idx="847">
                  <c:v>3791.7973385513251</c:v>
                </c:pt>
                <c:pt idx="848">
                  <c:v>3692.0131980631468</c:v>
                </c:pt>
                <c:pt idx="849">
                  <c:v>3592.2290575749848</c:v>
                </c:pt>
                <c:pt idx="850">
                  <c:v>3492.4449170868065</c:v>
                </c:pt>
                <c:pt idx="851">
                  <c:v>3392.6607765986446</c:v>
                </c:pt>
                <c:pt idx="852">
                  <c:v>3292.8766361104663</c:v>
                </c:pt>
                <c:pt idx="853">
                  <c:v>3193.0924956222607</c:v>
                </c:pt>
                <c:pt idx="854">
                  <c:v>3093.3083551340969</c:v>
                </c:pt>
                <c:pt idx="855">
                  <c:v>2993.5242146459204</c:v>
                </c:pt>
                <c:pt idx="856">
                  <c:v>2893.7400741577567</c:v>
                </c:pt>
                <c:pt idx="857">
                  <c:v>2793.9559336695802</c:v>
                </c:pt>
                <c:pt idx="858">
                  <c:v>2694.1717931814164</c:v>
                </c:pt>
                <c:pt idx="859">
                  <c:v>2594.3876526932399</c:v>
                </c:pt>
                <c:pt idx="860">
                  <c:v>2494.6035122050762</c:v>
                </c:pt>
                <c:pt idx="861">
                  <c:v>2394.8193717168997</c:v>
                </c:pt>
                <c:pt idx="862">
                  <c:v>2295.0352312287214</c:v>
                </c:pt>
                <c:pt idx="863">
                  <c:v>2195.2510907405594</c:v>
                </c:pt>
                <c:pt idx="864">
                  <c:v>2095.4669502523811</c:v>
                </c:pt>
                <c:pt idx="865">
                  <c:v>1995.6828097642192</c:v>
                </c:pt>
                <c:pt idx="866">
                  <c:v>1895.8986692760118</c:v>
                </c:pt>
                <c:pt idx="867">
                  <c:v>1796.1145287878498</c:v>
                </c:pt>
                <c:pt idx="868">
                  <c:v>1696.3303882996715</c:v>
                </c:pt>
                <c:pt idx="869">
                  <c:v>1596.5462478115096</c:v>
                </c:pt>
                <c:pt idx="870">
                  <c:v>1496.7621073233313</c:v>
                </c:pt>
                <c:pt idx="871">
                  <c:v>1396.9779668351694</c:v>
                </c:pt>
                <c:pt idx="872">
                  <c:v>1297.193826346991</c:v>
                </c:pt>
                <c:pt idx="873">
                  <c:v>1197.4096858588146</c:v>
                </c:pt>
                <c:pt idx="874">
                  <c:v>1097.6255453706508</c:v>
                </c:pt>
                <c:pt idx="875">
                  <c:v>997.84140488247431</c:v>
                </c:pt>
                <c:pt idx="876">
                  <c:v>898.05726439431055</c:v>
                </c:pt>
                <c:pt idx="877">
                  <c:v>798.27312390613406</c:v>
                </c:pt>
                <c:pt idx="878">
                  <c:v>698.4889834179703</c:v>
                </c:pt>
                <c:pt idx="879">
                  <c:v>598.70484292976471</c:v>
                </c:pt>
                <c:pt idx="880">
                  <c:v>498.92070244160277</c:v>
                </c:pt>
                <c:pt idx="881">
                  <c:v>399.13656195342264</c:v>
                </c:pt>
                <c:pt idx="882">
                  <c:v>299.35242146524615</c:v>
                </c:pt>
                <c:pt idx="883">
                  <c:v>199.56828097708421</c:v>
                </c:pt>
                <c:pt idx="884">
                  <c:v>99.784140488907724</c:v>
                </c:pt>
                <c:pt idx="885">
                  <c:v>7.4214767664670944E-10</c:v>
                </c:pt>
                <c:pt idx="886">
                  <c:v>7.4214767664670944E-10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44228.609804711246</c:v>
                </c:pt>
                <c:pt idx="277">
                  <c:v>44388.861347999613</c:v>
                </c:pt>
                <c:pt idx="278">
                  <c:v>44549.12662838267</c:v>
                </c:pt>
                <c:pt idx="279">
                  <c:v>44709.405498134489</c:v>
                </c:pt>
                <c:pt idx="280">
                  <c:v>44869.697811627499</c:v>
                </c:pt>
                <c:pt idx="281">
                  <c:v>45030.003425295523</c:v>
                </c:pt>
                <c:pt idx="282">
                  <c:v>45190.322197597678</c:v>
                </c:pt>
                <c:pt idx="283">
                  <c:v>45350.65398898298</c:v>
                </c:pt>
                <c:pt idx="284">
                  <c:v>45510.998661855701</c:v>
                </c:pt>
                <c:pt idx="285">
                  <c:v>45671.356080541467</c:v>
                </c:pt>
                <c:pt idx="286">
                  <c:v>45831.726111253956</c:v>
                </c:pt>
                <c:pt idx="287">
                  <c:v>45992.108622062427</c:v>
                </c:pt>
                <c:pt idx="288">
                  <c:v>46152.503482859807</c:v>
                </c:pt>
                <c:pt idx="289">
                  <c:v>46312.910565331462</c:v>
                </c:pt>
                <c:pt idx="290">
                  <c:v>46473.329742924587</c:v>
                </c:pt>
                <c:pt idx="291">
                  <c:v>46633.760890818296</c:v>
                </c:pt>
                <c:pt idx="292">
                  <c:v>46794.203885894181</c:v>
                </c:pt>
                <c:pt idx="293">
                  <c:v>46954.658606707613</c:v>
                </c:pt>
                <c:pt idx="294">
                  <c:v>47115.124933459461</c:v>
                </c:pt>
                <c:pt idx="295">
                  <c:v>47275.602747968544</c:v>
                </c:pt>
                <c:pt idx="296">
                  <c:v>47436.091933644522</c:v>
                </c:pt>
                <c:pt idx="297">
                  <c:v>47596.592375461347</c:v>
                </c:pt>
                <c:pt idx="298">
                  <c:v>47757.103959931235</c:v>
                </c:pt>
                <c:pt idx="299">
                  <c:v>47917.626575079252</c:v>
                </c:pt>
                <c:pt idx="300">
                  <c:v>48078.160110418212</c:v>
                </c:pt>
                <c:pt idx="301">
                  <c:v>48238.704456924228</c:v>
                </c:pt>
                <c:pt idx="302">
                  <c:v>48399.259507012706</c:v>
                </c:pt>
                <c:pt idx="303">
                  <c:v>48559.825154514758</c:v>
                </c:pt>
                <c:pt idx="304">
                  <c:v>48720.401294654119</c:v>
                </c:pt>
                <c:pt idx="305">
                  <c:v>48880.987824024494</c:v>
                </c:pt>
                <c:pt idx="306">
                  <c:v>49041.584640567358</c:v>
                </c:pt>
                <c:pt idx="307">
                  <c:v>49202.191643550184</c:v>
                </c:pt>
                <c:pt idx="308">
                  <c:v>49362.808733545076</c:v>
                </c:pt>
                <c:pt idx="309">
                  <c:v>49523.43581240777</c:v>
                </c:pt>
                <c:pt idx="310">
                  <c:v>49684.072783257187</c:v>
                </c:pt>
                <c:pt idx="311">
                  <c:v>49844.719550455178</c:v>
                </c:pt>
                <c:pt idx="312">
                  <c:v>50005.376019586787</c:v>
                </c:pt>
                <c:pt idx="313">
                  <c:v>50166.042097440855</c:v>
                </c:pt>
                <c:pt idx="314">
                  <c:v>50326.717691990962</c:v>
                </c:pt>
                <c:pt idx="315">
                  <c:v>50487.402712376774</c:v>
                </c:pt>
                <c:pt idx="316">
                  <c:v>50648.097068885712</c:v>
                </c:pt>
                <c:pt idx="317">
                  <c:v>50808.800672934951</c:v>
                </c:pt>
                <c:pt idx="318">
                  <c:v>50969.513437053785</c:v>
                </c:pt>
                <c:pt idx="319">
                  <c:v>51130.235274866318</c:v>
                </c:pt>
                <c:pt idx="320">
                  <c:v>51290.966101074438</c:v>
                </c:pt>
                <c:pt idx="321">
                  <c:v>51451.705831441155</c:v>
                </c:pt>
                <c:pt idx="322">
                  <c:v>51612.454382774231</c:v>
                </c:pt>
                <c:pt idx="323">
                  <c:v>51773.21167291006</c:v>
                </c:pt>
                <c:pt idx="324">
                  <c:v>51933.977620697973</c:v>
                </c:pt>
                <c:pt idx="325">
                  <c:v>52094.752145984625</c:v>
                </c:pt>
                <c:pt idx="326">
                  <c:v>52255.535169598887</c:v>
                </c:pt>
                <c:pt idx="327">
                  <c:v>52416.326613336911</c:v>
                </c:pt>
                <c:pt idx="328">
                  <c:v>52577.126399947352</c:v>
                </c:pt>
                <c:pt idx="329">
                  <c:v>52737.934453117094</c:v>
                </c:pt>
                <c:pt idx="330">
                  <c:v>52898.750697457086</c:v>
                </c:pt>
                <c:pt idx="331">
                  <c:v>53059.575058488394</c:v>
                </c:pt>
                <c:pt idx="332">
                  <c:v>53220.407462628616</c:v>
                </c:pt>
                <c:pt idx="333">
                  <c:v>53381.247837178504</c:v>
                </c:pt>
                <c:pt idx="334">
                  <c:v>53542.096110308739</c:v>
                </c:pt>
                <c:pt idx="335">
                  <c:v>53702.952211047101</c:v>
                </c:pt>
                <c:pt idx="336">
                  <c:v>53863.816069265689</c:v>
                </c:pt>
                <c:pt idx="337">
                  <c:v>54024.687615668503</c:v>
                </c:pt>
                <c:pt idx="338">
                  <c:v>54185.566781779198</c:v>
                </c:pt>
                <c:pt idx="339">
                  <c:v>54346.453499929026</c:v>
                </c:pt>
                <c:pt idx="340">
                  <c:v>54507.347703244981</c:v>
                </c:pt>
                <c:pt idx="341">
                  <c:v>54668.24932563828</c:v>
                </c:pt>
                <c:pt idx="342">
                  <c:v>54829.158301792857</c:v>
                </c:pt>
                <c:pt idx="343">
                  <c:v>54990.074567154188</c:v>
                </c:pt>
                <c:pt idx="344">
                  <c:v>55150.99805791823</c:v>
                </c:pt>
                <c:pt idx="345">
                  <c:v>55311.928711020621</c:v>
                </c:pt>
                <c:pt idx="346">
                  <c:v>55472.866464126055</c:v>
                </c:pt>
                <c:pt idx="347">
                  <c:v>55633.811255617766</c:v>
                </c:pt>
                <c:pt idx="348">
                  <c:v>55794.763024587235</c:v>
                </c:pt>
                <c:pt idx="349">
                  <c:v>55955.72171082416</c:v>
                </c:pt>
                <c:pt idx="350">
                  <c:v>56116.687254806442</c:v>
                </c:pt>
                <c:pt idx="351">
                  <c:v>56277.659597690435</c:v>
                </c:pt>
                <c:pt idx="352">
                  <c:v>56438.638681301367</c:v>
                </c:pt>
                <c:pt idx="353">
                  <c:v>56599.624448123861</c:v>
                </c:pt>
                <c:pt idx="354">
                  <c:v>56760.616841292707</c:v>
                </c:pt>
                <c:pt idx="355">
                  <c:v>56921.615804583656</c:v>
                </c:pt>
                <c:pt idx="356">
                  <c:v>57082.621282404492</c:v>
                </c:pt>
                <c:pt idx="357">
                  <c:v>57243.633219786258</c:v>
                </c:pt>
                <c:pt idx="358">
                  <c:v>57404.651562374464</c:v>
                </c:pt>
                <c:pt idx="359">
                  <c:v>57565.676256420622</c:v>
                </c:pt>
                <c:pt idx="360">
                  <c:v>57726.707248773891</c:v>
                </c:pt>
                <c:pt idx="361">
                  <c:v>57887.74448687274</c:v>
                </c:pt>
                <c:pt idx="362">
                  <c:v>58048.787918736874</c:v>
                </c:pt>
                <c:pt idx="363">
                  <c:v>58209.837492959254</c:v>
                </c:pt>
                <c:pt idx="364">
                  <c:v>58370.893158698222</c:v>
                </c:pt>
                <c:pt idx="365">
                  <c:v>58531.954865669795</c:v>
                </c:pt>
                <c:pt idx="366">
                  <c:v>58693.022564140083</c:v>
                </c:pt>
                <c:pt idx="367">
                  <c:v>58854.096204917732</c:v>
                </c:pt>
                <c:pt idx="368">
                  <c:v>59015.175739346683</c:v>
                </c:pt>
                <c:pt idx="369">
                  <c:v>59176.261119298848</c:v>
                </c:pt>
                <c:pt idx="370">
                  <c:v>59337.352297167032</c:v>
                </c:pt>
                <c:pt idx="371">
                  <c:v>59498.449225857919</c:v>
                </c:pt>
                <c:pt idx="372">
                  <c:v>59659.551858785177</c:v>
                </c:pt>
                <c:pt idx="373">
                  <c:v>59820.66014986267</c:v>
                </c:pt>
                <c:pt idx="374">
                  <c:v>59981.774053497822</c:v>
                </c:pt>
                <c:pt idx="375">
                  <c:v>60142.893524584986</c:v>
                </c:pt>
                <c:pt idx="376">
                  <c:v>60304.018518499026</c:v>
                </c:pt>
                <c:pt idx="377">
                  <c:v>60465.148991088972</c:v>
                </c:pt>
                <c:pt idx="378">
                  <c:v>60626.284898671685</c:v>
                </c:pt>
                <c:pt idx="379">
                  <c:v>60787.426198025787</c:v>
                </c:pt>
                <c:pt idx="380">
                  <c:v>60948.572846385527</c:v>
                </c:pt>
                <c:pt idx="381">
                  <c:v>61109.724801434837</c:v>
                </c:pt>
                <c:pt idx="382">
                  <c:v>61270.882021301462</c:v>
                </c:pt>
                <c:pt idx="383">
                  <c:v>61432.04446455116</c:v>
                </c:pt>
                <c:pt idx="384">
                  <c:v>61593.212090182016</c:v>
                </c:pt>
                <c:pt idx="385">
                  <c:v>61754.384857618861</c:v>
                </c:pt>
                <c:pt idx="386">
                  <c:v>61915.562726707663</c:v>
                </c:pt>
                <c:pt idx="387">
                  <c:v>62076.745657710206</c:v>
                </c:pt>
                <c:pt idx="388">
                  <c:v>62237.933611298664</c:v>
                </c:pt>
                <c:pt idx="389">
                  <c:v>62399.126548550375</c:v>
                </c:pt>
                <c:pt idx="390">
                  <c:v>62560.324430942594</c:v>
                </c:pt>
                <c:pt idx="391">
                  <c:v>62721.52722034746</c:v>
                </c:pt>
                <c:pt idx="392">
                  <c:v>62882.73487902691</c:v>
                </c:pt>
                <c:pt idx="393">
                  <c:v>63043.947369627756</c:v>
                </c:pt>
                <c:pt idx="394">
                  <c:v>63205.16465517677</c:v>
                </c:pt>
                <c:pt idx="395">
                  <c:v>63366.386699075912</c:v>
                </c:pt>
                <c:pt idx="396">
                  <c:v>63527.613465097587</c:v>
                </c:pt>
                <c:pt idx="397">
                  <c:v>63688.844917379989</c:v>
                </c:pt>
                <c:pt idx="398">
                  <c:v>63850.081020422469</c:v>
                </c:pt>
                <c:pt idx="399">
                  <c:v>64011.321739081082</c:v>
                </c:pt>
                <c:pt idx="400">
                  <c:v>64172.567038564091</c:v>
                </c:pt>
                <c:pt idx="401">
                  <c:v>64333.816884427542</c:v>
                </c:pt>
                <c:pt idx="402">
                  <c:v>64495.071242571037</c:v>
                </c:pt>
                <c:pt idx="403">
                  <c:v>64656.330079233361</c:v>
                </c:pt>
                <c:pt idx="404">
                  <c:v>64817.593360988409</c:v>
                </c:pt>
                <c:pt idx="405">
                  <c:v>64978.861054740904</c:v>
                </c:pt>
                <c:pt idx="406">
                  <c:v>65140.133127722467</c:v>
                </c:pt>
                <c:pt idx="407">
                  <c:v>65301.409547487514</c:v>
                </c:pt>
                <c:pt idx="408">
                  <c:v>65462.690281909345</c:v>
                </c:pt>
                <c:pt idx="409">
                  <c:v>65623.975299176192</c:v>
                </c:pt>
                <c:pt idx="410">
                  <c:v>65785.264567787453</c:v>
                </c:pt>
                <c:pt idx="411">
                  <c:v>65946.558056549868</c:v>
                </c:pt>
                <c:pt idx="412">
                  <c:v>66107.855734573779</c:v>
                </c:pt>
                <c:pt idx="413">
                  <c:v>66269.157571269461</c:v>
                </c:pt>
                <c:pt idx="414">
                  <c:v>66430.463536343537</c:v>
                </c:pt>
                <c:pt idx="415">
                  <c:v>66591.773599795371</c:v>
                </c:pt>
                <c:pt idx="416">
                  <c:v>66753.087731913518</c:v>
                </c:pt>
                <c:pt idx="417">
                  <c:v>66914.405903272345</c:v>
                </c:pt>
                <c:pt idx="418">
                  <c:v>67075.728084728544</c:v>
                </c:pt>
                <c:pt idx="419">
                  <c:v>67237.054247417749</c:v>
                </c:pt>
                <c:pt idx="420">
                  <c:v>67398.384362751312</c:v>
                </c:pt>
                <c:pt idx="421">
                  <c:v>67559.718402412895</c:v>
                </c:pt>
                <c:pt idx="422">
                  <c:v>67721.056338355382</c:v>
                </c:pt>
                <c:pt idx="423">
                  <c:v>67882.398142797552</c:v>
                </c:pt>
                <c:pt idx="424">
                  <c:v>68043.743788221036</c:v>
                </c:pt>
                <c:pt idx="425">
                  <c:v>68205.093247367258</c:v>
                </c:pt>
                <c:pt idx="426">
                  <c:v>68366.446493234238</c:v>
                </c:pt>
                <c:pt idx="427">
                  <c:v>68527.803499073736</c:v>
                </c:pt>
                <c:pt idx="428">
                  <c:v>68689.164238388243</c:v>
                </c:pt>
                <c:pt idx="429">
                  <c:v>68850.52868492798</c:v>
                </c:pt>
                <c:pt idx="430">
                  <c:v>69011.896812688094</c:v>
                </c:pt>
                <c:pt idx="431">
                  <c:v>69173.268595905873</c:v>
                </c:pt>
                <c:pt idx="432">
                  <c:v>69334.644009057753</c:v>
                </c:pt>
                <c:pt idx="433">
                  <c:v>69496.023026856768</c:v>
                </c:pt>
                <c:pt idx="434">
                  <c:v>69657.405624249703</c:v>
                </c:pt>
                <c:pt idx="435">
                  <c:v>69818.791776414335</c:v>
                </c:pt>
                <c:pt idx="436">
                  <c:v>69980.181458757012</c:v>
                </c:pt>
                <c:pt idx="437">
                  <c:v>70141.574646909823</c:v>
                </c:pt>
                <c:pt idx="438">
                  <c:v>70302.971316728042</c:v>
                </c:pt>
                <c:pt idx="439">
                  <c:v>70464.371444287783</c:v>
                </c:pt>
                <c:pt idx="440">
                  <c:v>70625.775005883232</c:v>
                </c:pt>
                <c:pt idx="441">
                  <c:v>70787.181978024266</c:v>
                </c:pt>
                <c:pt idx="442">
                  <c:v>70948.592337434122</c:v>
                </c:pt>
                <c:pt idx="443">
                  <c:v>71110.006061046792</c:v>
                </c:pt>
                <c:pt idx="444">
                  <c:v>71271.423126004811</c:v>
                </c:pt>
                <c:pt idx="445">
                  <c:v>71432.843509656828</c:v>
                </c:pt>
                <c:pt idx="446">
                  <c:v>71594.267189555292</c:v>
                </c:pt>
                <c:pt idx="447">
                  <c:v>71755.694143454253</c:v>
                </c:pt>
                <c:pt idx="448">
                  <c:v>71917.124349306963</c:v>
                </c:pt>
                <c:pt idx="449">
                  <c:v>72078.55778526378</c:v>
                </c:pt>
                <c:pt idx="450">
                  <c:v>72239.994429669983</c:v>
                </c:pt>
                <c:pt idx="451">
                  <c:v>72401.434261063434</c:v>
                </c:pt>
                <c:pt idx="452">
                  <c:v>72562.87725817271</c:v>
                </c:pt>
                <c:pt idx="453">
                  <c:v>72724.323399914792</c:v>
                </c:pt>
                <c:pt idx="454">
                  <c:v>72885.772665393029</c:v>
                </c:pt>
                <c:pt idx="455">
                  <c:v>73047.225033895156</c:v>
                </c:pt>
                <c:pt idx="456">
                  <c:v>73208.680484891229</c:v>
                </c:pt>
                <c:pt idx="457">
                  <c:v>73370.138998031558</c:v>
                </c:pt>
                <c:pt idx="458">
                  <c:v>73531.600553144861</c:v>
                </c:pt>
                <c:pt idx="459">
                  <c:v>73693.065130236253</c:v>
                </c:pt>
                <c:pt idx="460">
                  <c:v>73854.532709485327</c:v>
                </c:pt>
                <c:pt idx="461">
                  <c:v>74016.003271244248</c:v>
                </c:pt>
                <c:pt idx="462">
                  <c:v>74177.476796035902</c:v>
                </c:pt>
                <c:pt idx="463">
                  <c:v>74338.953264552081</c:v>
                </c:pt>
                <c:pt idx="464">
                  <c:v>74500.432657651574</c:v>
                </c:pt>
                <c:pt idx="465">
                  <c:v>74661.914956358436</c:v>
                </c:pt>
                <c:pt idx="466">
                  <c:v>74823.400141860242</c:v>
                </c:pt>
                <c:pt idx="467">
                  <c:v>74984.888195506195</c:v>
                </c:pt>
                <c:pt idx="468">
                  <c:v>75146.379098805599</c:v>
                </c:pt>
                <c:pt idx="469">
                  <c:v>75307.87283342595</c:v>
                </c:pt>
                <c:pt idx="470">
                  <c:v>75469.369381191369</c:v>
                </c:pt>
                <c:pt idx="471">
                  <c:v>75630.868724080938</c:v>
                </c:pt>
                <c:pt idx="472">
                  <c:v>75792.370844227</c:v>
                </c:pt>
                <c:pt idx="473">
                  <c:v>75953.87572391353</c:v>
                </c:pt>
                <c:pt idx="474">
                  <c:v>76115.383345574606</c:v>
                </c:pt>
                <c:pt idx="475">
                  <c:v>76276.893691792808</c:v>
                </c:pt>
                <c:pt idx="476">
                  <c:v>76438.406745297529</c:v>
                </c:pt>
                <c:pt idx="477">
                  <c:v>76599.922488963668</c:v>
                </c:pt>
                <c:pt idx="478">
                  <c:v>76761.440905809868</c:v>
                </c:pt>
                <c:pt idx="479">
                  <c:v>76922.961978997177</c:v>
                </c:pt>
                <c:pt idx="480">
                  <c:v>77084.485691827489</c:v>
                </c:pt>
                <c:pt idx="481">
                  <c:v>77246.012027742079</c:v>
                </c:pt>
                <c:pt idx="482">
                  <c:v>77407.540970320173</c:v>
                </c:pt>
                <c:pt idx="483">
                  <c:v>77569.072503277523</c:v>
                </c:pt>
                <c:pt idx="484">
                  <c:v>77730.606610464965</c:v>
                </c:pt>
                <c:pt idx="485">
                  <c:v>77892.143275867042</c:v>
                </c:pt>
                <c:pt idx="486">
                  <c:v>78053.682483600627</c:v>
                </c:pt>
                <c:pt idx="487">
                  <c:v>78215.224217913594</c:v>
                </c:pt>
                <c:pt idx="488">
                  <c:v>78376.768463183369</c:v>
                </c:pt>
                <c:pt idx="489">
                  <c:v>78538.315203915699</c:v>
                </c:pt>
                <c:pt idx="490">
                  <c:v>78699.864424743369</c:v>
                </c:pt>
                <c:pt idx="491">
                  <c:v>78861.416110424761</c:v>
                </c:pt>
                <c:pt idx="492">
                  <c:v>79022.970245842691</c:v>
                </c:pt>
                <c:pt idx="493">
                  <c:v>79184.526816003199</c:v>
                </c:pt>
                <c:pt idx="494">
                  <c:v>79346.085806034054</c:v>
                </c:pt>
                <c:pt idx="495">
                  <c:v>79507.647201183849</c:v>
                </c:pt>
                <c:pt idx="496">
                  <c:v>79669.210986820515</c:v>
                </c:pt>
                <c:pt idx="497">
                  <c:v>79830.777148430236</c:v>
                </c:pt>
                <c:pt idx="498">
                  <c:v>79992.345671616276</c:v>
                </c:pt>
                <c:pt idx="499">
                  <c:v>80153.916542097737</c:v>
                </c:pt>
                <c:pt idx="500">
                  <c:v>80315.48974570843</c:v>
                </c:pt>
                <c:pt idx="501">
                  <c:v>80477.065268395745</c:v>
                </c:pt>
                <c:pt idx="502">
                  <c:v>80638.643096219486</c:v>
                </c:pt>
                <c:pt idx="503">
                  <c:v>80800.223215350779</c:v>
                </c:pt>
                <c:pt idx="504">
                  <c:v>80961.805612070937</c:v>
                </c:pt>
                <c:pt idx="505">
                  <c:v>81123.390272770383</c:v>
                </c:pt>
                <c:pt idx="506">
                  <c:v>81284.977183947587</c:v>
                </c:pt>
                <c:pt idx="507">
                  <c:v>81446.566332207934</c:v>
                </c:pt>
                <c:pt idx="508">
                  <c:v>81608.157704262747</c:v>
                </c:pt>
                <c:pt idx="509">
                  <c:v>81769.751286928222</c:v>
                </c:pt>
                <c:pt idx="510">
                  <c:v>81931.347067124341</c:v>
                </c:pt>
                <c:pt idx="511">
                  <c:v>82092.94503187394</c:v>
                </c:pt>
                <c:pt idx="512">
                  <c:v>82254.545168301629</c:v>
                </c:pt>
                <c:pt idx="513">
                  <c:v>82416.147463632835</c:v>
                </c:pt>
                <c:pt idx="514">
                  <c:v>82577.751905192854</c:v>
                </c:pt>
                <c:pt idx="515">
                  <c:v>82739.358480405805</c:v>
                </c:pt>
                <c:pt idx="516">
                  <c:v>82900.967176793638</c:v>
                </c:pt>
                <c:pt idx="517">
                  <c:v>83062.577981975381</c:v>
                </c:pt>
                <c:pt idx="518">
                  <c:v>83224.190883666</c:v>
                </c:pt>
                <c:pt idx="519">
                  <c:v>83385.805869675503</c:v>
                </c:pt>
                <c:pt idx="520">
                  <c:v>83547.422927908163</c:v>
                </c:pt>
                <c:pt idx="521">
                  <c:v>83709.042046361399</c:v>
                </c:pt>
                <c:pt idx="522">
                  <c:v>83870.66321312511</c:v>
                </c:pt>
                <c:pt idx="523">
                  <c:v>84032.286416380564</c:v>
                </c:pt>
                <c:pt idx="524">
                  <c:v>84193.91164439969</c:v>
                </c:pt>
                <c:pt idx="525">
                  <c:v>84355.538885544185</c:v>
                </c:pt>
                <c:pt idx="526">
                  <c:v>84517.16812826453</c:v>
                </c:pt>
                <c:pt idx="527">
                  <c:v>84678.799361099329</c:v>
                </c:pt>
                <c:pt idx="528">
                  <c:v>84840.432572674385</c:v>
                </c:pt>
                <c:pt idx="529">
                  <c:v>85002.067751701805</c:v>
                </c:pt>
                <c:pt idx="530">
                  <c:v>85163.704886979292</c:v>
                </c:pt>
                <c:pt idx="531">
                  <c:v>85325.343967389374</c:v>
                </c:pt>
                <c:pt idx="532">
                  <c:v>85486.984981898393</c:v>
                </c:pt>
                <c:pt idx="533">
                  <c:v>85648.627919555962</c:v>
                </c:pt>
                <c:pt idx="534">
                  <c:v>85810.272769494026</c:v>
                </c:pt>
                <c:pt idx="535">
                  <c:v>85971.919520926109</c:v>
                </c:pt>
                <c:pt idx="536">
                  <c:v>86133.568163146658</c:v>
                </c:pt>
                <c:pt idx="537">
                  <c:v>86295.21868553017</c:v>
                </c:pt>
                <c:pt idx="538">
                  <c:v>86456.871077530435</c:v>
                </c:pt>
                <c:pt idx="539">
                  <c:v>86618.525328679971</c:v>
                </c:pt>
                <c:pt idx="540">
                  <c:v>86780.181428589058</c:v>
                </c:pt>
                <c:pt idx="541">
                  <c:v>86941.839366945176</c:v>
                </c:pt>
                <c:pt idx="542">
                  <c:v>87103.499133512247</c:v>
                </c:pt>
                <c:pt idx="543">
                  <c:v>87265.160718129904</c:v>
                </c:pt>
                <c:pt idx="544">
                  <c:v>87426.824110712871</c:v>
                </c:pt>
                <c:pt idx="545">
                  <c:v>87588.489301250171</c:v>
                </c:pt>
                <c:pt idx="546">
                  <c:v>87750.156279804462</c:v>
                </c:pt>
                <c:pt idx="547">
                  <c:v>87911.825036511495</c:v>
                </c:pt>
                <c:pt idx="548">
                  <c:v>88073.495561579213</c:v>
                </c:pt>
                <c:pt idx="549">
                  <c:v>88235.167845287317</c:v>
                </c:pt>
                <c:pt idx="550">
                  <c:v>88396.841877986473</c:v>
                </c:pt>
                <c:pt idx="551">
                  <c:v>88558.517650097681</c:v>
                </c:pt>
                <c:pt idx="552">
                  <c:v>88720.195152111744</c:v>
                </c:pt>
                <c:pt idx="553">
                  <c:v>88881.874374588486</c:v>
                </c:pt>
                <c:pt idx="554">
                  <c:v>89043.555308156167</c:v>
                </c:pt>
                <c:pt idx="555">
                  <c:v>89205.237943510991</c:v>
                </c:pt>
                <c:pt idx="556">
                  <c:v>89366.922271416333</c:v>
                </c:pt>
                <c:pt idx="557">
                  <c:v>89528.608282702146</c:v>
                </c:pt>
                <c:pt idx="558">
                  <c:v>89690.295968264516</c:v>
                </c:pt>
                <c:pt idx="559">
                  <c:v>89851.985319064901</c:v>
                </c:pt>
                <c:pt idx="560">
                  <c:v>90013.676326129644</c:v>
                </c:pt>
                <c:pt idx="561">
                  <c:v>90175.368980549305</c:v>
                </c:pt>
                <c:pt idx="562">
                  <c:v>90337.063273478168</c:v>
                </c:pt>
                <c:pt idx="563">
                  <c:v>90498.759196133688</c:v>
                </c:pt>
                <c:pt idx="564">
                  <c:v>90660.456739795816</c:v>
                </c:pt>
                <c:pt idx="565">
                  <c:v>90822.155895806587</c:v>
                </c:pt>
                <c:pt idx="566">
                  <c:v>90983.856655569412</c:v>
                </c:pt>
                <c:pt idx="567">
                  <c:v>91145.559010548706</c:v>
                </c:pt>
                <c:pt idx="568">
                  <c:v>91307.262952269244</c:v>
                </c:pt>
                <c:pt idx="569">
                  <c:v>91468.96847231561</c:v>
                </c:pt>
                <c:pt idx="570">
                  <c:v>91630.675562331744</c:v>
                </c:pt>
                <c:pt idx="571">
                  <c:v>91792.384214020378</c:v>
                </c:pt>
                <c:pt idx="572">
                  <c:v>91954.094419142566</c:v>
                </c:pt>
                <c:pt idx="573">
                  <c:v>92115.806169517047</c:v>
                </c:pt>
                <c:pt idx="574">
                  <c:v>92277.519457019924</c:v>
                </c:pt>
                <c:pt idx="575">
                  <c:v>92439.234273584036</c:v>
                </c:pt>
                <c:pt idx="576">
                  <c:v>92600.950611198481</c:v>
                </c:pt>
                <c:pt idx="577">
                  <c:v>92762.668461908179</c:v>
                </c:pt>
                <c:pt idx="578">
                  <c:v>92924.387817813316</c:v>
                </c:pt>
                <c:pt idx="579">
                  <c:v>93086.108671068956</c:v>
                </c:pt>
                <c:pt idx="580">
                  <c:v>33769.673125333167</c:v>
                </c:pt>
                <c:pt idx="581">
                  <c:v>33658.952885577964</c:v>
                </c:pt>
                <c:pt idx="582">
                  <c:v>33548.232645822776</c:v>
                </c:pt>
                <c:pt idx="583">
                  <c:v>33437.512406067588</c:v>
                </c:pt>
                <c:pt idx="584">
                  <c:v>33326.792166312385</c:v>
                </c:pt>
                <c:pt idx="585">
                  <c:v>33216.071926557197</c:v>
                </c:pt>
                <c:pt idx="586">
                  <c:v>33105.351686801994</c:v>
                </c:pt>
                <c:pt idx="587">
                  <c:v>32994.631447046806</c:v>
                </c:pt>
                <c:pt idx="588">
                  <c:v>32883.91120729161</c:v>
                </c:pt>
                <c:pt idx="589">
                  <c:v>32773.190967536408</c:v>
                </c:pt>
                <c:pt idx="590">
                  <c:v>32662.470727781223</c:v>
                </c:pt>
                <c:pt idx="591">
                  <c:v>32551.750488026035</c:v>
                </c:pt>
                <c:pt idx="592">
                  <c:v>32441.030248270828</c:v>
                </c:pt>
                <c:pt idx="593">
                  <c:v>32330.31000851564</c:v>
                </c:pt>
                <c:pt idx="594">
                  <c:v>32219.589768760441</c:v>
                </c:pt>
                <c:pt idx="595">
                  <c:v>32108.869529005249</c:v>
                </c:pt>
                <c:pt idx="596">
                  <c:v>31998.149289250054</c:v>
                </c:pt>
                <c:pt idx="597">
                  <c:v>31887.429049494858</c:v>
                </c:pt>
                <c:pt idx="598">
                  <c:v>31776.708809739663</c:v>
                </c:pt>
                <c:pt idx="599">
                  <c:v>31665.988569984482</c:v>
                </c:pt>
                <c:pt idx="600">
                  <c:v>31555.268330229275</c:v>
                </c:pt>
                <c:pt idx="601">
                  <c:v>31444.548090474091</c:v>
                </c:pt>
                <c:pt idx="602">
                  <c:v>31333.827850718895</c:v>
                </c:pt>
                <c:pt idx="603">
                  <c:v>31223.107610963689</c:v>
                </c:pt>
                <c:pt idx="604">
                  <c:v>31112.387371208508</c:v>
                </c:pt>
                <c:pt idx="605">
                  <c:v>31001.667131453298</c:v>
                </c:pt>
                <c:pt idx="606">
                  <c:v>30890.946891698117</c:v>
                </c:pt>
                <c:pt idx="607">
                  <c:v>30780.226651942921</c:v>
                </c:pt>
                <c:pt idx="608">
                  <c:v>30669.506412187722</c:v>
                </c:pt>
                <c:pt idx="609">
                  <c:v>30558.78617243253</c:v>
                </c:pt>
                <c:pt idx="610">
                  <c:v>30448.065932677346</c:v>
                </c:pt>
                <c:pt idx="611">
                  <c:v>30337.345692922139</c:v>
                </c:pt>
                <c:pt idx="612">
                  <c:v>30226.625453166944</c:v>
                </c:pt>
                <c:pt idx="613">
                  <c:v>30115.905213411748</c:v>
                </c:pt>
                <c:pt idx="614">
                  <c:v>30005.184973656549</c:v>
                </c:pt>
                <c:pt idx="615">
                  <c:v>29894.464733901372</c:v>
                </c:pt>
                <c:pt idx="616">
                  <c:v>29783.744494146162</c:v>
                </c:pt>
                <c:pt idx="617">
                  <c:v>29673.024254390977</c:v>
                </c:pt>
                <c:pt idx="618">
                  <c:v>29562.304014635782</c:v>
                </c:pt>
                <c:pt idx="619">
                  <c:v>29451.583774880593</c:v>
                </c:pt>
                <c:pt idx="620">
                  <c:v>29340.863535125394</c:v>
                </c:pt>
                <c:pt idx="621">
                  <c:v>29230.143295370195</c:v>
                </c:pt>
                <c:pt idx="622">
                  <c:v>29119.423055615003</c:v>
                </c:pt>
                <c:pt idx="623">
                  <c:v>29008.702815859808</c:v>
                </c:pt>
                <c:pt idx="624">
                  <c:v>28897.982576104612</c:v>
                </c:pt>
                <c:pt idx="625">
                  <c:v>28787.262336349417</c:v>
                </c:pt>
                <c:pt idx="626">
                  <c:v>28676.542096594236</c:v>
                </c:pt>
                <c:pt idx="627">
                  <c:v>28565.821856839026</c:v>
                </c:pt>
                <c:pt idx="628">
                  <c:v>28455.101617083848</c:v>
                </c:pt>
                <c:pt idx="629">
                  <c:v>28344.381377328653</c:v>
                </c:pt>
                <c:pt idx="630">
                  <c:v>28233.661137573439</c:v>
                </c:pt>
                <c:pt idx="631">
                  <c:v>28122.940897818258</c:v>
                </c:pt>
                <c:pt idx="632">
                  <c:v>28012.220658063052</c:v>
                </c:pt>
                <c:pt idx="633">
                  <c:v>27901.500418307867</c:v>
                </c:pt>
                <c:pt idx="634">
                  <c:v>27790.780178552672</c:v>
                </c:pt>
                <c:pt idx="635">
                  <c:v>27680.05993879748</c:v>
                </c:pt>
                <c:pt idx="636">
                  <c:v>27569.339699042281</c:v>
                </c:pt>
                <c:pt idx="637">
                  <c:v>27458.6194592871</c:v>
                </c:pt>
                <c:pt idx="638">
                  <c:v>27347.89921953189</c:v>
                </c:pt>
                <c:pt idx="639">
                  <c:v>27237.178979776709</c:v>
                </c:pt>
                <c:pt idx="640">
                  <c:v>27126.458740021502</c:v>
                </c:pt>
                <c:pt idx="641">
                  <c:v>27015.738500266314</c:v>
                </c:pt>
                <c:pt idx="642">
                  <c:v>26905.018260511129</c:v>
                </c:pt>
                <c:pt idx="643">
                  <c:v>26794.298020755941</c:v>
                </c:pt>
                <c:pt idx="644">
                  <c:v>26683.577781000768</c:v>
                </c:pt>
                <c:pt idx="645">
                  <c:v>26572.857541245576</c:v>
                </c:pt>
                <c:pt idx="646">
                  <c:v>26462.137301490398</c:v>
                </c:pt>
                <c:pt idx="647">
                  <c:v>26351.417061735196</c:v>
                </c:pt>
                <c:pt idx="648">
                  <c:v>26240.696821980015</c:v>
                </c:pt>
                <c:pt idx="649">
                  <c:v>26129.976582224826</c:v>
                </c:pt>
                <c:pt idx="650">
                  <c:v>26019.256342469635</c:v>
                </c:pt>
                <c:pt idx="651">
                  <c:v>25908.536102714457</c:v>
                </c:pt>
                <c:pt idx="652">
                  <c:v>25797.815862959269</c:v>
                </c:pt>
                <c:pt idx="653">
                  <c:v>25687.095623204081</c:v>
                </c:pt>
                <c:pt idx="654">
                  <c:v>25576.375383448889</c:v>
                </c:pt>
                <c:pt idx="655">
                  <c:v>25465.655143693708</c:v>
                </c:pt>
                <c:pt idx="656">
                  <c:v>25354.93490393852</c:v>
                </c:pt>
                <c:pt idx="657">
                  <c:v>25244.214664183342</c:v>
                </c:pt>
                <c:pt idx="658">
                  <c:v>25133.494424428154</c:v>
                </c:pt>
                <c:pt idx="659">
                  <c:v>25022.774184672962</c:v>
                </c:pt>
                <c:pt idx="660">
                  <c:v>24912.05394491777</c:v>
                </c:pt>
                <c:pt idx="661">
                  <c:v>24801.333705162586</c:v>
                </c:pt>
                <c:pt idx="662">
                  <c:v>24690.613465407409</c:v>
                </c:pt>
                <c:pt idx="663">
                  <c:v>24579.893225652213</c:v>
                </c:pt>
                <c:pt idx="664">
                  <c:v>24469.172985897036</c:v>
                </c:pt>
                <c:pt idx="665">
                  <c:v>24358.452746141847</c:v>
                </c:pt>
                <c:pt idx="666">
                  <c:v>24247.732506386656</c:v>
                </c:pt>
                <c:pt idx="667">
                  <c:v>24137.012266631464</c:v>
                </c:pt>
                <c:pt idx="668">
                  <c:v>24026.29202687629</c:v>
                </c:pt>
                <c:pt idx="669">
                  <c:v>23915.571787121102</c:v>
                </c:pt>
                <c:pt idx="670">
                  <c:v>23804.85154736591</c:v>
                </c:pt>
                <c:pt idx="671">
                  <c:v>23694.131307610733</c:v>
                </c:pt>
                <c:pt idx="672">
                  <c:v>23583.411067855541</c:v>
                </c:pt>
                <c:pt idx="673">
                  <c:v>23472.690828100353</c:v>
                </c:pt>
                <c:pt idx="674">
                  <c:v>23361.970588345161</c:v>
                </c:pt>
                <c:pt idx="675">
                  <c:v>23251.25034858998</c:v>
                </c:pt>
                <c:pt idx="676">
                  <c:v>23140.530108834791</c:v>
                </c:pt>
                <c:pt idx="677">
                  <c:v>23029.809869079614</c:v>
                </c:pt>
                <c:pt idx="678">
                  <c:v>22919.089629324426</c:v>
                </c:pt>
                <c:pt idx="679">
                  <c:v>22808.369389569234</c:v>
                </c:pt>
                <c:pt idx="680">
                  <c:v>22697.649149814046</c:v>
                </c:pt>
                <c:pt idx="681">
                  <c:v>22586.928910058854</c:v>
                </c:pt>
                <c:pt idx="682">
                  <c:v>22476.208670303673</c:v>
                </c:pt>
                <c:pt idx="683">
                  <c:v>22365.488430548485</c:v>
                </c:pt>
                <c:pt idx="684">
                  <c:v>22254.768190793311</c:v>
                </c:pt>
                <c:pt idx="685">
                  <c:v>22144.047951038119</c:v>
                </c:pt>
                <c:pt idx="686">
                  <c:v>22033.327711282931</c:v>
                </c:pt>
                <c:pt idx="687">
                  <c:v>21922.607471527735</c:v>
                </c:pt>
                <c:pt idx="688">
                  <c:v>21811.887231772547</c:v>
                </c:pt>
                <c:pt idx="689">
                  <c:v>21701.166992017374</c:v>
                </c:pt>
                <c:pt idx="690">
                  <c:v>21590.446752262178</c:v>
                </c:pt>
                <c:pt idx="691">
                  <c:v>21479.726512507004</c:v>
                </c:pt>
                <c:pt idx="692">
                  <c:v>21369.006272751813</c:v>
                </c:pt>
                <c:pt idx="693">
                  <c:v>21258.286032996624</c:v>
                </c:pt>
                <c:pt idx="694">
                  <c:v>21147.565793241432</c:v>
                </c:pt>
                <c:pt idx="695">
                  <c:v>21036.845553486259</c:v>
                </c:pt>
                <c:pt idx="696">
                  <c:v>20926.125313731067</c:v>
                </c:pt>
                <c:pt idx="697">
                  <c:v>20815.405073975886</c:v>
                </c:pt>
                <c:pt idx="698">
                  <c:v>20704.684834220701</c:v>
                </c:pt>
                <c:pt idx="699">
                  <c:v>20593.964594465495</c:v>
                </c:pt>
                <c:pt idx="700">
                  <c:v>20483.244354710318</c:v>
                </c:pt>
                <c:pt idx="701">
                  <c:v>20372.524114955129</c:v>
                </c:pt>
                <c:pt idx="702">
                  <c:v>20261.803875199952</c:v>
                </c:pt>
                <c:pt idx="703">
                  <c:v>20151.08363544476</c:v>
                </c:pt>
                <c:pt idx="704">
                  <c:v>20040.363395689579</c:v>
                </c:pt>
                <c:pt idx="705">
                  <c:v>19929.643155934391</c:v>
                </c:pt>
                <c:pt idx="706">
                  <c:v>19818.922916179203</c:v>
                </c:pt>
                <c:pt idx="707">
                  <c:v>19708.202676424011</c:v>
                </c:pt>
                <c:pt idx="708">
                  <c:v>19597.482436668819</c:v>
                </c:pt>
                <c:pt idx="709">
                  <c:v>19486.762196913645</c:v>
                </c:pt>
                <c:pt idx="710">
                  <c:v>19376.041957158453</c:v>
                </c:pt>
                <c:pt idx="711">
                  <c:v>19265.321717403276</c:v>
                </c:pt>
                <c:pt idx="712">
                  <c:v>19154.601477648073</c:v>
                </c:pt>
                <c:pt idx="713">
                  <c:v>19043.881237892896</c:v>
                </c:pt>
                <c:pt idx="714">
                  <c:v>18933.160998137708</c:v>
                </c:pt>
                <c:pt idx="715">
                  <c:v>18822.440758382527</c:v>
                </c:pt>
                <c:pt idx="716">
                  <c:v>18711.720518627335</c:v>
                </c:pt>
                <c:pt idx="717">
                  <c:v>18601.000278872147</c:v>
                </c:pt>
                <c:pt idx="718">
                  <c:v>18490.280039116973</c:v>
                </c:pt>
                <c:pt idx="719">
                  <c:v>18379.559799361767</c:v>
                </c:pt>
                <c:pt idx="720">
                  <c:v>18268.839559606589</c:v>
                </c:pt>
                <c:pt idx="721">
                  <c:v>18158.119319851397</c:v>
                </c:pt>
                <c:pt idx="722">
                  <c:v>18047.399080096224</c:v>
                </c:pt>
                <c:pt idx="723">
                  <c:v>17936.678840341032</c:v>
                </c:pt>
                <c:pt idx="724">
                  <c:v>17825.958600585855</c:v>
                </c:pt>
                <c:pt idx="725">
                  <c:v>17715.238360830652</c:v>
                </c:pt>
                <c:pt idx="726">
                  <c:v>17604.518121075474</c:v>
                </c:pt>
                <c:pt idx="727">
                  <c:v>17493.797881320283</c:v>
                </c:pt>
                <c:pt idx="728">
                  <c:v>17383.077641565091</c:v>
                </c:pt>
                <c:pt idx="729">
                  <c:v>17272.357401809913</c:v>
                </c:pt>
                <c:pt idx="730">
                  <c:v>17161.637162054725</c:v>
                </c:pt>
                <c:pt idx="731">
                  <c:v>17050.916922299548</c:v>
                </c:pt>
                <c:pt idx="732">
                  <c:v>16940.196682544341</c:v>
                </c:pt>
                <c:pt idx="733">
                  <c:v>16829.476442789164</c:v>
                </c:pt>
                <c:pt idx="734">
                  <c:v>16718.756203033976</c:v>
                </c:pt>
                <c:pt idx="735">
                  <c:v>16608.035963278802</c:v>
                </c:pt>
                <c:pt idx="736">
                  <c:v>16497.31572352361</c:v>
                </c:pt>
                <c:pt idx="737">
                  <c:v>16386.595483768418</c:v>
                </c:pt>
                <c:pt idx="738">
                  <c:v>16275.875244013228</c:v>
                </c:pt>
                <c:pt idx="739">
                  <c:v>16165.155004258038</c:v>
                </c:pt>
                <c:pt idx="740">
                  <c:v>16054.434764502861</c:v>
                </c:pt>
                <c:pt idx="741">
                  <c:v>15943.714524747671</c:v>
                </c:pt>
                <c:pt idx="742">
                  <c:v>15832.994284992494</c:v>
                </c:pt>
                <c:pt idx="743">
                  <c:v>15722.274045237304</c:v>
                </c:pt>
                <c:pt idx="744">
                  <c:v>15611.553805482128</c:v>
                </c:pt>
                <c:pt idx="745">
                  <c:v>15500.833565726922</c:v>
                </c:pt>
                <c:pt idx="746">
                  <c:v>15390.113325971734</c:v>
                </c:pt>
                <c:pt idx="747">
                  <c:v>15279.393086216554</c:v>
                </c:pt>
                <c:pt idx="748">
                  <c:v>15168.672846461364</c:v>
                </c:pt>
                <c:pt idx="749">
                  <c:v>15057.952606706187</c:v>
                </c:pt>
                <c:pt idx="750">
                  <c:v>14947.232366950997</c:v>
                </c:pt>
                <c:pt idx="751">
                  <c:v>14836.512127195807</c:v>
                </c:pt>
                <c:pt idx="752">
                  <c:v>14725.791887440617</c:v>
                </c:pt>
                <c:pt idx="753">
                  <c:v>14615.07164768544</c:v>
                </c:pt>
                <c:pt idx="754">
                  <c:v>14504.351407930249</c:v>
                </c:pt>
                <c:pt idx="755">
                  <c:v>14393.63116817507</c:v>
                </c:pt>
                <c:pt idx="756">
                  <c:v>14282.910928419882</c:v>
                </c:pt>
                <c:pt idx="757">
                  <c:v>14172.19068866469</c:v>
                </c:pt>
                <c:pt idx="758">
                  <c:v>14061.4704489095</c:v>
                </c:pt>
                <c:pt idx="759">
                  <c:v>13950.75020915431</c:v>
                </c:pt>
                <c:pt idx="760">
                  <c:v>13840.029969399133</c:v>
                </c:pt>
                <c:pt idx="761">
                  <c:v>13729.309729643943</c:v>
                </c:pt>
                <c:pt idx="762">
                  <c:v>13618.589489888765</c:v>
                </c:pt>
                <c:pt idx="763">
                  <c:v>13507.869250133575</c:v>
                </c:pt>
                <c:pt idx="764">
                  <c:v>13397.149010378398</c:v>
                </c:pt>
                <c:pt idx="765">
                  <c:v>13286.428770623193</c:v>
                </c:pt>
                <c:pt idx="766">
                  <c:v>13175.708530868005</c:v>
                </c:pt>
                <c:pt idx="767">
                  <c:v>13064.988291112826</c:v>
                </c:pt>
                <c:pt idx="768">
                  <c:v>12954.268051357638</c:v>
                </c:pt>
                <c:pt idx="769">
                  <c:v>12843.547811602459</c:v>
                </c:pt>
                <c:pt idx="770">
                  <c:v>12732.827571847269</c:v>
                </c:pt>
                <c:pt idx="771">
                  <c:v>12622.107332092079</c:v>
                </c:pt>
                <c:pt idx="772">
                  <c:v>12511.387092336889</c:v>
                </c:pt>
                <c:pt idx="773">
                  <c:v>12400.666852581711</c:v>
                </c:pt>
                <c:pt idx="774">
                  <c:v>12289.946612826521</c:v>
                </c:pt>
                <c:pt idx="775">
                  <c:v>12179.226373071329</c:v>
                </c:pt>
                <c:pt idx="776">
                  <c:v>12068.506133316154</c:v>
                </c:pt>
                <c:pt idx="777">
                  <c:v>11957.785893560962</c:v>
                </c:pt>
                <c:pt idx="778">
                  <c:v>11847.065653805774</c:v>
                </c:pt>
                <c:pt idx="779">
                  <c:v>11736.345414050584</c:v>
                </c:pt>
                <c:pt idx="780">
                  <c:v>11625.625174295406</c:v>
                </c:pt>
                <c:pt idx="781">
                  <c:v>11514.904934540215</c:v>
                </c:pt>
                <c:pt idx="782">
                  <c:v>11404.184694785037</c:v>
                </c:pt>
                <c:pt idx="783">
                  <c:v>11293.464455029845</c:v>
                </c:pt>
                <c:pt idx="784">
                  <c:v>11182.744215274659</c:v>
                </c:pt>
                <c:pt idx="785">
                  <c:v>11072.023975519467</c:v>
                </c:pt>
                <c:pt idx="786">
                  <c:v>10961.303735764277</c:v>
                </c:pt>
                <c:pt idx="787">
                  <c:v>10850.583496009098</c:v>
                </c:pt>
                <c:pt idx="788">
                  <c:v>10739.86325625391</c:v>
                </c:pt>
                <c:pt idx="789">
                  <c:v>10629.143016498732</c:v>
                </c:pt>
                <c:pt idx="790">
                  <c:v>10518.422776743542</c:v>
                </c:pt>
                <c:pt idx="791">
                  <c:v>10407.70253698835</c:v>
                </c:pt>
                <c:pt idx="792">
                  <c:v>10296.98229723316</c:v>
                </c:pt>
                <c:pt idx="793">
                  <c:v>10186.262057477983</c:v>
                </c:pt>
                <c:pt idx="794">
                  <c:v>10075.541817722795</c:v>
                </c:pt>
                <c:pt idx="795">
                  <c:v>9964.8215779676011</c:v>
                </c:pt>
                <c:pt idx="796">
                  <c:v>9854.1013382124256</c:v>
                </c:pt>
                <c:pt idx="797">
                  <c:v>9743.3810984572228</c:v>
                </c:pt>
                <c:pt idx="798">
                  <c:v>9632.6608587020455</c:v>
                </c:pt>
                <c:pt idx="799">
                  <c:v>9521.9406189468555</c:v>
                </c:pt>
                <c:pt idx="800">
                  <c:v>9411.2203791916781</c:v>
                </c:pt>
                <c:pt idx="801">
                  <c:v>9300.5001394364863</c:v>
                </c:pt>
                <c:pt idx="802">
                  <c:v>9189.7798996813108</c:v>
                </c:pt>
                <c:pt idx="803">
                  <c:v>9079.0596599261189</c:v>
                </c:pt>
                <c:pt idx="804">
                  <c:v>8968.3394201709161</c:v>
                </c:pt>
                <c:pt idx="805">
                  <c:v>8857.619180415737</c:v>
                </c:pt>
                <c:pt idx="806">
                  <c:v>8746.8989406605488</c:v>
                </c:pt>
                <c:pt idx="807">
                  <c:v>8636.1787009053696</c:v>
                </c:pt>
                <c:pt idx="808">
                  <c:v>8525.4584611501814</c:v>
                </c:pt>
                <c:pt idx="809">
                  <c:v>8414.7382213950023</c:v>
                </c:pt>
                <c:pt idx="810">
                  <c:v>8304.0179816398013</c:v>
                </c:pt>
                <c:pt idx="811">
                  <c:v>8193.297741884624</c:v>
                </c:pt>
                <c:pt idx="812">
                  <c:v>8082.577502129433</c:v>
                </c:pt>
                <c:pt idx="813">
                  <c:v>7971.8572623742548</c:v>
                </c:pt>
                <c:pt idx="814">
                  <c:v>7861.1370226190656</c:v>
                </c:pt>
                <c:pt idx="815">
                  <c:v>7750.4167828638738</c:v>
                </c:pt>
                <c:pt idx="816">
                  <c:v>7639.6965431086974</c:v>
                </c:pt>
                <c:pt idx="817">
                  <c:v>7528.9763033534928</c:v>
                </c:pt>
                <c:pt idx="818">
                  <c:v>7418.2560635983173</c:v>
                </c:pt>
                <c:pt idx="819">
                  <c:v>7307.5358238431263</c:v>
                </c:pt>
                <c:pt idx="820">
                  <c:v>7196.815584087949</c:v>
                </c:pt>
                <c:pt idx="821">
                  <c:v>7086.095344332758</c:v>
                </c:pt>
                <c:pt idx="822">
                  <c:v>6975.3751045775807</c:v>
                </c:pt>
                <c:pt idx="823">
                  <c:v>6864.6548648223916</c:v>
                </c:pt>
                <c:pt idx="824">
                  <c:v>6753.9346250672015</c:v>
                </c:pt>
                <c:pt idx="825">
                  <c:v>6643.2143853120242</c:v>
                </c:pt>
                <c:pt idx="826">
                  <c:v>6532.4941455568332</c:v>
                </c:pt>
                <c:pt idx="827">
                  <c:v>6421.7739058016305</c:v>
                </c:pt>
                <c:pt idx="828">
                  <c:v>6311.0536660464395</c:v>
                </c:pt>
                <c:pt idx="829">
                  <c:v>6200.333426291264</c:v>
                </c:pt>
                <c:pt idx="830">
                  <c:v>6089.613186536073</c:v>
                </c:pt>
                <c:pt idx="831">
                  <c:v>5978.8929467808957</c:v>
                </c:pt>
                <c:pt idx="832">
                  <c:v>5868.1727070257039</c:v>
                </c:pt>
                <c:pt idx="833">
                  <c:v>5757.4524672705165</c:v>
                </c:pt>
                <c:pt idx="834">
                  <c:v>5646.7322275153383</c:v>
                </c:pt>
                <c:pt idx="835">
                  <c:v>5536.0119877601483</c:v>
                </c:pt>
                <c:pt idx="836">
                  <c:v>5425.29174800497</c:v>
                </c:pt>
                <c:pt idx="837">
                  <c:v>5314.57150824978</c:v>
                </c:pt>
                <c:pt idx="838">
                  <c:v>5203.8512684946018</c:v>
                </c:pt>
                <c:pt idx="839">
                  <c:v>5093.1310287394135</c:v>
                </c:pt>
                <c:pt idx="840">
                  <c:v>4982.4107889842071</c:v>
                </c:pt>
                <c:pt idx="841">
                  <c:v>4871.6905492290198</c:v>
                </c:pt>
                <c:pt idx="842">
                  <c:v>4760.9703094738406</c:v>
                </c:pt>
                <c:pt idx="843">
                  <c:v>4650.2500697186506</c:v>
                </c:pt>
                <c:pt idx="844">
                  <c:v>4539.5298299634615</c:v>
                </c:pt>
                <c:pt idx="845">
                  <c:v>4428.809590208285</c:v>
                </c:pt>
                <c:pt idx="846">
                  <c:v>4318.0893504530932</c:v>
                </c:pt>
                <c:pt idx="847">
                  <c:v>4207.3691106979168</c:v>
                </c:pt>
                <c:pt idx="848">
                  <c:v>4096.6488709427249</c:v>
                </c:pt>
                <c:pt idx="849">
                  <c:v>3985.928631187548</c:v>
                </c:pt>
                <c:pt idx="850">
                  <c:v>3875.2083914323571</c:v>
                </c:pt>
                <c:pt idx="851">
                  <c:v>3764.4881516771816</c:v>
                </c:pt>
                <c:pt idx="852">
                  <c:v>3653.7679119219883</c:v>
                </c:pt>
                <c:pt idx="853">
                  <c:v>3543.0476721667742</c:v>
                </c:pt>
                <c:pt idx="854">
                  <c:v>3432.327432411596</c:v>
                </c:pt>
                <c:pt idx="855">
                  <c:v>3321.6071926564064</c:v>
                </c:pt>
                <c:pt idx="856">
                  <c:v>3210.8869529012295</c:v>
                </c:pt>
                <c:pt idx="857">
                  <c:v>3100.1667131460395</c:v>
                </c:pt>
                <c:pt idx="858">
                  <c:v>2989.4464733908612</c:v>
                </c:pt>
                <c:pt idx="859">
                  <c:v>2878.7262336356716</c:v>
                </c:pt>
                <c:pt idx="860">
                  <c:v>2768.005993880493</c:v>
                </c:pt>
                <c:pt idx="861">
                  <c:v>2657.2857541253034</c:v>
                </c:pt>
                <c:pt idx="862">
                  <c:v>2546.5655143701119</c:v>
                </c:pt>
                <c:pt idx="863">
                  <c:v>2435.8452746149369</c:v>
                </c:pt>
                <c:pt idx="864">
                  <c:v>2325.1250348597455</c:v>
                </c:pt>
                <c:pt idx="865">
                  <c:v>2214.4047951045686</c:v>
                </c:pt>
                <c:pt idx="866">
                  <c:v>2103.6845553493526</c:v>
                </c:pt>
                <c:pt idx="867">
                  <c:v>1992.9643155941742</c:v>
                </c:pt>
                <c:pt idx="868">
                  <c:v>1882.2440758389844</c:v>
                </c:pt>
                <c:pt idx="869">
                  <c:v>1771.5238360838077</c:v>
                </c:pt>
                <c:pt idx="870">
                  <c:v>1660.8035963286163</c:v>
                </c:pt>
                <c:pt idx="871">
                  <c:v>1550.0833565734397</c:v>
                </c:pt>
                <c:pt idx="872">
                  <c:v>1439.3631168182483</c:v>
                </c:pt>
                <c:pt idx="873">
                  <c:v>1328.6428770630584</c:v>
                </c:pt>
                <c:pt idx="874">
                  <c:v>1217.9226373078816</c:v>
                </c:pt>
                <c:pt idx="875">
                  <c:v>1107.2023975526918</c:v>
                </c:pt>
                <c:pt idx="876">
                  <c:v>996.48215779751354</c:v>
                </c:pt>
                <c:pt idx="877">
                  <c:v>885.76191804232371</c:v>
                </c:pt>
                <c:pt idx="878">
                  <c:v>775.04167828714696</c:v>
                </c:pt>
                <c:pt idx="879">
                  <c:v>664.32143853193088</c:v>
                </c:pt>
                <c:pt idx="880">
                  <c:v>553.60119877675425</c:v>
                </c:pt>
                <c:pt idx="881">
                  <c:v>442.88095902156118</c:v>
                </c:pt>
                <c:pt idx="882">
                  <c:v>332.16071926637136</c:v>
                </c:pt>
                <c:pt idx="883">
                  <c:v>221.4404795111947</c:v>
                </c:pt>
                <c:pt idx="884">
                  <c:v>110.72023975600646</c:v>
                </c:pt>
                <c:pt idx="885">
                  <c:v>8.2492322605817346E-10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1.8100000000000023E-5</c:v>
                </c:pt>
                <c:pt idx="1">
                  <c:v>1.8000000000000024E-5</c:v>
                </c:pt>
                <c:pt idx="2">
                  <c:v>1.7900000000000025E-5</c:v>
                </c:pt>
                <c:pt idx="3">
                  <c:v>1.7800000000000026E-5</c:v>
                </c:pt>
                <c:pt idx="4">
                  <c:v>1.7700000000000027E-5</c:v>
                </c:pt>
                <c:pt idx="5">
                  <c:v>1.7600000000000028E-5</c:v>
                </c:pt>
                <c:pt idx="6">
                  <c:v>1.7500000000000029E-5</c:v>
                </c:pt>
                <c:pt idx="7">
                  <c:v>1.740000000000003E-5</c:v>
                </c:pt>
                <c:pt idx="8">
                  <c:v>1.7300000000000031E-5</c:v>
                </c:pt>
                <c:pt idx="9">
                  <c:v>1.7200000000000032E-5</c:v>
                </c:pt>
                <c:pt idx="10">
                  <c:v>1.7100000000000033E-5</c:v>
                </c:pt>
                <c:pt idx="11">
                  <c:v>1.7000000000000034E-5</c:v>
                </c:pt>
                <c:pt idx="12">
                  <c:v>1.6900000000000035E-5</c:v>
                </c:pt>
                <c:pt idx="13">
                  <c:v>1.6800000000000036E-5</c:v>
                </c:pt>
                <c:pt idx="14">
                  <c:v>1.6700000000000037E-5</c:v>
                </c:pt>
                <c:pt idx="15">
                  <c:v>1.6600000000000038E-5</c:v>
                </c:pt>
                <c:pt idx="16">
                  <c:v>1.6500000000000039E-5</c:v>
                </c:pt>
                <c:pt idx="17">
                  <c:v>1.6400000000000039E-5</c:v>
                </c:pt>
                <c:pt idx="18">
                  <c:v>1.630000000000004E-5</c:v>
                </c:pt>
                <c:pt idx="19">
                  <c:v>1.6200000000000041E-5</c:v>
                </c:pt>
                <c:pt idx="20">
                  <c:v>1.6100000000000042E-5</c:v>
                </c:pt>
                <c:pt idx="21">
                  <c:v>1.6000000000000043E-5</c:v>
                </c:pt>
                <c:pt idx="22">
                  <c:v>1.5900000000000044E-5</c:v>
                </c:pt>
                <c:pt idx="23">
                  <c:v>1.5800000000000045E-5</c:v>
                </c:pt>
                <c:pt idx="24">
                  <c:v>1.5700000000000046E-5</c:v>
                </c:pt>
                <c:pt idx="25">
                  <c:v>1.5600000000000047E-5</c:v>
                </c:pt>
                <c:pt idx="26">
                  <c:v>1.5500000000000048E-5</c:v>
                </c:pt>
                <c:pt idx="27">
                  <c:v>1.5400000000000049E-5</c:v>
                </c:pt>
                <c:pt idx="28">
                  <c:v>1.530000000000005E-5</c:v>
                </c:pt>
                <c:pt idx="29">
                  <c:v>1.5200000000000049E-5</c:v>
                </c:pt>
                <c:pt idx="30">
                  <c:v>1.5100000000000049E-5</c:v>
                </c:pt>
                <c:pt idx="31">
                  <c:v>1.5000000000000048E-5</c:v>
                </c:pt>
                <c:pt idx="32">
                  <c:v>1.4900000000000047E-5</c:v>
                </c:pt>
                <c:pt idx="33">
                  <c:v>1.4800000000000046E-5</c:v>
                </c:pt>
                <c:pt idx="34">
                  <c:v>1.4700000000000046E-5</c:v>
                </c:pt>
                <c:pt idx="35">
                  <c:v>1.4600000000000045E-5</c:v>
                </c:pt>
                <c:pt idx="36">
                  <c:v>1.4500000000000044E-5</c:v>
                </c:pt>
                <c:pt idx="37">
                  <c:v>1.4400000000000043E-5</c:v>
                </c:pt>
                <c:pt idx="38">
                  <c:v>1.4300000000000043E-5</c:v>
                </c:pt>
                <c:pt idx="39">
                  <c:v>1.4200000000000042E-5</c:v>
                </c:pt>
                <c:pt idx="40">
                  <c:v>1.4100000000000041E-5</c:v>
                </c:pt>
                <c:pt idx="41">
                  <c:v>1.400000000000004E-5</c:v>
                </c:pt>
                <c:pt idx="42">
                  <c:v>1.390000000000004E-5</c:v>
                </c:pt>
                <c:pt idx="43">
                  <c:v>1.3800000000000039E-5</c:v>
                </c:pt>
                <c:pt idx="44">
                  <c:v>1.3700000000000038E-5</c:v>
                </c:pt>
                <c:pt idx="45">
                  <c:v>1.3600000000000038E-5</c:v>
                </c:pt>
                <c:pt idx="46">
                  <c:v>1.3500000000000037E-5</c:v>
                </c:pt>
                <c:pt idx="47">
                  <c:v>1.3400000000000036E-5</c:v>
                </c:pt>
                <c:pt idx="48">
                  <c:v>1.3300000000000035E-5</c:v>
                </c:pt>
                <c:pt idx="49">
                  <c:v>1.3200000000000035E-5</c:v>
                </c:pt>
                <c:pt idx="50">
                  <c:v>1.3100000000000034E-5</c:v>
                </c:pt>
                <c:pt idx="51">
                  <c:v>1.3000000000000033E-5</c:v>
                </c:pt>
                <c:pt idx="52">
                  <c:v>1.2900000000000032E-5</c:v>
                </c:pt>
                <c:pt idx="53">
                  <c:v>1.2800000000000032E-5</c:v>
                </c:pt>
                <c:pt idx="54">
                  <c:v>1.2700000000000031E-5</c:v>
                </c:pt>
                <c:pt idx="55">
                  <c:v>1.260000000000003E-5</c:v>
                </c:pt>
                <c:pt idx="56">
                  <c:v>1.2500000000000029E-5</c:v>
                </c:pt>
                <c:pt idx="57">
                  <c:v>1.2400000000000029E-5</c:v>
                </c:pt>
                <c:pt idx="58">
                  <c:v>1.2300000000000028E-5</c:v>
                </c:pt>
                <c:pt idx="59">
                  <c:v>1.2200000000000027E-5</c:v>
                </c:pt>
                <c:pt idx="60">
                  <c:v>1.2100000000000026E-5</c:v>
                </c:pt>
                <c:pt idx="61">
                  <c:v>1.2000000000000026E-5</c:v>
                </c:pt>
                <c:pt idx="62">
                  <c:v>1.1900000000000025E-5</c:v>
                </c:pt>
                <c:pt idx="63">
                  <c:v>1.1800000000000024E-5</c:v>
                </c:pt>
                <c:pt idx="64">
                  <c:v>1.1700000000000024E-5</c:v>
                </c:pt>
                <c:pt idx="65">
                  <c:v>1.1600000000000023E-5</c:v>
                </c:pt>
                <c:pt idx="66">
                  <c:v>1.1500000000000022E-5</c:v>
                </c:pt>
                <c:pt idx="67">
                  <c:v>1.1400000000000021E-5</c:v>
                </c:pt>
                <c:pt idx="68">
                  <c:v>1.1300000000000021E-5</c:v>
                </c:pt>
                <c:pt idx="69">
                  <c:v>1.120000000000002E-5</c:v>
                </c:pt>
                <c:pt idx="70">
                  <c:v>1.1100000000000019E-5</c:v>
                </c:pt>
                <c:pt idx="71">
                  <c:v>1.1000000000000018E-5</c:v>
                </c:pt>
                <c:pt idx="72">
                  <c:v>1.0900000000000018E-5</c:v>
                </c:pt>
                <c:pt idx="73">
                  <c:v>1.0800000000000017E-5</c:v>
                </c:pt>
                <c:pt idx="74">
                  <c:v>1.0700000000000016E-5</c:v>
                </c:pt>
                <c:pt idx="75">
                  <c:v>1.0600000000000015E-5</c:v>
                </c:pt>
                <c:pt idx="76">
                  <c:v>1.0500000000000015E-5</c:v>
                </c:pt>
                <c:pt idx="77">
                  <c:v>1.0400000000000014E-5</c:v>
                </c:pt>
                <c:pt idx="78">
                  <c:v>1.0300000000000013E-5</c:v>
                </c:pt>
                <c:pt idx="79">
                  <c:v>1.0200000000000012E-5</c:v>
                </c:pt>
                <c:pt idx="80">
                  <c:v>1.0100000000000012E-5</c:v>
                </c:pt>
                <c:pt idx="81">
                  <c:v>1.0000000000000011E-5</c:v>
                </c:pt>
                <c:pt idx="82">
                  <c:v>9.9000000000000102E-6</c:v>
                </c:pt>
                <c:pt idx="83">
                  <c:v>9.8000000000000095E-6</c:v>
                </c:pt>
                <c:pt idx="84">
                  <c:v>9.7000000000000088E-6</c:v>
                </c:pt>
                <c:pt idx="85">
                  <c:v>9.600000000000008E-6</c:v>
                </c:pt>
                <c:pt idx="86">
                  <c:v>9.5000000000000073E-6</c:v>
                </c:pt>
                <c:pt idx="87">
                  <c:v>9.4000000000000066E-6</c:v>
                </c:pt>
                <c:pt idx="88">
                  <c:v>9.3000000000000058E-6</c:v>
                </c:pt>
                <c:pt idx="89">
                  <c:v>9.2000000000000051E-6</c:v>
                </c:pt>
                <c:pt idx="90">
                  <c:v>9.1000000000000044E-6</c:v>
                </c:pt>
                <c:pt idx="91">
                  <c:v>9.0000000000000036E-6</c:v>
                </c:pt>
                <c:pt idx="92">
                  <c:v>8.9000000000000029E-6</c:v>
                </c:pt>
                <c:pt idx="93">
                  <c:v>8.8000000000000021E-6</c:v>
                </c:pt>
                <c:pt idx="94">
                  <c:v>8.7000000000000014E-6</c:v>
                </c:pt>
                <c:pt idx="95">
                  <c:v>8.6000000000000007E-6</c:v>
                </c:pt>
                <c:pt idx="96">
                  <c:v>8.4999999999999999E-6</c:v>
                </c:pt>
                <c:pt idx="97">
                  <c:v>8.3999999999999992E-6</c:v>
                </c:pt>
                <c:pt idx="98">
                  <c:v>8.2999999999999985E-6</c:v>
                </c:pt>
                <c:pt idx="99">
                  <c:v>8.1999999999999977E-6</c:v>
                </c:pt>
                <c:pt idx="100">
                  <c:v>8.099999999999997E-6</c:v>
                </c:pt>
                <c:pt idx="101">
                  <c:v>7.9999999999999962E-6</c:v>
                </c:pt>
                <c:pt idx="102">
                  <c:v>7.8999999999999955E-6</c:v>
                </c:pt>
                <c:pt idx="103">
                  <c:v>7.7999999999999948E-6</c:v>
                </c:pt>
                <c:pt idx="104">
                  <c:v>7.699999999999994E-6</c:v>
                </c:pt>
                <c:pt idx="105">
                  <c:v>7.5999999999999933E-6</c:v>
                </c:pt>
                <c:pt idx="106">
                  <c:v>7.4999999999999934E-6</c:v>
                </c:pt>
                <c:pt idx="107">
                  <c:v>7.3999999999999935E-6</c:v>
                </c:pt>
                <c:pt idx="108">
                  <c:v>7.2999999999999936E-6</c:v>
                </c:pt>
                <c:pt idx="109">
                  <c:v>7.1999999999999937E-6</c:v>
                </c:pt>
                <c:pt idx="110">
                  <c:v>7.0999999999999939E-6</c:v>
                </c:pt>
                <c:pt idx="111">
                  <c:v>6.999999999999994E-6</c:v>
                </c:pt>
                <c:pt idx="112">
                  <c:v>6.8999999999999941E-6</c:v>
                </c:pt>
                <c:pt idx="113">
                  <c:v>6.7999999999999942E-6</c:v>
                </c:pt>
                <c:pt idx="114">
                  <c:v>6.6999999999999943E-6</c:v>
                </c:pt>
                <c:pt idx="115">
                  <c:v>6.5999999999999944E-6</c:v>
                </c:pt>
                <c:pt idx="116">
                  <c:v>6.4999999999999945E-6</c:v>
                </c:pt>
                <c:pt idx="117">
                  <c:v>6.3999999999999946E-6</c:v>
                </c:pt>
                <c:pt idx="118">
                  <c:v>6.2999999999999947E-6</c:v>
                </c:pt>
                <c:pt idx="119">
                  <c:v>6.1999999999999948E-6</c:v>
                </c:pt>
                <c:pt idx="120">
                  <c:v>6.099999999999995E-6</c:v>
                </c:pt>
                <c:pt idx="121">
                  <c:v>5.9999999999999951E-6</c:v>
                </c:pt>
                <c:pt idx="122">
                  <c:v>5.8999999999999952E-6</c:v>
                </c:pt>
                <c:pt idx="123">
                  <c:v>5.7999999999999953E-6</c:v>
                </c:pt>
                <c:pt idx="124">
                  <c:v>5.6999999999999954E-6</c:v>
                </c:pt>
                <c:pt idx="125">
                  <c:v>5.5999999999999955E-6</c:v>
                </c:pt>
                <c:pt idx="126">
                  <c:v>5.4999999999999956E-6</c:v>
                </c:pt>
                <c:pt idx="127">
                  <c:v>5.3999999999999957E-6</c:v>
                </c:pt>
                <c:pt idx="128">
                  <c:v>5.2999999999999958E-6</c:v>
                </c:pt>
                <c:pt idx="129">
                  <c:v>5.199999999999996E-6</c:v>
                </c:pt>
                <c:pt idx="130">
                  <c:v>5.0999999999999961E-6</c:v>
                </c:pt>
                <c:pt idx="131">
                  <c:v>4.9999999999999962E-6</c:v>
                </c:pt>
                <c:pt idx="132">
                  <c:v>4.8999999999999963E-6</c:v>
                </c:pt>
                <c:pt idx="133">
                  <c:v>4.7999999999999964E-6</c:v>
                </c:pt>
                <c:pt idx="134">
                  <c:v>4.6999999999999965E-6</c:v>
                </c:pt>
                <c:pt idx="135">
                  <c:v>4.5999999999999966E-6</c:v>
                </c:pt>
                <c:pt idx="136">
                  <c:v>4.4999999999999967E-6</c:v>
                </c:pt>
                <c:pt idx="137">
                  <c:v>4.3999999999999968E-6</c:v>
                </c:pt>
                <c:pt idx="138">
                  <c:v>4.2999999999999969E-6</c:v>
                </c:pt>
                <c:pt idx="139">
                  <c:v>4.1999999999999971E-6</c:v>
                </c:pt>
                <c:pt idx="140">
                  <c:v>4.0999999999999972E-6</c:v>
                </c:pt>
                <c:pt idx="141">
                  <c:v>3.9999999999999973E-6</c:v>
                </c:pt>
                <c:pt idx="142">
                  <c:v>3.8999999999999974E-6</c:v>
                </c:pt>
                <c:pt idx="143">
                  <c:v>3.7999999999999971E-6</c:v>
                </c:pt>
                <c:pt idx="144">
                  <c:v>3.6999999999999972E-6</c:v>
                </c:pt>
                <c:pt idx="145">
                  <c:v>3.5999999999999973E-6</c:v>
                </c:pt>
                <c:pt idx="146">
                  <c:v>3.4999999999999974E-6</c:v>
                </c:pt>
                <c:pt idx="147">
                  <c:v>3.3999999999999975E-6</c:v>
                </c:pt>
                <c:pt idx="148">
                  <c:v>3.2999999999999976E-6</c:v>
                </c:pt>
                <c:pt idx="149">
                  <c:v>3.1999999999999977E-6</c:v>
                </c:pt>
                <c:pt idx="150">
                  <c:v>3.0999999999999978E-6</c:v>
                </c:pt>
                <c:pt idx="151">
                  <c:v>2.999999999999998E-6</c:v>
                </c:pt>
                <c:pt idx="152">
                  <c:v>2.8999999999999981E-6</c:v>
                </c:pt>
                <c:pt idx="153">
                  <c:v>2.7999999999999982E-6</c:v>
                </c:pt>
                <c:pt idx="154">
                  <c:v>2.6999999999999983E-6</c:v>
                </c:pt>
                <c:pt idx="155">
                  <c:v>2.5999999999999984E-6</c:v>
                </c:pt>
                <c:pt idx="156">
                  <c:v>2.4999999999999985E-6</c:v>
                </c:pt>
                <c:pt idx="157">
                  <c:v>2.3999999999999986E-6</c:v>
                </c:pt>
                <c:pt idx="158">
                  <c:v>2.2999999999999987E-6</c:v>
                </c:pt>
                <c:pt idx="159">
                  <c:v>2.1999999999999988E-6</c:v>
                </c:pt>
                <c:pt idx="160">
                  <c:v>2.099999999999999E-6</c:v>
                </c:pt>
                <c:pt idx="161">
                  <c:v>1.9999999999999991E-6</c:v>
                </c:pt>
                <c:pt idx="162">
                  <c:v>1.8999999999999992E-6</c:v>
                </c:pt>
                <c:pt idx="163">
                  <c:v>1.7999999999999993E-6</c:v>
                </c:pt>
                <c:pt idx="164">
                  <c:v>1.6999999999999994E-6</c:v>
                </c:pt>
                <c:pt idx="165">
                  <c:v>1.5999999999999995E-6</c:v>
                </c:pt>
                <c:pt idx="166">
                  <c:v>1.4999999999999996E-6</c:v>
                </c:pt>
                <c:pt idx="167">
                  <c:v>1.3999999999999997E-6</c:v>
                </c:pt>
                <c:pt idx="168">
                  <c:v>1.2999999999999998E-6</c:v>
                </c:pt>
                <c:pt idx="169">
                  <c:v>1.1999999999999999E-6</c:v>
                </c:pt>
                <c:pt idx="170">
                  <c:v>1.1000000000000001E-6</c:v>
                </c:pt>
                <c:pt idx="171">
                  <c:v>9.9999999999999995E-7</c:v>
                </c:pt>
                <c:pt idx="172">
                  <c:v>8.9999999999999996E-7</c:v>
                </c:pt>
                <c:pt idx="173">
                  <c:v>7.9999999999999996E-7</c:v>
                </c:pt>
                <c:pt idx="174">
                  <c:v>6.9999999999999997E-7</c:v>
                </c:pt>
                <c:pt idx="175">
                  <c:v>5.9999999999999997E-7</c:v>
                </c:pt>
                <c:pt idx="176">
                  <c:v>4.9999999999999998E-7</c:v>
                </c:pt>
                <c:pt idx="177">
                  <c:v>3.9999999999999998E-7</c:v>
                </c:pt>
                <c:pt idx="178">
                  <c:v>2.9999999999999999E-7</c:v>
                </c:pt>
                <c:pt idx="179">
                  <c:v>1.9999999999999999E-7</c:v>
                </c:pt>
                <c:pt idx="180">
                  <c:v>9.9999999999999995E-8</c:v>
                </c:pt>
                <c:pt idx="181">
                  <c:v>-9.9999999999999995E-8</c:v>
                </c:pt>
                <c:pt idx="182">
                  <c:v>-1.9999999999999999E-7</c:v>
                </c:pt>
                <c:pt idx="183">
                  <c:v>-2.9999999999999999E-7</c:v>
                </c:pt>
                <c:pt idx="184">
                  <c:v>-3.9999999999999998E-7</c:v>
                </c:pt>
                <c:pt idx="185">
                  <c:v>-4.9999999999999998E-7</c:v>
                </c:pt>
                <c:pt idx="186">
                  <c:v>-5.9999999999999997E-7</c:v>
                </c:pt>
                <c:pt idx="187">
                  <c:v>-6.9999999999999997E-7</c:v>
                </c:pt>
                <c:pt idx="188">
                  <c:v>-7.9999999999999996E-7</c:v>
                </c:pt>
                <c:pt idx="189">
                  <c:v>-8.9999999999999996E-7</c:v>
                </c:pt>
                <c:pt idx="190">
                  <c:v>-9.9999999999999995E-7</c:v>
                </c:pt>
                <c:pt idx="191">
                  <c:v>-1.1000000000000001E-6</c:v>
                </c:pt>
                <c:pt idx="192">
                  <c:v>-1.1999999999999999E-6</c:v>
                </c:pt>
                <c:pt idx="193">
                  <c:v>-1.2999999999999998E-6</c:v>
                </c:pt>
                <c:pt idx="194">
                  <c:v>-1.3999999999999997E-6</c:v>
                </c:pt>
                <c:pt idx="195">
                  <c:v>-1.4999999999999996E-6</c:v>
                </c:pt>
                <c:pt idx="196">
                  <c:v>-1.5999999999999995E-6</c:v>
                </c:pt>
                <c:pt idx="197">
                  <c:v>-1.6999999999999994E-6</c:v>
                </c:pt>
                <c:pt idx="198">
                  <c:v>-1.7999999999999993E-6</c:v>
                </c:pt>
                <c:pt idx="199">
                  <c:v>-1.8999999999999992E-6</c:v>
                </c:pt>
                <c:pt idx="200">
                  <c:v>-1.9999999999999991E-6</c:v>
                </c:pt>
                <c:pt idx="201">
                  <c:v>-2.099999999999999E-6</c:v>
                </c:pt>
                <c:pt idx="202">
                  <c:v>-2.1999999999999988E-6</c:v>
                </c:pt>
                <c:pt idx="203">
                  <c:v>-2.2999999999999987E-6</c:v>
                </c:pt>
                <c:pt idx="204">
                  <c:v>-2.3999999999999986E-6</c:v>
                </c:pt>
                <c:pt idx="205">
                  <c:v>-2.4999999999999985E-6</c:v>
                </c:pt>
                <c:pt idx="206">
                  <c:v>-2.5999999999999984E-6</c:v>
                </c:pt>
                <c:pt idx="207">
                  <c:v>-2.6999999999999983E-6</c:v>
                </c:pt>
                <c:pt idx="208">
                  <c:v>-2.7999999999999982E-6</c:v>
                </c:pt>
                <c:pt idx="209">
                  <c:v>-2.8999999999999981E-6</c:v>
                </c:pt>
                <c:pt idx="210">
                  <c:v>-2.999999999999998E-6</c:v>
                </c:pt>
                <c:pt idx="211">
                  <c:v>-3.0999999999999978E-6</c:v>
                </c:pt>
                <c:pt idx="212">
                  <c:v>-3.1999999999999977E-6</c:v>
                </c:pt>
                <c:pt idx="213">
                  <c:v>-3.2999999999999976E-6</c:v>
                </c:pt>
                <c:pt idx="214">
                  <c:v>-3.3999999999999975E-6</c:v>
                </c:pt>
                <c:pt idx="215">
                  <c:v>-3.4999999999999974E-6</c:v>
                </c:pt>
                <c:pt idx="216">
                  <c:v>-3.5999999999999973E-6</c:v>
                </c:pt>
                <c:pt idx="217">
                  <c:v>-3.6999999999999972E-6</c:v>
                </c:pt>
                <c:pt idx="218">
                  <c:v>-3.7999999999999971E-6</c:v>
                </c:pt>
                <c:pt idx="219">
                  <c:v>-3.8999999999999974E-6</c:v>
                </c:pt>
                <c:pt idx="220">
                  <c:v>-3.9999999999999973E-6</c:v>
                </c:pt>
                <c:pt idx="221">
                  <c:v>-4.0999999999999972E-6</c:v>
                </c:pt>
                <c:pt idx="222">
                  <c:v>-4.1999999999999971E-6</c:v>
                </c:pt>
                <c:pt idx="223">
                  <c:v>-4.2999999999999969E-6</c:v>
                </c:pt>
                <c:pt idx="224">
                  <c:v>-4.3999999999999968E-6</c:v>
                </c:pt>
                <c:pt idx="225">
                  <c:v>-4.4999999999999967E-6</c:v>
                </c:pt>
                <c:pt idx="226">
                  <c:v>-4.5999999999999966E-6</c:v>
                </c:pt>
                <c:pt idx="227">
                  <c:v>-4.6999999999999965E-6</c:v>
                </c:pt>
                <c:pt idx="228">
                  <c:v>-4.7999999999999964E-6</c:v>
                </c:pt>
                <c:pt idx="229">
                  <c:v>-4.8999999999999963E-6</c:v>
                </c:pt>
                <c:pt idx="230">
                  <c:v>-4.9999999999999962E-6</c:v>
                </c:pt>
                <c:pt idx="231">
                  <c:v>-5.0999999999999961E-6</c:v>
                </c:pt>
                <c:pt idx="232">
                  <c:v>-5.199999999999996E-6</c:v>
                </c:pt>
                <c:pt idx="233">
                  <c:v>-5.2999999999999958E-6</c:v>
                </c:pt>
                <c:pt idx="234">
                  <c:v>-5.3999999999999957E-6</c:v>
                </c:pt>
                <c:pt idx="235">
                  <c:v>-5.4999999999999956E-6</c:v>
                </c:pt>
                <c:pt idx="236">
                  <c:v>-5.5999999999999955E-6</c:v>
                </c:pt>
                <c:pt idx="237">
                  <c:v>-5.6999999999999954E-6</c:v>
                </c:pt>
                <c:pt idx="238">
                  <c:v>-5.7999999999999953E-6</c:v>
                </c:pt>
                <c:pt idx="239">
                  <c:v>-5.8999999999999952E-6</c:v>
                </c:pt>
                <c:pt idx="240">
                  <c:v>-5.9999999999999951E-6</c:v>
                </c:pt>
                <c:pt idx="241">
                  <c:v>-6.099999999999995E-6</c:v>
                </c:pt>
                <c:pt idx="242">
                  <c:v>-6.1999999999999948E-6</c:v>
                </c:pt>
                <c:pt idx="243">
                  <c:v>-6.2999999999999947E-6</c:v>
                </c:pt>
                <c:pt idx="244">
                  <c:v>-6.3999999999999946E-6</c:v>
                </c:pt>
                <c:pt idx="245">
                  <c:v>-6.4999999999999945E-6</c:v>
                </c:pt>
                <c:pt idx="246">
                  <c:v>-6.5999999999999944E-6</c:v>
                </c:pt>
                <c:pt idx="247">
                  <c:v>-6.6999999999999943E-6</c:v>
                </c:pt>
                <c:pt idx="248">
                  <c:v>-6.7999999999999942E-6</c:v>
                </c:pt>
                <c:pt idx="249">
                  <c:v>-6.8999999999999941E-6</c:v>
                </c:pt>
                <c:pt idx="250">
                  <c:v>-6.999999999999994E-6</c:v>
                </c:pt>
                <c:pt idx="251">
                  <c:v>-7.0999999999999939E-6</c:v>
                </c:pt>
                <c:pt idx="252">
                  <c:v>-7.1999999999999937E-6</c:v>
                </c:pt>
                <c:pt idx="253">
                  <c:v>-7.2999999999999936E-6</c:v>
                </c:pt>
                <c:pt idx="254">
                  <c:v>-7.3999999999999935E-6</c:v>
                </c:pt>
                <c:pt idx="255">
                  <c:v>-7.4999999999999934E-6</c:v>
                </c:pt>
                <c:pt idx="256">
                  <c:v>-7.5999999999999933E-6</c:v>
                </c:pt>
                <c:pt idx="257">
                  <c:v>-7.699999999999994E-6</c:v>
                </c:pt>
                <c:pt idx="258">
                  <c:v>-7.7999999999999948E-6</c:v>
                </c:pt>
                <c:pt idx="259">
                  <c:v>-7.8999999999999955E-6</c:v>
                </c:pt>
                <c:pt idx="260">
                  <c:v>-7.9999999999999962E-6</c:v>
                </c:pt>
                <c:pt idx="261">
                  <c:v>-8.099999999999997E-6</c:v>
                </c:pt>
                <c:pt idx="262">
                  <c:v>-8.1999999999999977E-6</c:v>
                </c:pt>
                <c:pt idx="263">
                  <c:v>-8.2999999999999985E-6</c:v>
                </c:pt>
                <c:pt idx="264">
                  <c:v>-8.3999999999999992E-6</c:v>
                </c:pt>
                <c:pt idx="265">
                  <c:v>-8.4999999999999999E-6</c:v>
                </c:pt>
                <c:pt idx="266">
                  <c:v>-8.6000000000000007E-6</c:v>
                </c:pt>
                <c:pt idx="267">
                  <c:v>-8.7000000000000014E-6</c:v>
                </c:pt>
                <c:pt idx="268">
                  <c:v>-8.8000000000000021E-6</c:v>
                </c:pt>
                <c:pt idx="269">
                  <c:v>-8.9000000000000029E-6</c:v>
                </c:pt>
                <c:pt idx="270">
                  <c:v>-9.0000000000000036E-6</c:v>
                </c:pt>
                <c:pt idx="271">
                  <c:v>-9.1000000000000044E-6</c:v>
                </c:pt>
                <c:pt idx="272">
                  <c:v>-9.2000000000000051E-6</c:v>
                </c:pt>
                <c:pt idx="273">
                  <c:v>-9.3000000000000058E-6</c:v>
                </c:pt>
                <c:pt idx="274">
                  <c:v>-9.4000000000000066E-6</c:v>
                </c:pt>
                <c:pt idx="275">
                  <c:v>-9.5000000000000056E-6</c:v>
                </c:pt>
                <c:pt idx="276">
                  <c:v>-9.5998353771496596E-6</c:v>
                </c:pt>
                <c:pt idx="277">
                  <c:v>-9.69934150859862E-6</c:v>
                </c:pt>
                <c:pt idx="278">
                  <c:v>-9.7983537714965402E-6</c:v>
                </c:pt>
                <c:pt idx="279">
                  <c:v>-9.8967075429930751E-6</c:v>
                </c:pt>
                <c:pt idx="280">
                  <c:v>-9.9942382002378778E-6</c:v>
                </c:pt>
                <c:pt idx="281">
                  <c:v>-1.0090781120380602E-5</c:v>
                </c:pt>
                <c:pt idx="282">
                  <c:v>-1.01861716805709E-5</c:v>
                </c:pt>
                <c:pt idx="283">
                  <c:v>-1.0280245257958426E-5</c:v>
                </c:pt>
                <c:pt idx="284">
                  <c:v>-1.0372837229692834E-5</c:v>
                </c:pt>
                <c:pt idx="285">
                  <c:v>-1.0463782972923779E-5</c:v>
                </c:pt>
                <c:pt idx="286">
                  <c:v>-1.0552917864800912E-5</c:v>
                </c:pt>
                <c:pt idx="287">
                  <c:v>-1.0640077282473887E-5</c:v>
                </c:pt>
                <c:pt idx="288">
                  <c:v>-1.0725096603092358E-5</c:v>
                </c:pt>
                <c:pt idx="289">
                  <c:v>-1.080781120380598E-5</c:v>
                </c:pt>
                <c:pt idx="290">
                  <c:v>-1.0888056461764404E-5</c:v>
                </c:pt>
                <c:pt idx="291">
                  <c:v>-1.0965667754117284E-5</c:v>
                </c:pt>
                <c:pt idx="292">
                  <c:v>-1.1040480458014275E-5</c:v>
                </c:pt>
                <c:pt idx="293">
                  <c:v>-1.111232995060503E-5</c:v>
                </c:pt>
                <c:pt idx="294">
                  <c:v>-1.1181051609039203E-5</c:v>
                </c:pt>
                <c:pt idx="295">
                  <c:v>-1.1246480810466447E-5</c:v>
                </c:pt>
                <c:pt idx="296">
                  <c:v>-1.1308452932036416E-5</c:v>
                </c:pt>
                <c:pt idx="297">
                  <c:v>-1.1366803350898763E-5</c:v>
                </c:pt>
                <c:pt idx="298">
                  <c:v>-1.1421367444203141E-5</c:v>
                </c:pt>
                <c:pt idx="299">
                  <c:v>-1.1471980589099204E-5</c:v>
                </c:pt>
                <c:pt idx="300">
                  <c:v>-1.1518478162736606E-5</c:v>
                </c:pt>
                <c:pt idx="301">
                  <c:v>-1.1560695542265001E-5</c:v>
                </c:pt>
                <c:pt idx="302">
                  <c:v>-1.1598468104834042E-5</c:v>
                </c:pt>
                <c:pt idx="303">
                  <c:v>-1.1631631227593383E-5</c:v>
                </c:pt>
                <c:pt idx="304">
                  <c:v>-1.1660020287692675E-5</c:v>
                </c:pt>
                <c:pt idx="305">
                  <c:v>-1.1683470662281575E-5</c:v>
                </c:pt>
                <c:pt idx="306">
                  <c:v>-1.1701817728509736E-5</c:v>
                </c:pt>
                <c:pt idx="307">
                  <c:v>-1.1714896863526809E-5</c:v>
                </c:pt>
                <c:pt idx="308">
                  <c:v>-1.1722543444482451E-5</c:v>
                </c:pt>
                <c:pt idx="309">
                  <c:v>-1.1724592848526313E-5</c:v>
                </c:pt>
                <c:pt idx="310">
                  <c:v>-1.1720880452808049E-5</c:v>
                </c:pt>
                <c:pt idx="311">
                  <c:v>-1.1711241634477313E-5</c:v>
                </c:pt>
                <c:pt idx="312">
                  <c:v>-1.1695511770683759E-5</c:v>
                </c:pt>
                <c:pt idx="313">
                  <c:v>-1.167352623857704E-5</c:v>
                </c:pt>
                <c:pt idx="314">
                  <c:v>-1.1645120415306809E-5</c:v>
                </c:pt>
                <c:pt idx="315">
                  <c:v>-1.1610129678022722E-5</c:v>
                </c:pt>
                <c:pt idx="316">
                  <c:v>-1.1568389403874429E-5</c:v>
                </c:pt>
                <c:pt idx="317">
                  <c:v>-1.1519734970011586E-5</c:v>
                </c:pt>
                <c:pt idx="318">
                  <c:v>-1.1464001753583846E-5</c:v>
                </c:pt>
                <c:pt idx="319">
                  <c:v>-1.1401025131740862E-5</c:v>
                </c:pt>
                <c:pt idx="320">
                  <c:v>-1.1330640481632289E-5</c:v>
                </c:pt>
                <c:pt idx="321">
                  <c:v>-1.1252683180407779E-5</c:v>
                </c:pt>
                <c:pt idx="322">
                  <c:v>-1.1166988605216986E-5</c:v>
                </c:pt>
                <c:pt idx="323">
                  <c:v>-1.1073392133209564E-5</c:v>
                </c:pt>
                <c:pt idx="324">
                  <c:v>-1.0971729141535166E-5</c:v>
                </c:pt>
                <c:pt idx="325">
                  <c:v>-1.0861835007343446E-5</c:v>
                </c:pt>
                <c:pt idx="326">
                  <c:v>-1.0743545107784058E-5</c:v>
                </c:pt>
                <c:pt idx="327">
                  <c:v>-1.0616694820006655E-5</c:v>
                </c:pt>
                <c:pt idx="328">
                  <c:v>-1.0481119521160891E-5</c:v>
                </c:pt>
                <c:pt idx="329">
                  <c:v>-1.0336654588396419E-5</c:v>
                </c:pt>
                <c:pt idx="330">
                  <c:v>-1.0183135398862892E-5</c:v>
                </c:pt>
                <c:pt idx="331">
                  <c:v>-1.0020397329709963E-5</c:v>
                </c:pt>
                <c:pt idx="332">
                  <c:v>-9.8482757580872882E-6</c:v>
                </c:pt>
                <c:pt idx="333">
                  <c:v>-9.6666060611445197E-6</c:v>
                </c:pt>
                <c:pt idx="334">
                  <c:v>-9.475223616031311E-6</c:v>
                </c:pt>
                <c:pt idx="335">
                  <c:v>-9.2739637998973155E-6</c:v>
                </c:pt>
                <c:pt idx="336">
                  <c:v>-9.062661989892188E-6</c:v>
                </c:pt>
                <c:pt idx="337">
                  <c:v>-8.8411535631655801E-6</c:v>
                </c:pt>
                <c:pt idx="338">
                  <c:v>-8.6092738968671467E-6</c:v>
                </c:pt>
                <c:pt idx="339">
                  <c:v>-8.366858368146541E-6</c:v>
                </c:pt>
                <c:pt idx="340">
                  <c:v>-8.1137423541534163E-6</c:v>
                </c:pt>
                <c:pt idx="341">
                  <c:v>-7.8497612320374259E-6</c:v>
                </c:pt>
                <c:pt idx="342">
                  <c:v>-7.5747503789482247E-6</c:v>
                </c:pt>
                <c:pt idx="343">
                  <c:v>-7.2885451720354658E-6</c:v>
                </c:pt>
                <c:pt idx="344">
                  <c:v>-6.9909809884488018E-6</c:v>
                </c:pt>
                <c:pt idx="345">
                  <c:v>-6.6818932053378867E-6</c:v>
                </c:pt>
                <c:pt idx="346">
                  <c:v>-6.3611171998523745E-6</c:v>
                </c:pt>
                <c:pt idx="347">
                  <c:v>-6.0284883491419186E-6</c:v>
                </c:pt>
                <c:pt idx="348">
                  <c:v>-5.683842030356173E-6</c:v>
                </c:pt>
                <c:pt idx="349">
                  <c:v>-5.3270136206447901E-6</c:v>
                </c:pt>
                <c:pt idx="350">
                  <c:v>-4.957838497157424E-6</c:v>
                </c:pt>
                <c:pt idx="351">
                  <c:v>-4.5761520370437288E-6</c:v>
                </c:pt>
                <c:pt idx="352">
                  <c:v>-4.1817896174533577E-6</c:v>
                </c:pt>
                <c:pt idx="353">
                  <c:v>-3.774586615535964E-6</c:v>
                </c:pt>
                <c:pt idx="354">
                  <c:v>-3.3543784084412013E-6</c:v>
                </c:pt>
                <c:pt idx="355">
                  <c:v>-2.9210003733187233E-6</c:v>
                </c:pt>
                <c:pt idx="356">
                  <c:v>-2.4742878873181837E-6</c:v>
                </c:pt>
                <c:pt idx="357">
                  <c:v>-2.014076327589236E-6</c:v>
                </c:pt>
                <c:pt idx="358">
                  <c:v>-1.5402010712815335E-6</c:v>
                </c:pt>
                <c:pt idx="359">
                  <c:v>-1.0524974955447299E-6</c:v>
                </c:pt>
                <c:pt idx="360">
                  <c:v>-5.5080097752847871E-7</c:v>
                </c:pt>
                <c:pt idx="361">
                  <c:v>-3.4946894382433722E-8</c:v>
                </c:pt>
                <c:pt idx="362">
                  <c:v>4.9522937674375166E-7</c:v>
                </c:pt>
                <c:pt idx="363">
                  <c:v>1.0398924587004238E-6</c:v>
                </c:pt>
                <c:pt idx="364">
                  <c:v>1.5992069743379293E-6</c:v>
                </c:pt>
                <c:pt idx="365">
                  <c:v>2.1733375465066143E-6</c:v>
                </c:pt>
                <c:pt idx="366">
                  <c:v>2.7624487980568255E-6</c:v>
                </c:pt>
                <c:pt idx="367">
                  <c:v>3.3667053518389094E-6</c:v>
                </c:pt>
                <c:pt idx="368">
                  <c:v>3.9862718307032126E-6</c:v>
                </c:pt>
                <c:pt idx="369">
                  <c:v>4.6213128575000811E-6</c:v>
                </c:pt>
                <c:pt idx="370">
                  <c:v>5.2719930550798612E-6</c:v>
                </c:pt>
                <c:pt idx="371">
                  <c:v>5.9384770462928997E-6</c:v>
                </c:pt>
                <c:pt idx="372">
                  <c:v>6.6209294539895433E-6</c:v>
                </c:pt>
                <c:pt idx="373">
                  <c:v>7.3195149010201379E-6</c:v>
                </c:pt>
                <c:pt idx="374">
                  <c:v>8.0343980102350295E-6</c:v>
                </c:pt>
                <c:pt idx="375">
                  <c:v>8.7657434044845656E-6</c:v>
                </c:pt>
                <c:pt idx="376">
                  <c:v>9.5137157066190922E-6</c:v>
                </c:pt>
                <c:pt idx="377">
                  <c:v>1.0278479539488956E-5</c:v>
                </c:pt>
                <c:pt idx="378">
                  <c:v>1.1060199525944504E-5</c:v>
                </c:pt>
                <c:pt idx="379">
                  <c:v>1.1859040288836081E-5</c:v>
                </c:pt>
                <c:pt idx="380">
                  <c:v>1.2675166451014033E-5</c:v>
                </c:pt>
                <c:pt idx="381">
                  <c:v>1.3508742635328709E-5</c:v>
                </c:pt>
                <c:pt idx="382">
                  <c:v>1.4359933464630453E-5</c:v>
                </c:pt>
                <c:pt idx="383">
                  <c:v>1.5228903561769614E-5</c:v>
                </c:pt>
                <c:pt idx="384">
                  <c:v>1.6115817549596537E-5</c:v>
                </c:pt>
                <c:pt idx="385">
                  <c:v>1.7020840050961569E-5</c:v>
                </c:pt>
                <c:pt idx="386">
                  <c:v>1.7944135688715055E-5</c:v>
                </c:pt>
                <c:pt idx="387">
                  <c:v>1.8885869085707341E-5</c:v>
                </c:pt>
                <c:pt idx="388">
                  <c:v>1.9846204864788775E-5</c:v>
                </c:pt>
                <c:pt idx="389">
                  <c:v>2.0825307648809705E-5</c:v>
                </c:pt>
                <c:pt idx="390">
                  <c:v>2.1823342060620474E-5</c:v>
                </c:pt>
                <c:pt idx="391">
                  <c:v>2.2840472723071433E-5</c:v>
                </c:pt>
                <c:pt idx="392">
                  <c:v>2.3876864259012924E-5</c:v>
                </c:pt>
                <c:pt idx="393">
                  <c:v>2.4932681291295295E-5</c:v>
                </c:pt>
                <c:pt idx="394">
                  <c:v>2.6008088442768892E-5</c:v>
                </c:pt>
                <c:pt idx="395">
                  <c:v>2.7103250336284062E-5</c:v>
                </c:pt>
                <c:pt idx="396">
                  <c:v>2.8218331594691152E-5</c:v>
                </c:pt>
                <c:pt idx="397">
                  <c:v>2.9353496840840508E-5</c:v>
                </c:pt>
                <c:pt idx="398">
                  <c:v>3.0508910697582477E-5</c:v>
                </c:pt>
                <c:pt idx="399">
                  <c:v>3.16847377877674E-5</c:v>
                </c:pt>
                <c:pt idx="400">
                  <c:v>3.2881142734245632E-5</c:v>
                </c:pt>
                <c:pt idx="401">
                  <c:v>3.4098290159867512E-5</c:v>
                </c:pt>
                <c:pt idx="402">
                  <c:v>3.5336344687483392E-5</c:v>
                </c:pt>
                <c:pt idx="403">
                  <c:v>3.6595470939943615E-5</c:v>
                </c:pt>
                <c:pt idx="404">
                  <c:v>3.7875833540098529E-5</c:v>
                </c:pt>
                <c:pt idx="405">
                  <c:v>3.9177597110798483E-5</c:v>
                </c:pt>
                <c:pt idx="406">
                  <c:v>4.0500926274893818E-5</c:v>
                </c:pt>
                <c:pt idx="407">
                  <c:v>4.1845985655234884E-5</c:v>
                </c:pt>
                <c:pt idx="408">
                  <c:v>4.3212939874672026E-5</c:v>
                </c:pt>
                <c:pt idx="409">
                  <c:v>4.460195355605559E-5</c:v>
                </c:pt>
                <c:pt idx="410">
                  <c:v>4.6013191322235928E-5</c:v>
                </c:pt>
                <c:pt idx="411">
                  <c:v>4.7446817796063378E-5</c:v>
                </c:pt>
                <c:pt idx="412">
                  <c:v>4.8902997600388291E-5</c:v>
                </c:pt>
                <c:pt idx="413">
                  <c:v>5.0381895358061012E-5</c:v>
                </c:pt>
                <c:pt idx="414">
                  <c:v>5.1883675691931888E-5</c:v>
                </c:pt>
                <c:pt idx="415">
                  <c:v>5.3408503224851269E-5</c:v>
                </c:pt>
                <c:pt idx="416">
                  <c:v>5.4956542579669494E-5</c:v>
                </c:pt>
                <c:pt idx="417">
                  <c:v>5.6527958379236915E-5</c:v>
                </c:pt>
                <c:pt idx="418">
                  <c:v>5.8122915246403876E-5</c:v>
                </c:pt>
                <c:pt idx="419">
                  <c:v>5.9741577804020724E-5</c:v>
                </c:pt>
                <c:pt idx="420">
                  <c:v>6.1384110674937809E-5</c:v>
                </c:pt>
                <c:pt idx="421">
                  <c:v>6.305067848200547E-5</c:v>
                </c:pt>
                <c:pt idx="422">
                  <c:v>6.4741445848074059E-5</c:v>
                </c:pt>
                <c:pt idx="423">
                  <c:v>6.6456577395993921E-5</c:v>
                </c:pt>
                <c:pt idx="424">
                  <c:v>6.81962377486154E-5</c:v>
                </c:pt>
                <c:pt idx="425">
                  <c:v>6.9960591528788857E-5</c:v>
                </c:pt>
                <c:pt idx="426">
                  <c:v>7.1749803359364621E-5</c:v>
                </c:pt>
                <c:pt idx="427">
                  <c:v>7.3564037863193039E-5</c:v>
                </c:pt>
                <c:pt idx="428">
                  <c:v>7.5403459663124468E-5</c:v>
                </c:pt>
                <c:pt idx="429">
                  <c:v>7.726823338200924E-5</c:v>
                </c:pt>
                <c:pt idx="430">
                  <c:v>7.9158523642697715E-5</c:v>
                </c:pt>
                <c:pt idx="431">
                  <c:v>8.1074495068040236E-5</c:v>
                </c:pt>
                <c:pt idx="432">
                  <c:v>8.301631228088715E-5</c:v>
                </c:pt>
                <c:pt idx="433">
                  <c:v>8.49841399040888E-5</c:v>
                </c:pt>
                <c:pt idx="434">
                  <c:v>8.6978142560495533E-5</c:v>
                </c:pt>
                <c:pt idx="435">
                  <c:v>8.8998484872957693E-5</c:v>
                </c:pt>
                <c:pt idx="436">
                  <c:v>9.1045331464325639E-5</c:v>
                </c:pt>
                <c:pt idx="437">
                  <c:v>9.3118846957449702E-5</c:v>
                </c:pt>
                <c:pt idx="438">
                  <c:v>9.5219195975180241E-5</c:v>
                </c:pt>
                <c:pt idx="439">
                  <c:v>9.7346543140367588E-5</c:v>
                </c:pt>
                <c:pt idx="440">
                  <c:v>9.95010530758621E-5</c:v>
                </c:pt>
                <c:pt idx="441">
                  <c:v>1.0168289040451412E-4</c:v>
                </c:pt>
                <c:pt idx="442">
                  <c:v>1.03892219749174E-4</c:v>
                </c:pt>
                <c:pt idx="443">
                  <c:v>1.0612920573269209E-4</c:v>
                </c:pt>
                <c:pt idx="444">
                  <c:v>1.0839401297791871E-4</c:v>
                </c:pt>
                <c:pt idx="445">
                  <c:v>1.1068680610770423E-4</c:v>
                </c:pt>
                <c:pt idx="446">
                  <c:v>1.13007749744899E-4</c:v>
                </c:pt>
                <c:pt idx="447">
                  <c:v>1.1535700851235335E-4</c:v>
                </c:pt>
                <c:pt idx="448">
                  <c:v>1.1773474703291764E-4</c:v>
                </c:pt>
                <c:pt idx="449">
                  <c:v>1.2014112992944221E-4</c:v>
                </c:pt>
                <c:pt idx="450">
                  <c:v>1.2257632182477741E-4</c:v>
                </c:pt>
                <c:pt idx="451">
                  <c:v>1.2504048734177358E-4</c:v>
                </c:pt>
                <c:pt idx="452">
                  <c:v>1.2753379110328107E-4</c:v>
                </c:pt>
                <c:pt idx="453">
                  <c:v>1.3005639773215022E-4</c:v>
                </c:pt>
                <c:pt idx="454">
                  <c:v>1.3260847185123139E-4</c:v>
                </c:pt>
                <c:pt idx="455">
                  <c:v>1.3519017808337491E-4</c:v>
                </c:pt>
                <c:pt idx="456">
                  <c:v>1.3780168105143113E-4</c:v>
                </c:pt>
                <c:pt idx="457">
                  <c:v>1.4044314537825042E-4</c:v>
                </c:pt>
                <c:pt idx="458">
                  <c:v>1.4311473568668311E-4</c:v>
                </c:pt>
                <c:pt idx="459">
                  <c:v>1.4581661659957953E-4</c:v>
                </c:pt>
                <c:pt idx="460">
                  <c:v>1.4854895273979006E-4</c:v>
                </c:pt>
                <c:pt idx="461">
                  <c:v>1.5131190873016501E-4</c:v>
                </c:pt>
                <c:pt idx="462">
                  <c:v>1.5410564919355476E-4</c:v>
                </c:pt>
                <c:pt idx="463">
                  <c:v>1.5693033875280963E-4</c:v>
                </c:pt>
                <c:pt idx="464">
                  <c:v>1.5978614203077999E-4</c:v>
                </c:pt>
                <c:pt idx="465">
                  <c:v>1.6267322365031615E-4</c:v>
                </c:pt>
                <c:pt idx="466">
                  <c:v>1.655917482342685E-4</c:v>
                </c:pt>
                <c:pt idx="467">
                  <c:v>1.6854188040548736E-4</c:v>
                </c:pt>
                <c:pt idx="468">
                  <c:v>1.7152378478682307E-4</c:v>
                </c:pt>
                <c:pt idx="469">
                  <c:v>1.7453762600112599E-4</c:v>
                </c:pt>
                <c:pt idx="470">
                  <c:v>1.7758356867124647E-4</c:v>
                </c:pt>
                <c:pt idx="471">
                  <c:v>1.8066177742003485E-4</c:v>
                </c:pt>
                <c:pt idx="472">
                  <c:v>1.8377241687034148E-4</c:v>
                </c:pt>
                <c:pt idx="473">
                  <c:v>1.8691565164501671E-4</c:v>
                </c:pt>
                <c:pt idx="474">
                  <c:v>1.9009164636691087E-4</c:v>
                </c:pt>
                <c:pt idx="475">
                  <c:v>1.9330056565887432E-4</c:v>
                </c:pt>
                <c:pt idx="476">
                  <c:v>1.9654257414375743E-4</c:v>
                </c:pt>
                <c:pt idx="477">
                  <c:v>1.9981783644441051E-4</c:v>
                </c:pt>
                <c:pt idx="478">
                  <c:v>2.0312651718368391E-4</c:v>
                </c:pt>
                <c:pt idx="479">
                  <c:v>2.06468780984428E-4</c:v>
                </c:pt>
                <c:pt idx="480">
                  <c:v>2.098447924694931E-4</c:v>
                </c:pt>
                <c:pt idx="481">
                  <c:v>2.1325471626172955E-4</c:v>
                </c:pt>
                <c:pt idx="482">
                  <c:v>2.1669871698398773E-4</c:v>
                </c:pt>
                <c:pt idx="483">
                  <c:v>2.2017695925911798E-4</c:v>
                </c:pt>
                <c:pt idx="484">
                  <c:v>2.2368960770997062E-4</c:v>
                </c:pt>
                <c:pt idx="485">
                  <c:v>2.2723682695939603E-4</c:v>
                </c:pt>
                <c:pt idx="486">
                  <c:v>2.3081878163024451E-4</c:v>
                </c:pt>
                <c:pt idx="487">
                  <c:v>2.3443563634536644E-4</c:v>
                </c:pt>
                <c:pt idx="488">
                  <c:v>2.3808755572761217E-4</c:v>
                </c:pt>
                <c:pt idx="489">
                  <c:v>2.4177470439983205E-4</c:v>
                </c:pt>
                <c:pt idx="490">
                  <c:v>2.4549724698487641E-4</c:v>
                </c:pt>
                <c:pt idx="491">
                  <c:v>2.492553481055956E-4</c:v>
                </c:pt>
                <c:pt idx="492">
                  <c:v>2.5304917238483995E-4</c:v>
                </c:pt>
                <c:pt idx="493">
                  <c:v>2.5687888444545984E-4</c:v>
                </c:pt>
                <c:pt idx="494">
                  <c:v>2.6074464891030557E-4</c:v>
                </c:pt>
                <c:pt idx="495">
                  <c:v>2.6464663040222754E-4</c:v>
                </c:pt>
                <c:pt idx="496">
                  <c:v>2.685849935440761E-4</c:v>
                </c:pt>
                <c:pt idx="497">
                  <c:v>2.7255990295870153E-4</c:v>
                </c:pt>
                <c:pt idx="498">
                  <c:v>2.7657152326895424E-4</c:v>
                </c:pt>
                <c:pt idx="499">
                  <c:v>2.8062001909768457E-4</c:v>
                </c:pt>
                <c:pt idx="500">
                  <c:v>2.8470555506774281E-4</c:v>
                </c:pt>
                <c:pt idx="501">
                  <c:v>2.8882829580197935E-4</c:v>
                </c:pt>
                <c:pt idx="502">
                  <c:v>2.9298840592324456E-4</c:v>
                </c:pt>
                <c:pt idx="503">
                  <c:v>2.9718605005438876E-4</c:v>
                </c:pt>
                <c:pt idx="504">
                  <c:v>3.0142139281826225E-4</c:v>
                </c:pt>
                <c:pt idx="505">
                  <c:v>3.0569459883771544E-4</c:v>
                </c:pt>
                <c:pt idx="506">
                  <c:v>3.1000583273559865E-4</c:v>
                </c:pt>
                <c:pt idx="507">
                  <c:v>3.1435525913476225E-4</c:v>
                </c:pt>
                <c:pt idx="508">
                  <c:v>3.1874304265805658E-4</c:v>
                </c:pt>
                <c:pt idx="509">
                  <c:v>3.2316934792833197E-4</c:v>
                </c:pt>
                <c:pt idx="510">
                  <c:v>3.2763433956843878E-4</c:v>
                </c:pt>
                <c:pt idx="511">
                  <c:v>3.3213818220122736E-4</c:v>
                </c:pt>
                <c:pt idx="512">
                  <c:v>3.3668104044954803E-4</c:v>
                </c:pt>
                <c:pt idx="513">
                  <c:v>3.4126307893625116E-4</c:v>
                </c:pt>
                <c:pt idx="514">
                  <c:v>3.4588446228418708E-4</c:v>
                </c:pt>
                <c:pt idx="515">
                  <c:v>3.5054535511620615E-4</c:v>
                </c:pt>
                <c:pt idx="516">
                  <c:v>3.552459220551587E-4</c:v>
                </c:pt>
                <c:pt idx="517">
                  <c:v>3.5998632772389508E-4</c:v>
                </c:pt>
                <c:pt idx="518">
                  <c:v>3.6476673674526564E-4</c:v>
                </c:pt>
                <c:pt idx="519">
                  <c:v>3.6958731374212077E-4</c:v>
                </c:pt>
                <c:pt idx="520">
                  <c:v>3.7444822333731077E-4</c:v>
                </c:pt>
                <c:pt idx="521">
                  <c:v>3.7934963015368598E-4</c:v>
                </c:pt>
                <c:pt idx="522">
                  <c:v>3.8429169881409674E-4</c:v>
                </c:pt>
                <c:pt idx="523">
                  <c:v>3.8927459394139346E-4</c:v>
                </c:pt>
                <c:pt idx="524">
                  <c:v>3.9429848015842643E-4</c:v>
                </c:pt>
                <c:pt idx="525">
                  <c:v>3.9936352208804599E-4</c:v>
                </c:pt>
                <c:pt idx="526">
                  <c:v>4.0446988435310254E-4</c:v>
                </c:pt>
                <c:pt idx="527">
                  <c:v>4.0961773157644637E-4</c:v>
                </c:pt>
                <c:pt idx="528">
                  <c:v>4.1480722838092783E-4</c:v>
                </c:pt>
                <c:pt idx="529">
                  <c:v>4.2003853938939732E-4</c:v>
                </c:pt>
                <c:pt idx="530">
                  <c:v>4.2531182922470512E-4</c:v>
                </c:pt>
                <c:pt idx="531">
                  <c:v>4.3062726250970163E-4</c:v>
                </c:pt>
                <c:pt idx="532">
                  <c:v>4.3598500386723716E-4</c:v>
                </c:pt>
                <c:pt idx="533">
                  <c:v>4.4138521792016209E-4</c:v>
                </c:pt>
                <c:pt idx="534">
                  <c:v>4.4682806929132672E-4</c:v>
                </c:pt>
                <c:pt idx="535">
                  <c:v>4.5231372260358144E-4</c:v>
                </c:pt>
                <c:pt idx="536">
                  <c:v>4.5784234247977661E-4</c:v>
                </c:pt>
                <c:pt idx="537">
                  <c:v>4.634140935427625E-4</c:v>
                </c:pt>
                <c:pt idx="538">
                  <c:v>4.6902914041538953E-4</c:v>
                </c:pt>
                <c:pt idx="539">
                  <c:v>4.7468764772050804E-4</c:v>
                </c:pt>
                <c:pt idx="540">
                  <c:v>4.8038978008096831E-4</c:v>
                </c:pt>
                <c:pt idx="541">
                  <c:v>4.8613570211962075E-4</c:v>
                </c:pt>
                <c:pt idx="542">
                  <c:v>4.9192557845931565E-4</c:v>
                </c:pt>
                <c:pt idx="543">
                  <c:v>4.9775957372290346E-4</c:v>
                </c:pt>
                <c:pt idx="544">
                  <c:v>5.0363785253323447E-4</c:v>
                </c:pt>
                <c:pt idx="545">
                  <c:v>5.0956057951315897E-4</c:v>
                </c:pt>
                <c:pt idx="546">
                  <c:v>5.1552791928552737E-4</c:v>
                </c:pt>
                <c:pt idx="547">
                  <c:v>5.2154003647319005E-4</c:v>
                </c:pt>
                <c:pt idx="548">
                  <c:v>5.2759709569899732E-4</c:v>
                </c:pt>
                <c:pt idx="549">
                  <c:v>5.3369926158579946E-4</c:v>
                </c:pt>
                <c:pt idx="550">
                  <c:v>5.3984669875644688E-4</c:v>
                </c:pt>
                <c:pt idx="551">
                  <c:v>5.4603957183378985E-4</c:v>
                </c:pt>
                <c:pt idx="552">
                  <c:v>5.5227804544067879E-4</c:v>
                </c:pt>
                <c:pt idx="553">
                  <c:v>5.585622841999641E-4</c:v>
                </c:pt>
                <c:pt idx="554">
                  <c:v>5.6489245273449605E-4</c:v>
                </c:pt>
                <c:pt idx="555">
                  <c:v>5.7126871566712506E-4</c:v>
                </c:pt>
                <c:pt idx="556">
                  <c:v>5.776912376207014E-4</c:v>
                </c:pt>
                <c:pt idx="557">
                  <c:v>5.8416018321807539E-4</c:v>
                </c:pt>
                <c:pt idx="558">
                  <c:v>5.906757170820974E-4</c:v>
                </c:pt>
                <c:pt idx="559">
                  <c:v>5.9723800383561785E-4</c:v>
                </c:pt>
                <c:pt idx="560">
                  <c:v>6.0384720810148702E-4</c:v>
                </c:pt>
                <c:pt idx="561">
                  <c:v>6.1050349450255531E-4</c:v>
                </c:pt>
                <c:pt idx="562">
                  <c:v>6.1720702766167302E-4</c:v>
                </c:pt>
                <c:pt idx="563">
                  <c:v>6.2395797220169043E-4</c:v>
                </c:pt>
                <c:pt idx="564">
                  <c:v>6.3075649274545805E-4</c:v>
                </c:pt>
                <c:pt idx="565">
                  <c:v>6.3760275391582606E-4</c:v>
                </c:pt>
                <c:pt idx="566">
                  <c:v>6.4449692033564487E-4</c:v>
                </c:pt>
                <c:pt idx="567">
                  <c:v>6.5143915662776487E-4</c:v>
                </c:pt>
                <c:pt idx="568">
                  <c:v>6.5842962741503636E-4</c:v>
                </c:pt>
                <c:pt idx="569">
                  <c:v>6.6546849732030972E-4</c:v>
                </c:pt>
                <c:pt idx="570">
                  <c:v>6.7255593096643526E-4</c:v>
                </c:pt>
                <c:pt idx="571">
                  <c:v>6.7969209297626338E-4</c:v>
                </c:pt>
                <c:pt idx="572">
                  <c:v>6.8687714797264435E-4</c:v>
                </c:pt>
                <c:pt idx="573">
                  <c:v>6.9411126057842859E-4</c:v>
                </c:pt>
                <c:pt idx="574">
                  <c:v>7.0139459541646639E-4</c:v>
                </c:pt>
                <c:pt idx="575">
                  <c:v>7.0872731710960814E-4</c:v>
                </c:pt>
                <c:pt idx="576">
                  <c:v>7.1610959028070424E-4</c:v>
                </c:pt>
                <c:pt idx="577">
                  <c:v>7.2354157955260487E-4</c:v>
                </c:pt>
                <c:pt idx="578">
                  <c:v>7.3102344954816055E-4</c:v>
                </c:pt>
                <c:pt idx="579">
                  <c:v>7.3855536489022156E-4</c:v>
                </c:pt>
                <c:pt idx="580">
                  <c:v>7.4599042499362794E-4</c:v>
                </c:pt>
                <c:pt idx="581">
                  <c:v>7.5332894741653926E-4</c:v>
                </c:pt>
                <c:pt idx="582">
                  <c:v>7.6057124971711497E-4</c:v>
                </c:pt>
                <c:pt idx="583">
                  <c:v>7.6771764945351463E-4</c:v>
                </c:pt>
                <c:pt idx="584">
                  <c:v>7.7476846418389781E-4</c:v>
                </c:pt>
                <c:pt idx="585">
                  <c:v>7.8172401146642397E-4</c:v>
                </c:pt>
                <c:pt idx="586">
                  <c:v>7.8858460885925267E-4</c:v>
                </c:pt>
                <c:pt idx="587">
                  <c:v>7.9535057392054337E-4</c:v>
                </c:pt>
                <c:pt idx="588">
                  <c:v>8.0202222420845573E-4</c:v>
                </c:pt>
                <c:pt idx="589">
                  <c:v>8.0859987728114911E-4</c:v>
                </c:pt>
                <c:pt idx="590">
                  <c:v>8.1508385069678317E-4</c:v>
                </c:pt>
                <c:pt idx="591">
                  <c:v>8.2147446201351739E-4</c:v>
                </c:pt>
                <c:pt idx="592">
                  <c:v>8.277720287895112E-4</c:v>
                </c:pt>
                <c:pt idx="593">
                  <c:v>8.3397686858292428E-4</c:v>
                </c:pt>
                <c:pt idx="594">
                  <c:v>8.4008929895191609E-4</c:v>
                </c:pt>
                <c:pt idx="595">
                  <c:v>8.4610963745464609E-4</c:v>
                </c:pt>
                <c:pt idx="596">
                  <c:v>8.5203820164927383E-4</c:v>
                </c:pt>
                <c:pt idx="597">
                  <c:v>8.5787530909395889E-4</c:v>
                </c:pt>
                <c:pt idx="598">
                  <c:v>8.6362127734686072E-4</c:v>
                </c:pt>
                <c:pt idx="599">
                  <c:v>8.6927642396613888E-4</c:v>
                </c:pt>
                <c:pt idx="600">
                  <c:v>8.7484106650995294E-4</c:v>
                </c:pt>
                <c:pt idx="601">
                  <c:v>8.8031552253646235E-4</c:v>
                </c:pt>
                <c:pt idx="602">
                  <c:v>8.8570010960382667E-4</c:v>
                </c:pt>
                <c:pt idx="603">
                  <c:v>8.9099514527020548E-4</c:v>
                </c:pt>
                <c:pt idx="604">
                  <c:v>8.9620094709375823E-4</c:v>
                </c:pt>
                <c:pt idx="605">
                  <c:v>9.0131783263264448E-4</c:v>
                </c:pt>
                <c:pt idx="606">
                  <c:v>9.0634611944502368E-4</c:v>
                </c:pt>
                <c:pt idx="607">
                  <c:v>9.1128612508905541E-4</c:v>
                </c:pt>
                <c:pt idx="608">
                  <c:v>9.1613816712289922E-4</c:v>
                </c:pt>
                <c:pt idx="609">
                  <c:v>9.2090256310471458E-4</c:v>
                </c:pt>
                <c:pt idx="610">
                  <c:v>9.2557963059266104E-4</c:v>
                </c:pt>
                <c:pt idx="611">
                  <c:v>9.3016968714489806E-4</c:v>
                </c:pt>
                <c:pt idx="612">
                  <c:v>9.3467305031958521E-4</c:v>
                </c:pt>
                <c:pt idx="613">
                  <c:v>9.3909003767488205E-4</c:v>
                </c:pt>
                <c:pt idx="614">
                  <c:v>9.4342096676894804E-4</c:v>
                </c:pt>
                <c:pt idx="615">
                  <c:v>9.4766615515994273E-4</c:v>
                </c:pt>
                <c:pt idx="616">
                  <c:v>9.518259204060257E-4</c:v>
                </c:pt>
                <c:pt idx="617">
                  <c:v>9.559005800653564E-4</c:v>
                </c:pt>
                <c:pt idx="618">
                  <c:v>9.598904516960944E-4</c:v>
                </c:pt>
                <c:pt idx="619">
                  <c:v>9.6379585285639915E-4</c:v>
                </c:pt>
                <c:pt idx="620">
                  <c:v>9.6761710110443021E-4</c:v>
                </c:pt>
                <c:pt idx="621">
                  <c:v>9.7135451399834715E-4</c:v>
                </c:pt>
                <c:pt idx="622">
                  <c:v>9.7500840909630943E-4</c:v>
                </c:pt>
                <c:pt idx="623">
                  <c:v>9.7857910395647671E-4</c:v>
                </c:pt>
                <c:pt idx="624">
                  <c:v>9.8206691613700846E-4</c:v>
                </c:pt>
                <c:pt idx="625">
                  <c:v>9.8547216319606412E-4</c:v>
                </c:pt>
                <c:pt idx="626">
                  <c:v>9.8879516269180317E-4</c:v>
                </c:pt>
                <c:pt idx="627">
                  <c:v>9.9203623218238526E-4</c:v>
                </c:pt>
                <c:pt idx="628">
                  <c:v>9.9519568922596985E-4</c:v>
                </c:pt>
                <c:pt idx="629">
                  <c:v>9.982738513807164E-4</c:v>
                </c:pt>
                <c:pt idx="630">
                  <c:v>1.0012710362047846E-3</c:v>
                </c:pt>
                <c:pt idx="631">
                  <c:v>1.0041875612563339E-3</c:v>
                </c:pt>
                <c:pt idx="632">
                  <c:v>1.0070237440935237E-3</c:v>
                </c:pt>
                <c:pt idx="633">
                  <c:v>1.0097799022745137E-3</c:v>
                </c:pt>
                <c:pt idx="634">
                  <c:v>1.0124563533574632E-3</c:v>
                </c:pt>
                <c:pt idx="635">
                  <c:v>1.015053414900532E-3</c:v>
                </c:pt>
                <c:pt idx="636">
                  <c:v>1.0175714044618795E-3</c:v>
                </c:pt>
                <c:pt idx="637">
                  <c:v>1.0200106395996651E-3</c:v>
                </c:pt>
                <c:pt idx="638">
                  <c:v>1.0223714378720485E-3</c:v>
                </c:pt>
                <c:pt idx="639">
                  <c:v>1.0246541168371893E-3</c:v>
                </c:pt>
                <c:pt idx="640">
                  <c:v>1.0268589940532467E-3</c:v>
                </c:pt>
                <c:pt idx="641">
                  <c:v>1.0289863870783804E-3</c:v>
                </c:pt>
                <c:pt idx="642">
                  <c:v>1.03103661347075E-3</c:v>
                </c:pt>
                <c:pt idx="643">
                  <c:v>1.0330099907885151E-3</c:v>
                </c:pt>
                <c:pt idx="644">
                  <c:v>1.0349068365898351E-3</c:v>
                </c:pt>
                <c:pt idx="645">
                  <c:v>1.0367274684328694E-3</c:v>
                </c:pt>
                <c:pt idx="646">
                  <c:v>1.0384722038757777E-3</c:v>
                </c:pt>
                <c:pt idx="647">
                  <c:v>1.0401413604767193E-3</c:v>
                </c:pt>
                <c:pt idx="648">
                  <c:v>1.041735255793854E-3</c:v>
                </c:pt>
                <c:pt idx="649">
                  <c:v>1.0432542073853411E-3</c:v>
                </c:pt>
                <c:pt idx="650">
                  <c:v>1.0446985328093402E-3</c:v>
                </c:pt>
                <c:pt idx="651">
                  <c:v>1.0460685496240108E-3</c:v>
                </c:pt>
                <c:pt idx="652">
                  <c:v>1.0473645753875127E-3</c:v>
                </c:pt>
                <c:pt idx="653">
                  <c:v>1.0485869276580051E-3</c:v>
                </c:pt>
                <c:pt idx="654">
                  <c:v>1.0497359239936476E-3</c:v>
                </c:pt>
                <c:pt idx="655">
                  <c:v>1.0508118819525997E-3</c:v>
                </c:pt>
                <c:pt idx="656">
                  <c:v>1.051815119093021E-3</c:v>
                </c:pt>
                <c:pt idx="657">
                  <c:v>1.052745952973071E-3</c:v>
                </c:pt>
                <c:pt idx="658">
                  <c:v>1.0536047011509091E-3</c:v>
                </c:pt>
                <c:pt idx="659">
                  <c:v>1.054391681184695E-3</c:v>
                </c:pt>
                <c:pt idx="660">
                  <c:v>1.0551072106325882E-3</c:v>
                </c:pt>
                <c:pt idx="661">
                  <c:v>1.0557516070527481E-3</c:v>
                </c:pt>
                <c:pt idx="662">
                  <c:v>1.0563251880033344E-3</c:v>
                </c:pt>
                <c:pt idx="663">
                  <c:v>1.0568282710425065E-3</c:v>
                </c:pt>
                <c:pt idx="664">
                  <c:v>1.0572611737284239E-3</c:v>
                </c:pt>
                <c:pt idx="665">
                  <c:v>1.0576242136192463E-3</c:v>
                </c:pt>
                <c:pt idx="666">
                  <c:v>1.0579177082731329E-3</c:v>
                </c:pt>
                <c:pt idx="667">
                  <c:v>1.0581419752482436E-3</c:v>
                </c:pt>
                <c:pt idx="668">
                  <c:v>1.0582973321027376E-3</c:v>
                </c:pt>
                <c:pt idx="669">
                  <c:v>1.0583840963947746E-3</c:v>
                </c:pt>
                <c:pt idx="670">
                  <c:v>1.0584025856825142E-3</c:v>
                </c:pt>
                <c:pt idx="671">
                  <c:v>1.0583531175241156E-3</c:v>
                </c:pt>
                <c:pt idx="672">
                  <c:v>1.0582360094777386E-3</c:v>
                </c:pt>
                <c:pt idx="673">
                  <c:v>1.0580515791015427E-3</c:v>
                </c:pt>
                <c:pt idx="674">
                  <c:v>1.0578001439536875E-3</c:v>
                </c:pt>
                <c:pt idx="675">
                  <c:v>1.0574820215923323E-3</c:v>
                </c:pt>
                <c:pt idx="676">
                  <c:v>1.0570975295756367E-3</c:v>
                </c:pt>
                <c:pt idx="677">
                  <c:v>1.0566469854617602E-3</c:v>
                </c:pt>
                <c:pt idx="678">
                  <c:v>1.0561307068088625E-3</c:v>
                </c:pt>
                <c:pt idx="679">
                  <c:v>1.055549011175103E-3</c:v>
                </c:pt>
                <c:pt idx="680">
                  <c:v>1.0549022161186411E-3</c:v>
                </c:pt>
                <c:pt idx="681">
                  <c:v>1.0541906391976366E-3</c:v>
                </c:pt>
                <c:pt idx="682">
                  <c:v>1.0534145979702488E-3</c:v>
                </c:pt>
                <c:pt idx="683">
                  <c:v>1.0525744099946373E-3</c:v>
                </c:pt>
                <c:pt idx="684">
                  <c:v>1.0516703928289616E-3</c:v>
                </c:pt>
                <c:pt idx="685">
                  <c:v>1.0507028640313813E-3</c:v>
                </c:pt>
                <c:pt idx="686">
                  <c:v>1.0496721411600558E-3</c:v>
                </c:pt>
                <c:pt idx="687">
                  <c:v>1.0485785417731447E-3</c:v>
                </c:pt>
                <c:pt idx="688">
                  <c:v>1.0474223834288075E-3</c:v>
                </c:pt>
                <c:pt idx="689">
                  <c:v>1.0462039836852037E-3</c:v>
                </c:pt>
                <c:pt idx="690">
                  <c:v>1.0449236601004928E-3</c:v>
                </c:pt>
                <c:pt idx="691">
                  <c:v>1.0435817302328345E-3</c:v>
                </c:pt>
                <c:pt idx="692">
                  <c:v>1.0421785116403882E-3</c:v>
                </c:pt>
                <c:pt idx="693">
                  <c:v>1.0407143218813134E-3</c:v>
                </c:pt>
                <c:pt idx="694">
                  <c:v>1.0391894785137697E-3</c:v>
                </c:pt>
                <c:pt idx="695">
                  <c:v>1.0376042990959166E-3</c:v>
                </c:pt>
                <c:pt idx="696">
                  <c:v>1.0359591011859135E-3</c:v>
                </c:pt>
                <c:pt idx="697">
                  <c:v>1.03425420234192E-3</c:v>
                </c:pt>
                <c:pt idx="698">
                  <c:v>1.0324899201220956E-3</c:v>
                </c:pt>
                <c:pt idx="699">
                  <c:v>1.0306665720845999E-3</c:v>
                </c:pt>
                <c:pt idx="700">
                  <c:v>1.0287844757875925E-3</c:v>
                </c:pt>
                <c:pt idx="701">
                  <c:v>1.0268439487892327E-3</c:v>
                </c:pt>
                <c:pt idx="702">
                  <c:v>1.02484530864768E-3</c:v>
                </c:pt>
                <c:pt idx="703">
                  <c:v>1.0227888729210943E-3</c:v>
                </c:pt>
                <c:pt idx="704">
                  <c:v>1.0206749591676347E-3</c:v>
                </c:pt>
                <c:pt idx="705">
                  <c:v>1.0185038849454609E-3</c:v>
                </c:pt>
                <c:pt idx="706">
                  <c:v>1.0162759678127326E-3</c:v>
                </c:pt>
                <c:pt idx="707">
                  <c:v>1.013991525327609E-3</c:v>
                </c:pt>
                <c:pt idx="708">
                  <c:v>1.0116508750482498E-3</c:v>
                </c:pt>
                <c:pt idx="709">
                  <c:v>1.0092543345328147E-3</c:v>
                </c:pt>
                <c:pt idx="710">
                  <c:v>1.0068022213394628E-3</c:v>
                </c:pt>
                <c:pt idx="711">
                  <c:v>1.004294853026354E-3</c:v>
                </c:pt>
                <c:pt idx="712">
                  <c:v>1.0017325471516475E-3</c:v>
                </c:pt>
                <c:pt idx="713">
                  <c:v>9.991156212735032E-4</c:v>
                </c:pt>
                <c:pt idx="714">
                  <c:v>9.9644439295008022E-4</c:v>
                </c:pt>
                <c:pt idx="715">
                  <c:v>9.9371917973953825E-4</c:v>
                </c:pt>
                <c:pt idx="716">
                  <c:v>9.9094029920003697E-4</c:v>
                </c:pt>
                <c:pt idx="717">
                  <c:v>9.8810806888973584E-4</c:v>
                </c:pt>
                <c:pt idx="718">
                  <c:v>9.8522280636679431E-4</c:v>
                </c:pt>
                <c:pt idx="719">
                  <c:v>9.8228482918937183E-4</c:v>
                </c:pt>
                <c:pt idx="720">
                  <c:v>9.7929445491562808E-4</c:v>
                </c:pt>
                <c:pt idx="721">
                  <c:v>9.7625200110372241E-4</c:v>
                </c:pt>
                <c:pt idx="722">
                  <c:v>9.7315778531181449E-4</c:v>
                </c:pt>
                <c:pt idx="723">
                  <c:v>9.7001212509806377E-4</c:v>
                </c:pt>
                <c:pt idx="724">
                  <c:v>9.6681533802062982E-4</c:v>
                </c:pt>
                <c:pt idx="725">
                  <c:v>9.6356774163767209E-4</c:v>
                </c:pt>
                <c:pt idx="726">
                  <c:v>9.6026965350735015E-4</c:v>
                </c:pt>
                <c:pt idx="727">
                  <c:v>9.5692139118782357E-4</c:v>
                </c:pt>
                <c:pt idx="728">
                  <c:v>9.535232722372518E-4</c:v>
                </c:pt>
                <c:pt idx="729">
                  <c:v>9.500756142137944E-4</c:v>
                </c:pt>
                <c:pt idx="730">
                  <c:v>9.4657873467561082E-4</c:v>
                </c:pt>
                <c:pt idx="731">
                  <c:v>9.4303295118086075E-4</c:v>
                </c:pt>
                <c:pt idx="732">
                  <c:v>9.3943858128770353E-4</c:v>
                </c:pt>
                <c:pt idx="733">
                  <c:v>9.3579594255429883E-4</c:v>
                </c:pt>
                <c:pt idx="734">
                  <c:v>9.3210535253880611E-4</c:v>
                </c:pt>
                <c:pt idx="735">
                  <c:v>9.2836712879938482E-4</c:v>
                </c:pt>
                <c:pt idx="736">
                  <c:v>9.2458158889419464E-4</c:v>
                </c:pt>
                <c:pt idx="737">
                  <c:v>9.2074905038139502E-4</c:v>
                </c:pt>
                <c:pt idx="738">
                  <c:v>9.1686983081914542E-4</c:v>
                </c:pt>
                <c:pt idx="739">
                  <c:v>9.129442477656054E-4</c:v>
                </c:pt>
                <c:pt idx="740">
                  <c:v>9.0897261877893453E-4</c:v>
                </c:pt>
                <c:pt idx="741">
                  <c:v>9.0495526141729226E-4</c:v>
                </c:pt>
                <c:pt idx="742">
                  <c:v>9.0089249323883815E-4</c:v>
                </c:pt>
                <c:pt idx="743">
                  <c:v>8.9678463180173178E-4</c:v>
                </c:pt>
                <c:pt idx="744">
                  <c:v>8.9263199466413259E-4</c:v>
                </c:pt>
                <c:pt idx="745">
                  <c:v>8.8843489938420016E-4</c:v>
                </c:pt>
                <c:pt idx="746">
                  <c:v>8.8419366352009404E-4</c:v>
                </c:pt>
                <c:pt idx="747">
                  <c:v>8.7990860462997368E-4</c:v>
                </c:pt>
                <c:pt idx="748">
                  <c:v>8.7558004027199856E-4</c:v>
                </c:pt>
                <c:pt idx="749">
                  <c:v>8.7120828800432834E-4</c:v>
                </c:pt>
                <c:pt idx="750">
                  <c:v>8.6679366538512247E-4</c:v>
                </c:pt>
                <c:pt idx="751">
                  <c:v>8.6233648997254041E-4</c:v>
                </c:pt>
                <c:pt idx="752">
                  <c:v>8.5783707932474184E-4</c:v>
                </c:pt>
                <c:pt idx="753">
                  <c:v>8.5329575099988609E-4</c:v>
                </c:pt>
                <c:pt idx="754">
                  <c:v>8.4871282255613285E-4</c:v>
                </c:pt>
                <c:pt idx="755">
                  <c:v>8.4408861155164158E-4</c:v>
                </c:pt>
                <c:pt idx="756">
                  <c:v>8.3942343554457182E-4</c:v>
                </c:pt>
                <c:pt idx="757">
                  <c:v>8.3471761209308304E-4</c:v>
                </c:pt>
                <c:pt idx="758">
                  <c:v>8.2997145875533481E-4</c:v>
                </c:pt>
                <c:pt idx="759">
                  <c:v>8.2518529308948669E-4</c:v>
                </c:pt>
                <c:pt idx="760">
                  <c:v>8.2035943265369813E-4</c:v>
                </c:pt>
                <c:pt idx="761">
                  <c:v>8.154941950061287E-4</c:v>
                </c:pt>
                <c:pt idx="762">
                  <c:v>8.1058989770493785E-4</c:v>
                </c:pt>
                <c:pt idx="763">
                  <c:v>8.0564685830828515E-4</c:v>
                </c:pt>
                <c:pt idx="764">
                  <c:v>8.0066539437433017E-4</c:v>
                </c:pt>
                <c:pt idx="765">
                  <c:v>7.9564582346123235E-4</c:v>
                </c:pt>
                <c:pt idx="766">
                  <c:v>7.9058846312715127E-4</c:v>
                </c:pt>
                <c:pt idx="767">
                  <c:v>7.8549363093024648E-4</c:v>
                </c:pt>
                <c:pt idx="768">
                  <c:v>7.8036164442867745E-4</c:v>
                </c:pt>
                <c:pt idx="769">
                  <c:v>7.7519282118060373E-4</c:v>
                </c:pt>
                <c:pt idx="770">
                  <c:v>7.6998747874418478E-4</c:v>
                </c:pt>
                <c:pt idx="771">
                  <c:v>7.6474593467758018E-4</c:v>
                </c:pt>
                <c:pt idx="772">
                  <c:v>7.5946850653894947E-4</c:v>
                </c:pt>
                <c:pt idx="773">
                  <c:v>7.5415551188645212E-4</c:v>
                </c:pt>
                <c:pt idx="774">
                  <c:v>7.488072682782477E-4</c:v>
                </c:pt>
                <c:pt idx="775">
                  <c:v>7.4342409327249565E-4</c:v>
                </c:pt>
                <c:pt idx="776">
                  <c:v>7.3800630442735565E-4</c:v>
                </c:pt>
                <c:pt idx="777">
                  <c:v>7.3255421930098704E-4</c:v>
                </c:pt>
                <c:pt idx="778">
                  <c:v>7.2706815545154951E-4</c:v>
                </c:pt>
                <c:pt idx="779">
                  <c:v>7.2154843043720251E-4</c:v>
                </c:pt>
                <c:pt idx="780">
                  <c:v>7.1599536181610548E-4</c:v>
                </c:pt>
                <c:pt idx="781">
                  <c:v>7.1040926714641811E-4</c:v>
                </c:pt>
                <c:pt idx="782">
                  <c:v>7.0479046398629985E-4</c:v>
                </c:pt>
                <c:pt idx="783">
                  <c:v>6.9913926989391016E-4</c:v>
                </c:pt>
                <c:pt idx="784">
                  <c:v>6.934560024274086E-4</c:v>
                </c:pt>
                <c:pt idx="785">
                  <c:v>6.8774097914495473E-4</c:v>
                </c:pt>
                <c:pt idx="786">
                  <c:v>6.8199451760470801E-4</c:v>
                </c:pt>
                <c:pt idx="787">
                  <c:v>6.7621693536482801E-4</c:v>
                </c:pt>
                <c:pt idx="788">
                  <c:v>6.7040854998347429E-4</c:v>
                </c:pt>
                <c:pt idx="789">
                  <c:v>6.645696790188063E-4</c:v>
                </c:pt>
                <c:pt idx="790">
                  <c:v>6.5870064002898361E-4</c:v>
                </c:pt>
                <c:pt idx="791">
                  <c:v>6.5280175057216578E-4</c:v>
                </c:pt>
                <c:pt idx="792">
                  <c:v>6.4687332820651227E-4</c:v>
                </c:pt>
                <c:pt idx="793">
                  <c:v>6.4091569049018254E-4</c:v>
                </c:pt>
                <c:pt idx="794">
                  <c:v>6.3492915498133626E-4</c:v>
                </c:pt>
                <c:pt idx="795">
                  <c:v>6.2891403923813287E-4</c:v>
                </c:pt>
                <c:pt idx="796">
                  <c:v>6.2287066081873185E-4</c:v>
                </c:pt>
                <c:pt idx="797">
                  <c:v>6.1679933728129286E-4</c:v>
                </c:pt>
                <c:pt idx="798">
                  <c:v>6.1070038618397525E-4</c:v>
                </c:pt>
                <c:pt idx="799">
                  <c:v>6.0457412508493869E-4</c:v>
                </c:pt>
                <c:pt idx="800">
                  <c:v>5.9842087154234264E-4</c:v>
                </c:pt>
                <c:pt idx="801">
                  <c:v>5.9224094311434666E-4</c:v>
                </c:pt>
                <c:pt idx="802">
                  <c:v>5.8603465735911021E-4</c:v>
                </c:pt>
                <c:pt idx="803">
                  <c:v>5.7980233183479286E-4</c:v>
                </c:pt>
                <c:pt idx="804">
                  <c:v>5.7354428409955405E-4</c:v>
                </c:pt>
                <c:pt idx="805">
                  <c:v>5.6726083171155346E-4</c:v>
                </c:pt>
                <c:pt idx="806">
                  <c:v>5.6095229222895054E-4</c:v>
                </c:pt>
                <c:pt idx="807">
                  <c:v>5.5461898320990476E-4</c:v>
                </c:pt>
                <c:pt idx="808">
                  <c:v>5.4826122221257568E-4</c:v>
                </c:pt>
                <c:pt idx="809">
                  <c:v>5.4187932679512286E-4</c:v>
                </c:pt>
                <c:pt idx="810">
                  <c:v>5.3547361451570575E-4</c:v>
                </c:pt>
                <c:pt idx="811">
                  <c:v>5.2904440293248393E-4</c:v>
                </c:pt>
                <c:pt idx="812">
                  <c:v>5.2259200960361695E-4</c:v>
                </c:pt>
                <c:pt idx="813">
                  <c:v>5.1611675208726427E-4</c:v>
                </c:pt>
                <c:pt idx="814">
                  <c:v>5.0961894794158535E-4</c:v>
                </c:pt>
                <c:pt idx="815">
                  <c:v>5.0309891472473986E-4</c:v>
                </c:pt>
                <c:pt idx="816">
                  <c:v>4.9655696999488725E-4</c:v>
                </c:pt>
                <c:pt idx="817">
                  <c:v>4.8999343131018709E-4</c:v>
                </c:pt>
                <c:pt idx="818">
                  <c:v>4.8340861622879884E-4</c:v>
                </c:pt>
                <c:pt idx="819">
                  <c:v>4.7680284230888206E-4</c:v>
                </c:pt>
                <c:pt idx="820">
                  <c:v>4.7017642710859626E-4</c:v>
                </c:pt>
                <c:pt idx="821">
                  <c:v>4.6352968818610095E-4</c:v>
                </c:pt>
                <c:pt idx="822">
                  <c:v>4.5686294309955569E-4</c:v>
                </c:pt>
                <c:pt idx="823">
                  <c:v>4.5017650940711994E-4</c:v>
                </c:pt>
                <c:pt idx="824">
                  <c:v>4.4347070466695327E-4</c:v>
                </c:pt>
                <c:pt idx="825">
                  <c:v>4.3674584643721523E-4</c:v>
                </c:pt>
                <c:pt idx="826">
                  <c:v>4.3000225227606529E-4</c:v>
                </c:pt>
                <c:pt idx="827">
                  <c:v>4.2324023974166301E-4</c:v>
                </c:pt>
                <c:pt idx="828">
                  <c:v>4.164601263921679E-4</c:v>
                </c:pt>
                <c:pt idx="829">
                  <c:v>4.0966222978573946E-4</c:v>
                </c:pt>
                <c:pt idx="830">
                  <c:v>4.0284686748053727E-4</c:v>
                </c:pt>
                <c:pt idx="831">
                  <c:v>3.9601435703472083E-4</c:v>
                </c:pt>
                <c:pt idx="832">
                  <c:v>3.8916501600644966E-4</c:v>
                </c:pt>
                <c:pt idx="833">
                  <c:v>3.8229916195388325E-4</c:v>
                </c:pt>
                <c:pt idx="834">
                  <c:v>3.7541711243518113E-4</c:v>
                </c:pt>
                <c:pt idx="835">
                  <c:v>3.6851918500850286E-4</c:v>
                </c:pt>
                <c:pt idx="836">
                  <c:v>3.6160569723200795E-4</c:v>
                </c:pt>
                <c:pt idx="837">
                  <c:v>3.546769666638559E-4</c:v>
                </c:pt>
                <c:pt idx="838">
                  <c:v>3.4773331086220628E-4</c:v>
                </c:pt>
                <c:pt idx="839">
                  <c:v>3.4077504738521855E-4</c:v>
                </c:pt>
                <c:pt idx="840">
                  <c:v>3.3380249379105228E-4</c:v>
                </c:pt>
                <c:pt idx="841">
                  <c:v>3.2681596763786696E-4</c:v>
                </c:pt>
                <c:pt idx="842">
                  <c:v>3.1981578648382217E-4</c:v>
                </c:pt>
                <c:pt idx="843">
                  <c:v>3.1280226788707742E-4</c:v>
                </c:pt>
                <c:pt idx="844">
                  <c:v>3.0577572940579221E-4</c:v>
                </c:pt>
                <c:pt idx="845">
                  <c:v>2.9873648859812606E-4</c:v>
                </c:pt>
                <c:pt idx="846">
                  <c:v>2.9168486302223848E-4</c:v>
                </c:pt>
                <c:pt idx="847">
                  <c:v>2.8462117023628903E-4</c:v>
                </c:pt>
                <c:pt idx="848">
                  <c:v>2.7754572779843721E-4</c:v>
                </c:pt>
                <c:pt idx="849">
                  <c:v>2.7045885326684255E-4</c:v>
                </c:pt>
                <c:pt idx="850">
                  <c:v>2.6336086419966455E-4</c:v>
                </c:pt>
                <c:pt idx="851">
                  <c:v>2.5625207815506277E-4</c:v>
                </c:pt>
                <c:pt idx="852">
                  <c:v>2.4913281269119673E-4</c:v>
                </c:pt>
                <c:pt idx="853">
                  <c:v>2.4200338536622593E-4</c:v>
                </c:pt>
                <c:pt idx="854">
                  <c:v>2.3486411373830991E-4</c:v>
                </c:pt>
                <c:pt idx="855">
                  <c:v>2.2771531536560819E-4</c:v>
                </c:pt>
                <c:pt idx="856">
                  <c:v>2.205573078062803E-4</c:v>
                </c:pt>
                <c:pt idx="857">
                  <c:v>2.1339040861848574E-4</c:v>
                </c:pt>
                <c:pt idx="858">
                  <c:v>2.0621493536038406E-4</c:v>
                </c:pt>
                <c:pt idx="859">
                  <c:v>1.9903120559013477E-4</c:v>
                </c:pt>
                <c:pt idx="860">
                  <c:v>1.9183953686589738E-4</c:v>
                </c:pt>
                <c:pt idx="861">
                  <c:v>1.8464024674583144E-4</c:v>
                </c:pt>
                <c:pt idx="862">
                  <c:v>1.7743365278809645E-4</c:v>
                </c:pt>
                <c:pt idx="863">
                  <c:v>1.7022007255085194E-4</c:v>
                </c:pt>
                <c:pt idx="864">
                  <c:v>1.6299982359225745E-4</c:v>
                </c:pt>
                <c:pt idx="865">
                  <c:v>1.5577322347047249E-4</c:v>
                </c:pt>
                <c:pt idx="866">
                  <c:v>1.4854058974365659E-4</c:v>
                </c:pt>
                <c:pt idx="867">
                  <c:v>1.4130223996996927E-4</c:v>
                </c:pt>
                <c:pt idx="868">
                  <c:v>1.3405849170757006E-4</c:v>
                </c:pt>
                <c:pt idx="869">
                  <c:v>1.2680966251461847E-4</c:v>
                </c:pt>
                <c:pt idx="870">
                  <c:v>1.1955606994927403E-4</c:v>
                </c:pt>
                <c:pt idx="871">
                  <c:v>1.1229803156969625E-4</c:v>
                </c:pt>
                <c:pt idx="872">
                  <c:v>1.0503586493404467E-4</c:v>
                </c:pt>
                <c:pt idx="873">
                  <c:v>9.7769887600478812E-5</c:v>
                </c:pt>
                <c:pt idx="874">
                  <c:v>9.050041712715819E-5</c:v>
                </c:pt>
                <c:pt idx="875">
                  <c:v>8.3227771072242332E-5</c:v>
                </c:pt>
                <c:pt idx="876">
                  <c:v>7.5952266993890762E-5</c:v>
                </c:pt>
                <c:pt idx="877">
                  <c:v>6.8674222450263003E-5</c:v>
                </c:pt>
                <c:pt idx="878">
                  <c:v>6.1393954999518579E-5</c:v>
                </c:pt>
                <c:pt idx="879">
                  <c:v>5.4111782199817014E-5</c:v>
                </c:pt>
                <c:pt idx="880">
                  <c:v>4.682802160931783E-5</c:v>
                </c:pt>
                <c:pt idx="881">
                  <c:v>3.9542990786180552E-5</c:v>
                </c:pt>
                <c:pt idx="882">
                  <c:v>3.2257007288564696E-5</c:v>
                </c:pt>
                <c:pt idx="883">
                  <c:v>2.4970388674629794E-5</c:v>
                </c:pt>
                <c:pt idx="884">
                  <c:v>1.7683452502535367E-5</c:v>
                </c:pt>
                <c:pt idx="885">
                  <c:v>1.0396516330440937E-5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1.34E-4</c:v>
                </c:pt>
                <c:pt idx="1">
                  <c:v>1.3399893864828209E-4</c:v>
                </c:pt>
                <c:pt idx="2">
                  <c:v>1.3399681594484627E-4</c:v>
                </c:pt>
                <c:pt idx="3">
                  <c:v>1.3399363188969251E-4</c:v>
                </c:pt>
                <c:pt idx="4">
                  <c:v>1.3398938648282087E-4</c:v>
                </c:pt>
                <c:pt idx="5">
                  <c:v>1.3398407972423128E-4</c:v>
                </c:pt>
                <c:pt idx="6">
                  <c:v>1.3397771161392379E-4</c:v>
                </c:pt>
                <c:pt idx="7">
                  <c:v>1.3397028215189841E-4</c:v>
                </c:pt>
                <c:pt idx="8">
                  <c:v>1.3396179133815509E-4</c:v>
                </c:pt>
                <c:pt idx="9">
                  <c:v>1.3395223917269386E-4</c:v>
                </c:pt>
                <c:pt idx="10">
                  <c:v>1.339416256555147E-4</c:v>
                </c:pt>
                <c:pt idx="11">
                  <c:v>1.3392995078661765E-4</c:v>
                </c:pt>
                <c:pt idx="12">
                  <c:v>1.3391721456600269E-4</c:v>
                </c:pt>
                <c:pt idx="13">
                  <c:v>1.3390341699366979E-4</c:v>
                </c:pt>
                <c:pt idx="14">
                  <c:v>1.3388855806961898E-4</c:v>
                </c:pt>
                <c:pt idx="15">
                  <c:v>1.3387263779385025E-4</c:v>
                </c:pt>
                <c:pt idx="16">
                  <c:v>1.3385565616636362E-4</c:v>
                </c:pt>
                <c:pt idx="17">
                  <c:v>1.3383761318715907E-4</c:v>
                </c:pt>
                <c:pt idx="18">
                  <c:v>1.3381850885623662E-4</c:v>
                </c:pt>
                <c:pt idx="19">
                  <c:v>1.3379834317359625E-4</c:v>
                </c:pt>
                <c:pt idx="20">
                  <c:v>1.3377711613923795E-4</c:v>
                </c:pt>
                <c:pt idx="21">
                  <c:v>1.3375482775316176E-4</c:v>
                </c:pt>
                <c:pt idx="22">
                  <c:v>1.3373147801536763E-4</c:v>
                </c:pt>
                <c:pt idx="23">
                  <c:v>1.3370706692585559E-4</c:v>
                </c:pt>
                <c:pt idx="24">
                  <c:v>1.3368159448462567E-4</c:v>
                </c:pt>
                <c:pt idx="25">
                  <c:v>1.3365506069167781E-4</c:v>
                </c:pt>
                <c:pt idx="26">
                  <c:v>1.3362746554701201E-4</c:v>
                </c:pt>
                <c:pt idx="27">
                  <c:v>1.3359880905062832E-4</c:v>
                </c:pt>
                <c:pt idx="28">
                  <c:v>1.3356909120252673E-4</c:v>
                </c:pt>
                <c:pt idx="29">
                  <c:v>1.3353831200270719E-4</c:v>
                </c:pt>
                <c:pt idx="30">
                  <c:v>1.3350647145116975E-4</c:v>
                </c:pt>
                <c:pt idx="31">
                  <c:v>1.3347356954791442E-4</c:v>
                </c:pt>
                <c:pt idx="32">
                  <c:v>1.3343960629294115E-4</c:v>
                </c:pt>
                <c:pt idx="33">
                  <c:v>1.3340458168624997E-4</c:v>
                </c:pt>
                <c:pt idx="34">
                  <c:v>1.3336849572784089E-4</c:v>
                </c:pt>
                <c:pt idx="35">
                  <c:v>1.3333134841771386E-4</c:v>
                </c:pt>
                <c:pt idx="36">
                  <c:v>1.3329313975586895E-4</c:v>
                </c:pt>
                <c:pt idx="37">
                  <c:v>1.3325386974230612E-4</c:v>
                </c:pt>
                <c:pt idx="38">
                  <c:v>1.3321353837702536E-4</c:v>
                </c:pt>
                <c:pt idx="39">
                  <c:v>1.3317214566002669E-4</c:v>
                </c:pt>
                <c:pt idx="40">
                  <c:v>1.331296915913101E-4</c:v>
                </c:pt>
                <c:pt idx="41">
                  <c:v>1.3308617617087561E-4</c:v>
                </c:pt>
                <c:pt idx="42">
                  <c:v>1.330415993987232E-4</c:v>
                </c:pt>
                <c:pt idx="43">
                  <c:v>1.3299596127485289E-4</c:v>
                </c:pt>
                <c:pt idx="44">
                  <c:v>1.3294926179926466E-4</c:v>
                </c:pt>
                <c:pt idx="45">
                  <c:v>1.3290150097195849E-4</c:v>
                </c:pt>
                <c:pt idx="46">
                  <c:v>1.3285267879293444E-4</c:v>
                </c:pt>
                <c:pt idx="47">
                  <c:v>1.3280279526219245E-4</c:v>
                </c:pt>
                <c:pt idx="48">
                  <c:v>1.3275185037973255E-4</c:v>
                </c:pt>
                <c:pt idx="49">
                  <c:v>1.3269984414555474E-4</c:v>
                </c:pt>
                <c:pt idx="50">
                  <c:v>1.3264677655965901E-4</c:v>
                </c:pt>
                <c:pt idx="51">
                  <c:v>1.3259264762204538E-4</c:v>
                </c:pt>
                <c:pt idx="52">
                  <c:v>1.3253745733271384E-4</c:v>
                </c:pt>
                <c:pt idx="53">
                  <c:v>1.3248120569166435E-4</c:v>
                </c:pt>
                <c:pt idx="54">
                  <c:v>1.3242389269889698E-4</c:v>
                </c:pt>
                <c:pt idx="55">
                  <c:v>1.3236551835441168E-4</c:v>
                </c:pt>
                <c:pt idx="56">
                  <c:v>1.3230608265820846E-4</c:v>
                </c:pt>
                <c:pt idx="57">
                  <c:v>1.3224558561028733E-4</c:v>
                </c:pt>
                <c:pt idx="58">
                  <c:v>1.3218402721064829E-4</c:v>
                </c:pt>
                <c:pt idx="59">
                  <c:v>1.3212140745929134E-4</c:v>
                </c:pt>
                <c:pt idx="60">
                  <c:v>1.3205772635621648E-4</c:v>
                </c:pt>
                <c:pt idx="61">
                  <c:v>1.3199298390142368E-4</c:v>
                </c:pt>
                <c:pt idx="62">
                  <c:v>1.3192718009491299E-4</c:v>
                </c:pt>
                <c:pt idx="63">
                  <c:v>1.3186031493668437E-4</c:v>
                </c:pt>
                <c:pt idx="64">
                  <c:v>1.3179238842673784E-4</c:v>
                </c:pt>
                <c:pt idx="65">
                  <c:v>1.3172340056507339E-4</c:v>
                </c:pt>
                <c:pt idx="66">
                  <c:v>1.3165335135169104E-4</c:v>
                </c:pt>
                <c:pt idx="67">
                  <c:v>1.3158224078659077E-4</c:v>
                </c:pt>
                <c:pt idx="68">
                  <c:v>1.3151006886977259E-4</c:v>
                </c:pt>
                <c:pt idx="69">
                  <c:v>1.314368356012365E-4</c:v>
                </c:pt>
                <c:pt idx="70">
                  <c:v>1.3136254098098247E-4</c:v>
                </c:pt>
                <c:pt idx="71">
                  <c:v>1.3128718500901053E-4</c:v>
                </c:pt>
                <c:pt idx="72">
                  <c:v>1.3121076768532071E-4</c:v>
                </c:pt>
                <c:pt idx="73">
                  <c:v>1.3113328900991295E-4</c:v>
                </c:pt>
                <c:pt idx="74">
                  <c:v>1.3105474898278727E-4</c:v>
                </c:pt>
                <c:pt idx="75">
                  <c:v>1.3097514760394369E-4</c:v>
                </c:pt>
                <c:pt idx="76">
                  <c:v>1.3089448487338219E-4</c:v>
                </c:pt>
                <c:pt idx="77">
                  <c:v>1.3081276079110276E-4</c:v>
                </c:pt>
                <c:pt idx="78">
                  <c:v>1.3072997535710544E-4</c:v>
                </c:pt>
                <c:pt idx="79">
                  <c:v>1.3064612857139018E-4</c:v>
                </c:pt>
                <c:pt idx="80">
                  <c:v>1.3056122043395702E-4</c:v>
                </c:pt>
                <c:pt idx="81">
                  <c:v>1.3047525094480596E-4</c:v>
                </c:pt>
                <c:pt idx="82">
                  <c:v>1.3038822010393697E-4</c:v>
                </c:pt>
                <c:pt idx="83">
                  <c:v>1.3030012791135007E-4</c:v>
                </c:pt>
                <c:pt idx="84">
                  <c:v>1.3021097436704523E-4</c:v>
                </c:pt>
                <c:pt idx="85">
                  <c:v>1.3012075947102251E-4</c:v>
                </c:pt>
                <c:pt idx="86">
                  <c:v>1.3002948322328188E-4</c:v>
                </c:pt>
                <c:pt idx="87">
                  <c:v>1.299371456238233E-4</c:v>
                </c:pt>
                <c:pt idx="88">
                  <c:v>1.2984374667264682E-4</c:v>
                </c:pt>
                <c:pt idx="89">
                  <c:v>1.2974928636975242E-4</c:v>
                </c:pt>
                <c:pt idx="90">
                  <c:v>1.2965376471514014E-4</c:v>
                </c:pt>
                <c:pt idx="91">
                  <c:v>1.2955718170880992E-4</c:v>
                </c:pt>
                <c:pt idx="92">
                  <c:v>1.2945953735076177E-4</c:v>
                </c:pt>
                <c:pt idx="93">
                  <c:v>1.2936083164099573E-4</c:v>
                </c:pt>
                <c:pt idx="94">
                  <c:v>1.2926106457951178E-4</c:v>
                </c:pt>
                <c:pt idx="95">
                  <c:v>1.2916023616630989E-4</c:v>
                </c:pt>
                <c:pt idx="96">
                  <c:v>1.2905834640139009E-4</c:v>
                </c:pt>
                <c:pt idx="97">
                  <c:v>1.289553952847524E-4</c:v>
                </c:pt>
                <c:pt idx="98">
                  <c:v>1.2885138281639678E-4</c:v>
                </c:pt>
                <c:pt idx="99">
                  <c:v>1.2874630899632324E-4</c:v>
                </c:pt>
                <c:pt idx="100">
                  <c:v>1.286401738245318E-4</c:v>
                </c:pt>
                <c:pt idx="101">
                  <c:v>1.2853297730102241E-4</c:v>
                </c:pt>
                <c:pt idx="102">
                  <c:v>1.2842471942579514E-4</c:v>
                </c:pt>
                <c:pt idx="103">
                  <c:v>1.2831540019884994E-4</c:v>
                </c:pt>
                <c:pt idx="104">
                  <c:v>1.2820501962018685E-4</c:v>
                </c:pt>
                <c:pt idx="105">
                  <c:v>1.2809357768980582E-4</c:v>
                </c:pt>
                <c:pt idx="106">
                  <c:v>1.2798107440770688E-4</c:v>
                </c:pt>
                <c:pt idx="107">
                  <c:v>1.2786750977389003E-4</c:v>
                </c:pt>
                <c:pt idx="108">
                  <c:v>1.2775288378835526E-4</c:v>
                </c:pt>
                <c:pt idx="109">
                  <c:v>1.2763719645110259E-4</c:v>
                </c:pt>
                <c:pt idx="110">
                  <c:v>1.27520447762132E-4</c:v>
                </c:pt>
                <c:pt idx="111">
                  <c:v>1.2740263772144348E-4</c:v>
                </c:pt>
                <c:pt idx="112">
                  <c:v>1.2728376632903705E-4</c:v>
                </c:pt>
                <c:pt idx="113">
                  <c:v>1.2716383358491273E-4</c:v>
                </c:pt>
                <c:pt idx="114">
                  <c:v>1.2704283948907047E-4</c:v>
                </c:pt>
                <c:pt idx="115">
                  <c:v>1.269207840415103E-4</c:v>
                </c:pt>
                <c:pt idx="116">
                  <c:v>1.2679766724223222E-4</c:v>
                </c:pt>
                <c:pt idx="117">
                  <c:v>1.2667348909123623E-4</c:v>
                </c:pt>
                <c:pt idx="118">
                  <c:v>1.265482495885223E-4</c:v>
                </c:pt>
                <c:pt idx="119">
                  <c:v>1.2642194873409049E-4</c:v>
                </c:pt>
                <c:pt idx="120">
                  <c:v>1.2629458652794074E-4</c:v>
                </c:pt>
                <c:pt idx="121">
                  <c:v>1.261661629700731E-4</c:v>
                </c:pt>
                <c:pt idx="122">
                  <c:v>1.2603667806048753E-4</c:v>
                </c:pt>
                <c:pt idx="123">
                  <c:v>1.2590613179918404E-4</c:v>
                </c:pt>
                <c:pt idx="124">
                  <c:v>1.2577452418616265E-4</c:v>
                </c:pt>
                <c:pt idx="125">
                  <c:v>1.2564185522142334E-4</c:v>
                </c:pt>
                <c:pt idx="126">
                  <c:v>1.255081249049661E-4</c:v>
                </c:pt>
                <c:pt idx="127">
                  <c:v>1.2537333323679097E-4</c:v>
                </c:pt>
                <c:pt idx="128">
                  <c:v>1.252374802168979E-4</c:v>
                </c:pt>
                <c:pt idx="129">
                  <c:v>1.2510056584528695E-4</c:v>
                </c:pt>
                <c:pt idx="130">
                  <c:v>1.2496259012195805E-4</c:v>
                </c:pt>
                <c:pt idx="131">
                  <c:v>1.2482355304691125E-4</c:v>
                </c:pt>
                <c:pt idx="132">
                  <c:v>1.2468345462014654E-4</c:v>
                </c:pt>
                <c:pt idx="133">
                  <c:v>1.2454229484166392E-4</c:v>
                </c:pt>
                <c:pt idx="134">
                  <c:v>1.2440007371146335E-4</c:v>
                </c:pt>
                <c:pt idx="135">
                  <c:v>1.2425679122954491E-4</c:v>
                </c:pt>
                <c:pt idx="136">
                  <c:v>1.2411244739590855E-4</c:v>
                </c:pt>
                <c:pt idx="137">
                  <c:v>1.2396704221055425E-4</c:v>
                </c:pt>
                <c:pt idx="138">
                  <c:v>1.2382057567348205E-4</c:v>
                </c:pt>
                <c:pt idx="139">
                  <c:v>1.2367304778469193E-4</c:v>
                </c:pt>
                <c:pt idx="140">
                  <c:v>1.235244585441839E-4</c:v>
                </c:pt>
                <c:pt idx="141">
                  <c:v>1.2337480795195796E-4</c:v>
                </c:pt>
                <c:pt idx="142">
                  <c:v>1.232240960080141E-4</c:v>
                </c:pt>
                <c:pt idx="143">
                  <c:v>1.2307232271235234E-4</c:v>
                </c:pt>
                <c:pt idx="144">
                  <c:v>1.2291948806497264E-4</c:v>
                </c:pt>
                <c:pt idx="145">
                  <c:v>1.2276559206587505E-4</c:v>
                </c:pt>
                <c:pt idx="146">
                  <c:v>1.2261063471505953E-4</c:v>
                </c:pt>
                <c:pt idx="147">
                  <c:v>1.2245461601252609E-4</c:v>
                </c:pt>
                <c:pt idx="148">
                  <c:v>1.2229753595827475E-4</c:v>
                </c:pt>
                <c:pt idx="149">
                  <c:v>1.2213939455230549E-4</c:v>
                </c:pt>
                <c:pt idx="150">
                  <c:v>1.2198019179461831E-4</c:v>
                </c:pt>
                <c:pt idx="151">
                  <c:v>1.2181992768521321E-4</c:v>
                </c:pt>
                <c:pt idx="152">
                  <c:v>1.2165860222409022E-4</c:v>
                </c:pt>
                <c:pt idx="153">
                  <c:v>1.2149621541124929E-4</c:v>
                </c:pt>
                <c:pt idx="154">
                  <c:v>1.2133276724669047E-4</c:v>
                </c:pt>
                <c:pt idx="155">
                  <c:v>1.2116825773041371E-4</c:v>
                </c:pt>
                <c:pt idx="156">
                  <c:v>1.2100268686241906E-4</c:v>
                </c:pt>
                <c:pt idx="157">
                  <c:v>1.2083605464270648E-4</c:v>
                </c:pt>
                <c:pt idx="158">
                  <c:v>1.2066836107127599E-4</c:v>
                </c:pt>
                <c:pt idx="159">
                  <c:v>1.2049960614812758E-4</c:v>
                </c:pt>
                <c:pt idx="160">
                  <c:v>1.2032978987326127E-4</c:v>
                </c:pt>
                <c:pt idx="161">
                  <c:v>1.2015891224667703E-4</c:v>
                </c:pt>
                <c:pt idx="162">
                  <c:v>1.1998697326837488E-4</c:v>
                </c:pt>
                <c:pt idx="163">
                  <c:v>1.1981397293835483E-4</c:v>
                </c:pt>
                <c:pt idx="164">
                  <c:v>1.1963991125661685E-4</c:v>
                </c:pt>
                <c:pt idx="165">
                  <c:v>1.1946478822316096E-4</c:v>
                </c:pt>
                <c:pt idx="166">
                  <c:v>1.1928860383798714E-4</c:v>
                </c:pt>
                <c:pt idx="167">
                  <c:v>1.1911135810109543E-4</c:v>
                </c:pt>
                <c:pt idx="168">
                  <c:v>1.1893305101248579E-4</c:v>
                </c:pt>
                <c:pt idx="169">
                  <c:v>1.1875368257215824E-4</c:v>
                </c:pt>
                <c:pt idx="170">
                  <c:v>1.1857325278011278E-4</c:v>
                </c:pt>
                <c:pt idx="171">
                  <c:v>1.1839176163634939E-4</c:v>
                </c:pt>
                <c:pt idx="172">
                  <c:v>1.182092091408681E-4</c:v>
                </c:pt>
                <c:pt idx="173">
                  <c:v>1.1802559529366889E-4</c:v>
                </c:pt>
                <c:pt idx="174">
                  <c:v>1.1784092009475177E-4</c:v>
                </c:pt>
                <c:pt idx="175">
                  <c:v>1.1765518354411674E-4</c:v>
                </c:pt>
                <c:pt idx="176">
                  <c:v>1.1746838564176378E-4</c:v>
                </c:pt>
                <c:pt idx="177">
                  <c:v>1.1728052638769292E-4</c:v>
                </c:pt>
                <c:pt idx="178">
                  <c:v>1.1709160578190413E-4</c:v>
                </c:pt>
                <c:pt idx="179">
                  <c:v>1.1690162382439744E-4</c:v>
                </c:pt>
                <c:pt idx="180">
                  <c:v>1.1671058051517282E-4</c:v>
                </c:pt>
                <c:pt idx="181">
                  <c:v>1.165184758542303E-4</c:v>
                </c:pt>
                <c:pt idx="182">
                  <c:v>1.1632530984156986E-4</c:v>
                </c:pt>
                <c:pt idx="183">
                  <c:v>1.1613108247719152E-4</c:v>
                </c:pt>
                <c:pt idx="184">
                  <c:v>1.1593579376109524E-4</c:v>
                </c:pt>
                <c:pt idx="185">
                  <c:v>1.1573944369328106E-4</c:v>
                </c:pt>
                <c:pt idx="186">
                  <c:v>1.1554203227374897E-4</c:v>
                </c:pt>
                <c:pt idx="187">
                  <c:v>1.1534355950249895E-4</c:v>
                </c:pt>
                <c:pt idx="188">
                  <c:v>1.1514402537953103E-4</c:v>
                </c:pt>
                <c:pt idx="189">
                  <c:v>1.1494342990484519E-4</c:v>
                </c:pt>
                <c:pt idx="190">
                  <c:v>1.1474177307844142E-4</c:v>
                </c:pt>
                <c:pt idx="191">
                  <c:v>1.1453905490031976E-4</c:v>
                </c:pt>
                <c:pt idx="192">
                  <c:v>1.1433527537048018E-4</c:v>
                </c:pt>
                <c:pt idx="193">
                  <c:v>1.1413043448892267E-4</c:v>
                </c:pt>
                <c:pt idx="194">
                  <c:v>1.1392453225564726E-4</c:v>
                </c:pt>
                <c:pt idx="195">
                  <c:v>1.1371756867065394E-4</c:v>
                </c:pt>
                <c:pt idx="196">
                  <c:v>1.1350954373394269E-4</c:v>
                </c:pt>
                <c:pt idx="197">
                  <c:v>1.1330045744551353E-4</c:v>
                </c:pt>
                <c:pt idx="198">
                  <c:v>1.1309030980536646E-4</c:v>
                </c:pt>
                <c:pt idx="199">
                  <c:v>1.1287910081350148E-4</c:v>
                </c:pt>
                <c:pt idx="200">
                  <c:v>1.1266683046991858E-4</c:v>
                </c:pt>
                <c:pt idx="201">
                  <c:v>1.1245349877461776E-4</c:v>
                </c:pt>
                <c:pt idx="202">
                  <c:v>1.1223910572759905E-4</c:v>
                </c:pt>
                <c:pt idx="203">
                  <c:v>1.1202365132886239E-4</c:v>
                </c:pt>
                <c:pt idx="204">
                  <c:v>1.1180713557840783E-4</c:v>
                </c:pt>
                <c:pt idx="205">
                  <c:v>1.1158955847623537E-4</c:v>
                </c:pt>
                <c:pt idx="206">
                  <c:v>1.1137092002234498E-4</c:v>
                </c:pt>
                <c:pt idx="207">
                  <c:v>1.1115122021673667E-4</c:v>
                </c:pt>
                <c:pt idx="208">
                  <c:v>1.1093045905941046E-4</c:v>
                </c:pt>
                <c:pt idx="209">
                  <c:v>1.1070863655036633E-4</c:v>
                </c:pt>
                <c:pt idx="210">
                  <c:v>1.1048575268960429E-4</c:v>
                </c:pt>
                <c:pt idx="211">
                  <c:v>1.1026180747712433E-4</c:v>
                </c:pt>
                <c:pt idx="212">
                  <c:v>1.1003680091292645E-4</c:v>
                </c:pt>
                <c:pt idx="213">
                  <c:v>1.0981073299701066E-4</c:v>
                </c:pt>
                <c:pt idx="214">
                  <c:v>1.0958360372937695E-4</c:v>
                </c:pt>
                <c:pt idx="215">
                  <c:v>1.0935541311002534E-4</c:v>
                </c:pt>
                <c:pt idx="216">
                  <c:v>1.091261611389558E-4</c:v>
                </c:pt>
                <c:pt idx="217">
                  <c:v>1.0889584781616836E-4</c:v>
                </c:pt>
                <c:pt idx="218">
                  <c:v>1.0866447314166299E-4</c:v>
                </c:pt>
                <c:pt idx="219">
                  <c:v>1.0843203711543972E-4</c:v>
                </c:pt>
                <c:pt idx="220">
                  <c:v>1.0819853973749853E-4</c:v>
                </c:pt>
                <c:pt idx="221">
                  <c:v>1.0796398100783943E-4</c:v>
                </c:pt>
                <c:pt idx="222">
                  <c:v>1.0772836092646241E-4</c:v>
                </c:pt>
                <c:pt idx="223">
                  <c:v>1.0749167949336747E-4</c:v>
                </c:pt>
                <c:pt idx="224">
                  <c:v>1.0725393670855462E-4</c:v>
                </c:pt>
                <c:pt idx="225">
                  <c:v>1.0701513257202385E-4</c:v>
                </c:pt>
                <c:pt idx="226">
                  <c:v>1.0677526708377519E-4</c:v>
                </c:pt>
                <c:pt idx="227">
                  <c:v>1.0653434024380858E-4</c:v>
                </c:pt>
                <c:pt idx="228">
                  <c:v>1.0629235205212408E-4</c:v>
                </c:pt>
                <c:pt idx="229">
                  <c:v>1.0604930250872166E-4</c:v>
                </c:pt>
                <c:pt idx="230">
                  <c:v>1.0580519161360132E-4</c:v>
                </c:pt>
                <c:pt idx="231">
                  <c:v>1.0556001936676308E-4</c:v>
                </c:pt>
                <c:pt idx="232">
                  <c:v>1.0531378576820692E-4</c:v>
                </c:pt>
                <c:pt idx="233">
                  <c:v>1.0506649081793283E-4</c:v>
                </c:pt>
                <c:pt idx="234">
                  <c:v>1.0481813451594084E-4</c:v>
                </c:pt>
                <c:pt idx="235">
                  <c:v>1.0456871686223093E-4</c:v>
                </c:pt>
                <c:pt idx="236">
                  <c:v>1.0431823785680311E-4</c:v>
                </c:pt>
                <c:pt idx="237">
                  <c:v>1.0406669749965737E-4</c:v>
                </c:pt>
                <c:pt idx="238">
                  <c:v>1.0381409579079372E-4</c:v>
                </c:pt>
                <c:pt idx="239">
                  <c:v>1.0356043273021215E-4</c:v>
                </c:pt>
                <c:pt idx="240">
                  <c:v>1.0330570831791267E-4</c:v>
                </c:pt>
                <c:pt idx="241">
                  <c:v>1.0304992255389528E-4</c:v>
                </c:pt>
                <c:pt idx="242">
                  <c:v>1.0279307543815997E-4</c:v>
                </c:pt>
                <c:pt idx="243">
                  <c:v>1.0253516697070674E-4</c:v>
                </c:pt>
                <c:pt idx="244">
                  <c:v>1.022761971515356E-4</c:v>
                </c:pt>
                <c:pt idx="245">
                  <c:v>1.0201616598064655E-4</c:v>
                </c:pt>
                <c:pt idx="246">
                  <c:v>1.0175507345803958E-4</c:v>
                </c:pt>
                <c:pt idx="247">
                  <c:v>1.014929195837147E-4</c:v>
                </c:pt>
                <c:pt idx="248">
                  <c:v>1.0122970435767189E-4</c:v>
                </c:pt>
                <c:pt idx="249">
                  <c:v>1.0096542777991119E-4</c:v>
                </c:pt>
                <c:pt idx="250">
                  <c:v>1.0070008985043258E-4</c:v>
                </c:pt>
                <c:pt idx="251">
                  <c:v>1.0043369056923602E-4</c:v>
                </c:pt>
                <c:pt idx="252">
                  <c:v>1.0016622993632157E-4</c:v>
                </c:pt>
                <c:pt idx="253">
                  <c:v>9.9897707951689211E-5</c:v>
                </c:pt>
                <c:pt idx="254">
                  <c:v>9.9628124615338924E-5</c:v>
                </c:pt>
                <c:pt idx="255">
                  <c:v>9.9357479927270726E-5</c:v>
                </c:pt>
                <c:pt idx="256">
                  <c:v>9.9085773887484617E-5</c:v>
                </c:pt>
                <c:pt idx="257">
                  <c:v>9.8813006495980583E-5</c:v>
                </c:pt>
                <c:pt idx="258">
                  <c:v>9.8539177752758638E-5</c:v>
                </c:pt>
                <c:pt idx="259">
                  <c:v>9.8264287657818782E-5</c:v>
                </c:pt>
                <c:pt idx="260">
                  <c:v>9.7988336211161014E-5</c:v>
                </c:pt>
                <c:pt idx="261">
                  <c:v>9.7711323412785322E-5</c:v>
                </c:pt>
                <c:pt idx="262">
                  <c:v>9.7433249262691719E-5</c:v>
                </c:pt>
                <c:pt idx="263">
                  <c:v>9.7154113760880204E-5</c:v>
                </c:pt>
                <c:pt idx="264">
                  <c:v>9.6873916907350778E-5</c:v>
                </c:pt>
                <c:pt idx="265">
                  <c:v>9.6592658702103441E-5</c:v>
                </c:pt>
                <c:pt idx="266">
                  <c:v>9.6310339145138179E-5</c:v>
                </c:pt>
                <c:pt idx="267">
                  <c:v>9.6026958236455006E-5</c:v>
                </c:pt>
                <c:pt idx="268">
                  <c:v>9.5742515976053922E-5</c:v>
                </c:pt>
                <c:pt idx="269">
                  <c:v>9.5457012363934926E-5</c:v>
                </c:pt>
                <c:pt idx="270">
                  <c:v>9.5170447400098006E-5</c:v>
                </c:pt>
                <c:pt idx="271">
                  <c:v>9.4882821084543175E-5</c:v>
                </c:pt>
                <c:pt idx="272">
                  <c:v>9.4594133417270432E-5</c:v>
                </c:pt>
                <c:pt idx="273">
                  <c:v>9.4304384398279778E-5</c:v>
                </c:pt>
                <c:pt idx="274">
                  <c:v>9.4013574027571186E-5</c:v>
                </c:pt>
                <c:pt idx="275">
                  <c:v>9.3721906222027736E-5</c:v>
                </c:pt>
                <c:pt idx="276">
                  <c:v>9.3429177925175152E-5</c:v>
                </c:pt>
                <c:pt idx="277">
                  <c:v>9.3135389137013447E-5</c:v>
                </c:pt>
                <c:pt idx="278">
                  <c:v>9.2840539857542607E-5</c:v>
                </c:pt>
                <c:pt idx="279">
                  <c:v>9.2544630086762659E-5</c:v>
                </c:pt>
                <c:pt idx="280">
                  <c:v>9.2247659824673577E-5</c:v>
                </c:pt>
                <c:pt idx="281">
                  <c:v>9.1949629071275374E-5</c:v>
                </c:pt>
                <c:pt idx="282">
                  <c:v>9.1650537826568036E-5</c:v>
                </c:pt>
                <c:pt idx="283">
                  <c:v>9.1350386090551563E-5</c:v>
                </c:pt>
                <c:pt idx="284">
                  <c:v>9.1049173863225983E-5</c:v>
                </c:pt>
                <c:pt idx="285">
                  <c:v>9.0746901144591268E-5</c:v>
                </c:pt>
                <c:pt idx="286">
                  <c:v>9.0443567934647446E-5</c:v>
                </c:pt>
                <c:pt idx="287">
                  <c:v>9.0139174233394489E-5</c:v>
                </c:pt>
                <c:pt idx="288">
                  <c:v>8.9833720040832397E-5</c:v>
                </c:pt>
                <c:pt idx="289">
                  <c:v>8.9527205356961184E-5</c:v>
                </c:pt>
                <c:pt idx="290">
                  <c:v>8.9219630181780837E-5</c:v>
                </c:pt>
                <c:pt idx="291">
                  <c:v>8.8910994515291382E-5</c:v>
                </c:pt>
                <c:pt idx="292">
                  <c:v>8.8601298357492793E-5</c:v>
                </c:pt>
                <c:pt idx="293">
                  <c:v>8.8290541708385082E-5</c:v>
                </c:pt>
                <c:pt idx="294">
                  <c:v>8.7978724567968237E-5</c:v>
                </c:pt>
                <c:pt idx="295">
                  <c:v>8.7665846936242284E-5</c:v>
                </c:pt>
                <c:pt idx="296">
                  <c:v>8.7351908813207196E-5</c:v>
                </c:pt>
                <c:pt idx="297">
                  <c:v>8.7036910198862974E-5</c:v>
                </c:pt>
                <c:pt idx="298">
                  <c:v>8.6720851093209644E-5</c:v>
                </c:pt>
                <c:pt idx="299">
                  <c:v>8.640373149624718E-5</c:v>
                </c:pt>
                <c:pt idx="300">
                  <c:v>8.6085551407975581E-5</c:v>
                </c:pt>
                <c:pt idx="301">
                  <c:v>8.5766310828394875E-5</c:v>
                </c:pt>
                <c:pt idx="302">
                  <c:v>8.5446009757505034E-5</c:v>
                </c:pt>
                <c:pt idx="303">
                  <c:v>8.5124648195306058E-5</c:v>
                </c:pt>
                <c:pt idx="304">
                  <c:v>8.4802226141797974E-5</c:v>
                </c:pt>
                <c:pt idx="305">
                  <c:v>8.4478743596980757E-5</c:v>
                </c:pt>
                <c:pt idx="306">
                  <c:v>8.4154200560854404E-5</c:v>
                </c:pt>
                <c:pt idx="307">
                  <c:v>8.3828597033418944E-5</c:v>
                </c:pt>
                <c:pt idx="308">
                  <c:v>8.3501933014674349E-5</c:v>
                </c:pt>
                <c:pt idx="309">
                  <c:v>8.317420850462062E-5</c:v>
                </c:pt>
                <c:pt idx="310">
                  <c:v>8.2845423503257783E-5</c:v>
                </c:pt>
                <c:pt idx="311">
                  <c:v>8.2515578010585811E-5</c:v>
                </c:pt>
                <c:pt idx="312">
                  <c:v>8.2184672026604732E-5</c:v>
                </c:pt>
                <c:pt idx="313">
                  <c:v>8.1852705551314504E-5</c:v>
                </c:pt>
                <c:pt idx="314">
                  <c:v>8.1519678584715156E-5</c:v>
                </c:pt>
                <c:pt idx="315">
                  <c:v>8.1185591126806686E-5</c:v>
                </c:pt>
                <c:pt idx="316">
                  <c:v>8.0850443177589096E-5</c:v>
                </c:pt>
                <c:pt idx="317">
                  <c:v>8.051423473706237E-5</c:v>
                </c:pt>
                <c:pt idx="318">
                  <c:v>8.0176965805226524E-5</c:v>
                </c:pt>
                <c:pt idx="319">
                  <c:v>7.9838636382081557E-5</c:v>
                </c:pt>
                <c:pt idx="320">
                  <c:v>7.9499246467627454E-5</c:v>
                </c:pt>
                <c:pt idx="321">
                  <c:v>7.9158796061864231E-5</c:v>
                </c:pt>
                <c:pt idx="322">
                  <c:v>7.8817285164791887E-5</c:v>
                </c:pt>
                <c:pt idx="323">
                  <c:v>7.8474713776410408E-5</c:v>
                </c:pt>
                <c:pt idx="324">
                  <c:v>7.8131081896719808E-5</c:v>
                </c:pt>
                <c:pt idx="325">
                  <c:v>7.7786389525720087E-5</c:v>
                </c:pt>
                <c:pt idx="326">
                  <c:v>7.7440636663411245E-5</c:v>
                </c:pt>
                <c:pt idx="327">
                  <c:v>7.7093823309793254E-5</c:v>
                </c:pt>
                <c:pt idx="328">
                  <c:v>7.6745949464866156E-5</c:v>
                </c:pt>
                <c:pt idx="329">
                  <c:v>7.6397015128629924E-5</c:v>
                </c:pt>
                <c:pt idx="330">
                  <c:v>7.6047020301084583E-5</c:v>
                </c:pt>
                <c:pt idx="331">
                  <c:v>7.5695964982230109E-5</c:v>
                </c:pt>
                <c:pt idx="332">
                  <c:v>7.5343849172066499E-5</c:v>
                </c:pt>
                <c:pt idx="333">
                  <c:v>7.4990672870593782E-5</c:v>
                </c:pt>
                <c:pt idx="334">
                  <c:v>7.4636436077811931E-5</c:v>
                </c:pt>
                <c:pt idx="335">
                  <c:v>7.4281138793720944E-5</c:v>
                </c:pt>
                <c:pt idx="336">
                  <c:v>7.392478101832085E-5</c:v>
                </c:pt>
                <c:pt idx="337">
                  <c:v>7.3567362751611622E-5</c:v>
                </c:pt>
                <c:pt idx="338">
                  <c:v>7.3208883993593259E-5</c:v>
                </c:pt>
                <c:pt idx="339">
                  <c:v>7.2849344744265788E-5</c:v>
                </c:pt>
                <c:pt idx="340">
                  <c:v>7.2488745003629183E-5</c:v>
                </c:pt>
                <c:pt idx="341">
                  <c:v>7.2127084771683457E-5</c:v>
                </c:pt>
                <c:pt idx="342">
                  <c:v>7.1764364048428596E-5</c:v>
                </c:pt>
                <c:pt idx="343">
                  <c:v>7.1400582833864613E-5</c:v>
                </c:pt>
                <c:pt idx="344">
                  <c:v>7.103574112799151E-5</c:v>
                </c:pt>
                <c:pt idx="345">
                  <c:v>7.0669838930809272E-5</c:v>
                </c:pt>
                <c:pt idx="346">
                  <c:v>7.0302876242317927E-5</c:v>
                </c:pt>
                <c:pt idx="347">
                  <c:v>6.9934853062517447E-5</c:v>
                </c:pt>
                <c:pt idx="348">
                  <c:v>6.9565769391407832E-5</c:v>
                </c:pt>
                <c:pt idx="349">
                  <c:v>6.9195625228989096E-5</c:v>
                </c:pt>
                <c:pt idx="350">
                  <c:v>6.882442057526124E-5</c:v>
                </c:pt>
                <c:pt idx="351">
                  <c:v>6.8452155430224248E-5</c:v>
                </c:pt>
                <c:pt idx="352">
                  <c:v>6.8078829793878149E-5</c:v>
                </c:pt>
                <c:pt idx="353">
                  <c:v>6.7704443666222915E-5</c:v>
                </c:pt>
                <c:pt idx="354">
                  <c:v>6.732899704725856E-5</c:v>
                </c:pt>
                <c:pt idx="355">
                  <c:v>6.6952489936985071E-5</c:v>
                </c:pt>
                <c:pt idx="356">
                  <c:v>6.657492233540246E-5</c:v>
                </c:pt>
                <c:pt idx="357">
                  <c:v>6.6196294242510715E-5</c:v>
                </c:pt>
                <c:pt idx="358">
                  <c:v>6.5816605658309863E-5</c:v>
                </c:pt>
                <c:pt idx="359">
                  <c:v>6.5435856582799875E-5</c:v>
                </c:pt>
                <c:pt idx="360">
                  <c:v>6.5054047015980767E-5</c:v>
                </c:pt>
                <c:pt idx="361">
                  <c:v>6.4671176957852537E-5</c:v>
                </c:pt>
                <c:pt idx="362">
                  <c:v>6.4287246408415173E-5</c:v>
                </c:pt>
                <c:pt idx="363">
                  <c:v>6.3902255367668674E-5</c:v>
                </c:pt>
                <c:pt idx="364">
                  <c:v>6.3516203835613068E-5</c:v>
                </c:pt>
                <c:pt idx="365">
                  <c:v>6.3129091812248327E-5</c:v>
                </c:pt>
                <c:pt idx="366">
                  <c:v>6.2740919297574465E-5</c:v>
                </c:pt>
                <c:pt idx="367">
                  <c:v>6.2351686291591481E-5</c:v>
                </c:pt>
                <c:pt idx="368">
                  <c:v>6.1961392794299364E-5</c:v>
                </c:pt>
                <c:pt idx="369">
                  <c:v>6.1570038805698125E-5</c:v>
                </c:pt>
                <c:pt idx="370">
                  <c:v>6.1177624325787751E-5</c:v>
                </c:pt>
                <c:pt idx="371">
                  <c:v>6.0784149354568256E-5</c:v>
                </c:pt>
                <c:pt idx="372">
                  <c:v>6.0389613892039641E-5</c:v>
                </c:pt>
                <c:pt idx="373">
                  <c:v>5.9994017938201904E-5</c:v>
                </c:pt>
                <c:pt idx="374">
                  <c:v>5.9597361493055046E-5</c:v>
                </c:pt>
                <c:pt idx="375">
                  <c:v>5.9199644556599053E-5</c:v>
                </c:pt>
                <c:pt idx="376">
                  <c:v>5.8800867128833926E-5</c:v>
                </c:pt>
                <c:pt idx="377">
                  <c:v>5.8401029209759691E-5</c:v>
                </c:pt>
                <c:pt idx="378">
                  <c:v>5.8000130799376322E-5</c:v>
                </c:pt>
                <c:pt idx="379">
                  <c:v>5.7598171897683818E-5</c:v>
                </c:pt>
                <c:pt idx="380">
                  <c:v>5.7195152504682206E-5</c:v>
                </c:pt>
                <c:pt idx="381">
                  <c:v>5.679107262037146E-5</c:v>
                </c:pt>
                <c:pt idx="382">
                  <c:v>5.6385932244751606E-5</c:v>
                </c:pt>
                <c:pt idx="383">
                  <c:v>5.5979731377822604E-5</c:v>
                </c:pt>
                <c:pt idx="384">
                  <c:v>5.5572470019584481E-5</c:v>
                </c:pt>
                <c:pt idx="385">
                  <c:v>5.5164148170037237E-5</c:v>
                </c:pt>
                <c:pt idx="386">
                  <c:v>5.4754765829180858E-5</c:v>
                </c:pt>
                <c:pt idx="387">
                  <c:v>5.4344322997015371E-5</c:v>
                </c:pt>
                <c:pt idx="388">
                  <c:v>5.393281967354075E-5</c:v>
                </c:pt>
                <c:pt idx="389">
                  <c:v>5.3520255858757008E-5</c:v>
                </c:pt>
                <c:pt idx="390">
                  <c:v>5.3106631552664131E-5</c:v>
                </c:pt>
                <c:pt idx="391">
                  <c:v>5.2691946755262134E-5</c:v>
                </c:pt>
                <c:pt idx="392">
                  <c:v>5.2276201466551001E-5</c:v>
                </c:pt>
                <c:pt idx="393">
                  <c:v>5.1859395686530761E-5</c:v>
                </c:pt>
                <c:pt idx="394">
                  <c:v>5.1441529415201386E-5</c:v>
                </c:pt>
                <c:pt idx="395">
                  <c:v>5.1022602652562891E-5</c:v>
                </c:pt>
                <c:pt idx="396">
                  <c:v>5.0602615398615274E-5</c:v>
                </c:pt>
                <c:pt idx="397">
                  <c:v>5.0181567653358509E-5</c:v>
                </c:pt>
                <c:pt idx="398">
                  <c:v>4.9759459416792636E-5</c:v>
                </c:pt>
                <c:pt idx="399">
                  <c:v>4.9336290688917629E-5</c:v>
                </c:pt>
                <c:pt idx="400">
                  <c:v>4.8912061469733514E-5</c:v>
                </c:pt>
                <c:pt idx="401">
                  <c:v>4.8486771759240265E-5</c:v>
                </c:pt>
                <c:pt idx="402">
                  <c:v>4.806042155743788E-5</c:v>
                </c:pt>
                <c:pt idx="403">
                  <c:v>4.7633010864326389E-5</c:v>
                </c:pt>
                <c:pt idx="404">
                  <c:v>4.7204539679905763E-5</c:v>
                </c:pt>
                <c:pt idx="405">
                  <c:v>4.6775008004176002E-5</c:v>
                </c:pt>
                <c:pt idx="406">
                  <c:v>4.634441583713712E-5</c:v>
                </c:pt>
                <c:pt idx="407">
                  <c:v>4.5912763178789117E-5</c:v>
                </c:pt>
                <c:pt idx="408">
                  <c:v>4.5480050029131992E-5</c:v>
                </c:pt>
                <c:pt idx="409">
                  <c:v>4.5046276388165747E-5</c:v>
                </c:pt>
                <c:pt idx="410">
                  <c:v>4.4611442255890367E-5</c:v>
                </c:pt>
                <c:pt idx="411">
                  <c:v>4.4175547632305853E-5</c:v>
                </c:pt>
                <c:pt idx="412">
                  <c:v>4.373859251741223E-5</c:v>
                </c:pt>
                <c:pt idx="413">
                  <c:v>4.3300576911209474E-5</c:v>
                </c:pt>
                <c:pt idx="414">
                  <c:v>4.2861500813697582E-5</c:v>
                </c:pt>
                <c:pt idx="415">
                  <c:v>4.2421364224876583E-5</c:v>
                </c:pt>
                <c:pt idx="416">
                  <c:v>4.198016714474645E-5</c:v>
                </c:pt>
                <c:pt idx="417">
                  <c:v>4.1537909573307209E-5</c:v>
                </c:pt>
                <c:pt idx="418">
                  <c:v>4.1094591510558819E-5</c:v>
                </c:pt>
                <c:pt idx="419">
                  <c:v>4.0650212956501309E-5</c:v>
                </c:pt>
                <c:pt idx="420">
                  <c:v>4.0204773911134677E-5</c:v>
                </c:pt>
                <c:pt idx="421">
                  <c:v>3.9758274374458911E-5</c:v>
                </c:pt>
                <c:pt idx="422">
                  <c:v>3.9310714346474037E-5</c:v>
                </c:pt>
                <c:pt idx="423">
                  <c:v>3.8862093827180029E-5</c:v>
                </c:pt>
                <c:pt idx="424">
                  <c:v>3.84124128165769E-5</c:v>
                </c:pt>
                <c:pt idx="425">
                  <c:v>3.7961671314664636E-5</c:v>
                </c:pt>
                <c:pt idx="426">
                  <c:v>3.750986932144325E-5</c:v>
                </c:pt>
                <c:pt idx="427">
                  <c:v>3.7057006836912731E-5</c:v>
                </c:pt>
                <c:pt idx="428">
                  <c:v>3.6603083861073103E-5</c:v>
                </c:pt>
                <c:pt idx="429">
                  <c:v>3.6148100393924328E-5</c:v>
                </c:pt>
                <c:pt idx="430">
                  <c:v>3.5692056435466445E-5</c:v>
                </c:pt>
                <c:pt idx="431">
                  <c:v>3.5234951985699427E-5</c:v>
                </c:pt>
                <c:pt idx="432">
                  <c:v>3.4776787044623302E-5</c:v>
                </c:pt>
                <c:pt idx="433">
                  <c:v>3.4317561612238028E-5</c:v>
                </c:pt>
                <c:pt idx="434">
                  <c:v>3.3857275688543647E-5</c:v>
                </c:pt>
                <c:pt idx="435">
                  <c:v>3.3395929273540145E-5</c:v>
                </c:pt>
                <c:pt idx="436">
                  <c:v>3.2933522367227495E-5</c:v>
                </c:pt>
                <c:pt idx="437">
                  <c:v>3.2470054969605737E-5</c:v>
                </c:pt>
                <c:pt idx="438">
                  <c:v>3.2005527080674831E-5</c:v>
                </c:pt>
                <c:pt idx="439">
                  <c:v>3.1539938700434831E-5</c:v>
                </c:pt>
                <c:pt idx="440">
                  <c:v>3.1073289828885682E-5</c:v>
                </c:pt>
                <c:pt idx="441">
                  <c:v>3.0605580466027427E-5</c:v>
                </c:pt>
                <c:pt idx="442">
                  <c:v>3.0136810611860036E-5</c:v>
                </c:pt>
                <c:pt idx="443">
                  <c:v>2.9666980266383511E-5</c:v>
                </c:pt>
                <c:pt idx="444">
                  <c:v>2.9196089429597879E-5</c:v>
                </c:pt>
                <c:pt idx="445">
                  <c:v>2.8724138101503098E-5</c:v>
                </c:pt>
                <c:pt idx="446">
                  <c:v>2.8251126282099223E-5</c:v>
                </c:pt>
                <c:pt idx="447">
                  <c:v>2.77770539713862E-5</c:v>
                </c:pt>
                <c:pt idx="448">
                  <c:v>2.7301921169364069E-5</c:v>
                </c:pt>
                <c:pt idx="449">
                  <c:v>2.6825727876032791E-5</c:v>
                </c:pt>
                <c:pt idx="450">
                  <c:v>2.6348474091392391E-5</c:v>
                </c:pt>
                <c:pt idx="451">
                  <c:v>2.5870159815442884E-5</c:v>
                </c:pt>
                <c:pt idx="452">
                  <c:v>2.5390785048184228E-5</c:v>
                </c:pt>
                <c:pt idx="453">
                  <c:v>2.4910349789616465E-5</c:v>
                </c:pt>
                <c:pt idx="454">
                  <c:v>2.4428854039739567E-5</c:v>
                </c:pt>
                <c:pt idx="455">
                  <c:v>2.3946297798553562E-5</c:v>
                </c:pt>
                <c:pt idx="456">
                  <c:v>2.3462681066058408E-5</c:v>
                </c:pt>
                <c:pt idx="457">
                  <c:v>2.2978003842254134E-5</c:v>
                </c:pt>
                <c:pt idx="458">
                  <c:v>2.2492266127140738E-5</c:v>
                </c:pt>
                <c:pt idx="459">
                  <c:v>2.2005467920718208E-5</c:v>
                </c:pt>
                <c:pt idx="460">
                  <c:v>2.151760922298657E-5</c:v>
                </c:pt>
                <c:pt idx="461">
                  <c:v>2.1028690033945798E-5</c:v>
                </c:pt>
                <c:pt idx="462">
                  <c:v>2.0538710353595904E-5</c:v>
                </c:pt>
                <c:pt idx="463">
                  <c:v>2.0047670181936889E-5</c:v>
                </c:pt>
                <c:pt idx="464">
                  <c:v>1.9555569518968726E-5</c:v>
                </c:pt>
                <c:pt idx="465">
                  <c:v>1.9062408364691456E-5</c:v>
                </c:pt>
                <c:pt idx="466">
                  <c:v>1.8568186719105051E-5</c:v>
                </c:pt>
                <c:pt idx="467">
                  <c:v>1.8072904582209538E-5</c:v>
                </c:pt>
                <c:pt idx="468">
                  <c:v>1.7576561954004877E-5</c:v>
                </c:pt>
                <c:pt idx="469">
                  <c:v>1.7079158834491109E-5</c:v>
                </c:pt>
                <c:pt idx="470">
                  <c:v>1.658069522366822E-5</c:v>
                </c:pt>
                <c:pt idx="471">
                  <c:v>1.6081171121536182E-5</c:v>
                </c:pt>
                <c:pt idx="472">
                  <c:v>1.5580586528095037E-5</c:v>
                </c:pt>
                <c:pt idx="473">
                  <c:v>1.5078941443344744E-5</c:v>
                </c:pt>
                <c:pt idx="474">
                  <c:v>1.4576235867285356E-5</c:v>
                </c:pt>
                <c:pt idx="475">
                  <c:v>1.4072469799916821E-5</c:v>
                </c:pt>
                <c:pt idx="476">
                  <c:v>1.3567643241239178E-5</c:v>
                </c:pt>
                <c:pt idx="477">
                  <c:v>1.30617561912524E-5</c:v>
                </c:pt>
                <c:pt idx="478">
                  <c:v>1.2554808649956487E-5</c:v>
                </c:pt>
                <c:pt idx="479">
                  <c:v>1.2046800617351467E-5</c:v>
                </c:pt>
                <c:pt idx="480">
                  <c:v>1.1537732093437299E-5</c:v>
                </c:pt>
                <c:pt idx="481">
                  <c:v>1.1027603078214037E-5</c:v>
                </c:pt>
                <c:pt idx="482">
                  <c:v>1.0516413571681613E-5</c:v>
                </c:pt>
                <c:pt idx="483">
                  <c:v>1.0004163573840109E-5</c:v>
                </c:pt>
                <c:pt idx="484">
                  <c:v>9.490853084689443E-6</c:v>
                </c:pt>
                <c:pt idx="485">
                  <c:v>8.9764821042296694E-6</c:v>
                </c:pt>
                <c:pt idx="486">
                  <c:v>8.4610506324607612E-6</c:v>
                </c:pt>
                <c:pt idx="487">
                  <c:v>7.9445586693827183E-6</c:v>
                </c:pt>
                <c:pt idx="488">
                  <c:v>7.4270062149955679E-6</c:v>
                </c:pt>
                <c:pt idx="489">
                  <c:v>6.9083932692992828E-6</c:v>
                </c:pt>
                <c:pt idx="490">
                  <c:v>6.3887198322938902E-6</c:v>
                </c:pt>
                <c:pt idx="491">
                  <c:v>5.867985903979363E-6</c:v>
                </c:pt>
                <c:pt idx="492">
                  <c:v>5.346191484355674E-6</c:v>
                </c:pt>
                <c:pt idx="493">
                  <c:v>4.8233365734229045E-6</c:v>
                </c:pt>
                <c:pt idx="494">
                  <c:v>4.2994211711810005E-6</c:v>
                </c:pt>
                <c:pt idx="495">
                  <c:v>3.7744452776299617E-6</c:v>
                </c:pt>
                <c:pt idx="496">
                  <c:v>3.2484088927697884E-6</c:v>
                </c:pt>
                <c:pt idx="497">
                  <c:v>2.7213120166005346E-6</c:v>
                </c:pt>
                <c:pt idx="498">
                  <c:v>2.193154649122119E-6</c:v>
                </c:pt>
                <c:pt idx="499">
                  <c:v>1.6639367903345688E-6</c:v>
                </c:pt>
                <c:pt idx="500">
                  <c:v>1.1336584402379111E-6</c:v>
                </c:pt>
                <c:pt idx="501">
                  <c:v>6.0231959883211869E-7</c:v>
                </c:pt>
                <c:pt idx="502">
                  <c:v>6.9920266117218764E-8</c:v>
                </c:pt>
                <c:pt idx="503">
                  <c:v>-4.6353955790681581E-7</c:v>
                </c:pt>
                <c:pt idx="504">
                  <c:v>-9.9805987323998502E-7</c:v>
                </c:pt>
                <c:pt idx="505">
                  <c:v>-1.5336406798822618E-6</c:v>
                </c:pt>
                <c:pt idx="506">
                  <c:v>-2.0702819778337003E-6</c:v>
                </c:pt>
                <c:pt idx="507">
                  <c:v>-2.6079837670942192E-6</c:v>
                </c:pt>
                <c:pt idx="508">
                  <c:v>-3.1467460476638999E-6</c:v>
                </c:pt>
                <c:pt idx="509">
                  <c:v>-3.6865688195426881E-6</c:v>
                </c:pt>
                <c:pt idx="510">
                  <c:v>-4.2274520827305839E-6</c:v>
                </c:pt>
                <c:pt idx="511">
                  <c:v>-4.7693958372276143E-6</c:v>
                </c:pt>
                <c:pt idx="512">
                  <c:v>-5.3124000830337794E-6</c:v>
                </c:pt>
                <c:pt idx="513">
                  <c:v>-5.8564648201490791E-6</c:v>
                </c:pt>
                <c:pt idx="514">
                  <c:v>-6.4015900485735135E-6</c:v>
                </c:pt>
                <c:pt idx="515">
                  <c:v>-6.9477757683070553E-6</c:v>
                </c:pt>
                <c:pt idx="516">
                  <c:v>-7.4950219793497048E-6</c:v>
                </c:pt>
                <c:pt idx="517">
                  <c:v>-8.043328681701516E-6</c:v>
                </c:pt>
                <c:pt idx="518">
                  <c:v>-8.5926958753624076E-6</c:v>
                </c:pt>
                <c:pt idx="519">
                  <c:v>-9.1431235603324609E-6</c:v>
                </c:pt>
                <c:pt idx="520">
                  <c:v>-9.6946117366116219E-6</c:v>
                </c:pt>
                <c:pt idx="521">
                  <c:v>-1.0247160404199917E-5</c:v>
                </c:pt>
                <c:pt idx="522">
                  <c:v>-1.0800769563097348E-5</c:v>
                </c:pt>
                <c:pt idx="523">
                  <c:v>-1.1355439213303885E-5</c:v>
                </c:pt>
                <c:pt idx="524">
                  <c:v>-1.1911169354819558E-5</c:v>
                </c:pt>
                <c:pt idx="525">
                  <c:v>-1.2467959987644338E-5</c:v>
                </c:pt>
                <c:pt idx="526">
                  <c:v>-1.3025811111778279E-5</c:v>
                </c:pt>
                <c:pt idx="527">
                  <c:v>-1.3584722727221329E-5</c:v>
                </c:pt>
                <c:pt idx="528">
                  <c:v>-1.4144694833973485E-5</c:v>
                </c:pt>
                <c:pt idx="529">
                  <c:v>-1.4705727432034804E-5</c:v>
                </c:pt>
                <c:pt idx="530">
                  <c:v>-1.5267820521405203E-5</c:v>
                </c:pt>
                <c:pt idx="531">
                  <c:v>-1.5830974102084763E-5</c:v>
                </c:pt>
                <c:pt idx="532">
                  <c:v>-1.6395188174073432E-5</c:v>
                </c:pt>
                <c:pt idx="533">
                  <c:v>-1.6960462737371207E-5</c:v>
                </c:pt>
                <c:pt idx="534">
                  <c:v>-1.7526797791978145E-5</c:v>
                </c:pt>
                <c:pt idx="535">
                  <c:v>-1.809419333789419E-5</c:v>
                </c:pt>
                <c:pt idx="536">
                  <c:v>-1.866264937511937E-5</c:v>
                </c:pt>
                <c:pt idx="537">
                  <c:v>-1.9232165903653657E-5</c:v>
                </c:pt>
                <c:pt idx="538">
                  <c:v>-1.9802742923497106E-5</c:v>
                </c:pt>
                <c:pt idx="539">
                  <c:v>-2.0374380434649635E-5</c:v>
                </c:pt>
                <c:pt idx="540">
                  <c:v>-2.0947078437111299E-5</c:v>
                </c:pt>
                <c:pt idx="541">
                  <c:v>-2.1520836930882125E-5</c:v>
                </c:pt>
                <c:pt idx="542">
                  <c:v>-2.2095655915962032E-5</c:v>
                </c:pt>
                <c:pt idx="543">
                  <c:v>-2.26715353923511E-5</c:v>
                </c:pt>
                <c:pt idx="544">
                  <c:v>-2.3248475360049275E-5</c:v>
                </c:pt>
                <c:pt idx="545">
                  <c:v>-2.3826475819056585E-5</c:v>
                </c:pt>
                <c:pt idx="546">
                  <c:v>-2.4405536769373003E-5</c:v>
                </c:pt>
                <c:pt idx="547">
                  <c:v>-2.4985658210998555E-5</c:v>
                </c:pt>
                <c:pt idx="548">
                  <c:v>-2.5566840143933242E-5</c:v>
                </c:pt>
                <c:pt idx="549">
                  <c:v>-2.6149082568177037E-5</c:v>
                </c:pt>
                <c:pt idx="550">
                  <c:v>-2.6732385483729966E-5</c:v>
                </c:pt>
                <c:pt idx="551">
                  <c:v>-2.7316748890592003E-5</c:v>
                </c:pt>
                <c:pt idx="552">
                  <c:v>-2.7902172788763201E-5</c:v>
                </c:pt>
                <c:pt idx="553">
                  <c:v>-2.848865717824348E-5</c:v>
                </c:pt>
                <c:pt idx="554">
                  <c:v>-2.9076202059032921E-5</c:v>
                </c:pt>
                <c:pt idx="555">
                  <c:v>-2.9664807431131496E-5</c:v>
                </c:pt>
                <c:pt idx="556">
                  <c:v>-3.0254473294539152E-5</c:v>
                </c:pt>
                <c:pt idx="557">
                  <c:v>-3.084519964925597E-5</c:v>
                </c:pt>
                <c:pt idx="558">
                  <c:v>-3.1436986495281895E-5</c:v>
                </c:pt>
                <c:pt idx="559">
                  <c:v>-3.2029833832616955E-5</c:v>
                </c:pt>
                <c:pt idx="560">
                  <c:v>-3.2623741661261122E-5</c:v>
                </c:pt>
                <c:pt idx="561">
                  <c:v>-3.3218709981214451E-5</c:v>
                </c:pt>
                <c:pt idx="562">
                  <c:v>-3.3814738792476887E-5</c:v>
                </c:pt>
                <c:pt idx="563">
                  <c:v>-3.4411828095048431E-5</c:v>
                </c:pt>
                <c:pt idx="564">
                  <c:v>-3.5009977888929137E-5</c:v>
                </c:pt>
                <c:pt idx="565">
                  <c:v>-3.5609188174118923E-5</c:v>
                </c:pt>
                <c:pt idx="566">
                  <c:v>-3.6209458950617871E-5</c:v>
                </c:pt>
                <c:pt idx="567">
                  <c:v>-3.6810790218425927E-5</c:v>
                </c:pt>
                <c:pt idx="568">
                  <c:v>-3.741318197754309E-5</c:v>
                </c:pt>
                <c:pt idx="569">
                  <c:v>-3.8016634227969415E-5</c:v>
                </c:pt>
                <c:pt idx="570">
                  <c:v>-3.8621146969704847E-5</c:v>
                </c:pt>
                <c:pt idx="571">
                  <c:v>-3.9226720202749414E-5</c:v>
                </c:pt>
                <c:pt idx="572">
                  <c:v>-3.9833353927103089E-5</c:v>
                </c:pt>
                <c:pt idx="573">
                  <c:v>-4.0441048142765925E-5</c:v>
                </c:pt>
                <c:pt idx="574">
                  <c:v>-4.1049802849737842E-5</c:v>
                </c:pt>
                <c:pt idx="575">
                  <c:v>-4.1659618048018893E-5</c:v>
                </c:pt>
                <c:pt idx="576">
                  <c:v>-4.2270493737609107E-5</c:v>
                </c:pt>
                <c:pt idx="577">
                  <c:v>-4.28824299185084E-5</c:v>
                </c:pt>
                <c:pt idx="578">
                  <c:v>-4.3495426590716855E-5</c:v>
                </c:pt>
                <c:pt idx="579">
                  <c:v>-4.4109483754234418E-5</c:v>
                </c:pt>
                <c:pt idx="580">
                  <c:v>-4.4310913148127196E-5</c:v>
                </c:pt>
                <c:pt idx="581">
                  <c:v>-4.4511682117777689E-5</c:v>
                </c:pt>
                <c:pt idx="582">
                  <c:v>-4.4711790663185924E-5</c:v>
                </c:pt>
                <c:pt idx="583">
                  <c:v>-4.4911238784351874E-5</c:v>
                </c:pt>
                <c:pt idx="584">
                  <c:v>-4.511002648127554E-5</c:v>
                </c:pt>
                <c:pt idx="585">
                  <c:v>-4.5308153753956948E-5</c:v>
                </c:pt>
                <c:pt idx="586">
                  <c:v>-4.5505620602396098E-5</c:v>
                </c:pt>
                <c:pt idx="587">
                  <c:v>-4.5702427026592964E-5</c:v>
                </c:pt>
                <c:pt idx="588">
                  <c:v>-4.5898573026547572E-5</c:v>
                </c:pt>
                <c:pt idx="589">
                  <c:v>-4.6094058602259895E-5</c:v>
                </c:pt>
                <c:pt idx="590">
                  <c:v>-4.6288883753729961E-5</c:v>
                </c:pt>
                <c:pt idx="591">
                  <c:v>-4.6483048480957742E-5</c:v>
                </c:pt>
                <c:pt idx="592">
                  <c:v>-4.6676552783943238E-5</c:v>
                </c:pt>
                <c:pt idx="593">
                  <c:v>-4.6869396662686477E-5</c:v>
                </c:pt>
                <c:pt idx="594">
                  <c:v>-4.7061580117187458E-5</c:v>
                </c:pt>
                <c:pt idx="595">
                  <c:v>-4.7253103147446154E-5</c:v>
                </c:pt>
                <c:pt idx="596">
                  <c:v>-4.7443965753462593E-5</c:v>
                </c:pt>
                <c:pt idx="597">
                  <c:v>-4.7634167935236746E-5</c:v>
                </c:pt>
                <c:pt idx="598">
                  <c:v>-4.7823709692768643E-5</c:v>
                </c:pt>
                <c:pt idx="599">
                  <c:v>-4.8012591026058227E-5</c:v>
                </c:pt>
                <c:pt idx="600">
                  <c:v>-4.8200811935105581E-5</c:v>
                </c:pt>
                <c:pt idx="601">
                  <c:v>-4.838837241991065E-5</c:v>
                </c:pt>
                <c:pt idx="602">
                  <c:v>-4.8575272480473435E-5</c:v>
                </c:pt>
                <c:pt idx="603">
                  <c:v>-4.8761512116793988E-5</c:v>
                </c:pt>
                <c:pt idx="604">
                  <c:v>-4.8947091328872231E-5</c:v>
                </c:pt>
                <c:pt idx="605">
                  <c:v>-4.9132010116708242E-5</c:v>
                </c:pt>
                <c:pt idx="606">
                  <c:v>-4.9316268480301942E-5</c:v>
                </c:pt>
                <c:pt idx="607">
                  <c:v>-4.9499866419653384E-5</c:v>
                </c:pt>
                <c:pt idx="608">
                  <c:v>-4.9682803934762541E-5</c:v>
                </c:pt>
                <c:pt idx="609">
                  <c:v>-4.9865081025629441E-5</c:v>
                </c:pt>
                <c:pt idx="610">
                  <c:v>-5.0046697692254083E-5</c:v>
                </c:pt>
                <c:pt idx="611">
                  <c:v>-5.022765393463644E-5</c:v>
                </c:pt>
                <c:pt idx="612">
                  <c:v>-5.040794975277654E-5</c:v>
                </c:pt>
                <c:pt idx="613">
                  <c:v>-5.0587585146674328E-5</c:v>
                </c:pt>
                <c:pt idx="614">
                  <c:v>-5.0766560116329885E-5</c:v>
                </c:pt>
                <c:pt idx="615">
                  <c:v>-5.0944874661743131E-5</c:v>
                </c:pt>
                <c:pt idx="616">
                  <c:v>-5.1122528782914146E-5</c:v>
                </c:pt>
                <c:pt idx="617">
                  <c:v>-5.1299522479842876E-5</c:v>
                </c:pt>
                <c:pt idx="618">
                  <c:v>-5.1475855752529322E-5</c:v>
                </c:pt>
                <c:pt idx="619">
                  <c:v>-5.1651528600973537E-5</c:v>
                </c:pt>
                <c:pt idx="620">
                  <c:v>-5.182654102517544E-5</c:v>
                </c:pt>
                <c:pt idx="621">
                  <c:v>-5.2000893025135059E-5</c:v>
                </c:pt>
                <c:pt idx="622">
                  <c:v>-5.2174584600852419E-5</c:v>
                </c:pt>
                <c:pt idx="623">
                  <c:v>-5.2347615752327523E-5</c:v>
                </c:pt>
                <c:pt idx="624">
                  <c:v>-5.2519986479560368E-5</c:v>
                </c:pt>
                <c:pt idx="625">
                  <c:v>-5.2691696782550929E-5</c:v>
                </c:pt>
                <c:pt idx="626">
                  <c:v>-5.2862746661299205E-5</c:v>
                </c:pt>
                <c:pt idx="627">
                  <c:v>-5.3033136115805224E-5</c:v>
                </c:pt>
                <c:pt idx="628">
                  <c:v>-5.3202865146068958E-5</c:v>
                </c:pt>
                <c:pt idx="629">
                  <c:v>-5.3371933752090434E-5</c:v>
                </c:pt>
                <c:pt idx="630">
                  <c:v>-5.3540341933869625E-5</c:v>
                </c:pt>
                <c:pt idx="631">
                  <c:v>-5.3708089691406559E-5</c:v>
                </c:pt>
                <c:pt idx="632">
                  <c:v>-5.3875177024701208E-5</c:v>
                </c:pt>
                <c:pt idx="633">
                  <c:v>-5.4041603933753599E-5</c:v>
                </c:pt>
                <c:pt idx="634">
                  <c:v>-5.4207370418563733E-5</c:v>
                </c:pt>
                <c:pt idx="635">
                  <c:v>-5.4372476479131555E-5</c:v>
                </c:pt>
                <c:pt idx="636">
                  <c:v>-5.4536922115457119E-5</c:v>
                </c:pt>
                <c:pt idx="637">
                  <c:v>-5.4700707327540426E-5</c:v>
                </c:pt>
                <c:pt idx="638">
                  <c:v>-5.4863832115381448E-5</c:v>
                </c:pt>
                <c:pt idx="639">
                  <c:v>-5.5026296478980212E-5</c:v>
                </c:pt>
                <c:pt idx="640">
                  <c:v>-5.5188100418336692E-5</c:v>
                </c:pt>
                <c:pt idx="641">
                  <c:v>-5.5349243933450914E-5</c:v>
                </c:pt>
                <c:pt idx="642">
                  <c:v>-5.5509727024322878E-5</c:v>
                </c:pt>
                <c:pt idx="643">
                  <c:v>-5.5669549690952531E-5</c:v>
                </c:pt>
                <c:pt idx="644">
                  <c:v>-5.5828711933339926E-5</c:v>
                </c:pt>
                <c:pt idx="645">
                  <c:v>-5.5987213751485063E-5</c:v>
                </c:pt>
                <c:pt idx="646">
                  <c:v>-5.6145055145387916E-5</c:v>
                </c:pt>
                <c:pt idx="647">
                  <c:v>-5.6302236115048511E-5</c:v>
                </c:pt>
                <c:pt idx="648">
                  <c:v>-5.6458756660466821E-5</c:v>
                </c:pt>
                <c:pt idx="649">
                  <c:v>-5.6614616781642873E-5</c:v>
                </c:pt>
                <c:pt idx="650">
                  <c:v>-5.6769816478576641E-5</c:v>
                </c:pt>
                <c:pt idx="651">
                  <c:v>-5.6924355751268151E-5</c:v>
                </c:pt>
                <c:pt idx="652">
                  <c:v>-5.7078234599717377E-5</c:v>
                </c:pt>
                <c:pt idx="653">
                  <c:v>-5.7231453023924317E-5</c:v>
                </c:pt>
                <c:pt idx="654">
                  <c:v>-5.7384011023889001E-5</c:v>
                </c:pt>
                <c:pt idx="655">
                  <c:v>-5.7535908599611426E-5</c:v>
                </c:pt>
                <c:pt idx="656">
                  <c:v>-5.7687145751091594E-5</c:v>
                </c:pt>
                <c:pt idx="657">
                  <c:v>-5.7837722478329477E-5</c:v>
                </c:pt>
                <c:pt idx="658">
                  <c:v>-5.7987638781325048E-5</c:v>
                </c:pt>
                <c:pt idx="659">
                  <c:v>-5.8136894660078389E-5</c:v>
                </c:pt>
                <c:pt idx="660">
                  <c:v>-5.8285490114589445E-5</c:v>
                </c:pt>
                <c:pt idx="661">
                  <c:v>-5.8433425144858216E-5</c:v>
                </c:pt>
                <c:pt idx="662">
                  <c:v>-5.8580699750884757E-5</c:v>
                </c:pt>
                <c:pt idx="663">
                  <c:v>-5.8727313932668986E-5</c:v>
                </c:pt>
                <c:pt idx="664">
                  <c:v>-5.8873267690210984E-5</c:v>
                </c:pt>
                <c:pt idx="665">
                  <c:v>-5.9018561023510671E-5</c:v>
                </c:pt>
                <c:pt idx="666">
                  <c:v>-5.91631939325681E-5</c:v>
                </c:pt>
                <c:pt idx="667">
                  <c:v>-5.9307166417383244E-5</c:v>
                </c:pt>
                <c:pt idx="668">
                  <c:v>-5.9450478477956131E-5</c:v>
                </c:pt>
                <c:pt idx="669">
                  <c:v>-5.959313011428676E-5</c:v>
                </c:pt>
                <c:pt idx="670">
                  <c:v>-5.9735121326375104E-5</c:v>
                </c:pt>
                <c:pt idx="671">
                  <c:v>-5.9876452114221191E-5</c:v>
                </c:pt>
                <c:pt idx="672">
                  <c:v>-6.0017122477824992E-5</c:v>
                </c:pt>
                <c:pt idx="673">
                  <c:v>-6.015713241718651E-5</c:v>
                </c:pt>
                <c:pt idx="674">
                  <c:v>-6.0296481932305769E-5</c:v>
                </c:pt>
                <c:pt idx="675">
                  <c:v>-6.0435171023182771E-5</c:v>
                </c:pt>
                <c:pt idx="676">
                  <c:v>-6.0573199689817488E-5</c:v>
                </c:pt>
                <c:pt idx="677">
                  <c:v>-6.0710567932209921E-5</c:v>
                </c:pt>
                <c:pt idx="678">
                  <c:v>-6.0847275750360095E-5</c:v>
                </c:pt>
                <c:pt idx="679">
                  <c:v>-6.0983323144268013E-5</c:v>
                </c:pt>
                <c:pt idx="680">
                  <c:v>-6.1118710113933645E-5</c:v>
                </c:pt>
                <c:pt idx="681">
                  <c:v>-6.1253436659356993E-5</c:v>
                </c:pt>
                <c:pt idx="682">
                  <c:v>-6.1387502780538083E-5</c:v>
                </c:pt>
                <c:pt idx="683">
                  <c:v>-6.1520908477476915E-5</c:v>
                </c:pt>
                <c:pt idx="684">
                  <c:v>-6.1653653750173463E-5</c:v>
                </c:pt>
                <c:pt idx="685">
                  <c:v>-6.1785738598627726E-5</c:v>
                </c:pt>
                <c:pt idx="686">
                  <c:v>-6.1917163022839731E-5</c:v>
                </c:pt>
                <c:pt idx="687">
                  <c:v>-6.2047927022809452E-5</c:v>
                </c:pt>
                <c:pt idx="688">
                  <c:v>-6.2178030598536915E-5</c:v>
                </c:pt>
                <c:pt idx="689">
                  <c:v>-6.230747375002212E-5</c:v>
                </c:pt>
                <c:pt idx="690">
                  <c:v>-6.2436256477265041E-5</c:v>
                </c:pt>
                <c:pt idx="691">
                  <c:v>-6.2564378780265704E-5</c:v>
                </c:pt>
                <c:pt idx="692">
                  <c:v>-6.2691840659024055E-5</c:v>
                </c:pt>
                <c:pt idx="693">
                  <c:v>-6.2818642113540149E-5</c:v>
                </c:pt>
                <c:pt idx="694">
                  <c:v>-6.2944783143813985E-5</c:v>
                </c:pt>
                <c:pt idx="695">
                  <c:v>-6.3070263749845563E-5</c:v>
                </c:pt>
                <c:pt idx="696">
                  <c:v>-6.3195083931634829E-5</c:v>
                </c:pt>
                <c:pt idx="697">
                  <c:v>-6.3319243689181865E-5</c:v>
                </c:pt>
                <c:pt idx="698">
                  <c:v>-6.3442743022486617E-5</c:v>
                </c:pt>
                <c:pt idx="699">
                  <c:v>-6.3565581931549083E-5</c:v>
                </c:pt>
                <c:pt idx="700">
                  <c:v>-6.3687760416369292E-5</c:v>
                </c:pt>
                <c:pt idx="701">
                  <c:v>-6.3809278476947189E-5</c:v>
                </c:pt>
                <c:pt idx="702">
                  <c:v>-6.3930136113282882E-5</c:v>
                </c:pt>
                <c:pt idx="703">
                  <c:v>-6.4050333325376264E-5</c:v>
                </c:pt>
                <c:pt idx="704">
                  <c:v>-6.4169870113227388E-5</c:v>
                </c:pt>
                <c:pt idx="705">
                  <c:v>-6.4288746476836228E-5</c:v>
                </c:pt>
                <c:pt idx="706">
                  <c:v>-6.4406962416202837E-5</c:v>
                </c:pt>
                <c:pt idx="707">
                  <c:v>-6.4524517931327134E-5</c:v>
                </c:pt>
                <c:pt idx="708">
                  <c:v>-6.4641413022209146E-5</c:v>
                </c:pt>
                <c:pt idx="709">
                  <c:v>-6.4757647688848928E-5</c:v>
                </c:pt>
                <c:pt idx="710">
                  <c:v>-6.4873221931246398E-5</c:v>
                </c:pt>
                <c:pt idx="711">
                  <c:v>-6.4988135749401637E-5</c:v>
                </c:pt>
                <c:pt idx="712">
                  <c:v>-6.5102389143314592E-5</c:v>
                </c:pt>
                <c:pt idx="713">
                  <c:v>-6.5215982112985289E-5</c:v>
                </c:pt>
                <c:pt idx="714">
                  <c:v>-6.5328914658413701E-5</c:v>
                </c:pt>
                <c:pt idx="715">
                  <c:v>-6.5441186779599802E-5</c:v>
                </c:pt>
                <c:pt idx="716">
                  <c:v>-6.5552798476543672E-5</c:v>
                </c:pt>
                <c:pt idx="717">
                  <c:v>-6.5663749749245257E-5</c:v>
                </c:pt>
                <c:pt idx="718">
                  <c:v>-6.5774040597704585E-5</c:v>
                </c:pt>
                <c:pt idx="719">
                  <c:v>-6.5883671021921627E-5</c:v>
                </c:pt>
                <c:pt idx="720">
                  <c:v>-6.599264102189644E-5</c:v>
                </c:pt>
                <c:pt idx="721">
                  <c:v>-6.610095059762894E-5</c:v>
                </c:pt>
                <c:pt idx="722">
                  <c:v>-6.6208599749119156E-5</c:v>
                </c:pt>
                <c:pt idx="723">
                  <c:v>-6.6315588476367114E-5</c:v>
                </c:pt>
                <c:pt idx="724">
                  <c:v>-6.6421916779372788E-5</c:v>
                </c:pt>
                <c:pt idx="725">
                  <c:v>-6.6527584658136231E-5</c:v>
                </c:pt>
                <c:pt idx="726">
                  <c:v>-6.6632592112657362E-5</c:v>
                </c:pt>
                <c:pt idx="727">
                  <c:v>-6.6736939142936262E-5</c:v>
                </c:pt>
                <c:pt idx="728">
                  <c:v>-6.6840625748972878E-5</c:v>
                </c:pt>
                <c:pt idx="729">
                  <c:v>-6.6943651930767182E-5</c:v>
                </c:pt>
                <c:pt idx="730">
                  <c:v>-6.7046017688319256E-5</c:v>
                </c:pt>
                <c:pt idx="731">
                  <c:v>-6.7147723021629044E-5</c:v>
                </c:pt>
                <c:pt idx="732">
                  <c:v>-6.7248767930696575E-5</c:v>
                </c:pt>
                <c:pt idx="733">
                  <c:v>-6.7349152415521795E-5</c:v>
                </c:pt>
                <c:pt idx="734">
                  <c:v>-6.7448876476104811E-5</c:v>
                </c:pt>
                <c:pt idx="735">
                  <c:v>-6.7547940112445515E-5</c:v>
                </c:pt>
                <c:pt idx="736">
                  <c:v>-6.7646343324543961E-5</c:v>
                </c:pt>
                <c:pt idx="737">
                  <c:v>-6.7744086112400123E-5</c:v>
                </c:pt>
                <c:pt idx="738">
                  <c:v>-6.7841168476014E-5</c:v>
                </c:pt>
                <c:pt idx="739">
                  <c:v>-6.7937590415385646E-5</c:v>
                </c:pt>
                <c:pt idx="740">
                  <c:v>-6.8033351930514981E-5</c:v>
                </c:pt>
                <c:pt idx="741">
                  <c:v>-6.8128453021402057E-5</c:v>
                </c:pt>
                <c:pt idx="742">
                  <c:v>-6.8222893688046877E-5</c:v>
                </c:pt>
                <c:pt idx="743">
                  <c:v>-6.8316673930449438E-5</c:v>
                </c:pt>
                <c:pt idx="744">
                  <c:v>-6.8409793748609688E-5</c:v>
                </c:pt>
                <c:pt idx="745">
                  <c:v>-6.8502253142527681E-5</c:v>
                </c:pt>
                <c:pt idx="746">
                  <c:v>-6.8594052112203388E-5</c:v>
                </c:pt>
                <c:pt idx="747">
                  <c:v>-6.8685190657636838E-5</c:v>
                </c:pt>
                <c:pt idx="748">
                  <c:v>-6.877566877882803E-5</c:v>
                </c:pt>
                <c:pt idx="749">
                  <c:v>-6.8865486475776938E-5</c:v>
                </c:pt>
                <c:pt idx="750">
                  <c:v>-6.8954643748483588E-5</c:v>
                </c:pt>
                <c:pt idx="751">
                  <c:v>-6.9043140596947953E-5</c:v>
                </c:pt>
                <c:pt idx="752">
                  <c:v>-6.9130977021170033E-5</c:v>
                </c:pt>
                <c:pt idx="753">
                  <c:v>-6.9218153021149856E-5</c:v>
                </c:pt>
                <c:pt idx="754">
                  <c:v>-6.9304668596887394E-5</c:v>
                </c:pt>
                <c:pt idx="755">
                  <c:v>-6.9390523748382674E-5</c:v>
                </c:pt>
                <c:pt idx="756">
                  <c:v>-6.9475718475635697E-5</c:v>
                </c:pt>
                <c:pt idx="757">
                  <c:v>-6.9560252778646435E-5</c:v>
                </c:pt>
                <c:pt idx="758">
                  <c:v>-6.9644126657414916E-5</c:v>
                </c:pt>
                <c:pt idx="759">
                  <c:v>-6.9727340111941084E-5</c:v>
                </c:pt>
                <c:pt idx="760">
                  <c:v>-6.9809893142224995E-5</c:v>
                </c:pt>
                <c:pt idx="761">
                  <c:v>-6.9891785748266649E-5</c:v>
                </c:pt>
                <c:pt idx="762">
                  <c:v>-6.9973017930066044E-5</c:v>
                </c:pt>
                <c:pt idx="763">
                  <c:v>-7.0053589687623128E-5</c:v>
                </c:pt>
                <c:pt idx="764">
                  <c:v>-7.0133501020937982E-5</c:v>
                </c:pt>
                <c:pt idx="765">
                  <c:v>-7.021275193001055E-5</c:v>
                </c:pt>
                <c:pt idx="766">
                  <c:v>-7.0291342414840861E-5</c:v>
                </c:pt>
                <c:pt idx="767">
                  <c:v>-7.0369272475428888E-5</c:v>
                </c:pt>
                <c:pt idx="768">
                  <c:v>-7.0446542111774629E-5</c:v>
                </c:pt>
                <c:pt idx="769">
                  <c:v>-7.0523151323878113E-5</c:v>
                </c:pt>
                <c:pt idx="770">
                  <c:v>-7.0599100111739312E-5</c:v>
                </c:pt>
                <c:pt idx="771">
                  <c:v>-7.0674388475358281E-5</c:v>
                </c:pt>
                <c:pt idx="772">
                  <c:v>-7.0749016414734938E-5</c:v>
                </c:pt>
                <c:pt idx="773">
                  <c:v>-7.0822983929869337E-5</c:v>
                </c:pt>
                <c:pt idx="774">
                  <c:v>-7.0896291020761478E-5</c:v>
                </c:pt>
                <c:pt idx="775">
                  <c:v>-7.0968937687411308E-5</c:v>
                </c:pt>
                <c:pt idx="776">
                  <c:v>-7.1040923929818907E-5</c:v>
                </c:pt>
                <c:pt idx="777">
                  <c:v>-7.1112249747984195E-5</c:v>
                </c:pt>
                <c:pt idx="778">
                  <c:v>-7.1182915141907252E-5</c:v>
                </c:pt>
                <c:pt idx="779">
                  <c:v>-7.1252920111587997E-5</c:v>
                </c:pt>
                <c:pt idx="780">
                  <c:v>-7.1322264657026511E-5</c:v>
                </c:pt>
                <c:pt idx="781">
                  <c:v>-7.1390948778222741E-5</c:v>
                </c:pt>
                <c:pt idx="782">
                  <c:v>-7.1458972475176686E-5</c:v>
                </c:pt>
                <c:pt idx="783">
                  <c:v>-7.1526335747888373E-5</c:v>
                </c:pt>
                <c:pt idx="784">
                  <c:v>-7.1593038596357776E-5</c:v>
                </c:pt>
                <c:pt idx="785">
                  <c:v>-7.1659081020584921E-5</c:v>
                </c:pt>
                <c:pt idx="786">
                  <c:v>-7.1724463020569781E-5</c:v>
                </c:pt>
                <c:pt idx="787">
                  <c:v>-7.1789184596312384E-5</c:v>
                </c:pt>
                <c:pt idx="788">
                  <c:v>-7.1853245747812702E-5</c:v>
                </c:pt>
                <c:pt idx="789">
                  <c:v>-7.1916646475070735E-5</c:v>
                </c:pt>
                <c:pt idx="790">
                  <c:v>-7.1979386778086538E-5</c:v>
                </c:pt>
                <c:pt idx="791">
                  <c:v>-7.2041466656860029E-5</c:v>
                </c:pt>
                <c:pt idx="792">
                  <c:v>-7.2102886111391289E-5</c:v>
                </c:pt>
                <c:pt idx="793">
                  <c:v>-7.2163645141680238E-5</c:v>
                </c:pt>
                <c:pt idx="794">
                  <c:v>-7.2223743747726956E-5</c:v>
                </c:pt>
                <c:pt idx="795">
                  <c:v>-7.2283181929531362E-5</c:v>
                </c:pt>
                <c:pt idx="796">
                  <c:v>-7.2341959687093537E-5</c:v>
                </c:pt>
                <c:pt idx="797">
                  <c:v>-7.2400077020413428E-5</c:v>
                </c:pt>
                <c:pt idx="798">
                  <c:v>-7.2457533929491034E-5</c:v>
                </c:pt>
                <c:pt idx="799">
                  <c:v>-7.2514330414326383E-5</c:v>
                </c:pt>
                <c:pt idx="800">
                  <c:v>-7.2570466474919447E-5</c:v>
                </c:pt>
                <c:pt idx="801">
                  <c:v>-7.2625942111270253E-5</c:v>
                </c:pt>
                <c:pt idx="802">
                  <c:v>-7.2680757323378774E-5</c:v>
                </c:pt>
                <c:pt idx="803">
                  <c:v>-7.2734912111245038E-5</c:v>
                </c:pt>
                <c:pt idx="804">
                  <c:v>-7.2788406474869017E-5</c:v>
                </c:pt>
                <c:pt idx="805">
                  <c:v>-7.2841240414250712E-5</c:v>
                </c:pt>
                <c:pt idx="806">
                  <c:v>-7.2893413929390175E-5</c:v>
                </c:pt>
                <c:pt idx="807">
                  <c:v>-7.2944927020287327E-5</c:v>
                </c:pt>
                <c:pt idx="808">
                  <c:v>-7.2995779686942249E-5</c:v>
                </c:pt>
                <c:pt idx="809">
                  <c:v>-7.3045971929354859E-5</c:v>
                </c:pt>
                <c:pt idx="810">
                  <c:v>-7.3095503747525238E-5</c:v>
                </c:pt>
                <c:pt idx="811">
                  <c:v>-7.3144375141453305E-5</c:v>
                </c:pt>
                <c:pt idx="812">
                  <c:v>-7.3192586111139115E-5</c:v>
                </c:pt>
                <c:pt idx="813">
                  <c:v>-7.3240136656582667E-5</c:v>
                </c:pt>
                <c:pt idx="814">
                  <c:v>-7.3287026777783907E-5</c:v>
                </c:pt>
                <c:pt idx="815">
                  <c:v>-7.3333256474742917E-5</c:v>
                </c:pt>
                <c:pt idx="816">
                  <c:v>-7.3378825747459641E-5</c:v>
                </c:pt>
                <c:pt idx="817">
                  <c:v>-7.3423734595934109E-5</c:v>
                </c:pt>
                <c:pt idx="818">
                  <c:v>-7.3467983020166291E-5</c:v>
                </c:pt>
                <c:pt idx="819">
                  <c:v>-7.3511571020156189E-5</c:v>
                </c:pt>
                <c:pt idx="820">
                  <c:v>-7.3554498595903829E-5</c:v>
                </c:pt>
                <c:pt idx="821">
                  <c:v>-7.3596765747409185E-5</c:v>
                </c:pt>
                <c:pt idx="822">
                  <c:v>-7.363837247467231E-5</c:v>
                </c:pt>
                <c:pt idx="823">
                  <c:v>-7.3679318777693123E-5</c:v>
                </c:pt>
                <c:pt idx="824">
                  <c:v>-7.3719604656471678E-5</c:v>
                </c:pt>
                <c:pt idx="825">
                  <c:v>-7.3759230111007976E-5</c:v>
                </c:pt>
                <c:pt idx="826">
                  <c:v>-7.3798195141302017E-5</c:v>
                </c:pt>
                <c:pt idx="827">
                  <c:v>-7.3836499747353745E-5</c:v>
                </c:pt>
                <c:pt idx="828">
                  <c:v>-7.3874143929163216E-5</c:v>
                </c:pt>
                <c:pt idx="829">
                  <c:v>-7.3911127686730402E-5</c:v>
                </c:pt>
                <c:pt idx="830">
                  <c:v>-7.394745102005533E-5</c:v>
                </c:pt>
                <c:pt idx="831">
                  <c:v>-7.3983113929138001E-5</c:v>
                </c:pt>
                <c:pt idx="832">
                  <c:v>-7.4018116413978387E-5</c:v>
                </c:pt>
                <c:pt idx="833">
                  <c:v>-7.4052458474576515E-5</c:v>
                </c:pt>
                <c:pt idx="834">
                  <c:v>-7.4086140110932359E-5</c:v>
                </c:pt>
                <c:pt idx="835">
                  <c:v>-7.4119161323045918E-5</c:v>
                </c:pt>
                <c:pt idx="836">
                  <c:v>-7.415152211091722E-5</c:v>
                </c:pt>
                <c:pt idx="837">
                  <c:v>-7.4183222474546236E-5</c:v>
                </c:pt>
                <c:pt idx="838">
                  <c:v>-7.4214262413932995E-5</c:v>
                </c:pt>
                <c:pt idx="839">
                  <c:v>-7.4244641929077496E-5</c:v>
                </c:pt>
                <c:pt idx="840">
                  <c:v>-7.4274361019979713E-5</c:v>
                </c:pt>
                <c:pt idx="841">
                  <c:v>-7.4303419686639672E-5</c:v>
                </c:pt>
                <c:pt idx="842">
                  <c:v>-7.4331817929057319E-5</c:v>
                </c:pt>
                <c:pt idx="843">
                  <c:v>-7.4359555747232709E-5</c:v>
                </c:pt>
                <c:pt idx="844">
                  <c:v>-7.4386633141165841E-5</c:v>
                </c:pt>
                <c:pt idx="845">
                  <c:v>-7.4413050110856715E-5</c:v>
                </c:pt>
                <c:pt idx="846">
                  <c:v>-7.4438806656305277E-5</c:v>
                </c:pt>
                <c:pt idx="847">
                  <c:v>-7.4463902777511609E-5</c:v>
                </c:pt>
                <c:pt idx="848">
                  <c:v>-7.4488338474475657E-5</c:v>
                </c:pt>
                <c:pt idx="849">
                  <c:v>-7.4512113747197446E-5</c:v>
                </c:pt>
                <c:pt idx="850">
                  <c:v>-7.4535228595676951E-5</c:v>
                </c:pt>
                <c:pt idx="851">
                  <c:v>-7.4557683019914171E-5</c:v>
                </c:pt>
                <c:pt idx="852">
                  <c:v>-7.4579477019909134E-5</c:v>
                </c:pt>
                <c:pt idx="853">
                  <c:v>-7.4600610595661811E-5</c:v>
                </c:pt>
                <c:pt idx="854">
                  <c:v>-7.4621083747172258E-5</c:v>
                </c:pt>
                <c:pt idx="855">
                  <c:v>-7.4640896474440394E-5</c:v>
                </c:pt>
                <c:pt idx="856">
                  <c:v>-7.4660048777466272E-5</c:v>
                </c:pt>
                <c:pt idx="857">
                  <c:v>-7.4678540656249892E-5</c:v>
                </c:pt>
                <c:pt idx="858">
                  <c:v>-7.46963721107912E-5</c:v>
                </c:pt>
                <c:pt idx="859">
                  <c:v>-7.4713543141090278E-5</c:v>
                </c:pt>
                <c:pt idx="860">
                  <c:v>-7.4730053747147044E-5</c:v>
                </c:pt>
                <c:pt idx="861">
                  <c:v>-7.4745903928961579E-5</c:v>
                </c:pt>
                <c:pt idx="862">
                  <c:v>-7.4761093686533803E-5</c:v>
                </c:pt>
                <c:pt idx="863">
                  <c:v>-7.4775623019863796E-5</c:v>
                </c:pt>
                <c:pt idx="864">
                  <c:v>-7.4789491928951504E-5</c:v>
                </c:pt>
                <c:pt idx="865">
                  <c:v>-7.4802700413796928E-5</c:v>
                </c:pt>
                <c:pt idx="866">
                  <c:v>-7.4815248474400094E-5</c:v>
                </c:pt>
                <c:pt idx="867">
                  <c:v>-7.4827136110760975E-5</c:v>
                </c:pt>
                <c:pt idx="868">
                  <c:v>-7.4838363322879598E-5</c:v>
                </c:pt>
                <c:pt idx="869">
                  <c:v>-7.4848930110755937E-5</c:v>
                </c:pt>
                <c:pt idx="870">
                  <c:v>-7.4858836474390019E-5</c:v>
                </c:pt>
                <c:pt idx="871">
                  <c:v>-7.4868082413781815E-5</c:v>
                </c:pt>
                <c:pt idx="872">
                  <c:v>-7.4876667928931327E-5</c:v>
                </c:pt>
                <c:pt idx="873">
                  <c:v>-7.4884593019838608E-5</c:v>
                </c:pt>
                <c:pt idx="874">
                  <c:v>-7.4891857686503578E-5</c:v>
                </c:pt>
                <c:pt idx="875">
                  <c:v>-7.4898461928926316E-5</c:v>
                </c:pt>
                <c:pt idx="876">
                  <c:v>-7.4904405747106744E-5</c:v>
                </c:pt>
                <c:pt idx="877">
                  <c:v>-7.490968914104494E-5</c:v>
                </c:pt>
                <c:pt idx="878">
                  <c:v>-7.4914312110740825E-5</c:v>
                </c:pt>
                <c:pt idx="879">
                  <c:v>-7.4918274656194479E-5</c:v>
                </c:pt>
                <c:pt idx="880">
                  <c:v>-7.4921576777405848E-5</c:v>
                </c:pt>
                <c:pt idx="881">
                  <c:v>-7.4924218474374933E-5</c:v>
                </c:pt>
                <c:pt idx="882">
                  <c:v>-7.492619974710176E-5</c:v>
                </c:pt>
                <c:pt idx="883">
                  <c:v>-7.4927520595586303E-5</c:v>
                </c:pt>
                <c:pt idx="884">
                  <c:v>-7.4928181019828587E-5</c:v>
                </c:pt>
                <c:pt idx="885">
                  <c:v>-7.4928181019828587E-5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-2.3205108551253812E-2</c:v>
                </c:pt>
                <c:pt idx="1">
                  <c:v>-2.307110855125381E-2</c:v>
                </c:pt>
                <c:pt idx="2">
                  <c:v>-2.2937109612605529E-2</c:v>
                </c:pt>
                <c:pt idx="3">
                  <c:v>-2.2803112796660686E-2</c:v>
                </c:pt>
                <c:pt idx="4">
                  <c:v>-2.2669119164770993E-2</c:v>
                </c:pt>
                <c:pt idx="5">
                  <c:v>-2.2535129778288174E-2</c:v>
                </c:pt>
                <c:pt idx="6">
                  <c:v>-2.2401145698563944E-2</c:v>
                </c:pt>
                <c:pt idx="7">
                  <c:v>-2.2267167986950023E-2</c:v>
                </c:pt>
                <c:pt idx="8">
                  <c:v>-2.2133197704798126E-2</c:v>
                </c:pt>
                <c:pt idx="9">
                  <c:v>-2.199923591345997E-2</c:v>
                </c:pt>
                <c:pt idx="10">
                  <c:v>-2.1865283674287275E-2</c:v>
                </c:pt>
                <c:pt idx="11">
                  <c:v>-2.1731342048631763E-2</c:v>
                </c:pt>
                <c:pt idx="12">
                  <c:v>-2.1597412097845149E-2</c:v>
                </c:pt>
                <c:pt idx="13">
                  <c:v>-2.146349488327914E-2</c:v>
                </c:pt>
                <c:pt idx="14">
                  <c:v>-2.1329591466285474E-2</c:v>
                </c:pt>
                <c:pt idx="15">
                  <c:v>-2.119570290821585E-2</c:v>
                </c:pt>
                <c:pt idx="16">
                  <c:v>-2.1061830270421997E-2</c:v>
                </c:pt>
                <c:pt idx="17">
                  <c:v>-2.0927974614255638E-2</c:v>
                </c:pt>
                <c:pt idx="18">
                  <c:v>-2.0794137001068479E-2</c:v>
                </c:pt>
                <c:pt idx="19">
                  <c:v>-2.0660318492212244E-2</c:v>
                </c:pt>
                <c:pt idx="20">
                  <c:v>-2.0526520149038652E-2</c:v>
                </c:pt>
                <c:pt idx="21">
                  <c:v>-2.0392743032899414E-2</c:v>
                </c:pt>
                <c:pt idx="22">
                  <c:v>-2.0258988205146249E-2</c:v>
                </c:pt>
                <c:pt idx="23">
                  <c:v>-2.0125256727130881E-2</c:v>
                </c:pt>
                <c:pt idx="24">
                  <c:v>-1.9991549660205023E-2</c:v>
                </c:pt>
                <c:pt idx="25">
                  <c:v>-1.9857868065720399E-2</c:v>
                </c:pt>
                <c:pt idx="26">
                  <c:v>-1.9724213005028721E-2</c:v>
                </c:pt>
                <c:pt idx="27">
                  <c:v>-1.9590585539481706E-2</c:v>
                </c:pt>
                <c:pt idx="28">
                  <c:v>-1.9456986730431076E-2</c:v>
                </c:pt>
                <c:pt idx="29">
                  <c:v>-1.9323417639228551E-2</c:v>
                </c:pt>
                <c:pt idx="30">
                  <c:v>-1.9189879327225847E-2</c:v>
                </c:pt>
                <c:pt idx="31">
                  <c:v>-1.9056372855774679E-2</c:v>
                </c:pt>
                <c:pt idx="32">
                  <c:v>-1.8922899286226761E-2</c:v>
                </c:pt>
                <c:pt idx="33">
                  <c:v>-1.8789459679933822E-2</c:v>
                </c:pt>
                <c:pt idx="34">
                  <c:v>-1.8656055098247571E-2</c:v>
                </c:pt>
                <c:pt idx="35">
                  <c:v>-1.8522686602519729E-2</c:v>
                </c:pt>
                <c:pt idx="36">
                  <c:v>-1.838935525410201E-2</c:v>
                </c:pt>
                <c:pt idx="37">
                  <c:v>-1.8256062114346144E-2</c:v>
                </c:pt>
                <c:pt idx="38">
                  <c:v>-1.8122808244603838E-2</c:v>
                </c:pt>
                <c:pt idx="39">
                  <c:v>-1.7989594706226814E-2</c:v>
                </c:pt>
                <c:pt idx="40">
                  <c:v>-1.7856422560566788E-2</c:v>
                </c:pt>
                <c:pt idx="41">
                  <c:v>-1.7723292868975473E-2</c:v>
                </c:pt>
                <c:pt idx="42">
                  <c:v>-1.7590206692804599E-2</c:v>
                </c:pt>
                <c:pt idx="43">
                  <c:v>-1.745716509340588E-2</c:v>
                </c:pt>
                <c:pt idx="44">
                  <c:v>-1.7324169132131025E-2</c:v>
                </c:pt>
                <c:pt idx="45">
                  <c:v>-1.7191219870331762E-2</c:v>
                </c:pt>
                <c:pt idx="46">
                  <c:v>-1.7058318369359799E-2</c:v>
                </c:pt>
                <c:pt idx="47">
                  <c:v>-1.6925465690566872E-2</c:v>
                </c:pt>
                <c:pt idx="48">
                  <c:v>-1.6792662895304674E-2</c:v>
                </c:pt>
                <c:pt idx="49">
                  <c:v>-1.6659911044924942E-2</c:v>
                </c:pt>
                <c:pt idx="50">
                  <c:v>-1.6527211200779386E-2</c:v>
                </c:pt>
                <c:pt idx="51">
                  <c:v>-1.6394564424219733E-2</c:v>
                </c:pt>
                <c:pt idx="52">
                  <c:v>-1.6261971776597686E-2</c:v>
                </c:pt>
                <c:pt idx="53">
                  <c:v>-1.612943431926497E-2</c:v>
                </c:pt>
                <c:pt idx="54">
                  <c:v>-1.5996953113573308E-2</c:v>
                </c:pt>
                <c:pt idx="55">
                  <c:v>-1.5864529220874415E-2</c:v>
                </c:pt>
                <c:pt idx="56">
                  <c:v>-1.5732163702519997E-2</c:v>
                </c:pt>
                <c:pt idx="57">
                  <c:v>-1.5599857619861794E-2</c:v>
                </c:pt>
                <c:pt idx="58">
                  <c:v>-1.5467612034251505E-2</c:v>
                </c:pt>
                <c:pt idx="59">
                  <c:v>-1.5335428007040857E-2</c:v>
                </c:pt>
                <c:pt idx="60">
                  <c:v>-1.5203306599581566E-2</c:v>
                </c:pt>
                <c:pt idx="61">
                  <c:v>-1.5071248873225347E-2</c:v>
                </c:pt>
                <c:pt idx="62">
                  <c:v>-1.4939255889323924E-2</c:v>
                </c:pt>
                <c:pt idx="63">
                  <c:v>-1.4807328709229009E-2</c:v>
                </c:pt>
                <c:pt idx="64">
                  <c:v>-1.4675468394292323E-2</c:v>
                </c:pt>
                <c:pt idx="65">
                  <c:v>-1.4543676005865586E-2</c:v>
                </c:pt>
                <c:pt idx="66">
                  <c:v>-1.4411952605300512E-2</c:v>
                </c:pt>
                <c:pt idx="67">
                  <c:v>-1.4280299253948822E-2</c:v>
                </c:pt>
                <c:pt idx="68">
                  <c:v>-1.4148717013162232E-2</c:v>
                </c:pt>
                <c:pt idx="69">
                  <c:v>-1.4017206944292459E-2</c:v>
                </c:pt>
                <c:pt idx="70">
                  <c:v>-1.3885770108691223E-2</c:v>
                </c:pt>
                <c:pt idx="71">
                  <c:v>-1.3754407567710241E-2</c:v>
                </c:pt>
                <c:pt idx="72">
                  <c:v>-1.3623120382701229E-2</c:v>
                </c:pt>
                <c:pt idx="73">
                  <c:v>-1.3491909615015911E-2</c:v>
                </c:pt>
                <c:pt idx="74">
                  <c:v>-1.3360776326005998E-2</c:v>
                </c:pt>
                <c:pt idx="75">
                  <c:v>-1.322972157702321E-2</c:v>
                </c:pt>
                <c:pt idx="76">
                  <c:v>-1.3098746429419267E-2</c:v>
                </c:pt>
                <c:pt idx="77">
                  <c:v>-1.2967851944545887E-2</c:v>
                </c:pt>
                <c:pt idx="78">
                  <c:v>-1.2837039183754784E-2</c:v>
                </c:pt>
                <c:pt idx="79">
                  <c:v>-1.2706309208397677E-2</c:v>
                </c:pt>
                <c:pt idx="80">
                  <c:v>-1.2575663079826289E-2</c:v>
                </c:pt>
                <c:pt idx="81">
                  <c:v>-1.2445101859392332E-2</c:v>
                </c:pt>
                <c:pt idx="82">
                  <c:v>-1.2314626608447525E-2</c:v>
                </c:pt>
                <c:pt idx="83">
                  <c:v>-1.2184238388343588E-2</c:v>
                </c:pt>
                <c:pt idx="84">
                  <c:v>-1.2053938260432238E-2</c:v>
                </c:pt>
                <c:pt idx="85">
                  <c:v>-1.1923727286065194E-2</c:v>
                </c:pt>
                <c:pt idx="86">
                  <c:v>-1.1793606526594171E-2</c:v>
                </c:pt>
                <c:pt idx="87">
                  <c:v>-1.166357704337089E-2</c:v>
                </c:pt>
                <c:pt idx="88">
                  <c:v>-1.1533639897747064E-2</c:v>
                </c:pt>
                <c:pt idx="89">
                  <c:v>-1.1403796151074418E-2</c:v>
                </c:pt>
                <c:pt idx="90">
                  <c:v>-1.1274046864704663E-2</c:v>
                </c:pt>
                <c:pt idx="91">
                  <c:v>-1.1144393099989523E-2</c:v>
                </c:pt>
                <c:pt idx="92">
                  <c:v>-1.1014835918280714E-2</c:v>
                </c:pt>
                <c:pt idx="93">
                  <c:v>-1.0885376380929953E-2</c:v>
                </c:pt>
                <c:pt idx="94">
                  <c:v>-1.0756015549288957E-2</c:v>
                </c:pt>
                <c:pt idx="95">
                  <c:v>-1.0626754484709445E-2</c:v>
                </c:pt>
                <c:pt idx="96">
                  <c:v>-1.0497594248543135E-2</c:v>
                </c:pt>
                <c:pt idx="97">
                  <c:v>-1.0368535902141745E-2</c:v>
                </c:pt>
                <c:pt idx="98">
                  <c:v>-1.0239580506856992E-2</c:v>
                </c:pt>
                <c:pt idx="99">
                  <c:v>-1.0110729124040594E-2</c:v>
                </c:pt>
                <c:pt idx="100">
                  <c:v>-9.9819828150442737E-3</c:v>
                </c:pt>
                <c:pt idx="101">
                  <c:v>-9.8533426412197398E-3</c:v>
                </c:pt>
                <c:pt idx="102">
                  <c:v>-9.7248096639187178E-3</c:v>
                </c:pt>
                <c:pt idx="103">
                  <c:v>-9.5963849444929208E-3</c:v>
                </c:pt>
                <c:pt idx="104">
                  <c:v>-9.4680695442940707E-3</c:v>
                </c:pt>
                <c:pt idx="105">
                  <c:v>-9.339864524673884E-3</c:v>
                </c:pt>
                <c:pt idx="106">
                  <c:v>-9.211770946984079E-3</c:v>
                </c:pt>
                <c:pt idx="107">
                  <c:v>-9.0837898725763706E-3</c:v>
                </c:pt>
                <c:pt idx="108">
                  <c:v>-8.9559223628024806E-3</c:v>
                </c:pt>
                <c:pt idx="109">
                  <c:v>-8.8281694790141238E-3</c:v>
                </c:pt>
                <c:pt idx="110">
                  <c:v>-8.700532282563022E-3</c:v>
                </c:pt>
                <c:pt idx="111">
                  <c:v>-8.57301183480089E-3</c:v>
                </c:pt>
                <c:pt idx="112">
                  <c:v>-8.4456091970794445E-3</c:v>
                </c:pt>
                <c:pt idx="113">
                  <c:v>-8.3183254307504072E-3</c:v>
                </c:pt>
                <c:pt idx="114">
                  <c:v>-8.1911615971654948E-3</c:v>
                </c:pt>
                <c:pt idx="115">
                  <c:v>-8.0641187576764254E-3</c:v>
                </c:pt>
                <c:pt idx="116">
                  <c:v>-7.9371979736349157E-3</c:v>
                </c:pt>
                <c:pt idx="117">
                  <c:v>-7.8104003063926841E-3</c:v>
                </c:pt>
                <c:pt idx="118">
                  <c:v>-7.683726817301448E-3</c:v>
                </c:pt>
                <c:pt idx="119">
                  <c:v>-7.5571785677129265E-3</c:v>
                </c:pt>
                <c:pt idx="120">
                  <c:v>-7.4307566189788362E-3</c:v>
                </c:pt>
                <c:pt idx="121">
                  <c:v>-7.3044620324508956E-3</c:v>
                </c:pt>
                <c:pt idx="122">
                  <c:v>-7.1782958694808219E-3</c:v>
                </c:pt>
                <c:pt idx="123">
                  <c:v>-7.0522591914203344E-3</c:v>
                </c:pt>
                <c:pt idx="124">
                  <c:v>-6.9263530596211497E-3</c:v>
                </c:pt>
                <c:pt idx="125">
                  <c:v>-6.8005785354349878E-3</c:v>
                </c:pt>
                <c:pt idx="126">
                  <c:v>-6.6749366802135645E-3</c:v>
                </c:pt>
                <c:pt idx="127">
                  <c:v>-6.549428555308599E-3</c:v>
                </c:pt>
                <c:pt idx="128">
                  <c:v>-6.4240552220718086E-3</c:v>
                </c:pt>
                <c:pt idx="129">
                  <c:v>-6.2988177418549108E-3</c:v>
                </c:pt>
                <c:pt idx="130">
                  <c:v>-6.1737171760096231E-3</c:v>
                </c:pt>
                <c:pt idx="131">
                  <c:v>-6.0487545858876656E-3</c:v>
                </c:pt>
                <c:pt idx="132">
                  <c:v>-5.9239310328407548E-3</c:v>
                </c:pt>
                <c:pt idx="133">
                  <c:v>-5.7992475782206081E-3</c:v>
                </c:pt>
                <c:pt idx="134">
                  <c:v>-5.6747052833789448E-3</c:v>
                </c:pt>
                <c:pt idx="135">
                  <c:v>-5.5503052096674806E-3</c:v>
                </c:pt>
                <c:pt idx="136">
                  <c:v>-5.4260484184379364E-3</c:v>
                </c:pt>
                <c:pt idx="137">
                  <c:v>-5.301935971042027E-3</c:v>
                </c:pt>
                <c:pt idx="138">
                  <c:v>-5.1779689288314725E-3</c:v>
                </c:pt>
                <c:pt idx="139">
                  <c:v>-5.0541483531579903E-3</c:v>
                </c:pt>
                <c:pt idx="140">
                  <c:v>-4.9304753053732988E-3</c:v>
                </c:pt>
                <c:pt idx="141">
                  <c:v>-4.8069508468291146E-3</c:v>
                </c:pt>
                <c:pt idx="142">
                  <c:v>-4.6835760388771559E-3</c:v>
                </c:pt>
                <c:pt idx="143">
                  <c:v>-4.560351942869142E-3</c:v>
                </c:pt>
                <c:pt idx="144">
                  <c:v>-4.4372796201567893E-3</c:v>
                </c:pt>
                <c:pt idx="145">
                  <c:v>-4.3143601320918164E-3</c:v>
                </c:pt>
                <c:pt idx="146">
                  <c:v>-4.1915945400259414E-3</c:v>
                </c:pt>
                <c:pt idx="147">
                  <c:v>-4.0689839053108818E-3</c:v>
                </c:pt>
                <c:pt idx="148">
                  <c:v>-3.9465292892983551E-3</c:v>
                </c:pt>
                <c:pt idx="149">
                  <c:v>-3.8242317533400804E-3</c:v>
                </c:pt>
                <c:pt idx="150">
                  <c:v>-3.7020923587877748E-3</c:v>
                </c:pt>
                <c:pt idx="151">
                  <c:v>-3.5801121669931566E-3</c:v>
                </c:pt>
                <c:pt idx="152">
                  <c:v>-3.4582922393079437E-3</c:v>
                </c:pt>
                <c:pt idx="153">
                  <c:v>-3.3366336370838534E-3</c:v>
                </c:pt>
                <c:pt idx="154">
                  <c:v>-3.2151374216726042E-3</c:v>
                </c:pt>
                <c:pt idx="155">
                  <c:v>-3.0938046544259135E-3</c:v>
                </c:pt>
                <c:pt idx="156">
                  <c:v>-2.9726363966955001E-3</c:v>
                </c:pt>
                <c:pt idx="157">
                  <c:v>-2.8516337098330809E-3</c:v>
                </c:pt>
                <c:pt idx="158">
                  <c:v>-2.7307976551903747E-3</c:v>
                </c:pt>
                <c:pt idx="159">
                  <c:v>-2.6101292941190985E-3</c:v>
                </c:pt>
                <c:pt idx="160">
                  <c:v>-2.4896296879709707E-3</c:v>
                </c:pt>
                <c:pt idx="161">
                  <c:v>-2.3692998980977095E-3</c:v>
                </c:pt>
                <c:pt idx="162">
                  <c:v>-2.2491409858510325E-3</c:v>
                </c:pt>
                <c:pt idx="163">
                  <c:v>-2.1291540125826579E-3</c:v>
                </c:pt>
                <c:pt idx="164">
                  <c:v>-2.0093400396443035E-3</c:v>
                </c:pt>
                <c:pt idx="165">
                  <c:v>-1.8897001283876866E-3</c:v>
                </c:pt>
                <c:pt idx="166">
                  <c:v>-1.7702353401645254E-3</c:v>
                </c:pt>
                <c:pt idx="167">
                  <c:v>-1.6509467363265383E-3</c:v>
                </c:pt>
                <c:pt idx="168">
                  <c:v>-1.5318353782254428E-3</c:v>
                </c:pt>
                <c:pt idx="169">
                  <c:v>-1.4129023272129568E-3</c:v>
                </c:pt>
                <c:pt idx="170">
                  <c:v>-1.2941486446407986E-3</c:v>
                </c:pt>
                <c:pt idx="171">
                  <c:v>-1.1755753918606859E-3</c:v>
                </c:pt>
                <c:pt idx="172">
                  <c:v>-1.0571836302243366E-3</c:v>
                </c:pt>
                <c:pt idx="173">
                  <c:v>-9.3897442108346841E-4</c:v>
                </c:pt>
                <c:pt idx="174">
                  <c:v>-8.2094882578979955E-4</c:v>
                </c:pt>
                <c:pt idx="175">
                  <c:v>-7.0310790569504784E-4</c:v>
                </c:pt>
                <c:pt idx="176">
                  <c:v>-5.8545272215093105E-4</c:v>
                </c:pt>
                <c:pt idx="177">
                  <c:v>-4.6798433650916733E-4</c:v>
                </c:pt>
                <c:pt idx="178">
                  <c:v>-3.5070381012147441E-4</c:v>
                </c:pt>
                <c:pt idx="179">
                  <c:v>-2.3361220433957026E-4</c:v>
                </c:pt>
                <c:pt idx="180">
                  <c:v>-1.1671058051517282E-4</c:v>
                </c:pt>
                <c:pt idx="181">
                  <c:v>1.165184758542303E-4</c:v>
                </c:pt>
                <c:pt idx="182">
                  <c:v>2.3284378569580016E-4</c:v>
                </c:pt>
                <c:pt idx="183">
                  <c:v>3.4897486817299166E-4</c:v>
                </c:pt>
                <c:pt idx="184">
                  <c:v>4.6491066193408688E-4</c:v>
                </c:pt>
                <c:pt idx="185">
                  <c:v>5.806501056273679E-4</c:v>
                </c:pt>
                <c:pt idx="186">
                  <c:v>6.9619213790111684E-4</c:v>
                </c:pt>
                <c:pt idx="187">
                  <c:v>8.1153569740361582E-4</c:v>
                </c:pt>
                <c:pt idx="188">
                  <c:v>9.2667972278314683E-4</c:v>
                </c:pt>
                <c:pt idx="189">
                  <c:v>1.041623152687992E-3</c:v>
                </c:pt>
                <c:pt idx="190">
                  <c:v>1.1563649257664334E-3</c:v>
                </c:pt>
                <c:pt idx="191">
                  <c:v>1.2709039806667532E-3</c:v>
                </c:pt>
                <c:pt idx="192">
                  <c:v>1.3852392560372334E-3</c:v>
                </c:pt>
                <c:pt idx="193">
                  <c:v>1.4993696905261562E-3</c:v>
                </c:pt>
                <c:pt idx="194">
                  <c:v>1.6132942227818033E-3</c:v>
                </c:pt>
                <c:pt idx="195">
                  <c:v>1.7270117914524573E-3</c:v>
                </c:pt>
                <c:pt idx="196">
                  <c:v>1.8405213351864E-3</c:v>
                </c:pt>
                <c:pt idx="197">
                  <c:v>1.9538217926319138E-3</c:v>
                </c:pt>
                <c:pt idx="198">
                  <c:v>2.0669121024372802E-3</c:v>
                </c:pt>
                <c:pt idx="199">
                  <c:v>2.1797912032507816E-3</c:v>
                </c:pt>
                <c:pt idx="200">
                  <c:v>2.2924580337207001E-3</c:v>
                </c:pt>
                <c:pt idx="201">
                  <c:v>2.4049115324953178E-3</c:v>
                </c:pt>
                <c:pt idx="202">
                  <c:v>2.5171506382229169E-3</c:v>
                </c:pt>
                <c:pt idx="203">
                  <c:v>2.6291742895517794E-3</c:v>
                </c:pt>
                <c:pt idx="204">
                  <c:v>2.7409814251301871E-3</c:v>
                </c:pt>
                <c:pt idx="205">
                  <c:v>2.8525709836064225E-3</c:v>
                </c:pt>
                <c:pt idx="206">
                  <c:v>2.9639419036287676E-3</c:v>
                </c:pt>
                <c:pt idx="207">
                  <c:v>3.0750931238455043E-3</c:v>
                </c:pt>
                <c:pt idx="208">
                  <c:v>3.1860235829049149E-3</c:v>
                </c:pt>
                <c:pt idx="209">
                  <c:v>3.2967322194552813E-3</c:v>
                </c:pt>
                <c:pt idx="210">
                  <c:v>3.4072179721448856E-3</c:v>
                </c:pt>
                <c:pt idx="211">
                  <c:v>3.5174797796220098E-3</c:v>
                </c:pt>
                <c:pt idx="212">
                  <c:v>3.627516580534936E-3</c:v>
                </c:pt>
                <c:pt idx="213">
                  <c:v>3.7373273135319469E-3</c:v>
                </c:pt>
                <c:pt idx="214">
                  <c:v>3.846910917261324E-3</c:v>
                </c:pt>
                <c:pt idx="215">
                  <c:v>3.9562663303713492E-3</c:v>
                </c:pt>
                <c:pt idx="216">
                  <c:v>4.0653924915103048E-3</c:v>
                </c:pt>
                <c:pt idx="217">
                  <c:v>4.1742883393264731E-3</c:v>
                </c:pt>
                <c:pt idx="218">
                  <c:v>4.2829528124681358E-3</c:v>
                </c:pt>
                <c:pt idx="219">
                  <c:v>4.3913848495835753E-3</c:v>
                </c:pt>
                <c:pt idx="220">
                  <c:v>4.4995833893210742E-3</c:v>
                </c:pt>
                <c:pt idx="221">
                  <c:v>4.6075473703289134E-3</c:v>
                </c:pt>
                <c:pt idx="222">
                  <c:v>4.7152757312553754E-3</c:v>
                </c:pt>
                <c:pt idx="223">
                  <c:v>4.8227674107487427E-3</c:v>
                </c:pt>
                <c:pt idx="224">
                  <c:v>4.930021347457297E-3</c:v>
                </c:pt>
                <c:pt idx="225">
                  <c:v>5.0370364800293209E-3</c:v>
                </c:pt>
                <c:pt idx="226">
                  <c:v>5.1438117471130961E-3</c:v>
                </c:pt>
                <c:pt idx="227">
                  <c:v>5.250346087356905E-3</c:v>
                </c:pt>
                <c:pt idx="228">
                  <c:v>5.3566384394090295E-3</c:v>
                </c:pt>
                <c:pt idx="229">
                  <c:v>5.4626877419177511E-3</c:v>
                </c:pt>
                <c:pt idx="230">
                  <c:v>5.5684929335313525E-3</c:v>
                </c:pt>
                <c:pt idx="231">
                  <c:v>5.6740529528981152E-3</c:v>
                </c:pt>
                <c:pt idx="232">
                  <c:v>5.7793667386663219E-3</c:v>
                </c:pt>
                <c:pt idx="233">
                  <c:v>5.8844332294842551E-3</c:v>
                </c:pt>
                <c:pt idx="234">
                  <c:v>5.9892513640001956E-3</c:v>
                </c:pt>
                <c:pt idx="235">
                  <c:v>6.0938200808624268E-3</c:v>
                </c:pt>
                <c:pt idx="236">
                  <c:v>6.1981383187192296E-3</c:v>
                </c:pt>
                <c:pt idx="237">
                  <c:v>6.3022050162188873E-3</c:v>
                </c:pt>
                <c:pt idx="238">
                  <c:v>6.4060191120096808E-3</c:v>
                </c:pt>
                <c:pt idx="239">
                  <c:v>6.5095795447398927E-3</c:v>
                </c:pt>
                <c:pt idx="240">
                  <c:v>6.6128852530578054E-3</c:v>
                </c:pt>
                <c:pt idx="241">
                  <c:v>6.7159351756117007E-3</c:v>
                </c:pt>
                <c:pt idx="242">
                  <c:v>6.818728251049861E-3</c:v>
                </c:pt>
                <c:pt idx="243">
                  <c:v>6.9212634180205682E-3</c:v>
                </c:pt>
                <c:pt idx="244">
                  <c:v>7.0235396151721039E-3</c:v>
                </c:pt>
                <c:pt idx="245">
                  <c:v>7.1255557811527506E-3</c:v>
                </c:pt>
                <c:pt idx="246">
                  <c:v>7.2273108546107899E-3</c:v>
                </c:pt>
                <c:pt idx="247">
                  <c:v>7.3288037741945046E-3</c:v>
                </c:pt>
                <c:pt idx="248">
                  <c:v>7.4300334785521761E-3</c:v>
                </c:pt>
                <c:pt idx="249">
                  <c:v>7.5309989063320872E-3</c:v>
                </c:pt>
                <c:pt idx="250">
                  <c:v>7.6316989961825194E-3</c:v>
                </c:pt>
                <c:pt idx="251">
                  <c:v>7.7321326867517554E-3</c:v>
                </c:pt>
                <c:pt idx="252">
                  <c:v>7.8322989166880776E-3</c:v>
                </c:pt>
                <c:pt idx="253">
                  <c:v>7.932196624639766E-3</c:v>
                </c:pt>
                <c:pt idx="254">
                  <c:v>8.0318247492551058E-3</c:v>
                </c:pt>
                <c:pt idx="255">
                  <c:v>8.1311822291823769E-3</c:v>
                </c:pt>
                <c:pt idx="256">
                  <c:v>8.230268003069861E-3</c:v>
                </c:pt>
                <c:pt idx="257">
                  <c:v>8.3290810095658415E-3</c:v>
                </c:pt>
                <c:pt idx="258">
                  <c:v>8.4276201873186001E-3</c:v>
                </c:pt>
                <c:pt idx="259">
                  <c:v>8.5258844749764185E-3</c:v>
                </c:pt>
                <c:pt idx="260">
                  <c:v>8.6238728111875801E-3</c:v>
                </c:pt>
                <c:pt idx="261">
                  <c:v>8.7215841346003648E-3</c:v>
                </c:pt>
                <c:pt idx="262">
                  <c:v>8.8190173838630561E-3</c:v>
                </c:pt>
                <c:pt idx="263">
                  <c:v>8.9161714976239356E-3</c:v>
                </c:pt>
                <c:pt idx="264">
                  <c:v>9.0130454145312868E-3</c:v>
                </c:pt>
                <c:pt idx="265">
                  <c:v>9.1096380732333896E-3</c:v>
                </c:pt>
                <c:pt idx="266">
                  <c:v>9.2059484123785274E-3</c:v>
                </c:pt>
                <c:pt idx="267">
                  <c:v>9.3019753706149819E-3</c:v>
                </c:pt>
                <c:pt idx="268">
                  <c:v>9.3977178865910366E-3</c:v>
                </c:pt>
                <c:pt idx="269">
                  <c:v>9.4931748989549713E-3</c:v>
                </c:pt>
                <c:pt idx="270">
                  <c:v>9.5883453463550695E-3</c:v>
                </c:pt>
                <c:pt idx="271">
                  <c:v>9.6832281674396128E-3</c:v>
                </c:pt>
                <c:pt idx="272">
                  <c:v>9.7778223008568831E-3</c:v>
                </c:pt>
                <c:pt idx="273">
                  <c:v>9.8721266852551635E-3</c:v>
                </c:pt>
                <c:pt idx="274">
                  <c:v>9.9661402592827342E-3</c:v>
                </c:pt>
                <c:pt idx="275">
                  <c:v>1.0059862165504762E-2</c:v>
                </c:pt>
                <c:pt idx="276">
                  <c:v>1.0153291343429937E-2</c:v>
                </c:pt>
                <c:pt idx="277">
                  <c:v>1.0246426732566951E-2</c:v>
                </c:pt>
                <c:pt idx="278">
                  <c:v>1.0339267272424494E-2</c:v>
                </c:pt>
                <c:pt idx="279">
                  <c:v>1.0431811902511256E-2</c:v>
                </c:pt>
                <c:pt idx="280">
                  <c:v>1.052405956233593E-2</c:v>
                </c:pt>
                <c:pt idx="281">
                  <c:v>1.0616009191407205E-2</c:v>
                </c:pt>
                <c:pt idx="282">
                  <c:v>1.0707659729233774E-2</c:v>
                </c:pt>
                <c:pt idx="283">
                  <c:v>1.0799010115324326E-2</c:v>
                </c:pt>
                <c:pt idx="284">
                  <c:v>1.0890059289187551E-2</c:v>
                </c:pt>
                <c:pt idx="285">
                  <c:v>1.0980806190332142E-2</c:v>
                </c:pt>
                <c:pt idx="286">
                  <c:v>1.107124975826679E-2</c:v>
                </c:pt>
                <c:pt idx="287">
                  <c:v>1.1161388932500184E-2</c:v>
                </c:pt>
                <c:pt idx="288">
                  <c:v>1.1251222652541016E-2</c:v>
                </c:pt>
                <c:pt idx="289">
                  <c:v>1.1340749857897977E-2</c:v>
                </c:pt>
                <c:pt idx="290">
                  <c:v>1.1429969488079759E-2</c:v>
                </c:pt>
                <c:pt idx="291">
                  <c:v>1.1518880482595049E-2</c:v>
                </c:pt>
                <c:pt idx="292">
                  <c:v>1.1607481780952542E-2</c:v>
                </c:pt>
                <c:pt idx="293">
                  <c:v>1.1695772322660926E-2</c:v>
                </c:pt>
                <c:pt idx="294">
                  <c:v>1.1783751047228895E-2</c:v>
                </c:pt>
                <c:pt idx="295">
                  <c:v>1.1871416894165137E-2</c:v>
                </c:pt>
                <c:pt idx="296">
                  <c:v>1.1958768802978343E-2</c:v>
                </c:pt>
                <c:pt idx="297">
                  <c:v>1.2045805713177206E-2</c:v>
                </c:pt>
                <c:pt idx="298">
                  <c:v>1.2132526564270416E-2</c:v>
                </c:pt>
                <c:pt idx="299">
                  <c:v>1.2218930295766664E-2</c:v>
                </c:pt>
                <c:pt idx="300">
                  <c:v>1.230501584717464E-2</c:v>
                </c:pt>
                <c:pt idx="301">
                  <c:v>1.2390782158003035E-2</c:v>
                </c:pt>
                <c:pt idx="302">
                  <c:v>1.247622816776054E-2</c:v>
                </c:pt>
                <c:pt idx="303">
                  <c:v>1.2561352815955846E-2</c:v>
                </c:pt>
                <c:pt idx="304">
                  <c:v>1.2646155042097644E-2</c:v>
                </c:pt>
                <c:pt idx="305">
                  <c:v>1.2730633785694626E-2</c:v>
                </c:pt>
                <c:pt idx="306">
                  <c:v>1.2814787986255479E-2</c:v>
                </c:pt>
                <c:pt idx="307">
                  <c:v>1.2898616583288898E-2</c:v>
                </c:pt>
                <c:pt idx="308">
                  <c:v>1.2982118516303572E-2</c:v>
                </c:pt>
                <c:pt idx="309">
                  <c:v>1.3065292724808192E-2</c:v>
                </c:pt>
                <c:pt idx="310">
                  <c:v>1.314813814831145E-2</c:v>
                </c:pt>
                <c:pt idx="311">
                  <c:v>1.3230653726322036E-2</c:v>
                </c:pt>
                <c:pt idx="312">
                  <c:v>1.3312838398348641E-2</c:v>
                </c:pt>
                <c:pt idx="313">
                  <c:v>1.3394691103899955E-2</c:v>
                </c:pt>
                <c:pt idx="314">
                  <c:v>1.347621078248467E-2</c:v>
                </c:pt>
                <c:pt idx="315">
                  <c:v>1.3557396373611476E-2</c:v>
                </c:pt>
                <c:pt idx="316">
                  <c:v>1.3638246816789065E-2</c:v>
                </c:pt>
                <c:pt idx="317">
                  <c:v>1.3718761051526127E-2</c:v>
                </c:pt>
                <c:pt idx="318">
                  <c:v>1.3798938017331354E-2</c:v>
                </c:pt>
                <c:pt idx="319">
                  <c:v>1.3878776653713435E-2</c:v>
                </c:pt>
                <c:pt idx="320">
                  <c:v>1.3958275900181063E-2</c:v>
                </c:pt>
                <c:pt idx="321">
                  <c:v>1.4037434696242928E-2</c:v>
                </c:pt>
                <c:pt idx="322">
                  <c:v>1.4116251981407719E-2</c:v>
                </c:pt>
                <c:pt idx="323">
                  <c:v>1.4194726695184129E-2</c:v>
                </c:pt>
                <c:pt idx="324">
                  <c:v>1.4272857777080847E-2</c:v>
                </c:pt>
                <c:pt idx="325">
                  <c:v>1.4350644166606568E-2</c:v>
                </c:pt>
                <c:pt idx="326">
                  <c:v>1.4428084803269979E-2</c:v>
                </c:pt>
                <c:pt idx="327">
                  <c:v>1.4505178626579773E-2</c:v>
                </c:pt>
                <c:pt idx="328">
                  <c:v>1.4581924576044639E-2</c:v>
                </c:pt>
                <c:pt idx="329">
                  <c:v>1.4658321591173269E-2</c:v>
                </c:pt>
                <c:pt idx="330">
                  <c:v>1.4734368611474353E-2</c:v>
                </c:pt>
                <c:pt idx="331">
                  <c:v>1.4810064576456583E-2</c:v>
                </c:pt>
                <c:pt idx="332">
                  <c:v>1.488540842562865E-2</c:v>
                </c:pt>
                <c:pt idx="333">
                  <c:v>1.4960399098499243E-2</c:v>
                </c:pt>
                <c:pt idx="334">
                  <c:v>1.5035035534577055E-2</c:v>
                </c:pt>
                <c:pt idx="335">
                  <c:v>1.5109316673370775E-2</c:v>
                </c:pt>
                <c:pt idx="336">
                  <c:v>1.5183241454389096E-2</c:v>
                </c:pt>
                <c:pt idx="337">
                  <c:v>1.5256808817140708E-2</c:v>
                </c:pt>
                <c:pt idx="338">
                  <c:v>1.5330017701134301E-2</c:v>
                </c:pt>
                <c:pt idx="339">
                  <c:v>1.5402867045878567E-2</c:v>
                </c:pt>
                <c:pt idx="340">
                  <c:v>1.5475355790882196E-2</c:v>
                </c:pt>
                <c:pt idx="341">
                  <c:v>1.5547482875653879E-2</c:v>
                </c:pt>
                <c:pt idx="342">
                  <c:v>1.5619247239702308E-2</c:v>
                </c:pt>
                <c:pt idx="343">
                  <c:v>1.5690647822536173E-2</c:v>
                </c:pt>
                <c:pt idx="344">
                  <c:v>1.5761683563664166E-2</c:v>
                </c:pt>
                <c:pt idx="345">
                  <c:v>1.5832353402594975E-2</c:v>
                </c:pt>
                <c:pt idx="346">
                  <c:v>1.5902656278837295E-2</c:v>
                </c:pt>
                <c:pt idx="347">
                  <c:v>1.5972591131899812E-2</c:v>
                </c:pt>
                <c:pt idx="348">
                  <c:v>1.6042156901291221E-2</c:v>
                </c:pt>
                <c:pt idx="349">
                  <c:v>1.6111352526520208E-2</c:v>
                </c:pt>
                <c:pt idx="350">
                  <c:v>1.6180176947095469E-2</c:v>
                </c:pt>
                <c:pt idx="351">
                  <c:v>1.6248629102525693E-2</c:v>
                </c:pt>
                <c:pt idx="352">
                  <c:v>1.6316707932319572E-2</c:v>
                </c:pt>
                <c:pt idx="353">
                  <c:v>1.6384412375985796E-2</c:v>
                </c:pt>
                <c:pt idx="354">
                  <c:v>1.6451741373033055E-2</c:v>
                </c:pt>
                <c:pt idx="355">
                  <c:v>1.651869386297004E-2</c:v>
                </c:pt>
                <c:pt idx="356">
                  <c:v>1.6585268785305442E-2</c:v>
                </c:pt>
                <c:pt idx="357">
                  <c:v>1.6651465079547952E-2</c:v>
                </c:pt>
                <c:pt idx="358">
                  <c:v>1.6717281685206264E-2</c:v>
                </c:pt>
                <c:pt idx="359">
                  <c:v>1.6782717541789064E-2</c:v>
                </c:pt>
                <c:pt idx="360">
                  <c:v>1.6847771588805044E-2</c:v>
                </c:pt>
                <c:pt idx="361">
                  <c:v>1.6912442765762897E-2</c:v>
                </c:pt>
                <c:pt idx="362">
                  <c:v>1.6976730012171311E-2</c:v>
                </c:pt>
                <c:pt idx="363">
                  <c:v>1.7040632267538981E-2</c:v>
                </c:pt>
                <c:pt idx="364">
                  <c:v>1.7104148471374595E-2</c:v>
                </c:pt>
                <c:pt idx="365">
                  <c:v>1.7167277563186843E-2</c:v>
                </c:pt>
                <c:pt idx="366">
                  <c:v>1.7230018482484417E-2</c:v>
                </c:pt>
                <c:pt idx="367">
                  <c:v>1.7292370168776008E-2</c:v>
                </c:pt>
                <c:pt idx="368">
                  <c:v>1.7354331561570308E-2</c:v>
                </c:pt>
                <c:pt idx="369">
                  <c:v>1.7415901600376007E-2</c:v>
                </c:pt>
                <c:pt idx="370">
                  <c:v>1.7477079224701795E-2</c:v>
                </c:pt>
                <c:pt idx="371">
                  <c:v>1.7537863374056363E-2</c:v>
                </c:pt>
                <c:pt idx="372">
                  <c:v>1.7598252987948402E-2</c:v>
                </c:pt>
                <c:pt idx="373">
                  <c:v>1.7658247005886602E-2</c:v>
                </c:pt>
                <c:pt idx="374">
                  <c:v>1.7717844367379658E-2</c:v>
                </c:pt>
                <c:pt idx="375">
                  <c:v>1.7777044011936256E-2</c:v>
                </c:pt>
                <c:pt idx="376">
                  <c:v>1.7835844879065092E-2</c:v>
                </c:pt>
                <c:pt idx="377">
                  <c:v>1.7894245908274851E-2</c:v>
                </c:pt>
                <c:pt idx="378">
                  <c:v>1.7952246039074228E-2</c:v>
                </c:pt>
                <c:pt idx="379">
                  <c:v>1.8009844210971911E-2</c:v>
                </c:pt>
                <c:pt idx="380">
                  <c:v>1.8067039363476593E-2</c:v>
                </c:pt>
                <c:pt idx="381">
                  <c:v>1.8123830436096965E-2</c:v>
                </c:pt>
                <c:pt idx="382">
                  <c:v>1.8180216368341717E-2</c:v>
                </c:pt>
                <c:pt idx="383">
                  <c:v>1.8236196099719541E-2</c:v>
                </c:pt>
                <c:pt idx="384">
                  <c:v>1.8291768569739127E-2</c:v>
                </c:pt>
                <c:pt idx="385">
                  <c:v>1.8346932717909166E-2</c:v>
                </c:pt>
                <c:pt idx="386">
                  <c:v>1.8401687483738348E-2</c:v>
                </c:pt>
                <c:pt idx="387">
                  <c:v>1.8456031806735364E-2</c:v>
                </c:pt>
                <c:pt idx="388">
                  <c:v>1.8509964626408904E-2</c:v>
                </c:pt>
                <c:pt idx="389">
                  <c:v>1.856348488226766E-2</c:v>
                </c:pt>
                <c:pt idx="390">
                  <c:v>1.8616591513820325E-2</c:v>
                </c:pt>
                <c:pt idx="391">
                  <c:v>1.8669283460575586E-2</c:v>
                </c:pt>
                <c:pt idx="392">
                  <c:v>1.8721559662042139E-2</c:v>
                </c:pt>
                <c:pt idx="393">
                  <c:v>1.8773419057728669E-2</c:v>
                </c:pt>
                <c:pt idx="394">
                  <c:v>1.8824860587143871E-2</c:v>
                </c:pt>
                <c:pt idx="395">
                  <c:v>1.8875883189796435E-2</c:v>
                </c:pt>
                <c:pt idx="396">
                  <c:v>1.8926485805195049E-2</c:v>
                </c:pt>
                <c:pt idx="397">
                  <c:v>1.8976667372848408E-2</c:v>
                </c:pt>
                <c:pt idx="398">
                  <c:v>1.90264268322652E-2</c:v>
                </c:pt>
                <c:pt idx="399">
                  <c:v>1.9075763122954118E-2</c:v>
                </c:pt>
                <c:pt idx="400">
                  <c:v>1.9124675184423852E-2</c:v>
                </c:pt>
                <c:pt idx="401">
                  <c:v>1.9173161956183092E-2</c:v>
                </c:pt>
                <c:pt idx="402">
                  <c:v>1.9221222377740529E-2</c:v>
                </c:pt>
                <c:pt idx="403">
                  <c:v>1.9268855388604855E-2</c:v>
                </c:pt>
                <c:pt idx="404">
                  <c:v>1.9316059928284762E-2</c:v>
                </c:pt>
                <c:pt idx="405">
                  <c:v>1.9362834936288938E-2</c:v>
                </c:pt>
                <c:pt idx="406">
                  <c:v>1.9409179352126073E-2</c:v>
                </c:pt>
                <c:pt idx="407">
                  <c:v>1.9455092115304863E-2</c:v>
                </c:pt>
                <c:pt idx="408">
                  <c:v>1.9500572165333994E-2</c:v>
                </c:pt>
                <c:pt idx="409">
                  <c:v>1.954561844172216E-2</c:v>
                </c:pt>
                <c:pt idx="410">
                  <c:v>1.9590229883978051E-2</c:v>
                </c:pt>
                <c:pt idx="411">
                  <c:v>1.9634405431610356E-2</c:v>
                </c:pt>
                <c:pt idx="412">
                  <c:v>1.9678144024127767E-2</c:v>
                </c:pt>
                <c:pt idx="413">
                  <c:v>1.9721444601038977E-2</c:v>
                </c:pt>
                <c:pt idx="414">
                  <c:v>1.9764306101852674E-2</c:v>
                </c:pt>
                <c:pt idx="415">
                  <c:v>1.9806727466077551E-2</c:v>
                </c:pt>
                <c:pt idx="416">
                  <c:v>1.9848707633222298E-2</c:v>
                </c:pt>
                <c:pt idx="417">
                  <c:v>1.9890245542795604E-2</c:v>
                </c:pt>
                <c:pt idx="418">
                  <c:v>1.9931340134306162E-2</c:v>
                </c:pt>
                <c:pt idx="419">
                  <c:v>1.9971990347262665E-2</c:v>
                </c:pt>
                <c:pt idx="420">
                  <c:v>2.00121951211738E-2</c:v>
                </c:pt>
                <c:pt idx="421">
                  <c:v>2.0051953395548258E-2</c:v>
                </c:pt>
                <c:pt idx="422">
                  <c:v>2.0091264109894733E-2</c:v>
                </c:pt>
                <c:pt idx="423">
                  <c:v>2.0130126203721913E-2</c:v>
                </c:pt>
                <c:pt idx="424">
                  <c:v>2.016853861653849E-2</c:v>
                </c:pt>
                <c:pt idx="425">
                  <c:v>2.0206500287853153E-2</c:v>
                </c:pt>
                <c:pt idx="426">
                  <c:v>2.0244010157174596E-2</c:v>
                </c:pt>
                <c:pt idx="427">
                  <c:v>2.0281067164011509E-2</c:v>
                </c:pt>
                <c:pt idx="428">
                  <c:v>2.0317670247872583E-2</c:v>
                </c:pt>
                <c:pt idx="429">
                  <c:v>2.0353818348266509E-2</c:v>
                </c:pt>
                <c:pt idx="430">
                  <c:v>2.0389510404701976E-2</c:v>
                </c:pt>
                <c:pt idx="431">
                  <c:v>2.0424745356687677E-2</c:v>
                </c:pt>
                <c:pt idx="432">
                  <c:v>2.0459522143732301E-2</c:v>
                </c:pt>
                <c:pt idx="433">
                  <c:v>2.049383970534454E-2</c:v>
                </c:pt>
                <c:pt idx="434">
                  <c:v>2.0527696981033083E-2</c:v>
                </c:pt>
                <c:pt idx="435">
                  <c:v>2.0561092910306621E-2</c:v>
                </c:pt>
                <c:pt idx="436">
                  <c:v>2.059402643267385E-2</c:v>
                </c:pt>
                <c:pt idx="437">
                  <c:v>2.0626496487643455E-2</c:v>
                </c:pt>
                <c:pt idx="438">
                  <c:v>2.065850201472413E-2</c:v>
                </c:pt>
                <c:pt idx="439">
                  <c:v>2.0690041953424564E-2</c:v>
                </c:pt>
                <c:pt idx="440">
                  <c:v>2.072111524325345E-2</c:v>
                </c:pt>
                <c:pt idx="441">
                  <c:v>2.0751720823719479E-2</c:v>
                </c:pt>
                <c:pt idx="442">
                  <c:v>2.0781857634331338E-2</c:v>
                </c:pt>
                <c:pt idx="443">
                  <c:v>2.0811524614597721E-2</c:v>
                </c:pt>
                <c:pt idx="444">
                  <c:v>2.0840720704027319E-2</c:v>
                </c:pt>
                <c:pt idx="445">
                  <c:v>2.0869444842128822E-2</c:v>
                </c:pt>
                <c:pt idx="446">
                  <c:v>2.0897695968410922E-2</c:v>
                </c:pt>
                <c:pt idx="447">
                  <c:v>2.0925473022382308E-2</c:v>
                </c:pt>
                <c:pt idx="448">
                  <c:v>2.0952774943551671E-2</c:v>
                </c:pt>
                <c:pt idx="449">
                  <c:v>2.0979600671427703E-2</c:v>
                </c:pt>
                <c:pt idx="450">
                  <c:v>2.1005949145519096E-2</c:v>
                </c:pt>
                <c:pt idx="451">
                  <c:v>2.1031819305334539E-2</c:v>
                </c:pt>
                <c:pt idx="452">
                  <c:v>2.1057210090382722E-2</c:v>
                </c:pt>
                <c:pt idx="453">
                  <c:v>2.1082120440172339E-2</c:v>
                </c:pt>
                <c:pt idx="454">
                  <c:v>2.1106549294212077E-2</c:v>
                </c:pt>
                <c:pt idx="455">
                  <c:v>2.1130495592010631E-2</c:v>
                </c:pt>
                <c:pt idx="456">
                  <c:v>2.115395827307669E-2</c:v>
                </c:pt>
                <c:pt idx="457">
                  <c:v>2.1176936276918943E-2</c:v>
                </c:pt>
                <c:pt idx="458">
                  <c:v>2.1199428543046083E-2</c:v>
                </c:pt>
                <c:pt idx="459">
                  <c:v>2.1221434010966801E-2</c:v>
                </c:pt>
                <c:pt idx="460">
                  <c:v>2.1242951620189788E-2</c:v>
                </c:pt>
                <c:pt idx="461">
                  <c:v>2.1263980310223734E-2</c:v>
                </c:pt>
                <c:pt idx="462">
                  <c:v>2.128451902057733E-2</c:v>
                </c:pt>
                <c:pt idx="463">
                  <c:v>2.1304566690759266E-2</c:v>
                </c:pt>
                <c:pt idx="464">
                  <c:v>2.1324122260278234E-2</c:v>
                </c:pt>
                <c:pt idx="465">
                  <c:v>2.1343184668642927E-2</c:v>
                </c:pt>
                <c:pt idx="466">
                  <c:v>2.1361752855362032E-2</c:v>
                </c:pt>
                <c:pt idx="467">
                  <c:v>2.1379825759944241E-2</c:v>
                </c:pt>
                <c:pt idx="468">
                  <c:v>2.1397402321898247E-2</c:v>
                </c:pt>
                <c:pt idx="469">
                  <c:v>2.1414481480732737E-2</c:v>
                </c:pt>
                <c:pt idx="470">
                  <c:v>2.1431062175956406E-2</c:v>
                </c:pt>
                <c:pt idx="471">
                  <c:v>2.1447143347077941E-2</c:v>
                </c:pt>
                <c:pt idx="472">
                  <c:v>2.1462723933606036E-2</c:v>
                </c:pt>
                <c:pt idx="473">
                  <c:v>2.1477802875049381E-2</c:v>
                </c:pt>
                <c:pt idx="474">
                  <c:v>2.1492379110916667E-2</c:v>
                </c:pt>
                <c:pt idx="475">
                  <c:v>2.1506451580716585E-2</c:v>
                </c:pt>
                <c:pt idx="476">
                  <c:v>2.1520019223957826E-2</c:v>
                </c:pt>
                <c:pt idx="477">
                  <c:v>2.153308098014908E-2</c:v>
                </c:pt>
                <c:pt idx="478">
                  <c:v>2.1545635788799037E-2</c:v>
                </c:pt>
                <c:pt idx="479">
                  <c:v>2.1557682589416389E-2</c:v>
                </c:pt>
                <c:pt idx="480">
                  <c:v>2.1569220321509826E-2</c:v>
                </c:pt>
                <c:pt idx="481">
                  <c:v>2.1580247924588038E-2</c:v>
                </c:pt>
                <c:pt idx="482">
                  <c:v>2.1590764338159721E-2</c:v>
                </c:pt>
                <c:pt idx="483">
                  <c:v>2.160076850173356E-2</c:v>
                </c:pt>
                <c:pt idx="484">
                  <c:v>2.1610259354818251E-2</c:v>
                </c:pt>
                <c:pt idx="485">
                  <c:v>2.161923583692248E-2</c:v>
                </c:pt>
                <c:pt idx="486">
                  <c:v>2.1627696887554941E-2</c:v>
                </c:pt>
                <c:pt idx="487">
                  <c:v>2.1635641446224325E-2</c:v>
                </c:pt>
                <c:pt idx="488">
                  <c:v>2.164306845243932E-2</c:v>
                </c:pt>
                <c:pt idx="489">
                  <c:v>2.1649976845708619E-2</c:v>
                </c:pt>
                <c:pt idx="490">
                  <c:v>2.1656365565540913E-2</c:v>
                </c:pt>
                <c:pt idx="491">
                  <c:v>2.1662233551444893E-2</c:v>
                </c:pt>
                <c:pt idx="492">
                  <c:v>2.1667579742929249E-2</c:v>
                </c:pt>
                <c:pt idx="493">
                  <c:v>2.1672403079502672E-2</c:v>
                </c:pt>
                <c:pt idx="494">
                  <c:v>2.1676702500673852E-2</c:v>
                </c:pt>
                <c:pt idx="495">
                  <c:v>2.1680476945951481E-2</c:v>
                </c:pt>
                <c:pt idx="496">
                  <c:v>2.1683725354844252E-2</c:v>
                </c:pt>
                <c:pt idx="497">
                  <c:v>2.1686446666860853E-2</c:v>
                </c:pt>
                <c:pt idx="498">
                  <c:v>2.1688639821509974E-2</c:v>
                </c:pt>
                <c:pt idx="499">
                  <c:v>2.1690303758300309E-2</c:v>
                </c:pt>
                <c:pt idx="500">
                  <c:v>2.1691437416740546E-2</c:v>
                </c:pt>
                <c:pt idx="501">
                  <c:v>2.1692039736339378E-2</c:v>
                </c:pt>
                <c:pt idx="502">
                  <c:v>2.1692109656605497E-2</c:v>
                </c:pt>
                <c:pt idx="503">
                  <c:v>2.1691646117047589E-2</c:v>
                </c:pt>
                <c:pt idx="504">
                  <c:v>2.1690648057174348E-2</c:v>
                </c:pt>
                <c:pt idx="505">
                  <c:v>2.1689114416494466E-2</c:v>
                </c:pt>
                <c:pt idx="506">
                  <c:v>2.1687044134516633E-2</c:v>
                </c:pt>
                <c:pt idx="507">
                  <c:v>2.1684436150749539E-2</c:v>
                </c:pt>
                <c:pt idx="508">
                  <c:v>2.1681289404701876E-2</c:v>
                </c:pt>
                <c:pt idx="509">
                  <c:v>2.1677602835882333E-2</c:v>
                </c:pt>
                <c:pt idx="510">
                  <c:v>2.1673375383799601E-2</c:v>
                </c:pt>
                <c:pt idx="511">
                  <c:v>2.1668605987962372E-2</c:v>
                </c:pt>
                <c:pt idx="512">
                  <c:v>2.1663293587879339E-2</c:v>
                </c:pt>
                <c:pt idx="513">
                  <c:v>2.1657437123059189E-2</c:v>
                </c:pt>
                <c:pt idx="514">
                  <c:v>2.1651035533010617E-2</c:v>
                </c:pt>
                <c:pt idx="515">
                  <c:v>2.164408775724231E-2</c:v>
                </c:pt>
                <c:pt idx="516">
                  <c:v>2.1636592735262961E-2</c:v>
                </c:pt>
                <c:pt idx="517">
                  <c:v>2.1628549406581259E-2</c:v>
                </c:pt>
                <c:pt idx="518">
                  <c:v>2.1619956710705896E-2</c:v>
                </c:pt>
                <c:pt idx="519">
                  <c:v>2.1610813587145564E-2</c:v>
                </c:pt>
                <c:pt idx="520">
                  <c:v>2.1601118975408954E-2</c:v>
                </c:pt>
                <c:pt idx="521">
                  <c:v>2.1590871815004756E-2</c:v>
                </c:pt>
                <c:pt idx="522">
                  <c:v>2.1580071045441657E-2</c:v>
                </c:pt>
                <c:pt idx="523">
                  <c:v>2.1568715606228354E-2</c:v>
                </c:pt>
                <c:pt idx="524">
                  <c:v>2.1556804436873536E-2</c:v>
                </c:pt>
                <c:pt idx="525">
                  <c:v>2.1544336476885893E-2</c:v>
                </c:pt>
                <c:pt idx="526">
                  <c:v>2.1531310665774114E-2</c:v>
                </c:pt>
                <c:pt idx="527">
                  <c:v>2.1517725943046892E-2</c:v>
                </c:pt>
                <c:pt idx="528">
                  <c:v>2.150358124821292E-2</c:v>
                </c:pt>
                <c:pt idx="529">
                  <c:v>2.1488875520780885E-2</c:v>
                </c:pt>
                <c:pt idx="530">
                  <c:v>2.1473607700259481E-2</c:v>
                </c:pt>
                <c:pt idx="531">
                  <c:v>2.1457776726157396E-2</c:v>
                </c:pt>
                <c:pt idx="532">
                  <c:v>2.1441381537983323E-2</c:v>
                </c:pt>
                <c:pt idx="533">
                  <c:v>2.1424421075245951E-2</c:v>
                </c:pt>
                <c:pt idx="534">
                  <c:v>2.1406894277453972E-2</c:v>
                </c:pt>
                <c:pt idx="535">
                  <c:v>2.1388800084116078E-2</c:v>
                </c:pt>
                <c:pt idx="536">
                  <c:v>2.1370137434740959E-2</c:v>
                </c:pt>
                <c:pt idx="537">
                  <c:v>2.1350905268837306E-2</c:v>
                </c:pt>
                <c:pt idx="538">
                  <c:v>2.133110252591381E-2</c:v>
                </c:pt>
                <c:pt idx="539">
                  <c:v>2.1310728145479161E-2</c:v>
                </c:pt>
                <c:pt idx="540">
                  <c:v>2.128978106704205E-2</c:v>
                </c:pt>
                <c:pt idx="541">
                  <c:v>2.1268260230111167E-2</c:v>
                </c:pt>
                <c:pt idx="542">
                  <c:v>2.1246164574195203E-2</c:v>
                </c:pt>
                <c:pt idx="543">
                  <c:v>2.1223493038802853E-2</c:v>
                </c:pt>
                <c:pt idx="544">
                  <c:v>2.1200244563442803E-2</c:v>
                </c:pt>
                <c:pt idx="545">
                  <c:v>2.1176418087623747E-2</c:v>
                </c:pt>
                <c:pt idx="546">
                  <c:v>2.1152012550854374E-2</c:v>
                </c:pt>
                <c:pt idx="547">
                  <c:v>2.1127026892643376E-2</c:v>
                </c:pt>
                <c:pt idx="548">
                  <c:v>2.1101460052499441E-2</c:v>
                </c:pt>
                <c:pt idx="549">
                  <c:v>2.1075310969931264E-2</c:v>
                </c:pt>
                <c:pt idx="550">
                  <c:v>2.1048578584447534E-2</c:v>
                </c:pt>
                <c:pt idx="551">
                  <c:v>2.1021261835556942E-2</c:v>
                </c:pt>
                <c:pt idx="552">
                  <c:v>2.099335966276818E-2</c:v>
                </c:pt>
                <c:pt idx="553">
                  <c:v>2.0964871005589938E-2</c:v>
                </c:pt>
                <c:pt idx="554">
                  <c:v>2.0935794803530906E-2</c:v>
                </c:pt>
                <c:pt idx="555">
                  <c:v>2.0906129996099775E-2</c:v>
                </c:pt>
                <c:pt idx="556">
                  <c:v>2.0875875522805235E-2</c:v>
                </c:pt>
                <c:pt idx="557">
                  <c:v>2.0845030323155978E-2</c:v>
                </c:pt>
                <c:pt idx="558">
                  <c:v>2.0813593336660698E-2</c:v>
                </c:pt>
                <c:pt idx="559">
                  <c:v>2.0781563502828081E-2</c:v>
                </c:pt>
                <c:pt idx="560">
                  <c:v>2.0748939761166818E-2</c:v>
                </c:pt>
                <c:pt idx="561">
                  <c:v>2.0715721051185604E-2</c:v>
                </c:pt>
                <c:pt idx="562">
                  <c:v>2.0681906312393129E-2</c:v>
                </c:pt>
                <c:pt idx="563">
                  <c:v>2.064749448429808E-2</c:v>
                </c:pt>
                <c:pt idx="564">
                  <c:v>2.0612484506409151E-2</c:v>
                </c:pt>
                <c:pt idx="565">
                  <c:v>2.0576875318235033E-2</c:v>
                </c:pt>
                <c:pt idx="566">
                  <c:v>2.0540665859284414E-2</c:v>
                </c:pt>
                <c:pt idx="567">
                  <c:v>2.0503855069065987E-2</c:v>
                </c:pt>
                <c:pt idx="568">
                  <c:v>2.0466441887088443E-2</c:v>
                </c:pt>
                <c:pt idx="569">
                  <c:v>2.0428425252860472E-2</c:v>
                </c:pt>
                <c:pt idx="570">
                  <c:v>2.0389804105890766E-2</c:v>
                </c:pt>
                <c:pt idx="571">
                  <c:v>2.0350577385688018E-2</c:v>
                </c:pt>
                <c:pt idx="572">
                  <c:v>2.0310744031760915E-2</c:v>
                </c:pt>
                <c:pt idx="573">
                  <c:v>2.0270302983618149E-2</c:v>
                </c:pt>
                <c:pt idx="574">
                  <c:v>2.022925318076841E-2</c:v>
                </c:pt>
                <c:pt idx="575">
                  <c:v>2.0187593562720391E-2</c:v>
                </c:pt>
                <c:pt idx="576">
                  <c:v>2.0145323068982781E-2</c:v>
                </c:pt>
                <c:pt idx="577">
                  <c:v>2.0102440639064273E-2</c:v>
                </c:pt>
                <c:pt idx="578">
                  <c:v>2.0058945212473558E-2</c:v>
                </c:pt>
                <c:pt idx="579">
                  <c:v>2.0014835728719323E-2</c:v>
                </c:pt>
                <c:pt idx="580">
                  <c:v>1.9970524815571194E-2</c:v>
                </c:pt>
                <c:pt idx="581">
                  <c:v>1.9926013133453418E-2</c:v>
                </c:pt>
                <c:pt idx="582">
                  <c:v>1.9881301342790231E-2</c:v>
                </c:pt>
                <c:pt idx="583">
                  <c:v>1.9836390104005879E-2</c:v>
                </c:pt>
                <c:pt idx="584">
                  <c:v>1.9791280077524603E-2</c:v>
                </c:pt>
                <c:pt idx="585">
                  <c:v>1.9745971923770644E-2</c:v>
                </c:pt>
                <c:pt idx="586">
                  <c:v>1.9700466303168247E-2</c:v>
                </c:pt>
                <c:pt idx="587">
                  <c:v>1.9654763876141654E-2</c:v>
                </c:pt>
                <c:pt idx="588">
                  <c:v>1.9608865303115106E-2</c:v>
                </c:pt>
                <c:pt idx="589">
                  <c:v>1.9562771244512847E-2</c:v>
                </c:pt>
                <c:pt idx="590">
                  <c:v>1.9516482360759119E-2</c:v>
                </c:pt>
                <c:pt idx="591">
                  <c:v>1.946999931227816E-2</c:v>
                </c:pt>
                <c:pt idx="592">
                  <c:v>1.9423322759494217E-2</c:v>
                </c:pt>
                <c:pt idx="593">
                  <c:v>1.9376453362831531E-2</c:v>
                </c:pt>
                <c:pt idx="594">
                  <c:v>1.9329391782714343E-2</c:v>
                </c:pt>
                <c:pt idx="595">
                  <c:v>1.9282138679566897E-2</c:v>
                </c:pt>
                <c:pt idx="596">
                  <c:v>1.9234694713813436E-2</c:v>
                </c:pt>
                <c:pt idx="597">
                  <c:v>1.9187060545878199E-2</c:v>
                </c:pt>
                <c:pt idx="598">
                  <c:v>1.913923683618543E-2</c:v>
                </c:pt>
                <c:pt idx="599">
                  <c:v>1.9091224245159372E-2</c:v>
                </c:pt>
                <c:pt idx="600">
                  <c:v>1.9043023433224268E-2</c:v>
                </c:pt>
                <c:pt idx="601">
                  <c:v>1.8994635060804357E-2</c:v>
                </c:pt>
                <c:pt idx="602">
                  <c:v>1.8946059788323883E-2</c:v>
                </c:pt>
                <c:pt idx="603">
                  <c:v>1.8897298276207088E-2</c:v>
                </c:pt>
                <c:pt idx="604">
                  <c:v>1.8848351184878216E-2</c:v>
                </c:pt>
                <c:pt idx="605">
                  <c:v>1.8799219174761506E-2</c:v>
                </c:pt>
                <c:pt idx="606">
                  <c:v>1.8749902906281205E-2</c:v>
                </c:pt>
                <c:pt idx="607">
                  <c:v>1.8700403039861552E-2</c:v>
                </c:pt>
                <c:pt idx="608">
                  <c:v>1.8650720235926791E-2</c:v>
                </c:pt>
                <c:pt idx="609">
                  <c:v>1.8600855154901161E-2</c:v>
                </c:pt>
                <c:pt idx="610">
                  <c:v>1.8550808457208908E-2</c:v>
                </c:pt>
                <c:pt idx="611">
                  <c:v>1.8500580803274273E-2</c:v>
                </c:pt>
                <c:pt idx="612">
                  <c:v>1.8450172853521497E-2</c:v>
                </c:pt>
                <c:pt idx="613">
                  <c:v>1.8399585268374822E-2</c:v>
                </c:pt>
                <c:pt idx="614">
                  <c:v>1.8348818708258493E-2</c:v>
                </c:pt>
                <c:pt idx="615">
                  <c:v>1.829787383359675E-2</c:v>
                </c:pt>
                <c:pt idx="616">
                  <c:v>1.8246751304813836E-2</c:v>
                </c:pt>
                <c:pt idx="617">
                  <c:v>1.8195451782333994E-2</c:v>
                </c:pt>
                <c:pt idx="618">
                  <c:v>1.8143975926581464E-2</c:v>
                </c:pt>
                <c:pt idx="619">
                  <c:v>1.8092324397980489E-2</c:v>
                </c:pt>
                <c:pt idx="620">
                  <c:v>1.8040497856955315E-2</c:v>
                </c:pt>
                <c:pt idx="621">
                  <c:v>1.7988496963930178E-2</c:v>
                </c:pt>
                <c:pt idx="622">
                  <c:v>1.7936322379329326E-2</c:v>
                </c:pt>
                <c:pt idx="623">
                  <c:v>1.7883974763576997E-2</c:v>
                </c:pt>
                <c:pt idx="624">
                  <c:v>1.7831454777097439E-2</c:v>
                </c:pt>
                <c:pt idx="625">
                  <c:v>1.7778763080314886E-2</c:v>
                </c:pt>
                <c:pt idx="626">
                  <c:v>1.7725900333653587E-2</c:v>
                </c:pt>
                <c:pt idx="627">
                  <c:v>1.7672867197537783E-2</c:v>
                </c:pt>
                <c:pt idx="628">
                  <c:v>1.7619664332391715E-2</c:v>
                </c:pt>
                <c:pt idx="629">
                  <c:v>1.7566292398639625E-2</c:v>
                </c:pt>
                <c:pt idx="630">
                  <c:v>1.7512752056705754E-2</c:v>
                </c:pt>
                <c:pt idx="631">
                  <c:v>1.7459043967014348E-2</c:v>
                </c:pt>
                <c:pt idx="632">
                  <c:v>1.7405168789989645E-2</c:v>
                </c:pt>
                <c:pt idx="633">
                  <c:v>1.735112718605589E-2</c:v>
                </c:pt>
                <c:pt idx="634">
                  <c:v>1.7296919815637326E-2</c:v>
                </c:pt>
                <c:pt idx="635">
                  <c:v>1.7242547339158195E-2</c:v>
                </c:pt>
                <c:pt idx="636">
                  <c:v>1.7188010417042737E-2</c:v>
                </c:pt>
                <c:pt idx="637">
                  <c:v>1.7133309709715196E-2</c:v>
                </c:pt>
                <c:pt idx="638">
                  <c:v>1.7078445877599813E-2</c:v>
                </c:pt>
                <c:pt idx="639">
                  <c:v>1.7023419581120833E-2</c:v>
                </c:pt>
                <c:pt idx="640">
                  <c:v>1.6968231480702495E-2</c:v>
                </c:pt>
                <c:pt idx="641">
                  <c:v>1.6912882236769046E-2</c:v>
                </c:pt>
                <c:pt idx="642">
                  <c:v>1.6857372509744725E-2</c:v>
                </c:pt>
                <c:pt idx="643">
                  <c:v>1.6801702960053771E-2</c:v>
                </c:pt>
                <c:pt idx="644">
                  <c:v>1.6745874248120431E-2</c:v>
                </c:pt>
                <c:pt idx="645">
                  <c:v>1.6689887034368946E-2</c:v>
                </c:pt>
                <c:pt idx="646">
                  <c:v>1.6633741979223557E-2</c:v>
                </c:pt>
                <c:pt idx="647">
                  <c:v>1.6577439743108508E-2</c:v>
                </c:pt>
                <c:pt idx="648">
                  <c:v>1.6520980986448042E-2</c:v>
                </c:pt>
                <c:pt idx="649">
                  <c:v>1.6464366369666399E-2</c:v>
                </c:pt>
                <c:pt idx="650">
                  <c:v>1.6407596553187822E-2</c:v>
                </c:pt>
                <c:pt idx="651">
                  <c:v>1.6350672197436553E-2</c:v>
                </c:pt>
                <c:pt idx="652">
                  <c:v>1.6293593962836837E-2</c:v>
                </c:pt>
                <c:pt idx="653">
                  <c:v>1.6236362509812911E-2</c:v>
                </c:pt>
                <c:pt idx="654">
                  <c:v>1.6178978498789021E-2</c:v>
                </c:pt>
                <c:pt idx="655">
                  <c:v>1.6121442590189407E-2</c:v>
                </c:pt>
                <c:pt idx="656">
                  <c:v>1.6063755444438315E-2</c:v>
                </c:pt>
                <c:pt idx="657">
                  <c:v>1.6005917721959986E-2</c:v>
                </c:pt>
                <c:pt idx="658">
                  <c:v>1.5947930083178661E-2</c:v>
                </c:pt>
                <c:pt idx="659">
                  <c:v>1.5889793188518582E-2</c:v>
                </c:pt>
                <c:pt idx="660">
                  <c:v>1.5831507698403992E-2</c:v>
                </c:pt>
                <c:pt idx="661">
                  <c:v>1.5773074273259136E-2</c:v>
                </c:pt>
                <c:pt idx="662">
                  <c:v>1.5714493573508251E-2</c:v>
                </c:pt>
                <c:pt idx="663">
                  <c:v>1.5655766259575581E-2</c:v>
                </c:pt>
                <c:pt idx="664">
                  <c:v>1.559689299188537E-2</c:v>
                </c:pt>
                <c:pt idx="665">
                  <c:v>1.553787443086186E-2</c:v>
                </c:pt>
                <c:pt idx="666">
                  <c:v>1.5478711236929291E-2</c:v>
                </c:pt>
                <c:pt idx="667">
                  <c:v>1.5419404070511908E-2</c:v>
                </c:pt>
                <c:pt idx="668">
                  <c:v>1.5359953592033952E-2</c:v>
                </c:pt>
                <c:pt idx="669">
                  <c:v>1.5300360461919665E-2</c:v>
                </c:pt>
                <c:pt idx="670">
                  <c:v>1.524062534059329E-2</c:v>
                </c:pt>
                <c:pt idx="671">
                  <c:v>1.5180748888479069E-2</c:v>
                </c:pt>
                <c:pt idx="672">
                  <c:v>1.5120731766001243E-2</c:v>
                </c:pt>
                <c:pt idx="673">
                  <c:v>1.5060574633584057E-2</c:v>
                </c:pt>
                <c:pt idx="674">
                  <c:v>1.5000278151651751E-2</c:v>
                </c:pt>
                <c:pt idx="675">
                  <c:v>1.4939842980628568E-2</c:v>
                </c:pt>
                <c:pt idx="676">
                  <c:v>1.487926978093875E-2</c:v>
                </c:pt>
                <c:pt idx="677">
                  <c:v>1.481855921300654E-2</c:v>
                </c:pt>
                <c:pt idx="678">
                  <c:v>1.475771193725618E-2</c:v>
                </c:pt>
                <c:pt idx="679">
                  <c:v>1.4696728614111912E-2</c:v>
                </c:pt>
                <c:pt idx="680">
                  <c:v>1.4635609903997978E-2</c:v>
                </c:pt>
                <c:pt idx="681">
                  <c:v>1.4574356467338621E-2</c:v>
                </c:pt>
                <c:pt idx="682">
                  <c:v>1.4512968964558084E-2</c:v>
                </c:pt>
                <c:pt idx="683">
                  <c:v>1.4451448056080608E-2</c:v>
                </c:pt>
                <c:pt idx="684">
                  <c:v>1.4389794402330434E-2</c:v>
                </c:pt>
                <c:pt idx="685">
                  <c:v>1.4328008663731805E-2</c:v>
                </c:pt>
                <c:pt idx="686">
                  <c:v>1.4266091500708965E-2</c:v>
                </c:pt>
                <c:pt idx="687">
                  <c:v>1.4204043573686155E-2</c:v>
                </c:pt>
                <c:pt idx="688">
                  <c:v>1.4141865543087618E-2</c:v>
                </c:pt>
                <c:pt idx="689">
                  <c:v>1.4079558069337595E-2</c:v>
                </c:pt>
                <c:pt idx="690">
                  <c:v>1.401712181286033E-2</c:v>
                </c:pt>
                <c:pt idx="691">
                  <c:v>1.3954557434080065E-2</c:v>
                </c:pt>
                <c:pt idx="692">
                  <c:v>1.3891865593421041E-2</c:v>
                </c:pt>
                <c:pt idx="693">
                  <c:v>1.3829046951307501E-2</c:v>
                </c:pt>
                <c:pt idx="694">
                  <c:v>1.3766102168163687E-2</c:v>
                </c:pt>
                <c:pt idx="695">
                  <c:v>1.3703031904413842E-2</c:v>
                </c:pt>
                <c:pt idx="696">
                  <c:v>1.3639836820482207E-2</c:v>
                </c:pt>
                <c:pt idx="697">
                  <c:v>1.3576517576793025E-2</c:v>
                </c:pt>
                <c:pt idx="698">
                  <c:v>1.3513074833770539E-2</c:v>
                </c:pt>
                <c:pt idx="699">
                  <c:v>1.3449509251838989E-2</c:v>
                </c:pt>
                <c:pt idx="700">
                  <c:v>1.338582149142262E-2</c:v>
                </c:pt>
                <c:pt idx="701">
                  <c:v>1.3322012212945673E-2</c:v>
                </c:pt>
                <c:pt idx="702">
                  <c:v>1.325808207683239E-2</c:v>
                </c:pt>
                <c:pt idx="703">
                  <c:v>1.3194031743507015E-2</c:v>
                </c:pt>
                <c:pt idx="704">
                  <c:v>1.3129861873393787E-2</c:v>
                </c:pt>
                <c:pt idx="705">
                  <c:v>1.3065573126916951E-2</c:v>
                </c:pt>
                <c:pt idx="706">
                  <c:v>1.3001166164500748E-2</c:v>
                </c:pt>
                <c:pt idx="707">
                  <c:v>1.293664164656942E-2</c:v>
                </c:pt>
                <c:pt idx="708">
                  <c:v>1.2872000233547211E-2</c:v>
                </c:pt>
                <c:pt idx="709">
                  <c:v>1.2807242585858362E-2</c:v>
                </c:pt>
                <c:pt idx="710">
                  <c:v>1.2742369363927116E-2</c:v>
                </c:pt>
                <c:pt idx="711">
                  <c:v>1.2677381228177714E-2</c:v>
                </c:pt>
                <c:pt idx="712">
                  <c:v>1.26122788390344E-2</c:v>
                </c:pt>
                <c:pt idx="713">
                  <c:v>1.2547062856921415E-2</c:v>
                </c:pt>
                <c:pt idx="714">
                  <c:v>1.2481733942263002E-2</c:v>
                </c:pt>
                <c:pt idx="715">
                  <c:v>1.2416292755483402E-2</c:v>
                </c:pt>
                <c:pt idx="716">
                  <c:v>1.2350739957006859E-2</c:v>
                </c:pt>
                <c:pt idx="717">
                  <c:v>1.2285076207257613E-2</c:v>
                </c:pt>
                <c:pt idx="718">
                  <c:v>1.2219302166659908E-2</c:v>
                </c:pt>
                <c:pt idx="719">
                  <c:v>1.2153418495637986E-2</c:v>
                </c:pt>
                <c:pt idx="720">
                  <c:v>1.208742585461609E-2</c:v>
                </c:pt>
                <c:pt idx="721">
                  <c:v>1.2021324904018461E-2</c:v>
                </c:pt>
                <c:pt idx="722">
                  <c:v>1.1955116304269342E-2</c:v>
                </c:pt>
                <c:pt idx="723">
                  <c:v>1.1888800715792975E-2</c:v>
                </c:pt>
                <c:pt idx="724">
                  <c:v>1.1822378799013602E-2</c:v>
                </c:pt>
                <c:pt idx="725">
                  <c:v>1.1755851214355465E-2</c:v>
                </c:pt>
                <c:pt idx="726">
                  <c:v>1.1689218622242807E-2</c:v>
                </c:pt>
                <c:pt idx="727">
                  <c:v>1.1622481683099871E-2</c:v>
                </c:pt>
                <c:pt idx="728">
                  <c:v>1.1555641057350899E-2</c:v>
                </c:pt>
                <c:pt idx="729">
                  <c:v>1.1488697405420131E-2</c:v>
                </c:pt>
                <c:pt idx="730">
                  <c:v>1.1421651387731812E-2</c:v>
                </c:pt>
                <c:pt idx="731">
                  <c:v>1.1354503664710183E-2</c:v>
                </c:pt>
                <c:pt idx="732">
                  <c:v>1.1287254896779486E-2</c:v>
                </c:pt>
                <c:pt idx="733">
                  <c:v>1.1219905744363963E-2</c:v>
                </c:pt>
                <c:pt idx="734">
                  <c:v>1.1152456867887859E-2</c:v>
                </c:pt>
                <c:pt idx="735">
                  <c:v>1.1084908927775413E-2</c:v>
                </c:pt>
                <c:pt idx="736">
                  <c:v>1.101726258445087E-2</c:v>
                </c:pt>
                <c:pt idx="737">
                  <c:v>1.094951849833847E-2</c:v>
                </c:pt>
                <c:pt idx="738">
                  <c:v>1.0881677329862456E-2</c:v>
                </c:pt>
                <c:pt idx="739">
                  <c:v>1.0813739739447071E-2</c:v>
                </c:pt>
                <c:pt idx="740">
                  <c:v>1.0745706387516556E-2</c:v>
                </c:pt>
                <c:pt idx="741">
                  <c:v>1.0677577934495154E-2</c:v>
                </c:pt>
                <c:pt idx="742">
                  <c:v>1.0609355040807107E-2</c:v>
                </c:pt>
                <c:pt idx="743">
                  <c:v>1.0541038366876657E-2</c:v>
                </c:pt>
                <c:pt idx="744">
                  <c:v>1.0472628573128046E-2</c:v>
                </c:pt>
                <c:pt idx="745">
                  <c:v>1.0404126319985519E-2</c:v>
                </c:pt>
                <c:pt idx="746">
                  <c:v>1.0335532267873315E-2</c:v>
                </c:pt>
                <c:pt idx="747">
                  <c:v>1.0266847077215679E-2</c:v>
                </c:pt>
                <c:pt idx="748">
                  <c:v>1.0198071408436852E-2</c:v>
                </c:pt>
                <c:pt idx="749">
                  <c:v>1.0129205921961074E-2</c:v>
                </c:pt>
                <c:pt idx="750">
                  <c:v>1.0060251278212591E-2</c:v>
                </c:pt>
                <c:pt idx="751">
                  <c:v>9.9912081376156425E-3</c:v>
                </c:pt>
                <c:pt idx="752">
                  <c:v>9.9220771605944731E-3</c:v>
                </c:pt>
                <c:pt idx="753">
                  <c:v>9.8528590075733224E-3</c:v>
                </c:pt>
                <c:pt idx="754">
                  <c:v>9.7835543389764353E-3</c:v>
                </c:pt>
                <c:pt idx="755">
                  <c:v>9.7141638152280531E-3</c:v>
                </c:pt>
                <c:pt idx="756">
                  <c:v>9.6446880967524171E-3</c:v>
                </c:pt>
                <c:pt idx="757">
                  <c:v>9.5751278439737703E-3</c:v>
                </c:pt>
                <c:pt idx="758">
                  <c:v>9.505483717316356E-3</c:v>
                </c:pt>
                <c:pt idx="759">
                  <c:v>9.4357563772044153E-3</c:v>
                </c:pt>
                <c:pt idx="760">
                  <c:v>9.3659464840621896E-3</c:v>
                </c:pt>
                <c:pt idx="761">
                  <c:v>9.2960546983139238E-3</c:v>
                </c:pt>
                <c:pt idx="762">
                  <c:v>9.2260816803838575E-3</c:v>
                </c:pt>
                <c:pt idx="763">
                  <c:v>9.1560280906962336E-3</c:v>
                </c:pt>
                <c:pt idx="764">
                  <c:v>9.0858945896752953E-3</c:v>
                </c:pt>
                <c:pt idx="765">
                  <c:v>9.0156818377452839E-3</c:v>
                </c:pt>
                <c:pt idx="766">
                  <c:v>8.9453904953304426E-3</c:v>
                </c:pt>
                <c:pt idx="767">
                  <c:v>8.8750212228550143E-3</c:v>
                </c:pt>
                <c:pt idx="768">
                  <c:v>8.8045746807432403E-3</c:v>
                </c:pt>
                <c:pt idx="769">
                  <c:v>8.7340515294193621E-3</c:v>
                </c:pt>
                <c:pt idx="770">
                  <c:v>8.6634524293076227E-3</c:v>
                </c:pt>
                <c:pt idx="771">
                  <c:v>8.5927780408322652E-3</c:v>
                </c:pt>
                <c:pt idx="772">
                  <c:v>8.5220290244175309E-3</c:v>
                </c:pt>
                <c:pt idx="773">
                  <c:v>8.4512060404876611E-3</c:v>
                </c:pt>
                <c:pt idx="774">
                  <c:v>8.380309749466899E-3</c:v>
                </c:pt>
                <c:pt idx="775">
                  <c:v>8.3093408117794875E-3</c:v>
                </c:pt>
                <c:pt idx="776">
                  <c:v>8.2382998878496681E-3</c:v>
                </c:pt>
                <c:pt idx="777">
                  <c:v>8.1671876381016837E-3</c:v>
                </c:pt>
                <c:pt idx="778">
                  <c:v>8.0960047229597758E-3</c:v>
                </c:pt>
                <c:pt idx="779">
                  <c:v>8.0247518028481873E-3</c:v>
                </c:pt>
                <c:pt idx="780">
                  <c:v>7.9534295381911615E-3</c:v>
                </c:pt>
                <c:pt idx="781">
                  <c:v>7.8820385894129395E-3</c:v>
                </c:pt>
                <c:pt idx="782">
                  <c:v>7.8105796169377628E-3</c:v>
                </c:pt>
                <c:pt idx="783">
                  <c:v>7.7390532811898744E-3</c:v>
                </c:pt>
                <c:pt idx="784">
                  <c:v>7.6674602425935165E-3</c:v>
                </c:pt>
                <c:pt idx="785">
                  <c:v>7.5958011615729314E-3</c:v>
                </c:pt>
                <c:pt idx="786">
                  <c:v>7.524076698552362E-3</c:v>
                </c:pt>
                <c:pt idx="787">
                  <c:v>7.4522875139560497E-3</c:v>
                </c:pt>
                <c:pt idx="788">
                  <c:v>7.3804342682082368E-3</c:v>
                </c:pt>
                <c:pt idx="789">
                  <c:v>7.3085176217331663E-3</c:v>
                </c:pt>
                <c:pt idx="790">
                  <c:v>7.2365382349550795E-3</c:v>
                </c:pt>
                <c:pt idx="791">
                  <c:v>7.1644967682982195E-3</c:v>
                </c:pt>
                <c:pt idx="792">
                  <c:v>7.0923938821868286E-3</c:v>
                </c:pt>
                <c:pt idx="793">
                  <c:v>7.020230237045148E-3</c:v>
                </c:pt>
                <c:pt idx="794">
                  <c:v>6.9480064932974208E-3</c:v>
                </c:pt>
                <c:pt idx="795">
                  <c:v>6.8757233113678892E-3</c:v>
                </c:pt>
                <c:pt idx="796">
                  <c:v>6.8033813516807954E-3</c:v>
                </c:pt>
                <c:pt idx="797">
                  <c:v>6.7309812746603817E-3</c:v>
                </c:pt>
                <c:pt idx="798">
                  <c:v>6.6585237407308911E-3</c:v>
                </c:pt>
                <c:pt idx="799">
                  <c:v>6.5860094103165649E-3</c:v>
                </c:pt>
                <c:pt idx="800">
                  <c:v>6.5134389438416453E-3</c:v>
                </c:pt>
                <c:pt idx="801">
                  <c:v>6.4408130017303755E-3</c:v>
                </c:pt>
                <c:pt idx="802">
                  <c:v>6.3681322444069967E-3</c:v>
                </c:pt>
                <c:pt idx="803">
                  <c:v>6.295397332295752E-3</c:v>
                </c:pt>
                <c:pt idx="804">
                  <c:v>6.2226089258208828E-3</c:v>
                </c:pt>
                <c:pt idx="805">
                  <c:v>6.1497676854066321E-3</c:v>
                </c:pt>
                <c:pt idx="806">
                  <c:v>6.0768742714772421E-3</c:v>
                </c:pt>
                <c:pt idx="807">
                  <c:v>6.003929344456955E-3</c:v>
                </c:pt>
                <c:pt idx="808">
                  <c:v>5.9309335647700131E-3</c:v>
                </c:pt>
                <c:pt idx="809">
                  <c:v>5.8578875928406585E-3</c:v>
                </c:pt>
                <c:pt idx="810">
                  <c:v>5.7847920890931335E-3</c:v>
                </c:pt>
                <c:pt idx="811">
                  <c:v>5.7116477139516801E-3</c:v>
                </c:pt>
                <c:pt idx="812">
                  <c:v>5.6384551278405408E-3</c:v>
                </c:pt>
                <c:pt idx="813">
                  <c:v>5.5652149911839584E-3</c:v>
                </c:pt>
                <c:pt idx="814">
                  <c:v>5.4919279644061745E-3</c:v>
                </c:pt>
                <c:pt idx="815">
                  <c:v>5.4185947079314319E-3</c:v>
                </c:pt>
                <c:pt idx="816">
                  <c:v>5.3452158821839721E-3</c:v>
                </c:pt>
                <c:pt idx="817">
                  <c:v>5.2717921475880381E-3</c:v>
                </c:pt>
                <c:pt idx="818">
                  <c:v>5.1983241645678722E-3</c:v>
                </c:pt>
                <c:pt idx="819">
                  <c:v>5.1248125935477156E-3</c:v>
                </c:pt>
                <c:pt idx="820">
                  <c:v>5.0512580949518115E-3</c:v>
                </c:pt>
                <c:pt idx="821">
                  <c:v>4.977661329204402E-3</c:v>
                </c:pt>
                <c:pt idx="822">
                  <c:v>4.9040229567297294E-3</c:v>
                </c:pt>
                <c:pt idx="823">
                  <c:v>4.8303436379520366E-3</c:v>
                </c:pt>
                <c:pt idx="824">
                  <c:v>4.7566240332955652E-3</c:v>
                </c:pt>
                <c:pt idx="825">
                  <c:v>4.6828648031845572E-3</c:v>
                </c:pt>
                <c:pt idx="826">
                  <c:v>4.6090666080432548E-3</c:v>
                </c:pt>
                <c:pt idx="827">
                  <c:v>4.5352301082959012E-3</c:v>
                </c:pt>
                <c:pt idx="828">
                  <c:v>4.4613559643667377E-3</c:v>
                </c:pt>
                <c:pt idx="829">
                  <c:v>4.3874448366800073E-3</c:v>
                </c:pt>
                <c:pt idx="830">
                  <c:v>4.3134973856599522E-3</c:v>
                </c:pt>
                <c:pt idx="831">
                  <c:v>4.2395142717308138E-3</c:v>
                </c:pt>
                <c:pt idx="832">
                  <c:v>4.1654961553168352E-3</c:v>
                </c:pt>
                <c:pt idx="833">
                  <c:v>4.0914436968422585E-3</c:v>
                </c:pt>
                <c:pt idx="834">
                  <c:v>4.017357556731326E-3</c:v>
                </c:pt>
                <c:pt idx="835">
                  <c:v>3.9432383954082799E-3</c:v>
                </c:pt>
                <c:pt idx="836">
                  <c:v>3.8690868732973627E-3</c:v>
                </c:pt>
                <c:pt idx="837">
                  <c:v>3.7949036508228163E-3</c:v>
                </c:pt>
                <c:pt idx="838">
                  <c:v>3.7206893884088833E-3</c:v>
                </c:pt>
                <c:pt idx="839">
                  <c:v>3.6464447464798059E-3</c:v>
                </c:pt>
                <c:pt idx="840">
                  <c:v>3.5721703854598263E-3</c:v>
                </c:pt>
                <c:pt idx="841">
                  <c:v>3.4978669657731868E-3</c:v>
                </c:pt>
                <c:pt idx="842">
                  <c:v>3.4235351478441294E-3</c:v>
                </c:pt>
                <c:pt idx="843">
                  <c:v>3.3491755920968969E-3</c:v>
                </c:pt>
                <c:pt idx="844">
                  <c:v>3.2747889589557311E-3</c:v>
                </c:pt>
                <c:pt idx="845">
                  <c:v>3.2003759088448745E-3</c:v>
                </c:pt>
                <c:pt idx="846">
                  <c:v>3.1259371021885693E-3</c:v>
                </c:pt>
                <c:pt idx="847">
                  <c:v>3.0514731994110578E-3</c:v>
                </c:pt>
                <c:pt idx="848">
                  <c:v>2.9769848609365822E-3</c:v>
                </c:pt>
                <c:pt idx="849">
                  <c:v>2.9024727471893847E-3</c:v>
                </c:pt>
                <c:pt idx="850">
                  <c:v>2.8279375185937079E-3</c:v>
                </c:pt>
                <c:pt idx="851">
                  <c:v>2.7533798355737936E-3</c:v>
                </c:pt>
                <c:pt idx="852">
                  <c:v>2.6788003585538843E-3</c:v>
                </c:pt>
                <c:pt idx="853">
                  <c:v>2.6041997479582225E-3</c:v>
                </c:pt>
                <c:pt idx="854">
                  <c:v>2.5295786642110501E-3</c:v>
                </c:pt>
                <c:pt idx="855">
                  <c:v>2.4549377677366099E-3</c:v>
                </c:pt>
                <c:pt idx="856">
                  <c:v>2.3802777189591436E-3</c:v>
                </c:pt>
                <c:pt idx="857">
                  <c:v>2.3055991783028939E-3</c:v>
                </c:pt>
                <c:pt idx="858">
                  <c:v>2.2309028061921025E-3</c:v>
                </c:pt>
                <c:pt idx="859">
                  <c:v>2.1561892630510122E-3</c:v>
                </c:pt>
                <c:pt idx="860">
                  <c:v>2.081459209303865E-3</c:v>
                </c:pt>
                <c:pt idx="861">
                  <c:v>2.0067133053749036E-3</c:v>
                </c:pt>
                <c:pt idx="862">
                  <c:v>1.9319522116883698E-3</c:v>
                </c:pt>
                <c:pt idx="863">
                  <c:v>1.857176588668506E-3</c:v>
                </c:pt>
                <c:pt idx="864">
                  <c:v>1.7823870967395544E-3</c:v>
                </c:pt>
                <c:pt idx="865">
                  <c:v>1.7075843963257574E-3</c:v>
                </c:pt>
                <c:pt idx="866">
                  <c:v>1.6327691478513573E-3</c:v>
                </c:pt>
                <c:pt idx="867">
                  <c:v>1.5579420117405964E-3</c:v>
                </c:pt>
                <c:pt idx="868">
                  <c:v>1.4831036484177168E-3</c:v>
                </c:pt>
                <c:pt idx="869">
                  <c:v>1.4082547183069608E-3</c:v>
                </c:pt>
                <c:pt idx="870">
                  <c:v>1.3333958818325707E-3</c:v>
                </c:pt>
                <c:pt idx="871">
                  <c:v>1.2585277994187889E-3</c:v>
                </c:pt>
                <c:pt idx="872">
                  <c:v>1.1836511314898576E-3</c:v>
                </c:pt>
                <c:pt idx="873">
                  <c:v>1.108766538470019E-3</c:v>
                </c:pt>
                <c:pt idx="874">
                  <c:v>1.0338746807835154E-3</c:v>
                </c:pt>
                <c:pt idx="875">
                  <c:v>9.5897621885458913E-4</c:v>
                </c:pt>
                <c:pt idx="876">
                  <c:v>8.8407181310748233E-4</c:v>
                </c:pt>
                <c:pt idx="877">
                  <c:v>8.0916212396643736E-4</c:v>
                </c:pt>
                <c:pt idx="878">
                  <c:v>7.3424781185569654E-4</c:v>
                </c:pt>
                <c:pt idx="879">
                  <c:v>6.5932953719950206E-4</c:v>
                </c:pt>
                <c:pt idx="880">
                  <c:v>5.8440796042209624E-4</c:v>
                </c:pt>
                <c:pt idx="881">
                  <c:v>5.0948374194772128E-4</c:v>
                </c:pt>
                <c:pt idx="882">
                  <c:v>4.3455754220061949E-4</c:v>
                </c:pt>
                <c:pt idx="883">
                  <c:v>3.5963002160503319E-4</c:v>
                </c:pt>
                <c:pt idx="884">
                  <c:v>2.8470184058520458E-4</c:v>
                </c:pt>
                <c:pt idx="885">
                  <c:v>2.0977365956537599E-4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1.3400003731342766E-4</c:v>
                </c:pt>
                <c:pt idx="1">
                  <c:v>1.3399897596200528E-4</c:v>
                </c:pt>
                <c:pt idx="2">
                  <c:v>1.3399685325916056E-4</c:v>
                </c:pt>
                <c:pt idx="3">
                  <c:v>1.3399366920489349E-4</c:v>
                </c:pt>
                <c:pt idx="4">
                  <c:v>1.3398942379920417E-4</c:v>
                </c:pt>
                <c:pt idx="5">
                  <c:v>1.3398411704209259E-4</c:v>
                </c:pt>
                <c:pt idx="6">
                  <c:v>1.3397774893355885E-4</c:v>
                </c:pt>
                <c:pt idx="7">
                  <c:v>1.3397031947360306E-4</c:v>
                </c:pt>
                <c:pt idx="8">
                  <c:v>1.3396182866222528E-4</c:v>
                </c:pt>
                <c:pt idx="9">
                  <c:v>1.3395227649942566E-4</c:v>
                </c:pt>
                <c:pt idx="10">
                  <c:v>1.3394166298520425E-4</c:v>
                </c:pt>
                <c:pt idx="11">
                  <c:v>1.3392998811956127E-4</c:v>
                </c:pt>
                <c:pt idx="12">
                  <c:v>1.3391725190249688E-4</c:v>
                </c:pt>
                <c:pt idx="13">
                  <c:v>1.3390345433401116E-4</c:v>
                </c:pt>
                <c:pt idx="14">
                  <c:v>1.3388859541410439E-4</c:v>
                </c:pt>
                <c:pt idx="15">
                  <c:v>1.3387267514277669E-4</c:v>
                </c:pt>
                <c:pt idx="16">
                  <c:v>1.3385569352002835E-4</c:v>
                </c:pt>
                <c:pt idx="17">
                  <c:v>1.3383765054585955E-4</c:v>
                </c:pt>
                <c:pt idx="18">
                  <c:v>1.3381854622027052E-4</c:v>
                </c:pt>
                <c:pt idx="19">
                  <c:v>1.3379838054326156E-4</c:v>
                </c:pt>
                <c:pt idx="20">
                  <c:v>1.3377715351483286E-4</c:v>
                </c:pt>
                <c:pt idx="21">
                  <c:v>1.3375486513498479E-4</c:v>
                </c:pt>
                <c:pt idx="22">
                  <c:v>1.3373151540371759E-4</c:v>
                </c:pt>
                <c:pt idx="23">
                  <c:v>1.337071043210316E-4</c:v>
                </c:pt>
                <c:pt idx="24">
                  <c:v>1.3368163188692716E-4</c:v>
                </c:pt>
                <c:pt idx="25">
                  <c:v>1.3365509810140457E-4</c:v>
                </c:pt>
                <c:pt idx="26">
                  <c:v>1.3362750296446417E-4</c:v>
                </c:pt>
                <c:pt idx="27">
                  <c:v>1.335988464761064E-4</c:v>
                </c:pt>
                <c:pt idx="28">
                  <c:v>1.3356912863633162E-4</c:v>
                </c:pt>
                <c:pt idx="29">
                  <c:v>1.3353834944514019E-4</c:v>
                </c:pt>
                <c:pt idx="30">
                  <c:v>1.3350650890253256E-4</c:v>
                </c:pt>
                <c:pt idx="31">
                  <c:v>1.3347360700850916E-4</c:v>
                </c:pt>
                <c:pt idx="32">
                  <c:v>1.3343964376307042E-4</c:v>
                </c:pt>
                <c:pt idx="33">
                  <c:v>1.334046191662168E-4</c:v>
                </c:pt>
                <c:pt idx="34">
                  <c:v>1.333685332179488E-4</c:v>
                </c:pt>
                <c:pt idx="35">
                  <c:v>1.3333138591826687E-4</c:v>
                </c:pt>
                <c:pt idx="36">
                  <c:v>1.3329317726717152E-4</c:v>
                </c:pt>
                <c:pt idx="37">
                  <c:v>1.3325390726466331E-4</c:v>
                </c:pt>
                <c:pt idx="38">
                  <c:v>1.3321357591074271E-4</c:v>
                </c:pt>
                <c:pt idx="39">
                  <c:v>1.3317218320541029E-4</c:v>
                </c:pt>
                <c:pt idx="40">
                  <c:v>1.3312972914866666E-4</c:v>
                </c:pt>
                <c:pt idx="41">
                  <c:v>1.3308621374051236E-4</c:v>
                </c:pt>
                <c:pt idx="42">
                  <c:v>1.33041636980948E-4</c:v>
                </c:pt>
                <c:pt idx="43">
                  <c:v>1.3299599886997416E-4</c:v>
                </c:pt>
                <c:pt idx="44">
                  <c:v>1.3294929940759151E-4</c:v>
                </c:pt>
                <c:pt idx="45">
                  <c:v>1.3290153859380066E-4</c:v>
                </c:pt>
                <c:pt idx="46">
                  <c:v>1.3285271642860227E-4</c:v>
                </c:pt>
                <c:pt idx="47">
                  <c:v>1.3280283291199706E-4</c:v>
                </c:pt>
                <c:pt idx="48">
                  <c:v>1.3275188804398564E-4</c:v>
                </c:pt>
                <c:pt idx="49">
                  <c:v>1.3269988182456878E-4</c:v>
                </c:pt>
                <c:pt idx="50">
                  <c:v>1.3264681425374718E-4</c:v>
                </c:pt>
                <c:pt idx="51">
                  <c:v>1.3259268533152157E-4</c:v>
                </c:pt>
                <c:pt idx="52">
                  <c:v>1.3253749505789272E-4</c:v>
                </c:pt>
                <c:pt idx="53">
                  <c:v>1.3248124343286137E-4</c:v>
                </c:pt>
                <c:pt idx="54">
                  <c:v>1.3242393045642838E-4</c:v>
                </c:pt>
                <c:pt idx="55">
                  <c:v>1.3236555612859447E-4</c:v>
                </c:pt>
                <c:pt idx="56">
                  <c:v>1.323061204493605E-4</c:v>
                </c:pt>
                <c:pt idx="57">
                  <c:v>1.322456234187273E-4</c:v>
                </c:pt>
                <c:pt idx="58">
                  <c:v>1.3218406503669574E-4</c:v>
                </c:pt>
                <c:pt idx="59">
                  <c:v>1.3212144530326666E-4</c:v>
                </c:pt>
                <c:pt idx="60">
                  <c:v>1.3205776421844098E-4</c:v>
                </c:pt>
                <c:pt idx="61">
                  <c:v>1.3199302178221956E-4</c:v>
                </c:pt>
                <c:pt idx="62">
                  <c:v>1.3192721799460341E-4</c:v>
                </c:pt>
                <c:pt idx="63">
                  <c:v>1.3186035285559335E-4</c:v>
                </c:pt>
                <c:pt idx="64">
                  <c:v>1.3179242636519043E-4</c:v>
                </c:pt>
                <c:pt idx="65">
                  <c:v>1.3172343852339559E-4</c:v>
                </c:pt>
                <c:pt idx="66">
                  <c:v>1.3165338933020983E-4</c:v>
                </c:pt>
                <c:pt idx="67">
                  <c:v>1.3158227878563416E-4</c:v>
                </c:pt>
                <c:pt idx="68">
                  <c:v>1.3151010688966961E-4</c:v>
                </c:pt>
                <c:pt idx="69">
                  <c:v>1.3143687364231726E-4</c:v>
                </c:pt>
                <c:pt idx="70">
                  <c:v>1.3136257904357808E-4</c:v>
                </c:pt>
                <c:pt idx="71">
                  <c:v>1.3128722309345322E-4</c:v>
                </c:pt>
                <c:pt idx="72">
                  <c:v>1.3121080579194382E-4</c:v>
                </c:pt>
                <c:pt idx="73">
                  <c:v>1.3113332713905095E-4</c:v>
                </c:pt>
                <c:pt idx="74">
                  <c:v>1.3105478713477573E-4</c:v>
                </c:pt>
                <c:pt idx="75">
                  <c:v>1.3097518577911938E-4</c:v>
                </c:pt>
                <c:pt idx="76">
                  <c:v>1.3089452307208304E-4</c:v>
                </c:pt>
                <c:pt idx="77">
                  <c:v>1.308127990136679E-4</c:v>
                </c:pt>
                <c:pt idx="78">
                  <c:v>1.307300136038752E-4</c:v>
                </c:pt>
                <c:pt idx="79">
                  <c:v>1.3064616684270615E-4</c:v>
                </c:pt>
                <c:pt idx="80">
                  <c:v>1.3056125873016204E-4</c:v>
                </c:pt>
                <c:pt idx="81">
                  <c:v>1.3047528926624416E-4</c:v>
                </c:pt>
                <c:pt idx="82">
                  <c:v>1.3038825845095375E-4</c:v>
                </c:pt>
                <c:pt idx="83">
                  <c:v>1.3030016628429216E-4</c:v>
                </c:pt>
                <c:pt idx="84">
                  <c:v>1.3021101276626071E-4</c:v>
                </c:pt>
                <c:pt idx="85">
                  <c:v>1.3012079789686079E-4</c:v>
                </c:pt>
                <c:pt idx="86">
                  <c:v>1.3002952167609377E-4</c:v>
                </c:pt>
                <c:pt idx="87">
                  <c:v>1.2993718410396103E-4</c:v>
                </c:pt>
                <c:pt idx="88">
                  <c:v>1.2984378518046398E-4</c:v>
                </c:pt>
                <c:pt idx="89">
                  <c:v>1.2974932490560412E-4</c:v>
                </c:pt>
                <c:pt idx="90">
                  <c:v>1.296538032793829E-4</c:v>
                </c:pt>
                <c:pt idx="91">
                  <c:v>1.2955722030180176E-4</c:v>
                </c:pt>
                <c:pt idx="92">
                  <c:v>1.2945957597286221E-4</c:v>
                </c:pt>
                <c:pt idx="93">
                  <c:v>1.2936087029256585E-4</c:v>
                </c:pt>
                <c:pt idx="94">
                  <c:v>1.2926110326091415E-4</c:v>
                </c:pt>
                <c:pt idx="95">
                  <c:v>1.2916027487790875E-4</c:v>
                </c:pt>
                <c:pt idx="96">
                  <c:v>1.290583851435512E-4</c:v>
                </c:pt>
                <c:pt idx="97">
                  <c:v>1.2895543405784318E-4</c:v>
                </c:pt>
                <c:pt idx="98">
                  <c:v>1.2885142162078627E-4</c:v>
                </c:pt>
                <c:pt idx="99">
                  <c:v>1.2874634783238218E-4</c:v>
                </c:pt>
                <c:pt idx="100">
                  <c:v>1.2864021269263262E-4</c:v>
                </c:pt>
                <c:pt idx="101">
                  <c:v>1.2853301620153923E-4</c:v>
                </c:pt>
                <c:pt idx="102">
                  <c:v>1.2842475835910382E-4</c:v>
                </c:pt>
                <c:pt idx="103">
                  <c:v>1.2831543916532812E-4</c:v>
                </c:pt>
                <c:pt idx="104">
                  <c:v>1.2820505862021396E-4</c:v>
                </c:pt>
                <c:pt idx="105">
                  <c:v>1.2809361672376309E-4</c:v>
                </c:pt>
                <c:pt idx="106">
                  <c:v>1.2798111347597739E-4</c:v>
                </c:pt>
                <c:pt idx="107">
                  <c:v>1.2786754887685875E-4</c:v>
                </c:pt>
                <c:pt idx="108">
                  <c:v>1.2775292292640904E-4</c:v>
                </c:pt>
                <c:pt idx="109">
                  <c:v>1.2763723562463016E-4</c:v>
                </c:pt>
                <c:pt idx="110">
                  <c:v>1.2752048697152406E-4</c:v>
                </c:pt>
                <c:pt idx="111">
                  <c:v>1.2740267696709272E-4</c:v>
                </c:pt>
                <c:pt idx="112">
                  <c:v>1.2728380561133812E-4</c:v>
                </c:pt>
                <c:pt idx="113">
                  <c:v>1.2716387290426232E-4</c:v>
                </c:pt>
                <c:pt idx="114">
                  <c:v>1.2704287884586732E-4</c:v>
                </c:pt>
                <c:pt idx="115">
                  <c:v>1.2692082343615526E-4</c:v>
                </c:pt>
                <c:pt idx="116">
                  <c:v>1.2679770667512822E-4</c:v>
                </c:pt>
                <c:pt idx="117">
                  <c:v>1.2667352856278832E-4</c:v>
                </c:pt>
                <c:pt idx="118">
                  <c:v>1.265482890991377E-4</c:v>
                </c:pt>
                <c:pt idx="119">
                  <c:v>1.2642198828417866E-4</c:v>
                </c:pt>
                <c:pt idx="120">
                  <c:v>1.2629462611791332E-4</c:v>
                </c:pt>
                <c:pt idx="121">
                  <c:v>1.2616620260034398E-4</c:v>
                </c:pt>
                <c:pt idx="122">
                  <c:v>1.2603671773147291E-4</c:v>
                </c:pt>
                <c:pt idx="123">
                  <c:v>1.2590617151130243E-4</c:v>
                </c:pt>
                <c:pt idx="124">
                  <c:v>1.2577456393983487E-4</c:v>
                </c:pt>
                <c:pt idx="125">
                  <c:v>1.2564189501707265E-4</c:v>
                </c:pt>
                <c:pt idx="126">
                  <c:v>1.2550816474301809E-4</c:v>
                </c:pt>
                <c:pt idx="127">
                  <c:v>1.2537337311767374E-4</c:v>
                </c:pt>
                <c:pt idx="128">
                  <c:v>1.2523752014104197E-4</c:v>
                </c:pt>
                <c:pt idx="129">
                  <c:v>1.2510060581312536E-4</c:v>
                </c:pt>
                <c:pt idx="130">
                  <c:v>1.249626301339264E-4</c:v>
                </c:pt>
                <c:pt idx="131">
                  <c:v>1.2482359310344766E-4</c:v>
                </c:pt>
                <c:pt idx="132">
                  <c:v>1.2468349472169178E-4</c:v>
                </c:pt>
                <c:pt idx="133">
                  <c:v>1.2454233498866138E-4</c:v>
                </c:pt>
                <c:pt idx="134">
                  <c:v>1.244001139043591E-4</c:v>
                </c:pt>
                <c:pt idx="135">
                  <c:v>1.242568314687877E-4</c:v>
                </c:pt>
                <c:pt idx="136">
                  <c:v>1.241124876819499E-4</c:v>
                </c:pt>
                <c:pt idx="137">
                  <c:v>1.2396708254384847E-4</c:v>
                </c:pt>
                <c:pt idx="138">
                  <c:v>1.2382061605448622E-4</c:v>
                </c:pt>
                <c:pt idx="139">
                  <c:v>1.2367308821386604E-4</c:v>
                </c:pt>
                <c:pt idx="140">
                  <c:v>1.2352449902199079E-4</c:v>
                </c:pt>
                <c:pt idx="141">
                  <c:v>1.2337484847886341E-4</c:v>
                </c:pt>
                <c:pt idx="142">
                  <c:v>1.2322413658448687E-4</c:v>
                </c:pt>
                <c:pt idx="143">
                  <c:v>1.2307236333886418E-4</c:v>
                </c:pt>
                <c:pt idx="144">
                  <c:v>1.2291952874199833E-4</c:v>
                </c:pt>
                <c:pt idx="145">
                  <c:v>1.2276563279389245E-4</c:v>
                </c:pt>
                <c:pt idx="146">
                  <c:v>1.2261067549454967E-4</c:v>
                </c:pt>
                <c:pt idx="147">
                  <c:v>1.2245465684397312E-4</c:v>
                </c:pt>
                <c:pt idx="148">
                  <c:v>1.2229757684216602E-4</c:v>
                </c:pt>
                <c:pt idx="149">
                  <c:v>1.2213943548913166E-4</c:v>
                </c:pt>
                <c:pt idx="150">
                  <c:v>1.2198023278487325E-4</c:v>
                </c:pt>
                <c:pt idx="151">
                  <c:v>1.2181996872939418E-4</c:v>
                </c:pt>
                <c:pt idx="152">
                  <c:v>1.2165864332269783E-4</c:v>
                </c:pt>
                <c:pt idx="153">
                  <c:v>1.2149625656478758E-4</c:v>
                </c:pt>
                <c:pt idx="154">
                  <c:v>1.2133280845566694E-4</c:v>
                </c:pt>
                <c:pt idx="155">
                  <c:v>1.2116829899533938E-4</c:v>
                </c:pt>
                <c:pt idx="156">
                  <c:v>1.210027281838085E-4</c:v>
                </c:pt>
                <c:pt idx="157">
                  <c:v>1.2083609602107784E-4</c:v>
                </c:pt>
                <c:pt idx="158">
                  <c:v>1.2066840250715112E-4</c:v>
                </c:pt>
                <c:pt idx="159">
                  <c:v>1.2049964764203199E-4</c:v>
                </c:pt>
                <c:pt idx="160">
                  <c:v>1.2032983142572424E-4</c:v>
                </c:pt>
                <c:pt idx="161">
                  <c:v>1.201589538582316E-4</c:v>
                </c:pt>
                <c:pt idx="162">
                  <c:v>1.1998701493955797E-4</c:v>
                </c:pt>
                <c:pt idx="163">
                  <c:v>1.1981401466970724E-4</c:v>
                </c:pt>
                <c:pt idx="164">
                  <c:v>1.1963995304868335E-4</c:v>
                </c:pt>
                <c:pt idx="165">
                  <c:v>1.1946483007649028E-4</c:v>
                </c:pt>
                <c:pt idx="166">
                  <c:v>1.1928864575313209E-4</c:v>
                </c:pt>
                <c:pt idx="167">
                  <c:v>1.1911140007861293E-4</c:v>
                </c:pt>
                <c:pt idx="168">
                  <c:v>1.1893309305293691E-4</c:v>
                </c:pt>
                <c:pt idx="169">
                  <c:v>1.1875372467610824E-4</c:v>
                </c:pt>
                <c:pt idx="170">
                  <c:v>1.1857329494813123E-4</c:v>
                </c:pt>
                <c:pt idx="171">
                  <c:v>1.1839180386901017E-4</c:v>
                </c:pt>
                <c:pt idx="172">
                  <c:v>1.1820925143874947E-4</c:v>
                </c:pt>
                <c:pt idx="173">
                  <c:v>1.1802563765735356E-4</c:v>
                </c:pt>
                <c:pt idx="174">
                  <c:v>1.1784096252482696E-4</c:v>
                </c:pt>
                <c:pt idx="175">
                  <c:v>1.1765522604117422E-4</c:v>
                </c:pt>
                <c:pt idx="176">
                  <c:v>1.1746842820639994E-4</c:v>
                </c:pt>
                <c:pt idx="177">
                  <c:v>1.1728056902050883E-4</c:v>
                </c:pt>
                <c:pt idx="178">
                  <c:v>1.1709164848350562E-4</c:v>
                </c:pt>
                <c:pt idx="179">
                  <c:v>1.1690166659539516E-4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1.1632535282446914E-4</c:v>
                </c:pt>
                <c:pt idx="183">
                  <c:v>1.1613112553197898E-4</c:v>
                </c:pt>
                <c:pt idx="184">
                  <c:v>1.1593583688840655E-4</c:v>
                </c:pt>
                <c:pt idx="185">
                  <c:v>1.1573948689375712E-4</c:v>
                </c:pt>
                <c:pt idx="186">
                  <c:v>1.1554207554803595E-4</c:v>
                </c:pt>
                <c:pt idx="187">
                  <c:v>1.153436028512484E-4</c:v>
                </c:pt>
                <c:pt idx="188">
                  <c:v>1.1514406880339989E-4</c:v>
                </c:pt>
                <c:pt idx="189">
                  <c:v>1.1494347340449592E-4</c:v>
                </c:pt>
                <c:pt idx="190">
                  <c:v>1.1474181665454205E-4</c:v>
                </c:pt>
                <c:pt idx="191">
                  <c:v>1.14539098553544E-4</c:v>
                </c:pt>
                <c:pt idx="192">
                  <c:v>1.1433531910150745E-4</c:v>
                </c:pt>
                <c:pt idx="193">
                  <c:v>1.1413047829843819E-4</c:v>
                </c:pt>
                <c:pt idx="194">
                  <c:v>1.1392457614434214E-4</c:v>
                </c:pt>
                <c:pt idx="195">
                  <c:v>1.137176126392253E-4</c:v>
                </c:pt>
                <c:pt idx="196">
                  <c:v>1.1350958778309367E-4</c:v>
                </c:pt>
                <c:pt idx="197">
                  <c:v>1.1330050157595342E-4</c:v>
                </c:pt>
                <c:pt idx="198">
                  <c:v>1.1309035401781076E-4</c:v>
                </c:pt>
                <c:pt idx="199">
                  <c:v>1.12879145108672E-4</c:v>
                </c:pt>
                <c:pt idx="200">
                  <c:v>1.1266687484854354E-4</c:v>
                </c:pt>
                <c:pt idx="201">
                  <c:v>1.1245354323743186E-4</c:v>
                </c:pt>
                <c:pt idx="202">
                  <c:v>1.1223915027534357E-4</c:v>
                </c:pt>
                <c:pt idx="203">
                  <c:v>1.1202369596228529E-4</c:v>
                </c:pt>
                <c:pt idx="204">
                  <c:v>1.1180718029826381E-4</c:v>
                </c:pt>
                <c:pt idx="205">
                  <c:v>1.1158960328328599E-4</c:v>
                </c:pt>
                <c:pt idx="206">
                  <c:v>1.113709649173588E-4</c:v>
                </c:pt>
                <c:pt idx="207">
                  <c:v>1.1115126520048925E-4</c:v>
                </c:pt>
                <c:pt idx="208">
                  <c:v>1.1093050413268453E-4</c:v>
                </c:pt>
                <c:pt idx="209">
                  <c:v>1.107086817139519E-4</c:v>
                </c:pt>
                <c:pt idx="210">
                  <c:v>1.104857979442987E-4</c:v>
                </c:pt>
                <c:pt idx="211">
                  <c:v>1.1026185282373243E-4</c:v>
                </c:pt>
                <c:pt idx="212">
                  <c:v>1.1003684635226062E-4</c:v>
                </c:pt>
                <c:pt idx="213">
                  <c:v>1.0981077852989098E-4</c:v>
                </c:pt>
                <c:pt idx="214">
                  <c:v>1.0958364935663129E-4</c:v>
                </c:pt>
                <c:pt idx="215">
                  <c:v>1.0935545883248949E-4</c:v>
                </c:pt>
                <c:pt idx="216">
                  <c:v>1.0912620695747354E-4</c:v>
                </c:pt>
                <c:pt idx="217">
                  <c:v>1.0889589373159164E-4</c:v>
                </c:pt>
                <c:pt idx="218">
                  <c:v>1.08664519154852E-4</c:v>
                </c:pt>
                <c:pt idx="219">
                  <c:v>1.0843208322726303E-4</c:v>
                </c:pt>
                <c:pt idx="220">
                  <c:v>1.0819858594883322E-4</c:v>
                </c:pt>
                <c:pt idx="221">
                  <c:v>1.0796402731957118E-4</c:v>
                </c:pt>
                <c:pt idx="222">
                  <c:v>1.0772840733948568E-4</c:v>
                </c:pt>
                <c:pt idx="223">
                  <c:v>1.074917260085856E-4</c:v>
                </c:pt>
                <c:pt idx="224">
                  <c:v>1.0725398332687994E-4</c:v>
                </c:pt>
                <c:pt idx="225">
                  <c:v>1.0701517929437787E-4</c:v>
                </c:pt>
                <c:pt idx="226">
                  <c:v>1.0677531391108867E-4</c:v>
                </c:pt>
                <c:pt idx="227">
                  <c:v>1.0653438717702173E-4</c:v>
                </c:pt>
                <c:pt idx="228">
                  <c:v>1.0629239909218667E-4</c:v>
                </c:pt>
                <c:pt idx="229">
                  <c:v>1.0604934965659316E-4</c:v>
                </c:pt>
                <c:pt idx="230">
                  <c:v>1.0580523887025109E-4</c:v>
                </c:pt>
                <c:pt idx="231">
                  <c:v>1.0556006673317043E-4</c:v>
                </c:pt>
                <c:pt idx="232">
                  <c:v>1.0531383324536137E-4</c:v>
                </c:pt>
                <c:pt idx="233">
                  <c:v>1.0506653840683419E-4</c:v>
                </c:pt>
                <c:pt idx="234">
                  <c:v>1.0481818221759938E-4</c:v>
                </c:pt>
                <c:pt idx="235">
                  <c:v>1.0456876467766759E-4</c:v>
                </c:pt>
                <c:pt idx="236">
                  <c:v>1.0431828578704958E-4</c:v>
                </c:pt>
                <c:pt idx="237">
                  <c:v>1.0406674554575633E-4</c:v>
                </c:pt>
                <c:pt idx="238">
                  <c:v>1.0381414395379896E-4</c:v>
                </c:pt>
                <c:pt idx="239">
                  <c:v>1.0356048101118881E-4</c:v>
                </c:pt>
                <c:pt idx="240">
                  <c:v>1.0330575671793731E-4</c:v>
                </c:pt>
                <c:pt idx="241">
                  <c:v>1.0304997107405618E-4</c:v>
                </c:pt>
                <c:pt idx="242">
                  <c:v>1.0279312407955722E-4</c:v>
                </c:pt>
                <c:pt idx="243">
                  <c:v>1.0253521573445247E-4</c:v>
                </c:pt>
                <c:pt idx="244">
                  <c:v>1.0227624603875417E-4</c:v>
                </c:pt>
                <c:pt idx="245">
                  <c:v>1.0201621499247473E-4</c:v>
                </c:pt>
                <c:pt idx="246">
                  <c:v>1.0175512259562676E-4</c:v>
                </c:pt>
                <c:pt idx="247">
                  <c:v>1.0149296884822307E-4</c:v>
                </c:pt>
                <c:pt idx="248">
                  <c:v>1.0122975375027669E-4</c:v>
                </c:pt>
                <c:pt idx="249">
                  <c:v>1.0096547730180085E-4</c:v>
                </c:pt>
                <c:pt idx="250">
                  <c:v>1.00700139502809E-4</c:v>
                </c:pt>
                <c:pt idx="251">
                  <c:v>1.0043374035331478E-4</c:v>
                </c:pt>
                <c:pt idx="252">
                  <c:v>1.0016627985333209E-4</c:v>
                </c:pt>
                <c:pt idx="253">
                  <c:v>9.9897758002875063E-5</c:v>
                </c:pt>
                <c:pt idx="254">
                  <c:v>9.9628174801958013E-5</c:v>
                </c:pt>
                <c:pt idx="255">
                  <c:v>9.9357530250595525E-5</c:v>
                </c:pt>
                <c:pt idx="256">
                  <c:v>9.9085824348802426E-5</c:v>
                </c:pt>
                <c:pt idx="257">
                  <c:v>9.8813057096593774E-5</c:v>
                </c:pt>
                <c:pt idx="258">
                  <c:v>9.8539228493984882E-5</c:v>
                </c:pt>
                <c:pt idx="259">
                  <c:v>9.8264338540991335E-5</c:v>
                </c:pt>
                <c:pt idx="260">
                  <c:v>9.7988387237628977E-5</c:v>
                </c:pt>
                <c:pt idx="261">
                  <c:v>9.7711374583913868E-5</c:v>
                </c:pt>
                <c:pt idx="262">
                  <c:v>9.7433300579862406E-5</c:v>
                </c:pt>
                <c:pt idx="263">
                  <c:v>9.7154165225491246E-5</c:v>
                </c:pt>
                <c:pt idx="264">
                  <c:v>9.6873968520817303E-5</c:v>
                </c:pt>
                <c:pt idx="265">
                  <c:v>9.659271046585783E-5</c:v>
                </c:pt>
                <c:pt idx="266">
                  <c:v>9.6310391060630294E-5</c:v>
                </c:pt>
                <c:pt idx="267">
                  <c:v>9.6027010305152545E-5</c:v>
                </c:pt>
                <c:pt idx="268">
                  <c:v>9.5742568199442716E-5</c:v>
                </c:pt>
                <c:pt idx="269">
                  <c:v>9.5457064743519239E-5</c:v>
                </c:pt>
                <c:pt idx="270">
                  <c:v>9.5170499937400883E-5</c:v>
                </c:pt>
                <c:pt idx="271">
                  <c:v>9.4882873781106718E-5</c:v>
                </c:pt>
                <c:pt idx="272">
                  <c:v>9.4594186274656218E-5</c:v>
                </c:pt>
                <c:pt idx="273">
                  <c:v>9.4304437418069116E-5</c:v>
                </c:pt>
                <c:pt idx="274">
                  <c:v>9.4013627211365523E-5</c:v>
                </c:pt>
                <c:pt idx="275">
                  <c:v>9.3721959571332921E-5</c:v>
                </c:pt>
                <c:pt idx="276">
                  <c:v>9.3429231265576435E-5</c:v>
                </c:pt>
                <c:pt idx="277">
                  <c:v>9.313544229332418E-5</c:v>
                </c:pt>
                <c:pt idx="278">
                  <c:v>9.2840592654658123E-5</c:v>
                </c:pt>
                <c:pt idx="279">
                  <c:v>9.2544682350527861E-5</c:v>
                </c:pt>
                <c:pt idx="280">
                  <c:v>9.2247711382764381E-5</c:v>
                </c:pt>
                <c:pt idx="281">
                  <c:v>9.194967975409463E-5</c:v>
                </c:pt>
                <c:pt idx="282">
                  <c:v>9.1650587468156198E-5</c:v>
                </c:pt>
                <c:pt idx="283">
                  <c:v>9.1350434529512766E-5</c:v>
                </c:pt>
                <c:pt idx="284">
                  <c:v>9.1049220943669707E-5</c:v>
                </c:pt>
                <c:pt idx="285">
                  <c:v>9.074694671709033E-5</c:v>
                </c:pt>
                <c:pt idx="286">
                  <c:v>9.0443611857212656E-5</c:v>
                </c:pt>
                <c:pt idx="287">
                  <c:v>9.0139216372466519E-5</c:v>
                </c:pt>
                <c:pt idx="288">
                  <c:v>8.9833760272291458E-5</c:v>
                </c:pt>
                <c:pt idx="289">
                  <c:v>8.952724356715486E-5</c:v>
                </c:pt>
                <c:pt idx="290">
                  <c:v>8.9219666268570874E-5</c:v>
                </c:pt>
                <c:pt idx="291">
                  <c:v>8.8911028389119834E-5</c:v>
                </c:pt>
                <c:pt idx="292">
                  <c:v>8.8601329942468245E-5</c:v>
                </c:pt>
                <c:pt idx="293">
                  <c:v>8.8290570943389378E-5</c:v>
                </c:pt>
                <c:pt idx="294">
                  <c:v>8.7978751407784576E-5</c:v>
                </c:pt>
                <c:pt idx="295">
                  <c:v>8.7665871352705208E-5</c:v>
                </c:pt>
                <c:pt idx="296">
                  <c:v>8.7351930796375181E-5</c:v>
                </c:pt>
                <c:pt idx="297">
                  <c:v>8.7036929758214237E-5</c:v>
                </c:pt>
                <c:pt idx="298">
                  <c:v>8.6720868258862116E-5</c:v>
                </c:pt>
                <c:pt idx="299">
                  <c:v>8.6403746320203113E-5</c:v>
                </c:pt>
                <c:pt idx="300">
                  <c:v>8.6085563965391788E-5</c:v>
                </c:pt>
                <c:pt idx="301">
                  <c:v>8.576632121887926E-5</c:v>
                </c:pt>
                <c:pt idx="302">
                  <c:v>8.5446018106440333E-5</c:v>
                </c:pt>
                <c:pt idx="303">
                  <c:v>8.5124654655201597E-5</c:v>
                </c:pt>
                <c:pt idx="304">
                  <c:v>8.4802230893670346E-5</c:v>
                </c:pt>
                <c:pt idx="305">
                  <c:v>8.4478746851764352E-5</c:v>
                </c:pt>
                <c:pt idx="306">
                  <c:v>8.4154202560842714E-5</c:v>
                </c:pt>
                <c:pt idx="307">
                  <c:v>8.3828598053737647E-5</c:v>
                </c:pt>
                <c:pt idx="308">
                  <c:v>8.3501933364787205E-5</c:v>
                </c:pt>
                <c:pt idx="309">
                  <c:v>8.3174208529869167E-5</c:v>
                </c:pt>
                <c:pt idx="310">
                  <c:v>8.2845423586436079E-5</c:v>
                </c:pt>
                <c:pt idx="311">
                  <c:v>8.2515578573551135E-5</c:v>
                </c:pt>
                <c:pt idx="312">
                  <c:v>8.2184673531925651E-5</c:v>
                </c:pt>
                <c:pt idx="313">
                  <c:v>8.1852708503957368E-5</c:v>
                </c:pt>
                <c:pt idx="314">
                  <c:v>8.1519683533770305E-5</c:v>
                </c:pt>
                <c:pt idx="315">
                  <c:v>8.11855986672558E-5</c:v>
                </c:pt>
                <c:pt idx="316">
                  <c:v>8.0850453952114885E-5</c:v>
                </c:pt>
                <c:pt idx="317">
                  <c:v>8.0514249437902078E-5</c:v>
                </c:pt>
                <c:pt idx="318">
                  <c:v>8.0176985176070795E-5</c:v>
                </c:pt>
                <c:pt idx="319">
                  <c:v>7.9838661220020066E-5</c:v>
                </c:pt>
                <c:pt idx="320">
                  <c:v>7.9499277625142906E-5</c:v>
                </c:pt>
                <c:pt idx="321">
                  <c:v>7.9158834448876442E-5</c:v>
                </c:pt>
                <c:pt idx="322">
                  <c:v>7.8817331750753524E-5</c:v>
                </c:pt>
                <c:pt idx="323">
                  <c:v>7.8474769592456339E-5</c:v>
                </c:pt>
                <c:pt idx="324">
                  <c:v>7.8131148037871649E-5</c:v>
                </c:pt>
                <c:pt idx="325">
                  <c:v>7.7786467153148078E-5</c:v>
                </c:pt>
                <c:pt idx="326">
                  <c:v>7.7440727006755378E-5</c:v>
                </c:pt>
                <c:pt idx="327">
                  <c:v>7.7093927669545607E-5</c:v>
                </c:pt>
                <c:pt idx="328">
                  <c:v>7.6746069214816767E-5</c:v>
                </c:pt>
                <c:pt idx="329">
                  <c:v>7.6397151718378265E-5</c:v>
                </c:pt>
                <c:pt idx="330">
                  <c:v>7.6047175258619085E-5</c:v>
                </c:pt>
                <c:pt idx="331">
                  <c:v>7.569613991657804E-5</c:v>
                </c:pt>
                <c:pt idx="332">
                  <c:v>7.534404577601685E-5</c:v>
                </c:pt>
                <c:pt idx="333">
                  <c:v>7.4990892923495694E-5</c:v>
                </c:pt>
                <c:pt idx="334">
                  <c:v>7.463668144845136E-5</c:v>
                </c:pt>
                <c:pt idx="335">
                  <c:v>7.4281411443278498E-5</c:v>
                </c:pt>
                <c:pt idx="336">
                  <c:v>7.392508300341368E-5</c:v>
                </c:pt>
                <c:pt idx="337">
                  <c:v>7.3567696227422566E-5</c:v>
                </c:pt>
                <c:pt idx="338">
                  <c:v>7.3209251217090312E-5</c:v>
                </c:pt>
                <c:pt idx="339">
                  <c:v>7.2849748077515345E-5</c:v>
                </c:pt>
                <c:pt idx="340">
                  <c:v>7.2489186917206597E-5</c:v>
                </c:pt>
                <c:pt idx="341">
                  <c:v>7.2127567848184404E-5</c:v>
                </c:pt>
                <c:pt idx="342">
                  <c:v>7.1764890986085312E-5</c:v>
                </c:pt>
                <c:pt idx="343">
                  <c:v>7.1401156450270656E-5</c:v>
                </c:pt>
                <c:pt idx="344">
                  <c:v>7.1036364363939535E-5</c:v>
                </c:pt>
                <c:pt idx="345">
                  <c:v>7.0670514854245933E-5</c:v>
                </c:pt>
                <c:pt idx="346">
                  <c:v>7.0303608052420502E-5</c:v>
                </c:pt>
                <c:pt idx="347">
                  <c:v>6.9935644093897006E-5</c:v>
                </c:pt>
                <c:pt idx="348">
                  <c:v>6.9566623118443716E-5</c:v>
                </c:pt>
                <c:pt idx="349">
                  <c:v>6.9196545270300096E-5</c:v>
                </c:pt>
                <c:pt idx="350">
                  <c:v>6.8825410698318716E-5</c:v>
                </c:pt>
                <c:pt idx="351">
                  <c:v>6.8453219556113013E-5</c:v>
                </c:pt>
                <c:pt idx="352">
                  <c:v>6.807997200221088E-5</c:v>
                </c:pt>
                <c:pt idx="353">
                  <c:v>6.7705668200214388E-5</c:v>
                </c:pt>
                <c:pt idx="354">
                  <c:v>6.7330308318966299E-5</c:v>
                </c:pt>
                <c:pt idx="355">
                  <c:v>6.6953892532722948E-5</c:v>
                </c:pt>
                <c:pt idx="356">
                  <c:v>6.6576421021334706E-5</c:v>
                </c:pt>
                <c:pt idx="357">
                  <c:v>6.6197893970433572E-5</c:v>
                </c:pt>
                <c:pt idx="358">
                  <c:v>6.5818311571628807E-5</c:v>
                </c:pt>
                <c:pt idx="359">
                  <c:v>6.5437674022710655E-5</c:v>
                </c:pt>
                <c:pt idx="360">
                  <c:v>6.5055981527862804E-5</c:v>
                </c:pt>
                <c:pt idx="361">
                  <c:v>6.4673234297883811E-5</c:v>
                </c:pt>
                <c:pt idx="362">
                  <c:v>6.4289432550418071E-5</c:v>
                </c:pt>
                <c:pt idx="363">
                  <c:v>6.3904576510196722E-5</c:v>
                </c:pt>
                <c:pt idx="364">
                  <c:v>6.3518666409289104E-5</c:v>
                </c:pt>
                <c:pt idx="365">
                  <c:v>6.3131702487365075E-5</c:v>
                </c:pt>
                <c:pt idx="366">
                  <c:v>6.2743684991969144E-5</c:v>
                </c:pt>
                <c:pt idx="367">
                  <c:v>6.2354614178806574E-5</c:v>
                </c:pt>
                <c:pt idx="368">
                  <c:v>6.1964490312042302E-5</c:v>
                </c:pt>
                <c:pt idx="369">
                  <c:v>6.1573313664613571E-5</c:v>
                </c:pt>
                <c:pt idx="370">
                  <c:v>6.1181084518556388E-5</c:v>
                </c:pt>
                <c:pt idx="371">
                  <c:v>6.0787803165347271E-5</c:v>
                </c:pt>
                <c:pt idx="372">
                  <c:v>6.0393469906260546E-5</c:v>
                </c:pt>
                <c:pt idx="373">
                  <c:v>5.9998085052742265E-5</c:v>
                </c:pt>
                <c:pt idx="374">
                  <c:v>5.9601648926801692E-5</c:v>
                </c:pt>
                <c:pt idx="375">
                  <c:v>5.9204161861421182E-5</c:v>
                </c:pt>
                <c:pt idx="376">
                  <c:v>5.8805624200985594E-5</c:v>
                </c:pt>
                <c:pt idx="377">
                  <c:v>5.8406036301732294E-5</c:v>
                </c:pt>
                <c:pt idx="378">
                  <c:v>5.8005398532222717E-5</c:v>
                </c:pt>
                <c:pt idx="379">
                  <c:v>5.7603711273837135E-5</c:v>
                </c:pt>
                <c:pt idx="380">
                  <c:v>5.720097492129349E-5</c:v>
                </c:pt>
                <c:pt idx="381">
                  <c:v>5.6797189883191946E-5</c:v>
                </c:pt>
                <c:pt idx="382">
                  <c:v>5.6392356582586671E-5</c:v>
                </c:pt>
                <c:pt idx="383">
                  <c:v>5.5986475457586173E-5</c:v>
                </c:pt>
                <c:pt idx="384">
                  <c:v>5.5579546961984308E-5</c:v>
                </c:pt>
                <c:pt idx="385">
                  <c:v>5.5171571565923332E-5</c:v>
                </c:pt>
                <c:pt idx="386">
                  <c:v>5.4762549756591198E-5</c:v>
                </c:pt>
                <c:pt idx="387">
                  <c:v>5.435248203895517E-5</c:v>
                </c:pt>
                <c:pt idx="388">
                  <c:v>5.3941368936533746E-5</c:v>
                </c:pt>
                <c:pt idx="389">
                  <c:v>5.3529210992209586E-5</c:v>
                </c:pt>
                <c:pt idx="390">
                  <c:v>5.3116008769085614E-5</c:v>
                </c:pt>
                <c:pt idx="391">
                  <c:v>5.2701762851387408E-5</c:v>
                </c:pt>
                <c:pt idx="392">
                  <c:v>5.2286473845414363E-5</c:v>
                </c:pt>
                <c:pt idx="393">
                  <c:v>5.187014238054319E-5</c:v>
                </c:pt>
                <c:pt idx="394">
                  <c:v>5.145276911028667E-5</c:v>
                </c:pt>
                <c:pt idx="395">
                  <c:v>5.1034354713411685E-5</c:v>
                </c:pt>
                <c:pt idx="396">
                  <c:v>5.0614899895120078E-5</c:v>
                </c:pt>
                <c:pt idx="397">
                  <c:v>5.0194405388296636E-5</c:v>
                </c:pt>
                <c:pt idx="398">
                  <c:v>4.9772871954828813E-5</c:v>
                </c:pt>
                <c:pt idx="399">
                  <c:v>4.9350300387002639E-5</c:v>
                </c:pt>
                <c:pt idx="400">
                  <c:v>4.8926691508980528E-5</c:v>
                </c:pt>
                <c:pt idx="401">
                  <c:v>4.8502046178366094E-5</c:v>
                </c:pt>
                <c:pt idx="402">
                  <c:v>4.8076365287862497E-5</c:v>
                </c:pt>
                <c:pt idx="403">
                  <c:v>4.7649649767030509E-5</c:v>
                </c:pt>
                <c:pt idx="404">
                  <c:v>4.7221900584153463E-5</c:v>
                </c:pt>
                <c:pt idx="405">
                  <c:v>4.6793118748216925E-5</c:v>
                </c:pt>
                <c:pt idx="406">
                  <c:v>4.6363305311011109E-5</c:v>
                </c:pt>
                <c:pt idx="407">
                  <c:v>4.5932461369365096E-5</c:v>
                </c:pt>
                <c:pt idx="408">
                  <c:v>4.5500588067522664E-5</c:v>
                </c:pt>
                <c:pt idx="409">
                  <c:v>4.5067686599670166E-5</c:v>
                </c:pt>
                <c:pt idx="410">
                  <c:v>4.4633758212627968E-5</c:v>
                </c:pt>
                <c:pt idx="411">
                  <c:v>4.4198804208717936E-5</c:v>
                </c:pt>
                <c:pt idx="412">
                  <c:v>4.3762825948820452E-5</c:v>
                </c:pt>
                <c:pt idx="413">
                  <c:v>4.3325824855635655E-5</c:v>
                </c:pt>
                <c:pt idx="414">
                  <c:v>4.2887802417165182E-5</c:v>
                </c:pt>
                <c:pt idx="415">
                  <c:v>4.24487601904318E-5</c:v>
                </c:pt>
                <c:pt idx="416">
                  <c:v>4.2008699805455956E-5</c:v>
                </c:pt>
                <c:pt idx="417">
                  <c:v>4.1567622969510495E-5</c:v>
                </c:pt>
                <c:pt idx="418">
                  <c:v>4.1125531471676032E-5</c:v>
                </c:pt>
                <c:pt idx="419">
                  <c:v>4.0682427187722439E-5</c:v>
                </c:pt>
                <c:pt idx="420">
                  <c:v>4.0238312085343479E-5</c:v>
                </c:pt>
                <c:pt idx="421">
                  <c:v>3.9793188229775086E-5</c:v>
                </c:pt>
                <c:pt idx="422">
                  <c:v>3.9347057789830262E-5</c:v>
                </c:pt>
                <c:pt idx="423">
                  <c:v>3.8899923044386789E-5</c:v>
                </c:pt>
                <c:pt idx="424">
                  <c:v>3.8451786389368237E-5</c:v>
                </c:pt>
                <c:pt idx="425">
                  <c:v>3.8002650345262025E-5</c:v>
                </c:pt>
                <c:pt idx="426">
                  <c:v>3.755251756522353E-5</c:v>
                </c:pt>
                <c:pt idx="427">
                  <c:v>3.7101390843819836E-5</c:v>
                </c:pt>
                <c:pt idx="428">
                  <c:v>3.6649273126472964E-5</c:v>
                </c:pt>
                <c:pt idx="429">
                  <c:v>3.6196167519668097E-5</c:v>
                </c:pt>
                <c:pt idx="430">
                  <c:v>3.5742077302000444E-5</c:v>
                </c:pt>
                <c:pt idx="431">
                  <c:v>3.5287005936141325E-5</c:v>
                </c:pt>
                <c:pt idx="432">
                  <c:v>3.483095708181427E-5</c:v>
                </c:pt>
                <c:pt idx="433">
                  <c:v>3.4373934609881197E-5</c:v>
                </c:pt>
                <c:pt idx="434">
                  <c:v>3.3915942617651153E-5</c:v>
                </c:pt>
                <c:pt idx="435">
                  <c:v>3.3456985445536187E-5</c:v>
                </c:pt>
                <c:pt idx="436">
                  <c:v>3.2997067695194803E-5</c:v>
                </c:pt>
                <c:pt idx="437">
                  <c:v>3.2536194249319383E-5</c:v>
                </c:pt>
                <c:pt idx="438">
                  <c:v>3.2074370293243352E-5</c:v>
                </c:pt>
                <c:pt idx="439">
                  <c:v>3.1611601338565835E-5</c:v>
                </c:pt>
                <c:pt idx="440">
                  <c:v>3.1147893249015653E-5</c:v>
                </c:pt>
                <c:pt idx="441">
                  <c:v>3.0683252268805845E-5</c:v>
                </c:pt>
                <c:pt idx="442">
                  <c:v>3.0217685053761065E-5</c:v>
                </c:pt>
                <c:pt idx="443">
                  <c:v>2.9751198705538657E-5</c:v>
                </c:pt>
                <c:pt idx="444">
                  <c:v>2.9283800809305953E-5</c:v>
                </c:pt>
                <c:pt idx="445">
                  <c:v>2.8815499475286104E-5</c:v>
                </c:pt>
                <c:pt idx="446">
                  <c:v>2.8346303384641749E-5</c:v>
                </c:pt>
                <c:pt idx="447">
                  <c:v>2.7876221840230842E-5</c:v>
                </c:pt>
                <c:pt idx="448">
                  <c:v>2.7405264822846452E-5</c:v>
                </c:pt>
                <c:pt idx="449">
                  <c:v>2.6933443053639628E-5</c:v>
                </c:pt>
                <c:pt idx="450">
                  <c:v>2.6460768063529113E-5</c:v>
                </c:pt>
                <c:pt idx="451">
                  <c:v>2.5987252270521188E-5</c:v>
                </c:pt>
                <c:pt idx="452">
                  <c:v>2.5512909066005058E-5</c:v>
                </c:pt>
                <c:pt idx="453">
                  <c:v>2.5037752911255027E-5</c:v>
                </c:pt>
                <c:pt idx="454">
                  <c:v>2.4561799445565547E-5</c:v>
                </c:pt>
                <c:pt idx="455">
                  <c:v>2.4085065607676881E-5</c:v>
                </c:pt>
                <c:pt idx="456">
                  <c:v>2.3607569772421351E-5</c:v>
                </c:pt>
                <c:pt idx="457">
                  <c:v>2.3129331904845515E-5</c:v>
                </c:pt>
                <c:pt idx="458">
                  <c:v>2.2650373734449372E-5</c:v>
                </c:pt>
                <c:pt idx="459">
                  <c:v>2.2170718952646352E-5</c:v>
                </c:pt>
                <c:pt idx="460">
                  <c:v>2.1690393437101533E-5</c:v>
                </c:pt>
                <c:pt idx="461">
                  <c:v>2.1209425507272002E-5</c:v>
                </c:pt>
                <c:pt idx="462">
                  <c:v>2.0727846216278446E-5</c:v>
                </c:pt>
                <c:pt idx="463">
                  <c:v>2.0245689685211638E-5</c:v>
                </c:pt>
                <c:pt idx="464">
                  <c:v>1.9762993487163957E-5</c:v>
                </c:pt>
                <c:pt idx="465">
                  <c:v>1.9279799089724E-5</c:v>
                </c:pt>
                <c:pt idx="466">
                  <c:v>1.8796152366446792E-5</c:v>
                </c:pt>
                <c:pt idx="467">
                  <c:v>1.8312104189997145E-5</c:v>
                </c:pt>
                <c:pt idx="468">
                  <c:v>1.7827711122362314E-5</c:v>
                </c:pt>
                <c:pt idx="469">
                  <c:v>1.7343036220881471E-5</c:v>
                </c:pt>
                <c:pt idx="470">
                  <c:v>1.6858149983015184E-5</c:v>
                </c:pt>
                <c:pt idx="471">
                  <c:v>1.6373131458009084E-5</c:v>
                </c:pt>
                <c:pt idx="472">
                  <c:v>1.5888069560184477E-5</c:v>
                </c:pt>
                <c:pt idx="473">
                  <c:v>1.5403064626902897E-5</c:v>
                </c:pt>
                <c:pt idx="474">
                  <c:v>1.4918230274809265E-5</c:v>
                </c:pt>
                <c:pt idx="475">
                  <c:v>1.4433695621423719E-5</c:v>
                </c:pt>
                <c:pt idx="476">
                  <c:v>1.3949607956412148E-5</c:v>
                </c:pt>
                <c:pt idx="477">
                  <c:v>1.3466135969081839E-5</c:v>
                </c:pt>
                <c:pt idx="478">
                  <c:v>1.298347366737658E-5</c:v>
                </c:pt>
                <c:pt idx="479">
                  <c:v>1.2501845160934602E-5</c:v>
                </c:pt>
                <c:pt idx="480">
                  <c:v>1.2021510529347986E-5</c:v>
                </c:pt>
                <c:pt idx="481">
                  <c:v>1.1542773060209406E-5</c:v>
                </c:pt>
                <c:pt idx="482">
                  <c:v>1.106598822453576E-5</c:v>
                </c:pt>
                <c:pt idx="483">
                  <c:v>1.0591574865743643E-5</c:v>
                </c:pt>
                <c:pt idx="484">
                  <c:v>1.0120029220038676E-5</c:v>
                </c:pt>
                <c:pt idx="485">
                  <c:v>9.6519425698172068E-6</c:v>
                </c:pt>
                <c:pt idx="486">
                  <c:v>9.188023567072409E-6</c:v>
                </c:pt>
                <c:pt idx="487">
                  <c:v>8.7291265589154986E-6</c:v>
                </c:pt>
                <c:pt idx="488">
                  <c:v>8.2762876032678342E-6</c:v>
                </c:pt>
                <c:pt idx="489">
                  <c:v>7.8307702618805247E-6</c:v>
                </c:pt>
                <c:pt idx="490">
                  <c:v>7.3941236392836967E-6</c:v>
                </c:pt>
                <c:pt idx="491">
                  <c:v>6.9682553485683414E-6</c:v>
                </c:pt>
                <c:pt idx="492">
                  <c:v>6.555521798391119E-6</c:v>
                </c:pt>
                <c:pt idx="493">
                  <c:v>6.1588367544347544E-6</c:v>
                </c:pt>
                <c:pt idx="494">
                  <c:v>5.781795335781404E-6</c:v>
                </c:pt>
                <c:pt idx="495">
                  <c:v>5.4288025122603917E-6</c:v>
                </c:pt>
                <c:pt idx="496">
                  <c:v>5.1051801703462837E-6</c:v>
                </c:pt>
                <c:pt idx="497">
                  <c:v>4.8172029172718541E-6</c:v>
                </c:pt>
                <c:pt idx="498">
                  <c:v>4.571982592770661E-6</c:v>
                </c:pt>
                <c:pt idx="499">
                  <c:v>4.3770999665846756E-6</c:v>
                </c:pt>
                <c:pt idx="500">
                  <c:v>4.2399039637428673E-6</c:v>
                </c:pt>
                <c:pt idx="501">
                  <c:v>4.1665069375761983E-6</c:v>
                </c:pt>
                <c:pt idx="502">
                  <c:v>4.1606976656165461E-6</c:v>
                </c:pt>
                <c:pt idx="503">
                  <c:v>4.2231605668590921E-6</c:v>
                </c:pt>
                <c:pt idx="504">
                  <c:v>4.3513505763231192E-6</c:v>
                </c:pt>
                <c:pt idx="505">
                  <c:v>4.5400818736759303E-6</c:v>
                </c:pt>
                <c:pt idx="506">
                  <c:v>4.782552162810185E-6</c:v>
                </c:pt>
                <c:pt idx="507">
                  <c:v>5.071399149265237E-6</c:v>
                </c:pt>
                <c:pt idx="508">
                  <c:v>5.3995050639647951E-6</c:v>
                </c:pt>
                <c:pt idx="509">
                  <c:v>5.7604659539738632E-6</c:v>
                </c:pt>
                <c:pt idx="510">
                  <c:v>6.1487804854301595E-6</c:v>
                </c:pt>
                <c:pt idx="511">
                  <c:v>6.5598578576892853E-6</c:v>
                </c:pt>
                <c:pt idx="512">
                  <c:v>6.9899324536473454E-6</c:v>
                </c:pt>
                <c:pt idx="513">
                  <c:v>7.435943577198012E-6</c:v>
                </c:pt>
                <c:pt idx="514">
                  <c:v>7.8954125413796346E-6</c:v>
                </c:pt>
                <c:pt idx="515">
                  <c:v>8.3663319392814773E-6</c:v>
                </c:pt>
                <c:pt idx="516">
                  <c:v>8.8470720590774518E-6</c:v>
                </c:pt>
                <c:pt idx="517">
                  <c:v>9.3363045251357549E-6</c:v>
                </c:pt>
                <c:pt idx="518">
                  <c:v>9.8329412089197049E-6</c:v>
                </c:pt>
                <c:pt idx="519">
                  <c:v>1.0336085865651231E-5</c:v>
                </c:pt>
                <c:pt idx="520">
                  <c:v>1.0844996026567178E-5</c:v>
                </c:pt>
                <c:pt idx="521">
                  <c:v>1.1359053003178214E-5</c:v>
                </c:pt>
                <c:pt idx="522">
                  <c:v>1.1877738244267909E-5</c:v>
                </c:pt>
                <c:pt idx="523">
                  <c:v>1.2400614645116457E-5</c:v>
                </c:pt>
                <c:pt idx="524">
                  <c:v>1.2927311712838301E-5</c:v>
                </c:pt>
                <c:pt idx="525">
                  <c:v>1.3457513737771347E-5</c:v>
                </c:pt>
                <c:pt idx="526">
                  <c:v>1.3990950314461119E-5</c:v>
                </c:pt>
                <c:pt idx="527">
                  <c:v>1.4527388705833285E-5</c:v>
                </c:pt>
                <c:pt idx="528">
                  <c:v>1.5066627659498314E-5</c:v>
                </c:pt>
                <c:pt idx="529">
                  <c:v>1.5608492373468837E-5</c:v>
                </c:pt>
                <c:pt idx="530">
                  <c:v>1.6152830376160167E-5</c:v>
                </c:pt>
                <c:pt idx="531">
                  <c:v>1.6699508137311325E-5</c:v>
                </c:pt>
                <c:pt idx="532">
                  <c:v>1.724840826620022E-5</c:v>
                </c:pt>
                <c:pt idx="533">
                  <c:v>1.7799427184130534E-5</c:v>
                </c:pt>
                <c:pt idx="534">
                  <c:v>1.8352473181821542E-5</c:v>
                </c:pt>
                <c:pt idx="535">
                  <c:v>1.8907464790694326E-5</c:v>
                </c:pt>
                <c:pt idx="536">
                  <c:v>1.9464329411364355E-5</c:v>
                </c:pt>
                <c:pt idx="537">
                  <c:v>2.0023002153861516E-5</c:v>
                </c:pt>
                <c:pt idx="538">
                  <c:v>2.0583424852922634E-5</c:v>
                </c:pt>
                <c:pt idx="539">
                  <c:v>2.1145545228674361E-5</c:v>
                </c:pt>
                <c:pt idx="540">
                  <c:v>2.1709316168564628E-5</c:v>
                </c:pt>
                <c:pt idx="541">
                  <c:v>2.227469511081783E-5</c:v>
                </c:pt>
                <c:pt idx="542">
                  <c:v>2.2841643513231424E-5</c:v>
                </c:pt>
                <c:pt idx="543">
                  <c:v>2.3410126393981586E-5</c:v>
                </c:pt>
                <c:pt idx="544">
                  <c:v>2.3980111933408581E-5</c:v>
                </c:pt>
                <c:pt idx="545">
                  <c:v>2.4551571127624685E-5</c:v>
                </c:pt>
                <c:pt idx="546">
                  <c:v>2.5124477486310187E-5</c:v>
                </c:pt>
                <c:pt idx="547">
                  <c:v>2.5698806768311794E-5</c:v>
                </c:pt>
                <c:pt idx="548">
                  <c:v>2.6274536749681671E-5</c:v>
                </c:pt>
                <c:pt idx="549">
                  <c:v>2.6851647019640936E-5</c:v>
                </c:pt>
                <c:pt idx="550">
                  <c:v>2.7430118800650391E-5</c:v>
                </c:pt>
                <c:pt idx="551">
                  <c:v>2.8009934789351786E-5</c:v>
                </c:pt>
                <c:pt idx="552">
                  <c:v>2.8591079015627379E-5</c:v>
                </c:pt>
                <c:pt idx="553">
                  <c:v>2.9173536717429161E-5</c:v>
                </c:pt>
                <c:pt idx="554">
                  <c:v>2.9757294229369858E-5</c:v>
                </c:pt>
                <c:pt idx="555">
                  <c:v>3.0342338883351304E-5</c:v>
                </c:pt>
                <c:pt idx="556">
                  <c:v>3.0928658919748726E-5</c:v>
                </c:pt>
                <c:pt idx="557">
                  <c:v>3.1516243407872154E-5</c:v>
                </c:pt>
                <c:pt idx="558">
                  <c:v>3.2105082174598999E-5</c:v>
                </c:pt>
                <c:pt idx="559">
                  <c:v>3.2695165740220428E-5</c:v>
                </c:pt>
                <c:pt idx="560">
                  <c:v>3.3286485260668297E-5</c:v>
                </c:pt>
                <c:pt idx="561">
                  <c:v>3.3879032475398156E-5</c:v>
                </c:pt>
                <c:pt idx="562">
                  <c:v>3.4472799660294949E-5</c:v>
                </c:pt>
                <c:pt idx="563">
                  <c:v>3.5067779585048664E-5</c:v>
                </c:pt>
                <c:pt idx="564">
                  <c:v>3.5663965474514146E-5</c:v>
                </c:pt>
                <c:pt idx="565">
                  <c:v>3.6261350973628934E-5</c:v>
                </c:pt>
                <c:pt idx="566">
                  <c:v>3.6859930115514848E-5</c:v>
                </c:pt>
                <c:pt idx="567">
                  <c:v>3.7459697292431371E-5</c:v>
                </c:pt>
                <c:pt idx="568">
                  <c:v>3.8060647229289882E-5</c:v>
                </c:pt>
                <c:pt idx="569">
                  <c:v>3.8662774959469463E-5</c:v>
                </c:pt>
                <c:pt idx="570">
                  <c:v>3.9266075802704994E-5</c:v>
                </c:pt>
                <c:pt idx="571">
                  <c:v>3.9870545344844521E-5</c:v>
                </c:pt>
                <c:pt idx="572">
                  <c:v>4.0476179419293994E-5</c:v>
                </c:pt>
                <c:pt idx="573">
                  <c:v>4.108297408998864E-5</c:v>
                </c:pt>
                <c:pt idx="574">
                  <c:v>4.1690925635746209E-5</c:v>
                </c:pt>
                <c:pt idx="575">
                  <c:v>4.2300030535874242E-5</c:v>
                </c:pt>
                <c:pt idx="576">
                  <c:v>4.2910285456915051E-5</c:v>
                </c:pt>
                <c:pt idx="577">
                  <c:v>4.3521687240425672E-5</c:v>
                </c:pt>
                <c:pt idx="578">
                  <c:v>4.4134232891700236E-5</c:v>
                </c:pt>
                <c:pt idx="579">
                  <c:v>4.4747919569350296E-5</c:v>
                </c:pt>
                <c:pt idx="580">
                  <c:v>4.493035880963045E-5</c:v>
                </c:pt>
                <c:pt idx="581">
                  <c:v>4.5112567609322145E-5</c:v>
                </c:pt>
                <c:pt idx="582">
                  <c:v>4.5294537936946483E-5</c:v>
                </c:pt>
                <c:pt idx="583">
                  <c:v>4.5476261921330839E-5</c:v>
                </c:pt>
                <c:pt idx="584">
                  <c:v>4.565773184799666E-5</c:v>
                </c:pt>
                <c:pt idx="585">
                  <c:v>4.5838940155632528E-5</c:v>
                </c:pt>
                <c:pt idx="586">
                  <c:v>4.6019879432650672E-5</c:v>
                </c:pt>
                <c:pt idx="587">
                  <c:v>4.6200542413825205E-5</c:v>
                </c:pt>
                <c:pt idx="588">
                  <c:v>4.6380921977010342E-5</c:v>
                </c:pt>
                <c:pt idx="589">
                  <c:v>4.6561011139936409E-5</c:v>
                </c:pt>
                <c:pt idx="590">
                  <c:v>4.6740803057082519E-5</c:v>
                </c:pt>
                <c:pt idx="591">
                  <c:v>4.692029101662349E-5</c:v>
                </c:pt>
                <c:pt idx="592">
                  <c:v>4.7099468437449919E-5</c:v>
                </c:pt>
                <c:pt idx="593">
                  <c:v>4.7278328866259309E-5</c:v>
                </c:pt>
                <c:pt idx="594">
                  <c:v>4.7456865974716734E-5</c:v>
                </c:pt>
                <c:pt idx="595">
                  <c:v>4.7635073556683409E-5</c:v>
                </c:pt>
                <c:pt idx="596">
                  <c:v>4.781294552551175E-5</c:v>
                </c:pt>
                <c:pt idx="597">
                  <c:v>4.7990475911404909E-5</c:v>
                </c:pt>
                <c:pt idx="598">
                  <c:v>4.8167658858839815E-5</c:v>
                </c:pt>
                <c:pt idx="599">
                  <c:v>4.8344488624051671E-5</c:v>
                </c:pt>
                <c:pt idx="600">
                  <c:v>4.8520959572578958E-5</c:v>
                </c:pt>
                <c:pt idx="601">
                  <c:v>4.8697066176866909E-5</c:v>
                </c:pt>
                <c:pt idx="602">
                  <c:v>4.8872803013928582E-5</c:v>
                </c:pt>
                <c:pt idx="603">
                  <c:v>4.9048164763061933E-5</c:v>
                </c:pt>
                <c:pt idx="604">
                  <c:v>4.9223146203621156E-5</c:v>
                </c:pt>
                <c:pt idx="605">
                  <c:v>4.9397742212841915E-5</c:v>
                </c:pt>
                <c:pt idx="606">
                  <c:v>4.9571947763717832E-5</c:v>
                </c:pt>
                <c:pt idx="607">
                  <c:v>4.9745757922928403E-5</c:v>
                </c:pt>
                <c:pt idx="608">
                  <c:v>4.991916784881578E-5</c:v>
                </c:pt>
                <c:pt idx="609">
                  <c:v>5.0092172789410195E-5</c:v>
                </c:pt>
                <c:pt idx="610">
                  <c:v>5.0264768080502228E-5</c:v>
                </c:pt>
                <c:pt idx="611">
                  <c:v>5.0436949143760999E-5</c:v>
                </c:pt>
                <c:pt idx="612">
                  <c:v>5.0608711484897271E-5</c:v>
                </c:pt>
                <c:pt idx="613">
                  <c:v>5.0780050691869903E-5</c:v>
                </c:pt>
                <c:pt idx="614">
                  <c:v>5.0950962433135288E-5</c:v>
                </c:pt>
                <c:pt idx="615">
                  <c:v>5.112144245593774E-5</c:v>
                </c:pt>
                <c:pt idx="616">
                  <c:v>5.1291486584640975E-5</c:v>
                </c:pt>
                <c:pt idx="617">
                  <c:v>5.146109071909846E-5</c:v>
                </c:pt>
                <c:pt idx="618">
                  <c:v>5.163025083306272E-5</c:v>
                </c:pt>
                <c:pt idx="619">
                  <c:v>5.1798962972631968E-5</c:v>
                </c:pt>
                <c:pt idx="620">
                  <c:v>5.1967223254733113E-5</c:v>
                </c:pt>
                <c:pt idx="621">
                  <c:v>5.2135027865640935E-5</c:v>
                </c:pt>
                <c:pt idx="622">
                  <c:v>5.2302373059531626E-5</c:v>
                </c:pt>
                <c:pt idx="623">
                  <c:v>5.2469255157070347E-5</c:v>
                </c:pt>
                <c:pt idx="624">
                  <c:v>5.2635670544031907E-5</c:v>
                </c:pt>
                <c:pt idx="625">
                  <c:v>5.2801615669953649E-5</c:v>
                </c:pt>
                <c:pt idx="626">
                  <c:v>5.2967087046819767E-5</c:v>
                </c:pt>
                <c:pt idx="627">
                  <c:v>5.3132081247776341E-5</c:v>
                </c:pt>
                <c:pt idx="628">
                  <c:v>5.3296594905876073E-5</c:v>
                </c:pt>
                <c:pt idx="629">
                  <c:v>5.3460624712852398E-5</c:v>
                </c:pt>
                <c:pt idx="630">
                  <c:v>5.3624167417921771E-5</c:v>
                </c:pt>
                <c:pt idx="631">
                  <c:v>5.3787219826613881E-5</c:v>
                </c:pt>
                <c:pt idx="632">
                  <c:v>5.394977879962867E-5</c:v>
                </c:pt>
                <c:pt idx="633">
                  <c:v>5.4111841251719853E-5</c:v>
                </c:pt>
                <c:pt idx="634">
                  <c:v>5.4273404150604009E-5</c:v>
                </c:pt>
                <c:pt idx="635">
                  <c:v>5.4434464515894717E-5</c:v>
                </c:pt>
                <c:pt idx="636">
                  <c:v>5.4595019418061304E-5</c:v>
                </c:pt>
                <c:pt idx="637">
                  <c:v>5.4755065977411109E-5</c:v>
                </c:pt>
                <c:pt idx="638">
                  <c:v>5.4914601363095134E-5</c:v>
                </c:pt>
                <c:pt idx="639">
                  <c:v>5.5073622792136397E-5</c:v>
                </c:pt>
                <c:pt idx="640">
                  <c:v>5.523212752848023E-5</c:v>
                </c:pt>
                <c:pt idx="641">
                  <c:v>5.539011288206624E-5</c:v>
                </c:pt>
                <c:pt idx="642">
                  <c:v>5.5547576207921175E-5</c:v>
                </c:pt>
                <c:pt idx="643">
                  <c:v>5.570451490527229E-5</c:v>
                </c:pt>
                <c:pt idx="644">
                  <c:v>5.5860926416680887E-5</c:v>
                </c:pt>
                <c:pt idx="645">
                  <c:v>5.6016808227195064E-5</c:v>
                </c:pt>
                <c:pt idx="646">
                  <c:v>5.6172157863521588E-5</c:v>
                </c:pt>
                <c:pt idx="647">
                  <c:v>5.6326972893216444E-5</c:v>
                </c:pt>
                <c:pt idx="648">
                  <c:v>5.6481250923893233E-5</c:v>
                </c:pt>
                <c:pt idx="649">
                  <c:v>5.6634989602449479E-5</c:v>
                </c:pt>
                <c:pt idx="650">
                  <c:v>5.6788186614309867E-5</c:v>
                </c:pt>
                <c:pt idx="651">
                  <c:v>5.6940839682686589E-5</c:v>
                </c:pt>
                <c:pt idx="652">
                  <c:v>5.7092946567855769E-5</c:v>
                </c:pt>
                <c:pt idx="653">
                  <c:v>5.7244505066450118E-5</c:v>
                </c:pt>
                <c:pt idx="654">
                  <c:v>5.7395513010767088E-5</c:v>
                </c:pt>
                <c:pt idx="655">
                  <c:v>5.7545968268092182E-5</c:v>
                </c:pt>
                <c:pt idx="656">
                  <c:v>5.7695868740037233E-5</c:v>
                </c:pt>
                <c:pt idx="657">
                  <c:v>5.7845212361893078E-5</c:v>
                </c:pt>
                <c:pt idx="658">
                  <c:v>5.7993997101996454E-5</c:v>
                </c:pt>
                <c:pt idx="659">
                  <c:v>5.814222096111077E-5</c:v>
                </c:pt>
                <c:pt idx="660">
                  <c:v>5.8289881971820003E-5</c:v>
                </c:pt>
                <c:pt idx="661">
                  <c:v>5.8436978197936139E-5</c:v>
                </c:pt>
                <c:pt idx="662">
                  <c:v>5.8583507733919319E-5</c:v>
                </c:pt>
                <c:pt idx="663">
                  <c:v>5.8729468704310274E-5</c:v>
                </c:pt>
                <c:pt idx="664">
                  <c:v>5.8874859263175443E-5</c:v>
                </c:pt>
                <c:pt idx="665">
                  <c:v>5.9019677593563498E-5</c:v>
                </c:pt>
                <c:pt idx="666">
                  <c:v>5.9163921906974042E-5</c:v>
                </c:pt>
                <c:pt idx="667">
                  <c:v>5.9307590442837214E-5</c:v>
                </c:pt>
                <c:pt idx="668">
                  <c:v>5.9450681468004749E-5</c:v>
                </c:pt>
                <c:pt idx="669">
                  <c:v>5.9593193276251642E-5</c:v>
                </c:pt>
                <c:pt idx="670">
                  <c:v>5.9735124187788501E-5</c:v>
                </c:pt>
                <c:pt idx="671">
                  <c:v>5.987647254878429E-5</c:v>
                </c:pt>
                <c:pt idx="672">
                  <c:v>6.0017236730899001E-5</c:v>
                </c:pt>
                <c:pt idx="673">
                  <c:v>6.0157415130826355E-5</c:v>
                </c:pt>
                <c:pt idx="674">
                  <c:v>6.0297006169846056E-5</c:v>
                </c:pt>
                <c:pt idx="675">
                  <c:v>6.0436008293385363E-5</c:v>
                </c:pt>
                <c:pt idx="676">
                  <c:v>6.0574419970589961E-5</c:v>
                </c:pt>
                <c:pt idx="677">
                  <c:v>6.0712239693903767E-5</c:v>
                </c:pt>
                <c:pt idx="678">
                  <c:v>6.0849465978657508E-5</c:v>
                </c:pt>
                <c:pt idx="679">
                  <c:v>6.0986097362665776E-5</c:v>
                </c:pt>
                <c:pt idx="680">
                  <c:v>6.1122132405832489E-5</c:v>
                </c:pt>
                <c:pt idx="681">
                  <c:v>6.1257569689764587E-5</c:v>
                </c:pt>
                <c:pt idx="682">
                  <c:v>6.1392407817393649E-5</c:v>
                </c:pt>
                <c:pt idx="683">
                  <c:v>6.1526645412605203E-5</c:v>
                </c:pt>
                <c:pt idx="684">
                  <c:v>6.1660281119875821E-5</c:v>
                </c:pt>
                <c:pt idx="685">
                  <c:v>6.1793313603917556E-5</c:v>
                </c:pt>
                <c:pt idx="686">
                  <c:v>6.1925741549329755E-5</c:v>
                </c:pt>
                <c:pt idx="687">
                  <c:v>6.2057563660257716E-5</c:v>
                </c:pt>
                <c:pt idx="688">
                  <c:v>6.2188778660058708E-5</c:v>
                </c:pt>
                <c:pt idx="689">
                  <c:v>6.2319385290974348E-5</c:v>
                </c:pt>
                <c:pt idx="690">
                  <c:v>6.2449382313809853E-5</c:v>
                </c:pt>
                <c:pt idx="691">
                  <c:v>6.2578768507619856E-5</c:v>
                </c:pt>
                <c:pt idx="692">
                  <c:v>6.2707542669400215E-5</c:v>
                </c:pt>
                <c:pt idx="693">
                  <c:v>6.2835703613786474E-5</c:v>
                </c:pt>
                <c:pt idx="694">
                  <c:v>6.2963250172758011E-5</c:v>
                </c:pt>
                <c:pt idx="695">
                  <c:v>6.3090181195348216E-5</c:v>
                </c:pt>
                <c:pt idx="696">
                  <c:v>6.3216495547360497E-5</c:v>
                </c:pt>
                <c:pt idx="697">
                  <c:v>6.3342192111090115E-5</c:v>
                </c:pt>
                <c:pt idx="698">
                  <c:v>6.3467269785051118E-5</c:v>
                </c:pt>
                <c:pt idx="699">
                  <c:v>6.3591727483709064E-5</c:v>
                </c:pt>
                <c:pt idx="700">
                  <c:v>6.3715564137218977E-5</c:v>
                </c:pt>
                <c:pt idx="701">
                  <c:v>6.3838778691168262E-5</c:v>
                </c:pt>
                <c:pt idx="702">
                  <c:v>6.3961370106325124E-5</c:v>
                </c:pt>
                <c:pt idx="703">
                  <c:v>6.4083337358391253E-5</c:v>
                </c:pt>
                <c:pt idx="704">
                  <c:v>6.4204679437760134E-5</c:v>
                </c:pt>
                <c:pt idx="705">
                  <c:v>6.432539534927951E-5</c:v>
                </c:pt>
                <c:pt idx="706">
                  <c:v>6.4445484112018807E-5</c:v>
                </c:pt>
                <c:pt idx="707">
                  <c:v>6.456494475904083E-5</c:v>
                </c:pt>
                <c:pt idx="708">
                  <c:v>6.4683776337178195E-5</c:v>
                </c:pt>
                <c:pt idx="709">
                  <c:v>6.4801977906813949E-5</c:v>
                </c:pt>
                <c:pt idx="710">
                  <c:v>6.4919548541666239E-5</c:v>
                </c:pt>
                <c:pt idx="711">
                  <c:v>6.5036487328577617E-5</c:v>
                </c:pt>
                <c:pt idx="712">
                  <c:v>6.5152793367307901E-5</c:v>
                </c:pt>
                <c:pt idx="713">
                  <c:v>6.5268465770331388E-5</c:v>
                </c:pt>
                <c:pt idx="714">
                  <c:v>6.53835036626377E-5</c:v>
                </c:pt>
                <c:pt idx="715">
                  <c:v>6.5497906181536669E-5</c:v>
                </c:pt>
                <c:pt idx="716">
                  <c:v>6.5611672476466906E-5</c:v>
                </c:pt>
                <c:pt idx="717">
                  <c:v>6.5724801708807722E-5</c:v>
                </c:pt>
                <c:pt idx="718">
                  <c:v>6.583729305169512E-5</c:v>
                </c:pt>
                <c:pt idx="719">
                  <c:v>6.5949145689840835E-5</c:v>
                </c:pt>
                <c:pt idx="720">
                  <c:v>6.6060358819355184E-5</c:v>
                </c:pt>
                <c:pt idx="721">
                  <c:v>6.6170931647572875E-5</c:v>
                </c:pt>
                <c:pt idx="722">
                  <c:v>6.6280863392882521E-5</c:v>
                </c:pt>
                <c:pt idx="723">
                  <c:v>6.639015328455907E-5</c:v>
                </c:pt>
                <c:pt idx="724">
                  <c:v>6.649880056259942E-5</c:v>
                </c:pt>
                <c:pt idx="725">
                  <c:v>6.6606804477561314E-5</c:v>
                </c:pt>
                <c:pt idx="726">
                  <c:v>6.6714164290404914E-5</c:v>
                </c:pt>
                <c:pt idx="727">
                  <c:v>6.6820879272337774E-5</c:v>
                </c:pt>
                <c:pt idx="728">
                  <c:v>6.6926948704662236E-5</c:v>
                </c:pt>
                <c:pt idx="729">
                  <c:v>6.7032371878626069E-5</c:v>
                </c:pt>
                <c:pt idx="730">
                  <c:v>6.7137148095275725E-5</c:v>
                </c:pt>
                <c:pt idx="731">
                  <c:v>6.7241276665312163E-5</c:v>
                </c:pt>
                <c:pt idx="732">
                  <c:v>6.7344756908949632E-5</c:v>
                </c:pt>
                <c:pt idx="733">
                  <c:v>6.7447588155776815E-5</c:v>
                </c:pt>
                <c:pt idx="734">
                  <c:v>6.7549769744620894E-5</c:v>
                </c:pt>
                <c:pt idx="735">
                  <c:v>6.7651301023413424E-5</c:v>
                </c:pt>
                <c:pt idx="736">
                  <c:v>6.7752181349059614E-5</c:v>
                </c:pt>
                <c:pt idx="737">
                  <c:v>6.7852410087309176E-5</c:v>
                </c:pt>
                <c:pt idx="738">
                  <c:v>6.7951986612630068E-5</c:v>
                </c:pt>
                <c:pt idx="739">
                  <c:v>6.8050910308084352E-5</c:v>
                </c:pt>
                <c:pt idx="740">
                  <c:v>6.8149180565206139E-5</c:v>
                </c:pt>
                <c:pt idx="741">
                  <c:v>6.8246796783882305E-5</c:v>
                </c:pt>
                <c:pt idx="742">
                  <c:v>6.834375837223474E-5</c:v>
                </c:pt>
                <c:pt idx="743">
                  <c:v>6.8440064746505143E-5</c:v>
                </c:pt>
                <c:pt idx="744">
                  <c:v>6.8535715330941759E-5</c:v>
                </c:pt>
                <c:pt idx="745">
                  <c:v>6.8630709557688347E-5</c:v>
                </c:pt>
                <c:pt idx="746">
                  <c:v>6.8725046866674851E-5</c:v>
                </c:pt>
                <c:pt idx="747">
                  <c:v>6.8818726705510347E-5</c:v>
                </c:pt>
                <c:pt idx="748">
                  <c:v>6.8911748529377727E-5</c:v>
                </c:pt>
                <c:pt idx="749">
                  <c:v>6.9004111800930349E-5</c:v>
                </c:pt>
                <c:pt idx="750">
                  <c:v>6.9095815990190688E-5</c:v>
                </c:pt>
                <c:pt idx="751">
                  <c:v>6.9186860574450471E-5</c:v>
                </c:pt>
                <c:pt idx="752">
                  <c:v>6.9277245038172974E-5</c:v>
                </c:pt>
                <c:pt idx="753">
                  <c:v>6.936696887289695E-5</c:v>
                </c:pt>
                <c:pt idx="754">
                  <c:v>6.9456031577142045E-5</c:v>
                </c:pt>
                <c:pt idx="755">
                  <c:v>6.9544432656316342E-5</c:v>
                </c:pt>
                <c:pt idx="756">
                  <c:v>6.9632171622625183E-5</c:v>
                </c:pt>
                <c:pt idx="757">
                  <c:v>6.9719247994981783E-5</c:v>
                </c:pt>
                <c:pt idx="758">
                  <c:v>6.9805661298919514E-5</c:v>
                </c:pt>
                <c:pt idx="759">
                  <c:v>6.9891411066505527E-5</c:v>
                </c:pt>
                <c:pt idx="760">
                  <c:v>6.9976496836256254E-5</c:v>
                </c:pt>
                <c:pt idx="761">
                  <c:v>7.0060918153054037E-5</c:v>
                </c:pt>
                <c:pt idx="762">
                  <c:v>7.014467456806548E-5</c:v>
                </c:pt>
                <c:pt idx="763">
                  <c:v>7.0227765638661158E-5</c:v>
                </c:pt>
                <c:pt idx="764">
                  <c:v>7.0310190928337006E-5</c:v>
                </c:pt>
                <c:pt idx="765">
                  <c:v>7.0391950006636533E-5</c:v>
                </c:pt>
                <c:pt idx="766">
                  <c:v>7.0473042449075113E-5</c:v>
                </c:pt>
                <c:pt idx="767">
                  <c:v>7.0553467837065041E-5</c:v>
                </c:pt>
                <c:pt idx="768">
                  <c:v>7.0633225757842338E-5</c:v>
                </c:pt>
                <c:pt idx="769">
                  <c:v>7.0712315804394635E-5</c:v>
                </c:pt>
                <c:pt idx="770">
                  <c:v>7.0790737575390282E-5</c:v>
                </c:pt>
                <c:pt idx="771">
                  <c:v>7.086849067510901E-5</c:v>
                </c:pt>
                <c:pt idx="772">
                  <c:v>7.0945574713373387E-5</c:v>
                </c:pt>
                <c:pt idx="773">
                  <c:v>7.1021989305481974E-5</c:v>
                </c:pt>
                <c:pt idx="774">
                  <c:v>7.1097734072143282E-5</c:v>
                </c:pt>
                <c:pt idx="775">
                  <c:v>7.1172808639411036E-5</c:v>
                </c:pt>
                <c:pt idx="776">
                  <c:v>7.1247212638620759E-5</c:v>
                </c:pt>
                <c:pt idx="777">
                  <c:v>7.1320945706327026E-5</c:v>
                </c:pt>
                <c:pt idx="778">
                  <c:v>7.1394007484242502E-5</c:v>
                </c:pt>
                <c:pt idx="779">
                  <c:v>7.1466397619177285E-5</c:v>
                </c:pt>
                <c:pt idx="780">
                  <c:v>7.1538115762980113E-5</c:v>
                </c:pt>
                <c:pt idx="781">
                  <c:v>7.1609161572479908E-5</c:v>
                </c:pt>
                <c:pt idx="782">
                  <c:v>7.167953470942885E-5</c:v>
                </c:pt>
                <c:pt idx="783">
                  <c:v>7.1749234840446304E-5</c:v>
                </c:pt>
                <c:pt idx="784">
                  <c:v>7.1818261636963677E-5</c:v>
                </c:pt>
                <c:pt idx="785">
                  <c:v>7.1886614775170383E-5</c:v>
                </c:pt>
                <c:pt idx="786">
                  <c:v>7.1954293935960596E-5</c:v>
                </c:pt>
                <c:pt idx="787">
                  <c:v>7.2021298804881263E-5</c:v>
                </c:pt>
                <c:pt idx="788">
                  <c:v>7.2087629072080657E-5</c:v>
                </c:pt>
                <c:pt idx="789">
                  <c:v>7.2153284432258154E-5</c:v>
                </c:pt>
                <c:pt idx="790">
                  <c:v>7.221826458461487E-5</c:v>
                </c:pt>
                <c:pt idx="791">
                  <c:v>7.2282569232804891E-5</c:v>
                </c:pt>
                <c:pt idx="792">
                  <c:v>7.2346198084887944E-5</c:v>
                </c:pt>
                <c:pt idx="793">
                  <c:v>7.2409150853282235E-5</c:v>
                </c:pt>
                <c:pt idx="794">
                  <c:v>7.2471427254718846E-5</c:v>
                </c:pt>
                <c:pt idx="795">
                  <c:v>7.2533027010196276E-5</c:v>
                </c:pt>
                <c:pt idx="796">
                  <c:v>7.2593949844936456E-5</c:v>
                </c:pt>
                <c:pt idx="797">
                  <c:v>7.2654195488340914E-5</c:v>
                </c:pt>
                <c:pt idx="798">
                  <c:v>7.2713763673948385E-5</c:v>
                </c:pt>
                <c:pt idx="799">
                  <c:v>7.2772654139392705E-5</c:v>
                </c:pt>
                <c:pt idx="800">
                  <c:v>7.2830866626361648E-5</c:v>
                </c:pt>
                <c:pt idx="801">
                  <c:v>7.2888400880556653E-5</c:v>
                </c:pt>
                <c:pt idx="802">
                  <c:v>7.2945256651653015E-5</c:v>
                </c:pt>
                <c:pt idx="803">
                  <c:v>7.3001433693261101E-5</c:v>
                </c:pt>
                <c:pt idx="804">
                  <c:v>7.305693176288805E-5</c:v>
                </c:pt>
                <c:pt idx="805">
                  <c:v>7.3111750621900314E-5</c:v>
                </c:pt>
                <c:pt idx="806">
                  <c:v>7.3165890035486984E-5</c:v>
                </c:pt>
                <c:pt idx="807">
                  <c:v>7.3219349772623427E-5</c:v>
                </c:pt>
                <c:pt idx="808">
                  <c:v>7.3272129606036216E-5</c:v>
                </c:pt>
                <c:pt idx="809">
                  <c:v>7.3324229312168054E-5</c:v>
                </c:pt>
                <c:pt idx="810">
                  <c:v>7.3375648671143975E-5</c:v>
                </c:pt>
                <c:pt idx="811">
                  <c:v>7.3426387466737634E-5</c:v>
                </c:pt>
                <c:pt idx="812">
                  <c:v>7.347644548633883E-5</c:v>
                </c:pt>
                <c:pt idx="813">
                  <c:v>7.3525822520921082E-5</c:v>
                </c:pt>
                <c:pt idx="814">
                  <c:v>7.3574518365010161E-5</c:v>
                </c:pt>
                <c:pt idx="815">
                  <c:v>7.36225328166533E-5</c:v>
                </c:pt>
                <c:pt idx="816">
                  <c:v>7.3669865677388689E-5</c:v>
                </c:pt>
                <c:pt idx="817">
                  <c:v>7.3716516752215898E-5</c:v>
                </c:pt>
                <c:pt idx="818">
                  <c:v>7.3762485849566649E-5</c:v>
                </c:pt>
                <c:pt idx="819">
                  <c:v>7.3807772781276368E-5</c:v>
                </c:pt>
                <c:pt idx="820">
                  <c:v>7.3852377362556158E-5</c:v>
                </c:pt>
                <c:pt idx="821">
                  <c:v>7.3896299411965394E-5</c:v>
                </c:pt>
                <c:pt idx="822">
                  <c:v>7.3939538751384919E-5</c:v>
                </c:pt>
                <c:pt idx="823">
                  <c:v>7.3982095205990631E-5</c:v>
                </c:pt>
                <c:pt idx="824">
                  <c:v>7.4023968604227931E-5</c:v>
                </c:pt>
                <c:pt idx="825">
                  <c:v>7.4065158777786346E-5</c:v>
                </c:pt>
                <c:pt idx="826">
                  <c:v>7.4105665561574897E-5</c:v>
                </c:pt>
                <c:pt idx="827">
                  <c:v>7.4145488793697916E-5</c:v>
                </c:pt>
                <c:pt idx="828">
                  <c:v>7.4184628315431523E-5</c:v>
                </c:pt>
                <c:pt idx="829">
                  <c:v>7.4223083971200338E-5</c:v>
                </c:pt>
                <c:pt idx="830">
                  <c:v>7.4260855608554991E-5</c:v>
                </c:pt>
                <c:pt idx="831">
                  <c:v>7.4297943078149913E-5</c:v>
                </c:pt>
                <c:pt idx="832">
                  <c:v>7.4334346233721703E-5</c:v>
                </c:pt>
                <c:pt idx="833">
                  <c:v>7.4370064932068072E-5</c:v>
                </c:pt>
                <c:pt idx="834">
                  <c:v>7.4405099033027089E-5</c:v>
                </c:pt>
                <c:pt idx="835">
                  <c:v>7.4439448399457033E-5</c:v>
                </c:pt>
                <c:pt idx="836">
                  <c:v>7.4473112897216739E-5</c:v>
                </c:pt>
                <c:pt idx="837">
                  <c:v>7.4506092395146229E-5</c:v>
                </c:pt>
                <c:pt idx="838">
                  <c:v>7.4538386765048059E-5</c:v>
                </c:pt>
                <c:pt idx="839">
                  <c:v>7.4569995881668876E-5</c:v>
                </c:pt>
                <c:pt idx="840">
                  <c:v>7.4600919622681619E-5</c:v>
                </c:pt>
                <c:pt idx="841">
                  <c:v>7.463115786866806E-5</c:v>
                </c:pt>
                <c:pt idx="842">
                  <c:v>7.4660710503101767E-5</c:v>
                </c:pt>
                <c:pt idx="843">
                  <c:v>7.4689577412331723E-5</c:v>
                </c:pt>
                <c:pt idx="844">
                  <c:v>7.4717758485566031E-5</c:v>
                </c:pt>
                <c:pt idx="845">
                  <c:v>7.4745253614856279E-5</c:v>
                </c:pt>
                <c:pt idx="846">
                  <c:v>7.4772062695082248E-5</c:v>
                </c:pt>
                <c:pt idx="847">
                  <c:v>7.4798185623937266E-5</c:v>
                </c:pt>
                <c:pt idx="848">
                  <c:v>7.4823622301913489E-5</c:v>
                </c:pt>
                <c:pt idx="849">
                  <c:v>7.4848372632288116E-5</c:v>
                </c:pt>
                <c:pt idx="850">
                  <c:v>7.4872436521109675E-5</c:v>
                </c:pt>
                <c:pt idx="851">
                  <c:v>7.4895813877184905E-5</c:v>
                </c:pt>
                <c:pt idx="852">
                  <c:v>7.4918504612065976E-5</c:v>
                </c:pt>
                <c:pt idx="853">
                  <c:v>7.494050864003799E-5</c:v>
                </c:pt>
                <c:pt idx="854">
                  <c:v>7.4961825878107197E-5</c:v>
                </c:pt>
                <c:pt idx="855">
                  <c:v>7.4982456245989104E-5</c:v>
                </c:pt>
                <c:pt idx="856">
                  <c:v>7.5002399666097605E-5</c:v>
                </c:pt>
                <c:pt idx="857">
                  <c:v>7.5021656063533942E-5</c:v>
                </c:pt>
                <c:pt idx="858">
                  <c:v>7.5040225366076278E-5</c:v>
                </c:pt>
                <c:pt idx="859">
                  <c:v>7.5058107504169885E-5</c:v>
                </c:pt>
                <c:pt idx="860">
                  <c:v>7.5075302410917131E-5</c:v>
                </c:pt>
                <c:pt idx="861">
                  <c:v>7.5091810022068548E-5</c:v>
                </c:pt>
                <c:pt idx="862">
                  <c:v>7.5107630276013547E-5</c:v>
                </c:pt>
                <c:pt idx="863">
                  <c:v>7.5122763113772304E-5</c:v>
                </c:pt>
                <c:pt idx="864">
                  <c:v>7.5137208478987202E-5</c:v>
                </c:pt>
                <c:pt idx="865">
                  <c:v>7.5150966317915276E-5</c:v>
                </c:pt>
                <c:pt idx="866">
                  <c:v>7.5164036579420754E-5</c:v>
                </c:pt>
                <c:pt idx="867">
                  <c:v>7.5176419214967861E-5</c:v>
                </c:pt>
                <c:pt idx="868">
                  <c:v>7.5188114178614303E-5</c:v>
                </c:pt>
                <c:pt idx="869">
                  <c:v>7.5199121427004813E-5</c:v>
                </c:pt>
                <c:pt idx="870">
                  <c:v>7.5209440919365205E-5</c:v>
                </c:pt>
                <c:pt idx="871">
                  <c:v>7.5219072617496745E-5</c:v>
                </c:pt>
                <c:pt idx="872">
                  <c:v>7.5228016485770938E-5</c:v>
                </c:pt>
                <c:pt idx="873">
                  <c:v>7.5236272491124617E-5</c:v>
                </c:pt>
                <c:pt idx="874">
                  <c:v>7.5243840603055246E-5</c:v>
                </c:pt>
                <c:pt idx="875">
                  <c:v>7.5250720793617039E-5</c:v>
                </c:pt>
                <c:pt idx="876">
                  <c:v>7.5256913037416749E-5</c:v>
                </c:pt>
                <c:pt idx="877">
                  <c:v>7.5262417311610546E-5</c:v>
                </c:pt>
                <c:pt idx="878">
                  <c:v>7.526723359590054E-5</c:v>
                </c:pt>
                <c:pt idx="879">
                  <c:v>7.527136187253227E-5</c:v>
                </c:pt>
                <c:pt idx="880">
                  <c:v>7.5274802126292089E-5</c:v>
                </c:pt>
                <c:pt idx="881">
                  <c:v>7.5277554344505145E-5</c:v>
                </c:pt>
                <c:pt idx="882">
                  <c:v>7.5279618517033701E-5</c:v>
                </c:pt>
                <c:pt idx="883">
                  <c:v>7.5280994636275575E-5</c:v>
                </c:pt>
                <c:pt idx="884">
                  <c:v>7.5281682697163314E-5</c:v>
                </c:pt>
                <c:pt idx="885">
                  <c:v>7.5281682697163314E-5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2.3205115610258717E-2</c:v>
                </c:pt>
                <c:pt idx="1">
                  <c:v>2.3071115573021966E-2</c:v>
                </c:pt>
                <c:pt idx="2">
                  <c:v>2.2937116597137507E-2</c:v>
                </c:pt>
                <c:pt idx="3">
                  <c:v>2.2803119743956754E-2</c:v>
                </c:pt>
                <c:pt idx="4">
                  <c:v>2.2669126074831104E-2</c:v>
                </c:pt>
                <c:pt idx="5">
                  <c:v>2.2535136651111978E-2</c:v>
                </c:pt>
                <c:pt idx="6">
                  <c:v>2.240115253415078E-2</c:v>
                </c:pt>
                <c:pt idx="7">
                  <c:v>2.226717478529892E-2</c:v>
                </c:pt>
                <c:pt idx="8">
                  <c:v>2.2133204465907802E-2</c:v>
                </c:pt>
                <c:pt idx="9">
                  <c:v>2.1999242637328834E-2</c:v>
                </c:pt>
                <c:pt idx="10">
                  <c:v>2.1865290360913427E-2</c:v>
                </c:pt>
                <c:pt idx="11">
                  <c:v>2.1731348698012992E-2</c:v>
                </c:pt>
                <c:pt idx="12">
                  <c:v>2.159741870997893E-2</c:v>
                </c:pt>
                <c:pt idx="13">
                  <c:v>2.1463501458162639E-2</c:v>
                </c:pt>
                <c:pt idx="14">
                  <c:v>2.1329598003915547E-2</c:v>
                </c:pt>
                <c:pt idx="15">
                  <c:v>2.1195709408589038E-2</c:v>
                </c:pt>
                <c:pt idx="16">
                  <c:v>2.1061836733534525E-2</c:v>
                </c:pt>
                <c:pt idx="17">
                  <c:v>2.0927981040103422E-2</c:v>
                </c:pt>
                <c:pt idx="18">
                  <c:v>2.0794143389647125E-2</c:v>
                </c:pt>
                <c:pt idx="19">
                  <c:v>2.0660324843517035E-2</c:v>
                </c:pt>
                <c:pt idx="20">
                  <c:v>2.0526526463064562E-2</c:v>
                </c:pt>
                <c:pt idx="21">
                  <c:v>2.0392749309641099E-2</c:v>
                </c:pt>
                <c:pt idx="22">
                  <c:v>2.0258994444598055E-2</c:v>
                </c:pt>
                <c:pt idx="23">
                  <c:v>2.0125262929286833E-2</c:v>
                </c:pt>
                <c:pt idx="24">
                  <c:v>1.9991555825058828E-2</c:v>
                </c:pt>
                <c:pt idx="25">
                  <c:v>1.985787419326545E-2</c:v>
                </c:pt>
                <c:pt idx="26">
                  <c:v>1.9724219095258098E-2</c:v>
                </c:pt>
                <c:pt idx="27">
                  <c:v>1.9590591592388164E-2</c:v>
                </c:pt>
                <c:pt idx="28">
                  <c:v>1.9456992746007051E-2</c:v>
                </c:pt>
                <c:pt idx="29">
                  <c:v>1.9323423617466164E-2</c:v>
                </c:pt>
                <c:pt idx="30">
                  <c:v>1.9189885268116897E-2</c:v>
                </c:pt>
                <c:pt idx="31">
                  <c:v>1.9056378759310648E-2</c:v>
                </c:pt>
                <c:pt idx="32">
                  <c:v>1.8922905152398806E-2</c:v>
                </c:pt>
                <c:pt idx="33">
                  <c:v>1.878946550873278E-2</c:v>
                </c:pt>
                <c:pt idx="34">
                  <c:v>1.8656060889663959E-2</c:v>
                </c:pt>
                <c:pt idx="35">
                  <c:v>1.8522692356543739E-2</c:v>
                </c:pt>
                <c:pt idx="36">
                  <c:v>1.8389360970723512E-2</c:v>
                </c:pt>
                <c:pt idx="37">
                  <c:v>1.8256067793554685E-2</c:v>
                </c:pt>
                <c:pt idx="38">
                  <c:v>1.8122813886388638E-2</c:v>
                </c:pt>
                <c:pt idx="39">
                  <c:v>1.7989600310576771E-2</c:v>
                </c:pt>
                <c:pt idx="40">
                  <c:v>1.7856428127470469E-2</c:v>
                </c:pt>
                <c:pt idx="41">
                  <c:v>1.7723298398421124E-2</c:v>
                </c:pt>
                <c:pt idx="42">
                  <c:v>1.759021218478014E-2</c:v>
                </c:pt>
                <c:pt idx="43">
                  <c:v>1.7457170547898897E-2</c:v>
                </c:pt>
                <c:pt idx="44">
                  <c:v>1.7324174549128782E-2</c:v>
                </c:pt>
                <c:pt idx="45">
                  <c:v>1.7191225249821189E-2</c:v>
                </c:pt>
                <c:pt idx="46">
                  <c:v>1.7058323711327497E-2</c:v>
                </c:pt>
                <c:pt idx="47">
                  <c:v>1.6925470994999116E-2</c:v>
                </c:pt>
                <c:pt idx="48">
                  <c:v>1.6792668162187399E-2</c:v>
                </c:pt>
                <c:pt idx="49">
                  <c:v>1.665991627424376E-2</c:v>
                </c:pt>
                <c:pt idx="50">
                  <c:v>1.652721639251957E-2</c:v>
                </c:pt>
                <c:pt idx="51">
                  <c:v>1.6394569578366224E-2</c:v>
                </c:pt>
                <c:pt idx="52">
                  <c:v>1.6261976893135091E-2</c:v>
                </c:pt>
                <c:pt idx="53">
                  <c:v>1.6129439398177563E-2</c:v>
                </c:pt>
                <c:pt idx="54">
                  <c:v>1.5996958154845028E-2</c:v>
                </c:pt>
                <c:pt idx="55">
                  <c:v>1.5864534224488854E-2</c:v>
                </c:pt>
                <c:pt idx="56">
                  <c:v>1.573216866846042E-2</c:v>
                </c:pt>
                <c:pt idx="57">
                  <c:v>1.5599862548111123E-2</c:v>
                </c:pt>
                <c:pt idx="58">
                  <c:v>1.5467616924792324E-2</c:v>
                </c:pt>
                <c:pt idx="59">
                  <c:v>1.533543285985541E-2</c:v>
                </c:pt>
                <c:pt idx="60">
                  <c:v>1.5203311414651758E-2</c:v>
                </c:pt>
                <c:pt idx="61">
                  <c:v>1.5071253650532735E-2</c:v>
                </c:pt>
                <c:pt idx="62">
                  <c:v>1.4939260628849727E-2</c:v>
                </c:pt>
                <c:pt idx="63">
                  <c:v>1.4807333410954101E-2</c:v>
                </c:pt>
                <c:pt idx="64">
                  <c:v>1.4675473058197235E-2</c:v>
                </c:pt>
                <c:pt idx="65">
                  <c:v>1.4543680631930501E-2</c:v>
                </c:pt>
                <c:pt idx="66">
                  <c:v>1.4411957193505267E-2</c:v>
                </c:pt>
                <c:pt idx="67">
                  <c:v>1.4280303804272908E-2</c:v>
                </c:pt>
                <c:pt idx="68">
                  <c:v>1.414872152558479E-2</c:v>
                </c:pt>
                <c:pt idx="69">
                  <c:v>1.4017211418792282E-2</c:v>
                </c:pt>
                <c:pt idx="70">
                  <c:v>1.3885774545246752E-2</c:v>
                </c:pt>
                <c:pt idx="71">
                  <c:v>1.3754411966299569E-2</c:v>
                </c:pt>
                <c:pt idx="72">
                  <c:v>1.3623124743302092E-2</c:v>
                </c:pt>
                <c:pt idx="73">
                  <c:v>1.3491913937605694E-2</c:v>
                </c:pt>
                <c:pt idx="74">
                  <c:v>1.3360780610561732E-2</c:v>
                </c:pt>
                <c:pt idx="75">
                  <c:v>1.322972582352157E-2</c:v>
                </c:pt>
                <c:pt idx="76">
                  <c:v>1.3098750637836573E-2</c:v>
                </c:pt>
                <c:pt idx="77">
                  <c:v>1.2967856114858097E-2</c:v>
                </c:pt>
                <c:pt idx="78">
                  <c:v>1.2837043315937501E-2</c:v>
                </c:pt>
                <c:pt idx="79">
                  <c:v>1.2706313302426145E-2</c:v>
                </c:pt>
                <c:pt idx="80">
                  <c:v>1.2575667135675388E-2</c:v>
                </c:pt>
                <c:pt idx="81">
                  <c:v>1.2445105877036582E-2</c:v>
                </c:pt>
                <c:pt idx="82">
                  <c:v>1.2314630587861083E-2</c:v>
                </c:pt>
                <c:pt idx="83">
                  <c:v>1.2184242329500246E-2</c:v>
                </c:pt>
                <c:pt idx="84">
                  <c:v>1.2053942163305421E-2</c:v>
                </c:pt>
                <c:pt idx="85">
                  <c:v>1.1923731150627963E-2</c:v>
                </c:pt>
                <c:pt idx="86">
                  <c:v>1.1793610352819216E-2</c:v>
                </c:pt>
                <c:pt idx="87">
                  <c:v>1.1663580831230537E-2</c:v>
                </c:pt>
                <c:pt idx="88">
                  <c:v>1.1533643647213265E-2</c:v>
                </c:pt>
                <c:pt idx="89">
                  <c:v>1.1403799862118754E-2</c:v>
                </c:pt>
                <c:pt idx="90">
                  <c:v>1.1274050537298342E-2</c:v>
                </c:pt>
                <c:pt idx="91">
                  <c:v>1.114439673410338E-2</c:v>
                </c:pt>
                <c:pt idx="92">
                  <c:v>1.1014839513885209E-2</c:v>
                </c:pt>
                <c:pt idx="93">
                  <c:v>1.0885379937995168E-2</c:v>
                </c:pt>
                <c:pt idx="94">
                  <c:v>1.0756019067784596E-2</c:v>
                </c:pt>
                <c:pt idx="95">
                  <c:v>1.0626757964604836E-2</c:v>
                </c:pt>
                <c:pt idx="96">
                  <c:v>1.0497597689807221E-2</c:v>
                </c:pt>
                <c:pt idx="97">
                  <c:v>1.036853930474309E-2</c:v>
                </c:pt>
                <c:pt idx="98">
                  <c:v>1.0239583870763777E-2</c:v>
                </c:pt>
                <c:pt idx="99">
                  <c:v>1.0110732449220615E-2</c:v>
                </c:pt>
                <c:pt idx="100">
                  <c:v>9.9819861014649389E-3</c:v>
                </c:pt>
                <c:pt idx="101">
                  <c:v>9.8533458888480727E-3</c:v>
                </c:pt>
                <c:pt idx="102">
                  <c:v>9.7248128727213511E-3</c:v>
                </c:pt>
                <c:pt idx="103">
                  <c:v>9.5963881144360969E-3</c:v>
                </c:pt>
                <c:pt idx="104">
                  <c:v>9.4680726753436431E-3</c:v>
                </c:pt>
                <c:pt idx="105">
                  <c:v>9.339867616795311E-3</c:v>
                </c:pt>
                <c:pt idx="106">
                  <c:v>9.2117740001424232E-3</c:v>
                </c:pt>
                <c:pt idx="107">
                  <c:v>9.0837928867363027E-3</c:v>
                </c:pt>
                <c:pt idx="108">
                  <c:v>8.9559253379282687E-3</c:v>
                </c:pt>
                <c:pt idx="109">
                  <c:v>8.8281724150696388E-3</c:v>
                </c:pt>
                <c:pt idx="110">
                  <c:v>8.7005351795117359E-3</c:v>
                </c:pt>
                <c:pt idx="111">
                  <c:v>8.5730146926058706E-3</c:v>
                </c:pt>
                <c:pt idx="112">
                  <c:v>8.4456120157033552E-3</c:v>
                </c:pt>
                <c:pt idx="113">
                  <c:v>8.3183282101555091E-3</c:v>
                </c:pt>
                <c:pt idx="114">
                  <c:v>8.1911643373136379E-3</c:v>
                </c:pt>
                <c:pt idx="115">
                  <c:v>8.0641214585290555E-3</c:v>
                </c:pt>
                <c:pt idx="116">
                  <c:v>7.937200635153064E-3</c:v>
                </c:pt>
                <c:pt idx="117">
                  <c:v>7.8104029285369731E-3</c:v>
                </c:pt>
                <c:pt idx="118">
                  <c:v>7.6837294000320858E-3</c:v>
                </c:pt>
                <c:pt idx="119">
                  <c:v>7.5571811109897058E-3</c:v>
                </c:pt>
                <c:pt idx="120">
                  <c:v>7.4307591227611314E-3</c:v>
                </c:pt>
                <c:pt idx="121">
                  <c:v>7.304464496697664E-3</c:v>
                </c:pt>
                <c:pt idx="122">
                  <c:v>7.1782982941506011E-3</c:v>
                </c:pt>
                <c:pt idx="123">
                  <c:v>7.0522615764712377E-3</c:v>
                </c:pt>
                <c:pt idx="124">
                  <c:v>6.9263554050108681E-3</c:v>
                </c:pt>
                <c:pt idx="125">
                  <c:v>6.8005808411207846E-3</c:v>
                </c:pt>
                <c:pt idx="126">
                  <c:v>6.6749389461522781E-3</c:v>
                </c:pt>
                <c:pt idx="127">
                  <c:v>6.5494307814566366E-3</c:v>
                </c:pt>
                <c:pt idx="128">
                  <c:v>6.4240574083851455E-3</c:v>
                </c:pt>
                <c:pt idx="129">
                  <c:v>6.2988198882890914E-3</c:v>
                </c:pt>
                <c:pt idx="130">
                  <c:v>6.1737192825197544E-3</c:v>
                </c:pt>
                <c:pt idx="131">
                  <c:v>6.0487566524284201E-3</c:v>
                </c:pt>
                <c:pt idx="132">
                  <c:v>5.9239330593663644E-3</c:v>
                </c:pt>
                <c:pt idx="133">
                  <c:v>5.7992495646848642E-3</c:v>
                </c:pt>
                <c:pt idx="134">
                  <c:v>5.6747072297351963E-3</c:v>
                </c:pt>
                <c:pt idx="135">
                  <c:v>5.5503071158686324E-3</c:v>
                </c:pt>
                <c:pt idx="136">
                  <c:v>5.4260502844364457E-3</c:v>
                </c:pt>
                <c:pt idx="137">
                  <c:v>5.3019377967899019E-3</c:v>
                </c:pt>
                <c:pt idx="138">
                  <c:v>5.1779707142802717E-3</c:v>
                </c:pt>
                <c:pt idx="139">
                  <c:v>5.0541500982588181E-3</c:v>
                </c:pt>
                <c:pt idx="140">
                  <c:v>4.9304770100768065E-3</c:v>
                </c:pt>
                <c:pt idx="141">
                  <c:v>4.8069525110854949E-3</c:v>
                </c:pt>
                <c:pt idx="142">
                  <c:v>4.6835776626361425E-3</c:v>
                </c:pt>
                <c:pt idx="143">
                  <c:v>4.5603535260800073E-3</c:v>
                </c:pt>
                <c:pt idx="144">
                  <c:v>4.4372811627683435E-3</c:v>
                </c:pt>
                <c:pt idx="145">
                  <c:v>4.3143616340524027E-3</c:v>
                </c:pt>
                <c:pt idx="146">
                  <c:v>4.1915960012834349E-3</c:v>
                </c:pt>
                <c:pt idx="147">
                  <c:v>4.0689853258126891E-3</c:v>
                </c:pt>
                <c:pt idx="148">
                  <c:v>3.9465306689914093E-3</c:v>
                </c:pt>
                <c:pt idx="149">
                  <c:v>3.8242330921708402E-3</c:v>
                </c:pt>
                <c:pt idx="150">
                  <c:v>3.7020936567022222E-3</c:v>
                </c:pt>
                <c:pt idx="151">
                  <c:v>3.5801134239367943E-3</c:v>
                </c:pt>
                <c:pt idx="152">
                  <c:v>3.4582934552257927E-3</c:v>
                </c:pt>
                <c:pt idx="153">
                  <c:v>3.3366348119204512E-3</c:v>
                </c:pt>
                <c:pt idx="154">
                  <c:v>3.2151385553720016E-3</c:v>
                </c:pt>
                <c:pt idx="155">
                  <c:v>3.093805746931673E-3</c:v>
                </c:pt>
                <c:pt idx="156">
                  <c:v>2.9726374479506924E-3</c:v>
                </c:pt>
                <c:pt idx="157">
                  <c:v>2.8516347197802844E-3</c:v>
                </c:pt>
                <c:pt idx="158">
                  <c:v>2.7307986237716702E-3</c:v>
                </c:pt>
                <c:pt idx="159">
                  <c:v>2.6101302212760695E-3</c:v>
                </c:pt>
                <c:pt idx="160">
                  <c:v>2.4896305736446991E-3</c:v>
                </c:pt>
                <c:pt idx="161">
                  <c:v>2.3693007422287736E-3</c:v>
                </c:pt>
                <c:pt idx="162">
                  <c:v>2.2491417883795041E-3</c:v>
                </c:pt>
                <c:pt idx="163">
                  <c:v>2.1291547734481006E-3</c:v>
                </c:pt>
                <c:pt idx="164">
                  <c:v>2.0093407587857695E-3</c:v>
                </c:pt>
                <c:pt idx="165">
                  <c:v>1.8897008057437133E-3</c:v>
                </c:pt>
                <c:pt idx="166">
                  <c:v>1.7702359756731341E-3</c:v>
                </c:pt>
                <c:pt idx="167">
                  <c:v>1.6509473299252306E-3</c:v>
                </c:pt>
                <c:pt idx="168">
                  <c:v>1.5318359298511983E-3</c:v>
                </c:pt>
                <c:pt idx="169">
                  <c:v>1.4129028368022301E-3</c:v>
                </c:pt>
                <c:pt idx="170">
                  <c:v>1.2941491121295165E-3</c:v>
                </c:pt>
                <c:pt idx="171">
                  <c:v>1.1755758171842449E-3</c:v>
                </c:pt>
                <c:pt idx="172">
                  <c:v>1.0571840133175997E-3</c:v>
                </c:pt>
                <c:pt idx="173">
                  <c:v>9.3897476188076255E-4</c:v>
                </c:pt>
                <c:pt idx="174">
                  <c:v>8.2094912422491233E-4</c:v>
                </c:pt>
                <c:pt idx="175">
                  <c:v>7.0310816170122525E-4</c:v>
                </c:pt>
                <c:pt idx="176">
                  <c:v>5.8545293566087384E-4</c:v>
                </c:pt>
                <c:pt idx="177">
                  <c:v>4.6798450745502842E-4</c:v>
                </c:pt>
                <c:pt idx="178">
                  <c:v>3.5070393843485587E-4</c:v>
                </c:pt>
                <c:pt idx="179">
                  <c:v>2.3361228995152016E-4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2.3284387159028196E-4</c:v>
                </c:pt>
                <c:pt idx="183">
                  <c:v>3.4897499712208168E-4</c:v>
                </c:pt>
                <c:pt idx="184">
                  <c:v>4.649108340101259E-4</c:v>
                </c:pt>
                <c:pt idx="185">
                  <c:v>5.8065032090327264E-4</c:v>
                </c:pt>
                <c:pt idx="186">
                  <c:v>6.9619239645038336E-4</c:v>
                </c:pt>
                <c:pt idx="187">
                  <c:v>8.1153599930032256E-4</c:v>
                </c:pt>
                <c:pt idx="188">
                  <c:v>9.2668006810195814E-4</c:v>
                </c:pt>
                <c:pt idx="189">
                  <c:v>1.0416235415041616E-3</c:v>
                </c:pt>
                <c:pt idx="190">
                  <c:v>1.1563653581558074E-3</c:v>
                </c:pt>
                <c:pt idx="191">
                  <c:v>1.2709044567057741E-3</c:v>
                </c:pt>
                <c:pt idx="192">
                  <c:v>1.3852397758029431E-3</c:v>
                </c:pt>
                <c:pt idx="193">
                  <c:v>1.4993702540961992E-3</c:v>
                </c:pt>
                <c:pt idx="194">
                  <c:v>1.6132948302344315E-3</c:v>
                </c:pt>
                <c:pt idx="195">
                  <c:v>1.7270124428665318E-3</c:v>
                </c:pt>
                <c:pt idx="196">
                  <c:v>1.8405220306413964E-3</c:v>
                </c:pt>
                <c:pt idx="197">
                  <c:v>1.9538225322079245E-3</c:v>
                </c:pt>
                <c:pt idx="198">
                  <c:v>2.0669128862150182E-3</c:v>
                </c:pt>
                <c:pt idx="199">
                  <c:v>2.179792031311586E-3</c:v>
                </c:pt>
                <c:pt idx="200">
                  <c:v>2.2924589061465374E-3</c:v>
                </c:pt>
                <c:pt idx="201">
                  <c:v>2.4049124493687869E-3</c:v>
                </c:pt>
                <c:pt idx="202">
                  <c:v>2.5171515996272528E-3</c:v>
                </c:pt>
                <c:pt idx="203">
                  <c:v>2.6291752955708574E-3</c:v>
                </c:pt>
                <c:pt idx="204">
                  <c:v>2.7409824758485254E-3</c:v>
                </c:pt>
                <c:pt idx="205">
                  <c:v>2.8525720791091878E-3</c:v>
                </c:pt>
                <c:pt idx="206">
                  <c:v>2.9639430440017776E-3</c:v>
                </c:pt>
                <c:pt idx="207">
                  <c:v>3.0750943091752327E-3</c:v>
                </c:pt>
                <c:pt idx="208">
                  <c:v>3.1860248132784953E-3</c:v>
                </c:pt>
                <c:pt idx="209">
                  <c:v>3.296733494960511E-3</c:v>
                </c:pt>
                <c:pt idx="210">
                  <c:v>3.4072192928702293E-3</c:v>
                </c:pt>
                <c:pt idx="211">
                  <c:v>3.5174811456566051E-3</c:v>
                </c:pt>
                <c:pt idx="212">
                  <c:v>3.627517991968596E-3</c:v>
                </c:pt>
                <c:pt idx="213">
                  <c:v>3.7373287704551656E-3</c:v>
                </c:pt>
                <c:pt idx="214">
                  <c:v>3.8469124197652799E-3</c:v>
                </c:pt>
                <c:pt idx="215">
                  <c:v>3.9562678785479101E-3</c:v>
                </c:pt>
                <c:pt idx="216">
                  <c:v>4.0653940854520317E-3</c:v>
                </c:pt>
                <c:pt idx="217">
                  <c:v>4.1742899791266256E-3</c:v>
                </c:pt>
                <c:pt idx="218">
                  <c:v>4.2829544982206751E-3</c:v>
                </c:pt>
                <c:pt idx="219">
                  <c:v>4.3913865813831696E-3</c:v>
                </c:pt>
                <c:pt idx="220">
                  <c:v>4.4995851672631031E-3</c:v>
                </c:pt>
                <c:pt idx="221">
                  <c:v>4.6075491945094726E-3</c:v>
                </c:pt>
                <c:pt idx="222">
                  <c:v>4.7152776017712799E-3</c:v>
                </c:pt>
                <c:pt idx="223">
                  <c:v>4.8227693276975351E-3</c:v>
                </c:pt>
                <c:pt idx="224">
                  <c:v>4.9300233109372477E-3</c:v>
                </c:pt>
                <c:pt idx="225">
                  <c:v>5.0370384901394366E-3</c:v>
                </c:pt>
                <c:pt idx="226">
                  <c:v>5.1438138039531216E-3</c:v>
                </c:pt>
                <c:pt idx="227">
                  <c:v>5.2503481910273304E-3</c:v>
                </c:pt>
                <c:pt idx="228">
                  <c:v>5.356640590011094E-3</c:v>
                </c:pt>
                <c:pt idx="229">
                  <c:v>5.4626899395534487E-3</c:v>
                </c:pt>
                <c:pt idx="230">
                  <c:v>5.5684951783034359E-3</c:v>
                </c:pt>
                <c:pt idx="231">
                  <c:v>5.6740552449101008E-3</c:v>
                </c:pt>
                <c:pt idx="232">
                  <c:v>5.7793690780224959E-3</c:v>
                </c:pt>
                <c:pt idx="233">
                  <c:v>5.8844356162896794E-3</c:v>
                </c:pt>
                <c:pt idx="234">
                  <c:v>5.9892537983607108E-3</c:v>
                </c:pt>
                <c:pt idx="235">
                  <c:v>6.0938225628846595E-3</c:v>
                </c:pt>
                <c:pt idx="236">
                  <c:v>6.1981408485105947E-3</c:v>
                </c:pt>
                <c:pt idx="237">
                  <c:v>6.3022075938875977E-3</c:v>
                </c:pt>
                <c:pt idx="238">
                  <c:v>6.4060217376647501E-3</c:v>
                </c:pt>
                <c:pt idx="239">
                  <c:v>6.50958221849114E-3</c:v>
                </c:pt>
                <c:pt idx="240">
                  <c:v>6.6128879750158628E-3</c:v>
                </c:pt>
                <c:pt idx="241">
                  <c:v>6.7159379458880172E-3</c:v>
                </c:pt>
                <c:pt idx="242">
                  <c:v>6.8187310697567106E-3</c:v>
                </c:pt>
                <c:pt idx="243">
                  <c:v>6.921266285271053E-3</c:v>
                </c:pt>
                <c:pt idx="244">
                  <c:v>7.0235425310801606E-3</c:v>
                </c:pt>
                <c:pt idx="245">
                  <c:v>7.1255587458331562E-3</c:v>
                </c:pt>
                <c:pt idx="246">
                  <c:v>7.2273138681791691E-3</c:v>
                </c:pt>
                <c:pt idx="247">
                  <c:v>7.3288068367673336E-3</c:v>
                </c:pt>
                <c:pt idx="248">
                  <c:v>7.4300365902467899E-3</c:v>
                </c:pt>
                <c:pt idx="249">
                  <c:v>7.5310020672666863E-3</c:v>
                </c:pt>
                <c:pt idx="250">
                  <c:v>7.6317022064761719E-3</c:v>
                </c:pt>
                <c:pt idx="251">
                  <c:v>7.7321359465244086E-3</c:v>
                </c:pt>
                <c:pt idx="252">
                  <c:v>7.832302226060562E-3</c:v>
                </c:pt>
                <c:pt idx="253">
                  <c:v>7.9321999837338002E-3</c:v>
                </c:pt>
                <c:pt idx="254">
                  <c:v>8.0318281581933035E-3</c:v>
                </c:pt>
                <c:pt idx="255">
                  <c:v>8.1311856880882574E-3</c:v>
                </c:pt>
                <c:pt idx="256">
                  <c:v>8.2302715120678473E-3</c:v>
                </c:pt>
                <c:pt idx="257">
                  <c:v>8.3290845687812743E-3</c:v>
                </c:pt>
                <c:pt idx="258">
                  <c:v>8.4276237968777413E-3</c:v>
                </c:pt>
                <c:pt idx="259">
                  <c:v>8.5258881350064597E-3</c:v>
                </c:pt>
                <c:pt idx="260">
                  <c:v>8.6238765218166463E-3</c:v>
                </c:pt>
                <c:pt idx="261">
                  <c:v>8.7215878959575246E-3</c:v>
                </c:pt>
                <c:pt idx="262">
                  <c:v>8.8190211960783253E-3</c:v>
                </c:pt>
                <c:pt idx="263">
                  <c:v>8.9161753608282875E-3</c:v>
                </c:pt>
                <c:pt idx="264">
                  <c:v>9.0130493288566576E-3</c:v>
                </c:pt>
                <c:pt idx="265">
                  <c:v>9.1096420388126851E-3</c:v>
                </c:pt>
                <c:pt idx="266">
                  <c:v>9.2059524293456318E-3</c:v>
                </c:pt>
                <c:pt idx="267">
                  <c:v>9.3019794391047614E-3</c:v>
                </c:pt>
                <c:pt idx="268">
                  <c:v>9.3977220067393511E-3</c:v>
                </c:pt>
                <c:pt idx="269">
                  <c:v>9.4931790708986802E-3</c:v>
                </c:pt>
                <c:pt idx="270">
                  <c:v>9.5883495702320382E-3</c:v>
                </c:pt>
                <c:pt idx="271">
                  <c:v>9.6832324433887215E-3</c:v>
                </c:pt>
                <c:pt idx="272">
                  <c:v>9.7778266290180355E-3</c:v>
                </c:pt>
                <c:pt idx="273">
                  <c:v>9.8721310657692903E-3</c:v>
                </c:pt>
                <c:pt idx="274">
                  <c:v>9.9661446922918052E-3</c:v>
                </c:pt>
                <c:pt idx="275">
                  <c:v>1.0059866651151703E-2</c:v>
                </c:pt>
                <c:pt idx="276">
                  <c:v>1.0153295881703073E-2</c:v>
                </c:pt>
                <c:pt idx="277">
                  <c:v>1.0246431323299266E-2</c:v>
                </c:pt>
                <c:pt idx="278">
                  <c:v>1.0339271915292917E-2</c:v>
                </c:pt>
                <c:pt idx="279">
                  <c:v>1.0431816597035997E-2</c:v>
                </c:pt>
                <c:pt idx="280">
                  <c:v>1.0524064307879895E-2</c:v>
                </c:pt>
                <c:pt idx="281">
                  <c:v>1.0616013987175502E-2</c:v>
                </c:pt>
                <c:pt idx="282">
                  <c:v>1.0707664574273336E-2</c:v>
                </c:pt>
                <c:pt idx="283">
                  <c:v>1.0799015008523679E-2</c:v>
                </c:pt>
                <c:pt idx="284">
                  <c:v>1.0890064229276715E-2</c:v>
                </c:pt>
                <c:pt idx="285">
                  <c:v>1.0980811175882718E-2</c:v>
                </c:pt>
                <c:pt idx="286">
                  <c:v>1.107125478769222E-2</c:v>
                </c:pt>
                <c:pt idx="287">
                  <c:v>1.1161394004056222E-2</c:v>
                </c:pt>
                <c:pt idx="288">
                  <c:v>1.12512277643264E-2</c:v>
                </c:pt>
                <c:pt idx="289">
                  <c:v>1.1340755007855341E-2</c:v>
                </c:pt>
                <c:pt idx="290">
                  <c:v>1.1429974673996779E-2</c:v>
                </c:pt>
                <c:pt idx="291">
                  <c:v>1.1518885702105845E-2</c:v>
                </c:pt>
                <c:pt idx="292">
                  <c:v>1.160748703153934E-2</c:v>
                </c:pt>
                <c:pt idx="293">
                  <c:v>1.1695777601656004E-2</c:v>
                </c:pt>
                <c:pt idx="294">
                  <c:v>1.1783756351816815E-2</c:v>
                </c:pt>
                <c:pt idx="295">
                  <c:v>1.1871422221385272E-2</c:v>
                </c:pt>
                <c:pt idx="296">
                  <c:v>1.1958774149727715E-2</c:v>
                </c:pt>
                <c:pt idx="297">
                  <c:v>1.2045811076213633E-2</c:v>
                </c:pt>
                <c:pt idx="298">
                  <c:v>1.2132531940216008E-2</c:v>
                </c:pt>
                <c:pt idx="299">
                  <c:v>1.2218935681111636E-2</c:v>
                </c:pt>
                <c:pt idx="300">
                  <c:v>1.2305021238281477E-2</c:v>
                </c:pt>
                <c:pt idx="301">
                  <c:v>1.2390787551111017E-2</c:v>
                </c:pt>
                <c:pt idx="302">
                  <c:v>1.2476233558990626E-2</c:v>
                </c:pt>
                <c:pt idx="303">
                  <c:v>1.2561358201315926E-2</c:v>
                </c:pt>
                <c:pt idx="304">
                  <c:v>1.2646160417488178E-2</c:v>
                </c:pt>
                <c:pt idx="305">
                  <c:v>1.2730639146914666E-2</c:v>
                </c:pt>
                <c:pt idx="306">
                  <c:v>1.281479332900909E-2</c:v>
                </c:pt>
                <c:pt idx="307">
                  <c:v>1.289862190319198E-2</c:v>
                </c:pt>
                <c:pt idx="308">
                  <c:v>1.2982123808891088E-2</c:v>
                </c:pt>
                <c:pt idx="309">
                  <c:v>1.3065297985541829E-2</c:v>
                </c:pt>
                <c:pt idx="310">
                  <c:v>1.3148143372587684E-2</c:v>
                </c:pt>
                <c:pt idx="311">
                  <c:v>1.3230658909480653E-2</c:v>
                </c:pt>
                <c:pt idx="312">
                  <c:v>1.3312843535681684E-2</c:v>
                </c:pt>
                <c:pt idx="313">
                  <c:v>1.3394696190661116E-2</c:v>
                </c:pt>
                <c:pt idx="314">
                  <c:v>1.3476215813899151E-2</c:v>
                </c:pt>
                <c:pt idx="315">
                  <c:v>1.3557401344886295E-2</c:v>
                </c:pt>
                <c:pt idx="316">
                  <c:v>1.3638251723123843E-2</c:v>
                </c:pt>
                <c:pt idx="317">
                  <c:v>1.3718765888124341E-2</c:v>
                </c:pt>
                <c:pt idx="318">
                  <c:v>1.379894277941208E-2</c:v>
                </c:pt>
                <c:pt idx="319">
                  <c:v>1.3878781336523576E-2</c:v>
                </c:pt>
                <c:pt idx="320">
                  <c:v>1.3958280499008078E-2</c:v>
                </c:pt>
                <c:pt idx="321">
                  <c:v>1.4037439206428056E-2</c:v>
                </c:pt>
                <c:pt idx="322">
                  <c:v>1.4116256398359724E-2</c:v>
                </c:pt>
                <c:pt idx="323">
                  <c:v>1.4194731014393554E-2</c:v>
                </c:pt>
                <c:pt idx="324">
                  <c:v>1.42728619941348E-2</c:v>
                </c:pt>
                <c:pt idx="325">
                  <c:v>1.4350648277204026E-2</c:v>
                </c:pt>
                <c:pt idx="326">
                  <c:v>1.4428088803237649E-2</c:v>
                </c:pt>
                <c:pt idx="327">
                  <c:v>1.4505182511888487E-2</c:v>
                </c:pt>
                <c:pt idx="328">
                  <c:v>1.4581928342826303E-2</c:v>
                </c:pt>
                <c:pt idx="329">
                  <c:v>1.4658325235738377E-2</c:v>
                </c:pt>
                <c:pt idx="330">
                  <c:v>1.473437213033006E-2</c:v>
                </c:pt>
                <c:pt idx="331">
                  <c:v>1.4810067966325367E-2</c:v>
                </c:pt>
                <c:pt idx="332">
                  <c:v>1.4885411683467535E-2</c:v>
                </c:pt>
                <c:pt idx="333">
                  <c:v>1.4960402221519637E-2</c:v>
                </c:pt>
                <c:pt idx="334">
                  <c:v>1.5035038520265165E-2</c:v>
                </c:pt>
                <c:pt idx="335">
                  <c:v>1.5109319519508635E-2</c:v>
                </c:pt>
                <c:pt idx="336">
                  <c:v>1.5183244159076211E-2</c:v>
                </c:pt>
                <c:pt idx="337">
                  <c:v>1.5256811378816309E-2</c:v>
                </c:pt>
                <c:pt idx="338">
                  <c:v>1.5330020118600239E-2</c:v>
                </c:pt>
                <c:pt idx="339">
                  <c:v>1.5402869318322833E-2</c:v>
                </c:pt>
                <c:pt idx="340">
                  <c:v>1.5475357917903099E-2</c:v>
                </c:pt>
                <c:pt idx="341">
                  <c:v>1.554748485728486E-2</c:v>
                </c:pt>
                <c:pt idx="342">
                  <c:v>1.5619249076437429E-2</c:v>
                </c:pt>
                <c:pt idx="343">
                  <c:v>1.5690649515356269E-2</c:v>
                </c:pt>
                <c:pt idx="344">
                  <c:v>1.5761685114063673E-2</c:v>
                </c:pt>
                <c:pt idx="345">
                  <c:v>1.5832354812609445E-2</c:v>
                </c:pt>
                <c:pt idx="346">
                  <c:v>1.5902657551071623E-2</c:v>
                </c:pt>
                <c:pt idx="347">
                  <c:v>1.5972592269557131E-2</c:v>
                </c:pt>
                <c:pt idx="348">
                  <c:v>1.6042157908202553E-2</c:v>
                </c:pt>
                <c:pt idx="349">
                  <c:v>1.6111353407174806E-2</c:v>
                </c:pt>
                <c:pt idx="350">
                  <c:v>1.6180177706671895E-2</c:v>
                </c:pt>
                <c:pt idx="351">
                  <c:v>1.6248629746923659E-2</c:v>
                </c:pt>
                <c:pt idx="352">
                  <c:v>1.6316708468192501E-2</c:v>
                </c:pt>
                <c:pt idx="353">
                  <c:v>1.6384412810774168E-2</c:v>
                </c:pt>
                <c:pt idx="354">
                  <c:v>1.6451741714998507E-2</c:v>
                </c:pt>
                <c:pt idx="355">
                  <c:v>1.6518694121230262E-2</c:v>
                </c:pt>
                <c:pt idx="356">
                  <c:v>1.6585268969869848E-2</c:v>
                </c:pt>
                <c:pt idx="357">
                  <c:v>1.6651465201354153E-2</c:v>
                </c:pt>
                <c:pt idx="358">
                  <c:v>1.671728175615737E-2</c:v>
                </c:pt>
                <c:pt idx="359">
                  <c:v>1.6782717574791793E-2</c:v>
                </c:pt>
                <c:pt idx="360">
                  <c:v>1.6847771597808661E-2</c:v>
                </c:pt>
                <c:pt idx="361">
                  <c:v>1.6912442765799004E-2</c:v>
                </c:pt>
                <c:pt idx="362">
                  <c:v>1.6976730019394495E-2</c:v>
                </c:pt>
                <c:pt idx="363">
                  <c:v>1.7040632299268329E-2</c:v>
                </c:pt>
                <c:pt idx="364">
                  <c:v>1.7104148546136077E-2</c:v>
                </c:pt>
                <c:pt idx="365">
                  <c:v>1.716727770075659E-2</c:v>
                </c:pt>
                <c:pt idx="366">
                  <c:v>1.7230018703932912E-2</c:v>
                </c:pt>
                <c:pt idx="367">
                  <c:v>1.7292370496513176E-2</c:v>
                </c:pt>
                <c:pt idx="368">
                  <c:v>1.7354332019391541E-2</c:v>
                </c:pt>
                <c:pt idx="369">
                  <c:v>1.7415902213509128E-2</c:v>
                </c:pt>
                <c:pt idx="370">
                  <c:v>1.7477080019854974E-2</c:v>
                </c:pt>
                <c:pt idx="371">
                  <c:v>1.7537864379466996E-2</c:v>
                </c:pt>
                <c:pt idx="372">
                  <c:v>1.7598254233432975E-2</c:v>
                </c:pt>
                <c:pt idx="373">
                  <c:v>1.7658248522891547E-2</c:v>
                </c:pt>
                <c:pt idx="374">
                  <c:v>1.7717846189033205E-2</c:v>
                </c:pt>
                <c:pt idx="375">
                  <c:v>1.7777046173101316E-2</c:v>
                </c:pt>
                <c:pt idx="376">
                  <c:v>1.7835847416393172E-2</c:v>
                </c:pt>
                <c:pt idx="377">
                  <c:v>1.7894248860261024E-2</c:v>
                </c:pt>
                <c:pt idx="378">
                  <c:v>1.795224944611315E-2</c:v>
                </c:pt>
                <c:pt idx="379">
                  <c:v>1.800984811541494E-2</c:v>
                </c:pt>
                <c:pt idx="380">
                  <c:v>1.8067043809689987E-2</c:v>
                </c:pt>
                <c:pt idx="381">
                  <c:v>1.8123835470521196E-2</c:v>
                </c:pt>
                <c:pt idx="382">
                  <c:v>1.8180222039551917E-2</c:v>
                </c:pt>
                <c:pt idx="383">
                  <c:v>1.8236202458487071E-2</c:v>
                </c:pt>
                <c:pt idx="384">
                  <c:v>1.8291775669094335E-2</c:v>
                </c:pt>
                <c:pt idx="385">
                  <c:v>1.8346940613205295E-2</c:v>
                </c:pt>
                <c:pt idx="386">
                  <c:v>1.840169623271665E-2</c:v>
                </c:pt>
                <c:pt idx="387">
                  <c:v>1.8456041469591428E-2</c:v>
                </c:pt>
                <c:pt idx="388">
                  <c:v>1.8509975265860203E-2</c:v>
                </c:pt>
                <c:pt idx="389">
                  <c:v>1.8563496563622345E-2</c:v>
                </c:pt>
                <c:pt idx="390">
                  <c:v>1.8616604305047298E-2</c:v>
                </c:pt>
                <c:pt idx="391">
                  <c:v>1.8669297432375845E-2</c:v>
                </c:pt>
                <c:pt idx="392">
                  <c:v>1.8721574887921429E-2</c:v>
                </c:pt>
                <c:pt idx="393">
                  <c:v>1.8773435614071451E-2</c:v>
                </c:pt>
                <c:pt idx="394">
                  <c:v>1.8824878553288654E-2</c:v>
                </c:pt>
                <c:pt idx="395">
                  <c:v>1.8875902648112446E-2</c:v>
                </c:pt>
                <c:pt idx="396">
                  <c:v>1.89265068411603E-2</c:v>
                </c:pt>
                <c:pt idx="397">
                  <c:v>1.8976690075129171E-2</c:v>
                </c:pt>
                <c:pt idx="398">
                  <c:v>1.9026451292796908E-2</c:v>
                </c:pt>
                <c:pt idx="399">
                  <c:v>1.9075789437023698E-2</c:v>
                </c:pt>
                <c:pt idx="400">
                  <c:v>1.9124703450753556E-2</c:v>
                </c:pt>
                <c:pt idx="401">
                  <c:v>1.9173192277015805E-2</c:v>
                </c:pt>
                <c:pt idx="402">
                  <c:v>1.9221254858926593E-2</c:v>
                </c:pt>
                <c:pt idx="403">
                  <c:v>1.9268890139690444E-2</c:v>
                </c:pt>
                <c:pt idx="404">
                  <c:v>1.931609706260182E-2</c:v>
                </c:pt>
                <c:pt idx="405">
                  <c:v>1.9362874571046698E-2</c:v>
                </c:pt>
                <c:pt idx="406">
                  <c:v>1.9409221608504196E-2</c:v>
                </c:pt>
                <c:pt idx="407">
                  <c:v>1.9455137118548224E-2</c:v>
                </c:pt>
                <c:pt idx="408">
                  <c:v>1.9500620044849124E-2</c:v>
                </c:pt>
                <c:pt idx="409">
                  <c:v>1.9545669331175394E-2</c:v>
                </c:pt>
                <c:pt idx="410">
                  <c:v>1.959028392139538E-2</c:v>
                </c:pt>
                <c:pt idx="411">
                  <c:v>1.9634462759479037E-2</c:v>
                </c:pt>
                <c:pt idx="412">
                  <c:v>1.9678204789499717E-2</c:v>
                </c:pt>
                <c:pt idx="413">
                  <c:v>1.9721508955635958E-2</c:v>
                </c:pt>
                <c:pt idx="414">
                  <c:v>1.9764374202173318E-2</c:v>
                </c:pt>
                <c:pt idx="415">
                  <c:v>1.9806799473506252E-2</c:v>
                </c:pt>
                <c:pt idx="416">
                  <c:v>1.9848783714140002E-2</c:v>
                </c:pt>
                <c:pt idx="417">
                  <c:v>1.9890325868692521E-2</c:v>
                </c:pt>
                <c:pt idx="418">
                  <c:v>1.9931424881896434E-2</c:v>
                </c:pt>
                <c:pt idx="419">
                  <c:v>1.9972079698601035E-2</c:v>
                </c:pt>
                <c:pt idx="420">
                  <c:v>2.0012289263774293E-2</c:v>
                </c:pt>
                <c:pt idx="421">
                  <c:v>2.0052052522504932E-2</c:v>
                </c:pt>
                <c:pt idx="422">
                  <c:v>2.0091368420004516E-2</c:v>
                </c:pt>
                <c:pt idx="423">
                  <c:v>2.0130235901609568E-2</c:v>
                </c:pt>
                <c:pt idx="424">
                  <c:v>2.0168653912783753E-2</c:v>
                </c:pt>
                <c:pt idx="425">
                  <c:v>2.0206621399120057E-2</c:v>
                </c:pt>
                <c:pt idx="426">
                  <c:v>2.0244137306343047E-2</c:v>
                </c:pt>
                <c:pt idx="427">
                  <c:v>2.0281200580311132E-2</c:v>
                </c:pt>
                <c:pt idx="428">
                  <c:v>2.0317810167018883E-2</c:v>
                </c:pt>
                <c:pt idx="429">
                  <c:v>2.0353965012599395E-2</c:v>
                </c:pt>
                <c:pt idx="430">
                  <c:v>2.0389664063326679E-2</c:v>
                </c:pt>
                <c:pt idx="431">
                  <c:v>2.0424906265618097E-2</c:v>
                </c:pt>
                <c:pt idx="432">
                  <c:v>2.0459690566036845E-2</c:v>
                </c:pt>
                <c:pt idx="433">
                  <c:v>2.0494015911294489E-2</c:v>
                </c:pt>
                <c:pt idx="434">
                  <c:v>2.0527881248253509E-2</c:v>
                </c:pt>
                <c:pt idx="435">
                  <c:v>2.056128552392994E-2</c:v>
                </c:pt>
                <c:pt idx="436">
                  <c:v>2.0594227685496017E-2</c:v>
                </c:pt>
                <c:pt idx="437">
                  <c:v>2.062670668028288E-2</c:v>
                </c:pt>
                <c:pt idx="438">
                  <c:v>2.0658721455783343E-2</c:v>
                </c:pt>
                <c:pt idx="439">
                  <c:v>2.0690270959654682E-2</c:v>
                </c:pt>
                <c:pt idx="440">
                  <c:v>2.072135413972151E-2</c:v>
                </c:pt>
                <c:pt idx="441">
                  <c:v>2.0751969943978661E-2</c:v>
                </c:pt>
                <c:pt idx="442">
                  <c:v>2.0782117320594169E-2</c:v>
                </c:pt>
                <c:pt idx="443">
                  <c:v>2.0811795217912276E-2</c:v>
                </c:pt>
                <c:pt idx="444">
                  <c:v>2.0841002584456498E-2</c:v>
                </c:pt>
                <c:pt idx="445">
                  <c:v>2.0869738368932744E-2</c:v>
                </c:pt>
                <c:pt idx="446">
                  <c:v>2.0898001520232516E-2</c:v>
                </c:pt>
                <c:pt idx="447">
                  <c:v>2.0925790987436119E-2</c:v>
                </c:pt>
                <c:pt idx="448">
                  <c:v>2.0953105719815991E-2</c:v>
                </c:pt>
                <c:pt idx="449">
                  <c:v>2.0979944666840056E-2</c:v>
                </c:pt>
                <c:pt idx="450">
                  <c:v>2.1006306778175131E-2</c:v>
                </c:pt>
                <c:pt idx="451">
                  <c:v>2.1032191003690446E-2</c:v>
                </c:pt>
                <c:pt idx="452">
                  <c:v>2.1057596293461156E-2</c:v>
                </c:pt>
                <c:pt idx="453">
                  <c:v>2.1082521597772012E-2</c:v>
                </c:pt>
                <c:pt idx="454">
                  <c:v>2.1106965867121002E-2</c:v>
                </c:pt>
                <c:pt idx="455">
                  <c:v>2.1130928052223143E-2</c:v>
                </c:pt>
                <c:pt idx="456">
                  <c:v>2.1154407104014294E-2</c:v>
                </c:pt>
                <c:pt idx="457">
                  <c:v>2.1177401973655061E-2</c:v>
                </c:pt>
                <c:pt idx="458">
                  <c:v>2.1199911612534796E-2</c:v>
                </c:pt>
                <c:pt idx="459">
                  <c:v>2.1221934972275622E-2</c:v>
                </c:pt>
                <c:pt idx="460">
                  <c:v>2.1243471004736586E-2</c:v>
                </c:pt>
                <c:pt idx="461">
                  <c:v>2.1264518662017867E-2</c:v>
                </c:pt>
                <c:pt idx="462">
                  <c:v>2.1285076896465079E-2</c:v>
                </c:pt>
                <c:pt idx="463">
                  <c:v>2.1305144660673635E-2</c:v>
                </c:pt>
                <c:pt idx="464">
                  <c:v>2.1324720907493228E-2</c:v>
                </c:pt>
                <c:pt idx="465">
                  <c:v>2.1343804590032378E-2</c:v>
                </c:pt>
                <c:pt idx="466">
                  <c:v>2.1362394661663078E-2</c:v>
                </c:pt>
                <c:pt idx="467">
                  <c:v>2.1380490076025525E-2</c:v>
                </c:pt>
                <c:pt idx="468">
                  <c:v>2.1398089787032955E-2</c:v>
                </c:pt>
                <c:pt idx="469">
                  <c:v>2.1415192748876568E-2</c:v>
                </c:pt>
                <c:pt idx="470">
                  <c:v>2.1431797916030549E-2</c:v>
                </c:pt>
                <c:pt idx="471">
                  <c:v>2.1447904243257199E-2</c:v>
                </c:pt>
                <c:pt idx="472">
                  <c:v>2.1463510685612166E-2</c:v>
                </c:pt>
                <c:pt idx="473">
                  <c:v>2.147861619844978E-2</c:v>
                </c:pt>
                <c:pt idx="474">
                  <c:v>2.1493219737428491E-2</c:v>
                </c:pt>
                <c:pt idx="475">
                  <c:v>2.1507320258516423E-2</c:v>
                </c:pt>
                <c:pt idx="476">
                  <c:v>2.1520916717997062E-2</c:v>
                </c:pt>
                <c:pt idx="477">
                  <c:v>2.1534008072475019E-2</c:v>
                </c:pt>
                <c:pt idx="478">
                  <c:v>2.1546593278881955E-2</c:v>
                </c:pt>
                <c:pt idx="479">
                  <c:v>2.1558671294482593E-2</c:v>
                </c:pt>
                <c:pt idx="480">
                  <c:v>2.1570241076880874E-2</c:v>
                </c:pt>
                <c:pt idx="481">
                  <c:v>2.1581301584026255E-2</c:v>
                </c:pt>
                <c:pt idx="482">
                  <c:v>2.159185177422011E-2</c:v>
                </c:pt>
                <c:pt idx="483">
                  <c:v>2.1601890606122266E-2</c:v>
                </c:pt>
                <c:pt idx="484">
                  <c:v>2.1611417038757713E-2</c:v>
                </c:pt>
                <c:pt idx="485">
                  <c:v>2.1620430031523419E-2</c:v>
                </c:pt>
                <c:pt idx="486">
                  <c:v>2.1628928544195319E-2</c:v>
                </c:pt>
                <c:pt idx="487">
                  <c:v>2.1636911536935408E-2</c:v>
                </c:pt>
                <c:pt idx="488">
                  <c:v>2.1644377970299042E-2</c:v>
                </c:pt>
                <c:pt idx="489">
                  <c:v>2.1651326805242375E-2</c:v>
                </c:pt>
                <c:pt idx="490">
                  <c:v>2.1657757003129927E-2</c:v>
                </c:pt>
                <c:pt idx="491">
                  <c:v>2.1663667525742357E-2</c:v>
                </c:pt>
                <c:pt idx="492">
                  <c:v>2.1669057335284399E-2</c:v>
                </c:pt>
                <c:pt idx="493">
                  <c:v>2.1673925394392932E-2</c:v>
                </c:pt>
                <c:pt idx="494">
                  <c:v>2.1678270666145291E-2</c:v>
                </c:pt>
                <c:pt idx="495">
                  <c:v>2.1682092114067703E-2</c:v>
                </c:pt>
                <c:pt idx="496">
                  <c:v>2.1685388702143954E-2</c:v>
                </c:pt>
                <c:pt idx="497">
                  <c:v>2.1688159394824196E-2</c:v>
                </c:pt>
                <c:pt idx="498">
                  <c:v>2.1690403157034022E-2</c:v>
                </c:pt>
                <c:pt idx="499">
                  <c:v>2.169211895418368E-2</c:v>
                </c:pt>
                <c:pt idx="500">
                  <c:v>2.1693305752177518E-2</c:v>
                </c:pt>
                <c:pt idx="501">
                  <c:v>2.1693962517423653E-2</c:v>
                </c:pt>
                <c:pt idx="502">
                  <c:v>2.1694088216843845E-2</c:v>
                </c:pt>
                <c:pt idx="503">
                  <c:v>2.169368181788358E-2</c:v>
                </c:pt>
                <c:pt idx="504">
                  <c:v>2.169274228852244E-2</c:v>
                </c:pt>
                <c:pt idx="505">
                  <c:v>2.1691268597284638E-2</c:v>
                </c:pt>
                <c:pt idx="506">
                  <c:v>2.1689259713249837E-2</c:v>
                </c:pt>
                <c:pt idx="507">
                  <c:v>2.1686714606064219E-2</c:v>
                </c:pt>
                <c:pt idx="508">
                  <c:v>2.1683632245951802E-2</c:v>
                </c:pt>
                <c:pt idx="509">
                  <c:v>2.1680011603726006E-2</c:v>
                </c:pt>
                <c:pt idx="510">
                  <c:v>2.167585165080152E-2</c:v>
                </c:pt>
                <c:pt idx="511">
                  <c:v>2.1671151359206432E-2</c:v>
                </c:pt>
                <c:pt idx="512">
                  <c:v>2.1665909701594627E-2</c:v>
                </c:pt>
                <c:pt idx="513">
                  <c:v>2.1660125651258522E-2</c:v>
                </c:pt>
                <c:pt idx="514">
                  <c:v>2.1653798182142039E-2</c:v>
                </c:pt>
                <c:pt idx="515">
                  <c:v>2.1646926268853971E-2</c:v>
                </c:pt>
                <c:pt idx="516">
                  <c:v>2.1639508886681574E-2</c:v>
                </c:pt>
                <c:pt idx="517">
                  <c:v>2.1631545011604573E-2</c:v>
                </c:pt>
                <c:pt idx="518">
                  <c:v>2.1623033620309446E-2</c:v>
                </c:pt>
                <c:pt idx="519">
                  <c:v>2.1613973690204086E-2</c:v>
                </c:pt>
                <c:pt idx="520">
                  <c:v>2.1604364199432791E-2</c:v>
                </c:pt>
                <c:pt idx="521">
                  <c:v>2.1594204126891652E-2</c:v>
                </c:pt>
                <c:pt idx="522">
                  <c:v>2.15834924522443E-2</c:v>
                </c:pt>
                <c:pt idx="523">
                  <c:v>2.157222815593806E-2</c:v>
                </c:pt>
                <c:pt idx="524">
                  <c:v>2.1560410219220456E-2</c:v>
                </c:pt>
                <c:pt idx="525">
                  <c:v>2.1548037624156184E-2</c:v>
                </c:pt>
                <c:pt idx="526">
                  <c:v>2.1535109353644499E-2</c:v>
                </c:pt>
                <c:pt idx="527">
                  <c:v>2.152162439143698E-2</c:v>
                </c:pt>
                <c:pt idx="528">
                  <c:v>2.1507581722155826E-2</c:v>
                </c:pt>
                <c:pt idx="529">
                  <c:v>2.1492980331312556E-2</c:v>
                </c:pt>
                <c:pt idx="530">
                  <c:v>2.1477819205327195E-2</c:v>
                </c:pt>
                <c:pt idx="531">
                  <c:v>2.1462097331547973E-2</c:v>
                </c:pt>
                <c:pt idx="532">
                  <c:v>2.1445813698271494E-2</c:v>
                </c:pt>
                <c:pt idx="533">
                  <c:v>2.1428967294763443E-2</c:v>
                </c:pt>
                <c:pt idx="534">
                  <c:v>2.1411557111279841E-2</c:v>
                </c:pt>
                <c:pt idx="535">
                  <c:v>2.1393582139088804E-2</c:v>
                </c:pt>
                <c:pt idx="536">
                  <c:v>2.1375041370492932E-2</c:v>
                </c:pt>
                <c:pt idx="537">
                  <c:v>2.1355933798852221E-2</c:v>
                </c:pt>
                <c:pt idx="538">
                  <c:v>2.1336258418607638E-2</c:v>
                </c:pt>
                <c:pt idx="539">
                  <c:v>2.1316014225305258E-2</c:v>
                </c:pt>
                <c:pt idx="540">
                  <c:v>2.1295200215621087E-2</c:v>
                </c:pt>
                <c:pt idx="541">
                  <c:v>2.1273815387386524E-2</c:v>
                </c:pt>
                <c:pt idx="542">
                  <c:v>2.1251858739614514E-2</c:v>
                </c:pt>
                <c:pt idx="543">
                  <c:v>2.1229329272526392E-2</c:v>
                </c:pt>
                <c:pt idx="544">
                  <c:v>2.1206225987579458E-2</c:v>
                </c:pt>
                <c:pt idx="545">
                  <c:v>2.1182547887495309E-2</c:v>
                </c:pt>
                <c:pt idx="546">
                  <c:v>2.1158293976288916E-2</c:v>
                </c:pt>
                <c:pt idx="547">
                  <c:v>2.1133463259298532E-2</c:v>
                </c:pt>
                <c:pt idx="548">
                  <c:v>2.1108054743216385E-2</c:v>
                </c:pt>
                <c:pt idx="549">
                  <c:v>2.1082067436120261E-2</c:v>
                </c:pt>
                <c:pt idx="550">
                  <c:v>2.1055500347505911E-2</c:v>
                </c:pt>
                <c:pt idx="551">
                  <c:v>2.1028352488320412E-2</c:v>
                </c:pt>
                <c:pt idx="552">
                  <c:v>2.1000622870996421E-2</c:v>
                </c:pt>
                <c:pt idx="553">
                  <c:v>2.0972310509487418E-2</c:v>
                </c:pt>
                <c:pt idx="554">
                  <c:v>2.0943414419303936E-2</c:v>
                </c:pt>
                <c:pt idx="555">
                  <c:v>2.0913933617550829E-2</c:v>
                </c:pt>
                <c:pt idx="556">
                  <c:v>2.0883867122965576E-2</c:v>
                </c:pt>
                <c:pt idx="557">
                  <c:v>2.0853213955957715E-2</c:v>
                </c:pt>
                <c:pt idx="558">
                  <c:v>2.0821973138649398E-2</c:v>
                </c:pt>
                <c:pt idx="559">
                  <c:v>2.079014369491711E-2</c:v>
                </c:pt>
                <c:pt idx="560">
                  <c:v>2.0757724650434625E-2</c:v>
                </c:pt>
                <c:pt idx="561">
                  <c:v>2.0724715032717198E-2</c:v>
                </c:pt>
                <c:pt idx="562">
                  <c:v>2.0691113871167052E-2</c:v>
                </c:pt>
                <c:pt idx="563">
                  <c:v>2.0656920197120229E-2</c:v>
                </c:pt>
                <c:pt idx="564">
                  <c:v>2.0622133043894802E-2</c:v>
                </c:pt>
                <c:pt idx="565">
                  <c:v>2.0586751446840541E-2</c:v>
                </c:pt>
                <c:pt idx="566">
                  <c:v>2.0550774443390069E-2</c:v>
                </c:pt>
                <c:pt idx="567">
                  <c:v>2.0514201073111544E-2</c:v>
                </c:pt>
                <c:pt idx="568">
                  <c:v>2.0477030377762939E-2</c:v>
                </c:pt>
                <c:pt idx="569">
                  <c:v>2.0439261401347976E-2</c:v>
                </c:pt>
                <c:pt idx="570">
                  <c:v>2.0400893190173758E-2</c:v>
                </c:pt>
                <c:pt idx="571">
                  <c:v>2.0361924792910199E-2</c:v>
                </c:pt>
                <c:pt idx="572">
                  <c:v>2.0322355260651227E-2</c:v>
                </c:pt>
                <c:pt idx="573">
                  <c:v>2.028218364697797E-2</c:v>
                </c:pt>
                <c:pt idx="574">
                  <c:v>2.024140900802383E-2</c:v>
                </c:pt>
                <c:pt idx="575">
                  <c:v>2.0200030402541654E-2</c:v>
                </c:pt>
                <c:pt idx="576">
                  <c:v>2.0158046891972987E-2</c:v>
                </c:pt>
                <c:pt idx="577">
                  <c:v>2.0115457540519535E-2</c:v>
                </c:pt>
                <c:pt idx="578">
                  <c:v>2.00722614152169E-2</c:v>
                </c:pt>
                <c:pt idx="579">
                  <c:v>2.0028457586010653E-2</c:v>
                </c:pt>
                <c:pt idx="580">
                  <c:v>1.9984453035385458E-2</c:v>
                </c:pt>
                <c:pt idx="581">
                  <c:v>1.9940248340920275E-2</c:v>
                </c:pt>
                <c:pt idx="582">
                  <c:v>1.9895844081333391E-2</c:v>
                </c:pt>
                <c:pt idx="583">
                  <c:v>1.9851240836471277E-2</c:v>
                </c:pt>
                <c:pt idx="584">
                  <c:v>1.9806439187297555E-2</c:v>
                </c:pt>
                <c:pt idx="585">
                  <c:v>1.9761439715882081E-2</c:v>
                </c:pt>
                <c:pt idx="586">
                  <c:v>1.9716243005390183E-2</c:v>
                </c:pt>
                <c:pt idx="587">
                  <c:v>1.9670849640071948E-2</c:v>
                </c:pt>
                <c:pt idx="588">
                  <c:v>1.9625260205251693E-2</c:v>
                </c:pt>
                <c:pt idx="589">
                  <c:v>1.9579475287317526E-2</c:v>
                </c:pt>
                <c:pt idx="590">
                  <c:v>1.9533495473711009E-2</c:v>
                </c:pt>
                <c:pt idx="591">
                  <c:v>1.9487321352916937E-2</c:v>
                </c:pt>
                <c:pt idx="592">
                  <c:v>1.9440953514453255E-2</c:v>
                </c:pt>
                <c:pt idx="593">
                  <c:v>1.939439254886104E-2</c:v>
                </c:pt>
                <c:pt idx="594">
                  <c:v>1.934763904769464E-2</c:v>
                </c:pt>
                <c:pt idx="595">
                  <c:v>1.9300693603511856E-2</c:v>
                </c:pt>
                <c:pt idx="596">
                  <c:v>1.9253556809864306E-2</c:v>
                </c:pt>
                <c:pt idx="597">
                  <c:v>1.920622926128783E-2</c:v>
                </c:pt>
                <c:pt idx="598">
                  <c:v>1.9158711553293021E-2</c:v>
                </c:pt>
                <c:pt idx="599">
                  <c:v>1.9111004282355872E-2</c:v>
                </c:pt>
                <c:pt idx="600">
                  <c:v>1.9063108045908488E-2</c:v>
                </c:pt>
                <c:pt idx="601">
                  <c:v>1.9015023442329932E-2</c:v>
                </c:pt>
                <c:pt idx="602">
                  <c:v>1.8966751070937149E-2</c:v>
                </c:pt>
                <c:pt idx="603">
                  <c:v>1.8918291531975991E-2</c:v>
                </c:pt>
                <c:pt idx="604">
                  <c:v>1.8869645426612337E-2</c:v>
                </c:pt>
                <c:pt idx="605">
                  <c:v>1.8820813356923295E-2</c:v>
                </c:pt>
                <c:pt idx="606">
                  <c:v>1.8771795925888537E-2</c:v>
                </c:pt>
                <c:pt idx="607">
                  <c:v>1.8722593737381662E-2</c:v>
                </c:pt>
                <c:pt idx="608">
                  <c:v>1.8673207396161712E-2</c:v>
                </c:pt>
                <c:pt idx="609">
                  <c:v>1.8623637507864728E-2</c:v>
                </c:pt>
                <c:pt idx="610">
                  <c:v>1.8573884678995442E-2</c:v>
                </c:pt>
                <c:pt idx="611">
                  <c:v>1.8523949516919002E-2</c:v>
                </c:pt>
                <c:pt idx="612">
                  <c:v>1.8473832629852836E-2</c:v>
                </c:pt>
                <c:pt idx="613">
                  <c:v>1.842353462685855E-2</c:v>
                </c:pt>
                <c:pt idx="614">
                  <c:v>1.8373056117833967E-2</c:v>
                </c:pt>
                <c:pt idx="615">
                  <c:v>1.832239771350519E-2</c:v>
                </c:pt>
                <c:pt idx="616">
                  <c:v>1.8271560025418798E-2</c:v>
                </c:pt>
                <c:pt idx="617">
                  <c:v>1.8220543665934081E-2</c:v>
                </c:pt>
                <c:pt idx="618">
                  <c:v>1.8169349248215387E-2</c:v>
                </c:pt>
                <c:pt idx="619">
                  <c:v>1.8117977386224525E-2</c:v>
                </c:pt>
                <c:pt idx="620">
                  <c:v>1.8066428694713269E-2</c:v>
                </c:pt>
                <c:pt idx="621">
                  <c:v>1.8014703789215915E-2</c:v>
                </c:pt>
                <c:pt idx="622">
                  <c:v>1.7962803286041926E-2</c:v>
                </c:pt>
                <c:pt idx="623">
                  <c:v>1.7910727802268649E-2</c:v>
                </c:pt>
                <c:pt idx="624">
                  <c:v>1.7858477955734132E-2</c:v>
                </c:pt>
                <c:pt idx="625">
                  <c:v>1.7806054365029945E-2</c:v>
                </c:pt>
                <c:pt idx="626">
                  <c:v>1.7753457649494171E-2</c:v>
                </c:pt>
                <c:pt idx="627">
                  <c:v>1.7700688429204376E-2</c:v>
                </c:pt>
                <c:pt idx="628">
                  <c:v>1.7647747324970705E-2</c:v>
                </c:pt>
                <c:pt idx="629">
                  <c:v>1.7594634958329053E-2</c:v>
                </c:pt>
                <c:pt idx="630">
                  <c:v>1.7541351951534244E-2</c:v>
                </c:pt>
                <c:pt idx="631">
                  <c:v>1.7487898927553362E-2</c:v>
                </c:pt>
                <c:pt idx="632">
                  <c:v>1.7434276510059077E-2</c:v>
                </c:pt>
                <c:pt idx="633">
                  <c:v>1.7380485323423088E-2</c:v>
                </c:pt>
                <c:pt idx="634">
                  <c:v>1.732652599270959E-2</c:v>
                </c:pt>
                <c:pt idx="635">
                  <c:v>1.7272399143668852E-2</c:v>
                </c:pt>
                <c:pt idx="636">
                  <c:v>1.7218105402730818E-2</c:v>
                </c:pt>
                <c:pt idx="637">
                  <c:v>1.7163645396998783E-2</c:v>
                </c:pt>
                <c:pt idx="638">
                  <c:v>1.7109019754243161E-2</c:v>
                </c:pt>
                <c:pt idx="639">
                  <c:v>1.7054229102895259E-2</c:v>
                </c:pt>
                <c:pt idx="640">
                  <c:v>1.6999274072041173E-2</c:v>
                </c:pt>
                <c:pt idx="641">
                  <c:v>1.6944155291415696E-2</c:v>
                </c:pt>
                <c:pt idx="642">
                  <c:v>1.688887339139631E-2</c:v>
                </c:pt>
                <c:pt idx="643">
                  <c:v>1.6833429002997238E-2</c:v>
                </c:pt>
                <c:pt idx="644">
                  <c:v>1.677782275786353E-2</c:v>
                </c:pt>
                <c:pt idx="645">
                  <c:v>1.6722055288265252E-2</c:v>
                </c:pt>
                <c:pt idx="646">
                  <c:v>1.6666127227091682E-2</c:v>
                </c:pt>
                <c:pt idx="647">
                  <c:v>1.6610039207845591E-2</c:v>
                </c:pt>
                <c:pt idx="648">
                  <c:v>1.6553791864637589E-2</c:v>
                </c:pt>
                <c:pt idx="649">
                  <c:v>1.6497385832180477E-2</c:v>
                </c:pt>
                <c:pt idx="650">
                  <c:v>1.6440821745783721E-2</c:v>
                </c:pt>
                <c:pt idx="651">
                  <c:v>1.6384100241347926E-2</c:v>
                </c:pt>
                <c:pt idx="652">
                  <c:v>1.6327221955359388E-2</c:v>
                </c:pt>
                <c:pt idx="653">
                  <c:v>1.6270187524884693E-2</c:v>
                </c:pt>
                <c:pt idx="654">
                  <c:v>1.6212997587565361E-2</c:v>
                </c:pt>
                <c:pt idx="655">
                  <c:v>1.6155652781612562E-2</c:v>
                </c:pt>
                <c:pt idx="656">
                  <c:v>1.6098153745801855E-2</c:v>
                </c:pt>
                <c:pt idx="657">
                  <c:v>1.6040501119467993E-2</c:v>
                </c:pt>
                <c:pt idx="658">
                  <c:v>1.5982695542499776E-2</c:v>
                </c:pt>
                <c:pt idx="659">
                  <c:v>1.5924737655334954E-2</c:v>
                </c:pt>
                <c:pt idx="660">
                  <c:v>1.5866628098955171E-2</c:v>
                </c:pt>
                <c:pt idx="661">
                  <c:v>1.5808367514880961E-2</c:v>
                </c:pt>
                <c:pt idx="662">
                  <c:v>1.5749956545166796E-2</c:v>
                </c:pt>
                <c:pt idx="663">
                  <c:v>1.569139583239617E-2</c:v>
                </c:pt>
                <c:pt idx="664">
                  <c:v>1.5632686019676739E-2</c:v>
                </c:pt>
                <c:pt idx="665">
                  <c:v>1.5573827750635504E-2</c:v>
                </c:pt>
                <c:pt idx="666">
                  <c:v>1.5514821669414026E-2</c:v>
                </c:pt>
                <c:pt idx="667">
                  <c:v>1.5455668420663709E-2</c:v>
                </c:pt>
                <c:pt idx="668">
                  <c:v>1.5396368649541114E-2</c:v>
                </c:pt>
                <c:pt idx="669">
                  <c:v>1.5336923001703305E-2</c:v>
                </c:pt>
                <c:pt idx="670">
                  <c:v>1.5277332123303263E-2</c:v>
                </c:pt>
                <c:pt idx="671">
                  <c:v>1.5217596660985318E-2</c:v>
                </c:pt>
                <c:pt idx="672">
                  <c:v>1.5157717261880645E-2</c:v>
                </c:pt>
                <c:pt idx="673">
                  <c:v>1.509769457360278E-2</c:v>
                </c:pt>
                <c:pt idx="674">
                  <c:v>1.5037529244243196E-2</c:v>
                </c:pt>
                <c:pt idx="675">
                  <c:v>1.4977221922366902E-2</c:v>
                </c:pt>
                <c:pt idx="676">
                  <c:v>1.4916773257008098E-2</c:v>
                </c:pt>
                <c:pt idx="677">
                  <c:v>1.4856183897665862E-2</c:v>
                </c:pt>
                <c:pt idx="678">
                  <c:v>1.4795454494299868E-2</c:v>
                </c:pt>
                <c:pt idx="679">
                  <c:v>1.4734585697326158E-2</c:v>
                </c:pt>
                <c:pt idx="680">
                  <c:v>1.4673578157612945E-2</c:v>
                </c:pt>
                <c:pt idx="681">
                  <c:v>1.4612432526476453E-2</c:v>
                </c:pt>
                <c:pt idx="682">
                  <c:v>1.4551149455676791E-2</c:v>
                </c:pt>
                <c:pt idx="683">
                  <c:v>1.448972959741387E-2</c:v>
                </c:pt>
                <c:pt idx="684">
                  <c:v>1.4428173604323359E-2</c:v>
                </c:pt>
                <c:pt idx="685">
                  <c:v>1.4366482129472663E-2</c:v>
                </c:pt>
                <c:pt idx="686">
                  <c:v>1.430465582635696E-2</c:v>
                </c:pt>
                <c:pt idx="687">
                  <c:v>1.4242695348895239E-2</c:v>
                </c:pt>
                <c:pt idx="688">
                  <c:v>1.4180601351426412E-2</c:v>
                </c:pt>
                <c:pt idx="689">
                  <c:v>1.4118374488705426E-2</c:v>
                </c:pt>
                <c:pt idx="690">
                  <c:v>1.4056015415899438E-2</c:v>
                </c:pt>
                <c:pt idx="691">
                  <c:v>1.3993524788584002E-2</c:v>
                </c:pt>
                <c:pt idx="692">
                  <c:v>1.3930903262739294E-2</c:v>
                </c:pt>
                <c:pt idx="693">
                  <c:v>1.3868151494746376E-2</c:v>
                </c:pt>
                <c:pt idx="694">
                  <c:v>1.3805270141383495E-2</c:v>
                </c:pt>
                <c:pt idx="695">
                  <c:v>1.3742259859822401E-2</c:v>
                </c:pt>
                <c:pt idx="696">
                  <c:v>1.3679121307624701E-2</c:v>
                </c:pt>
                <c:pt idx="697">
                  <c:v>1.3615855142738257E-2</c:v>
                </c:pt>
                <c:pt idx="698">
                  <c:v>1.3552462023493606E-2</c:v>
                </c:pt>
                <c:pt idx="699">
                  <c:v>1.3488942608600394E-2</c:v>
                </c:pt>
                <c:pt idx="700">
                  <c:v>1.3425297557143874E-2</c:v>
                </c:pt>
                <c:pt idx="701">
                  <c:v>1.3361527528581406E-2</c:v>
                </c:pt>
                <c:pt idx="702">
                  <c:v>1.3297633182739002E-2</c:v>
                </c:pt>
                <c:pt idx="703">
                  <c:v>1.3233615179807895E-2</c:v>
                </c:pt>
                <c:pt idx="704">
                  <c:v>1.316947418034113E-2</c:v>
                </c:pt>
                <c:pt idx="705">
                  <c:v>1.3105210845250199E-2</c:v>
                </c:pt>
                <c:pt idx="706">
                  <c:v>1.3040825835801689E-2</c:v>
                </c:pt>
                <c:pt idx="707">
                  <c:v>1.2976319813613971E-2</c:v>
                </c:pt>
                <c:pt idx="708">
                  <c:v>1.2911693440653916E-2</c:v>
                </c:pt>
                <c:pt idx="709">
                  <c:v>1.2846947379233607E-2</c:v>
                </c:pt>
                <c:pt idx="710">
                  <c:v>1.2782082292007137E-2</c:v>
                </c:pt>
                <c:pt idx="711">
                  <c:v>1.2717098841967374E-2</c:v>
                </c:pt>
                <c:pt idx="712">
                  <c:v>1.2651997692442797E-2</c:v>
                </c:pt>
                <c:pt idx="713">
                  <c:v>1.2586779507094328E-2</c:v>
                </c:pt>
                <c:pt idx="714">
                  <c:v>1.2521444949912209E-2</c:v>
                </c:pt>
                <c:pt idx="715">
                  <c:v>1.2455994685212893E-2</c:v>
                </c:pt>
                <c:pt idx="716">
                  <c:v>1.2390429377635969E-2</c:v>
                </c:pt>
                <c:pt idx="717">
                  <c:v>1.2324749692141099E-2</c:v>
                </c:pt>
                <c:pt idx="718">
                  <c:v>1.2258956294005001E-2</c:v>
                </c:pt>
                <c:pt idx="719">
                  <c:v>1.2193049848818428E-2</c:v>
                </c:pt>
                <c:pt idx="720">
                  <c:v>1.2127031022483204E-2</c:v>
                </c:pt>
                <c:pt idx="721">
                  <c:v>1.2060900481209249E-2</c:v>
                </c:pt>
                <c:pt idx="722">
                  <c:v>1.1994658891511658E-2</c:v>
                </c:pt>
                <c:pt idx="723">
                  <c:v>1.1928306920207779E-2</c:v>
                </c:pt>
                <c:pt idx="724">
                  <c:v>1.1861845234414341E-2</c:v>
                </c:pt>
                <c:pt idx="725">
                  <c:v>1.1795274501544573E-2</c:v>
                </c:pt>
                <c:pt idx="726">
                  <c:v>1.1728595389305369E-2</c:v>
                </c:pt>
                <c:pt idx="727">
                  <c:v>1.1661808565694466E-2</c:v>
                </c:pt>
                <c:pt idx="728">
                  <c:v>1.1594914698997653E-2</c:v>
                </c:pt>
                <c:pt idx="729">
                  <c:v>1.1527914457785976E-2</c:v>
                </c:pt>
                <c:pt idx="730">
                  <c:v>1.1460808510913011E-2</c:v>
                </c:pt>
                <c:pt idx="731">
                  <c:v>1.1393597527512102E-2</c:v>
                </c:pt>
                <c:pt idx="732">
                  <c:v>1.1326282176993663E-2</c:v>
                </c:pt>
                <c:pt idx="733">
                  <c:v>1.1258863129042495E-2</c:v>
                </c:pt>
                <c:pt idx="734">
                  <c:v>1.1191341053615092E-2</c:v>
                </c:pt>
                <c:pt idx="735">
                  <c:v>1.1123716620937009E-2</c:v>
                </c:pt>
                <c:pt idx="736">
                  <c:v>1.1055990501500223E-2</c:v>
                </c:pt>
                <c:pt idx="737">
                  <c:v>1.0988163366060524E-2</c:v>
                </c:pt>
                <c:pt idx="738">
                  <c:v>1.0920235885634927E-2</c:v>
                </c:pt>
                <c:pt idx="739">
                  <c:v>1.0852208731499091E-2</c:v>
                </c:pt>
                <c:pt idx="740">
                  <c:v>1.0784082575184777E-2</c:v>
                </c:pt>
                <c:pt idx="741">
                  <c:v>1.0715858088477312E-2</c:v>
                </c:pt>
                <c:pt idx="742">
                  <c:v>1.064753594341307E-2</c:v>
                </c:pt>
                <c:pt idx="743">
                  <c:v>1.057911681227698E-2</c:v>
                </c:pt>
                <c:pt idx="744">
                  <c:v>1.0510601367600049E-2</c:v>
                </c:pt>
                <c:pt idx="745">
                  <c:v>1.0441990282156905E-2</c:v>
                </c:pt>
                <c:pt idx="746">
                  <c:v>1.0373284228963341E-2</c:v>
                </c:pt>
                <c:pt idx="747">
                  <c:v>1.0304483881273918E-2</c:v>
                </c:pt>
                <c:pt idx="748">
                  <c:v>1.0235589912579533E-2</c:v>
                </c:pt>
                <c:pt idx="749">
                  <c:v>1.0166602996605047E-2</c:v>
                </c:pt>
                <c:pt idx="750">
                  <c:v>1.0097523807306909E-2</c:v>
                </c:pt>
                <c:pt idx="751">
                  <c:v>1.0028353018870806E-2</c:v>
                </c:pt>
                <c:pt idx="752">
                  <c:v>9.9590913057093153E-3</c:v>
                </c:pt>
                <c:pt idx="753">
                  <c:v>9.8897393424595987E-3</c:v>
                </c:pt>
                <c:pt idx="754">
                  <c:v>9.8202978039810904E-3</c:v>
                </c:pt>
                <c:pt idx="755">
                  <c:v>9.7507673653532117E-3</c:v>
                </c:pt>
                <c:pt idx="756">
                  <c:v>9.6811487018731001E-3</c:v>
                </c:pt>
                <c:pt idx="757">
                  <c:v>9.6114424890533547E-3</c:v>
                </c:pt>
                <c:pt idx="758">
                  <c:v>9.5416494026198014E-3</c:v>
                </c:pt>
                <c:pt idx="759">
                  <c:v>9.4717701185092623E-3</c:v>
                </c:pt>
                <c:pt idx="760">
                  <c:v>9.4018053128673527E-3</c:v>
                </c:pt>
                <c:pt idx="761">
                  <c:v>9.3317556620462951E-3</c:v>
                </c:pt>
                <c:pt idx="762">
                  <c:v>9.2616218426027266E-3</c:v>
                </c:pt>
                <c:pt idx="763">
                  <c:v>9.1914045312955581E-3</c:v>
                </c:pt>
                <c:pt idx="764">
                  <c:v>9.1211044050838169E-3</c:v>
                </c:pt>
                <c:pt idx="765">
                  <c:v>9.050722141124512E-3</c:v>
                </c:pt>
                <c:pt idx="766">
                  <c:v>8.9802584167705309E-3</c:v>
                </c:pt>
                <c:pt idx="767">
                  <c:v>8.9097139095685278E-3</c:v>
                </c:pt>
                <c:pt idx="768">
                  <c:v>8.8390892972568368E-3</c:v>
                </c:pt>
                <c:pt idx="769">
                  <c:v>8.7683852577634062E-3</c:v>
                </c:pt>
                <c:pt idx="770">
                  <c:v>8.6976024692037388E-3</c:v>
                </c:pt>
                <c:pt idx="771">
                  <c:v>8.6267416098788456E-3</c:v>
                </c:pt>
                <c:pt idx="772">
                  <c:v>8.5558033582732208E-3</c:v>
                </c:pt>
                <c:pt idx="773">
                  <c:v>8.4847883930528195E-3</c:v>
                </c:pt>
                <c:pt idx="774">
                  <c:v>8.4136973930630694E-3</c:v>
                </c:pt>
                <c:pt idx="775">
                  <c:v>8.3425310373268762E-3</c:v>
                </c:pt>
                <c:pt idx="776">
                  <c:v>8.2712900050426457E-3</c:v>
                </c:pt>
                <c:pt idx="777">
                  <c:v>8.1999749755823428E-3</c:v>
                </c:pt>
                <c:pt idx="778">
                  <c:v>8.1285866284895262E-3</c:v>
                </c:pt>
                <c:pt idx="779">
                  <c:v>8.0571256434774311E-3</c:v>
                </c:pt>
                <c:pt idx="780">
                  <c:v>7.9855927004270546E-3</c:v>
                </c:pt>
                <c:pt idx="781">
                  <c:v>7.9139884793852349E-3</c:v>
                </c:pt>
                <c:pt idx="782">
                  <c:v>7.8423136605627851E-3</c:v>
                </c:pt>
                <c:pt idx="783">
                  <c:v>7.7705689243326029E-3</c:v>
                </c:pt>
                <c:pt idx="784">
                  <c:v>7.6987549512278174E-3</c:v>
                </c:pt>
                <c:pt idx="785">
                  <c:v>7.6268724219399368E-3</c:v>
                </c:pt>
                <c:pt idx="786">
                  <c:v>7.5549220173170215E-3</c:v>
                </c:pt>
                <c:pt idx="787">
                  <c:v>7.4829044183618602E-3</c:v>
                </c:pt>
                <c:pt idx="788">
                  <c:v>7.4108203062301673E-3</c:v>
                </c:pt>
                <c:pt idx="789">
                  <c:v>7.3386703622287993E-3</c:v>
                </c:pt>
                <c:pt idx="790">
                  <c:v>7.2664552678139678E-3</c:v>
                </c:pt>
                <c:pt idx="791">
                  <c:v>7.1941757045894924E-3</c:v>
                </c:pt>
                <c:pt idx="792">
                  <c:v>7.1218323543050435E-3</c:v>
                </c:pt>
                <c:pt idx="793">
                  <c:v>7.049425898854423E-3</c:v>
                </c:pt>
                <c:pt idx="794">
                  <c:v>6.9769570202738414E-3</c:v>
                </c:pt>
                <c:pt idx="795">
                  <c:v>6.9044264007402266E-3</c:v>
                </c:pt>
                <c:pt idx="796">
                  <c:v>6.8318347225695356E-3</c:v>
                </c:pt>
                <c:pt idx="797">
                  <c:v>6.759182668215096E-3</c:v>
                </c:pt>
                <c:pt idx="798">
                  <c:v>6.6864709202659484E-3</c:v>
                </c:pt>
                <c:pt idx="799">
                  <c:v>6.6137001614452228E-3</c:v>
                </c:pt>
                <c:pt idx="800">
                  <c:v>6.5408710746085235E-3</c:v>
                </c:pt>
                <c:pt idx="801">
                  <c:v>6.4679843427423375E-3</c:v>
                </c:pt>
                <c:pt idx="802">
                  <c:v>6.3950406489624526E-3</c:v>
                </c:pt>
                <c:pt idx="803">
                  <c:v>6.3220406765124131E-3</c:v>
                </c:pt>
                <c:pt idx="804">
                  <c:v>6.2489851087619815E-3</c:v>
                </c:pt>
                <c:pt idx="805">
                  <c:v>6.1758746292056264E-3</c:v>
                </c:pt>
                <c:pt idx="806">
                  <c:v>6.1027099214610372E-3</c:v>
                </c:pt>
                <c:pt idx="807">
                  <c:v>6.0294916692676592E-3</c:v>
                </c:pt>
                <c:pt idx="808">
                  <c:v>5.956220556485258E-3</c:v>
                </c:pt>
                <c:pt idx="809">
                  <c:v>5.8828972670925041E-3</c:v>
                </c:pt>
                <c:pt idx="810">
                  <c:v>5.8095224851855958E-3</c:v>
                </c:pt>
                <c:pt idx="811">
                  <c:v>5.7360968949769003E-3</c:v>
                </c:pt>
                <c:pt idx="812">
                  <c:v>5.662621180793647E-3</c:v>
                </c:pt>
                <c:pt idx="813">
                  <c:v>5.58909602707663E-3</c:v>
                </c:pt>
                <c:pt idx="814">
                  <c:v>5.51552211837897E-3</c:v>
                </c:pt>
                <c:pt idx="815">
                  <c:v>5.4419001393649011E-3</c:v>
                </c:pt>
                <c:pt idx="816">
                  <c:v>5.368230774808613E-3</c:v>
                </c:pt>
                <c:pt idx="817">
                  <c:v>5.2945147095931301E-3</c:v>
                </c:pt>
                <c:pt idx="818">
                  <c:v>5.2207526287092465E-3</c:v>
                </c:pt>
                <c:pt idx="819">
                  <c:v>5.1469452172545121E-3</c:v>
                </c:pt>
                <c:pt idx="820">
                  <c:v>5.0730931604322828E-3</c:v>
                </c:pt>
                <c:pt idx="821">
                  <c:v>4.9991971435508356E-3</c:v>
                </c:pt>
                <c:pt idx="822">
                  <c:v>4.9252578520225503E-3</c:v>
                </c:pt>
                <c:pt idx="823">
                  <c:v>4.8512759713631726E-3</c:v>
                </c:pt>
                <c:pt idx="824">
                  <c:v>4.7772521871911654E-3</c:v>
                </c:pt>
                <c:pt idx="825">
                  <c:v>4.7031871852271524E-3</c:v>
                </c:pt>
                <c:pt idx="826">
                  <c:v>4.6290816512934664E-3</c:v>
                </c:pt>
                <c:pt idx="827">
                  <c:v>4.5549362713138185E-3</c:v>
                </c:pt>
                <c:pt idx="828">
                  <c:v>4.4807517313130889E-3</c:v>
                </c:pt>
                <c:pt idx="829">
                  <c:v>4.4065287174172687E-3</c:v>
                </c:pt>
                <c:pt idx="830">
                  <c:v>4.3322679158535569E-3</c:v>
                </c:pt>
                <c:pt idx="831">
                  <c:v>4.2579700129506404E-3</c:v>
                </c:pt>
                <c:pt idx="832">
                  <c:v>4.1836356951391734E-3</c:v>
                </c:pt>
                <c:pt idx="833">
                  <c:v>4.1092656489524855E-3</c:v>
                </c:pt>
                <c:pt idx="834">
                  <c:v>4.0348605610275382E-3</c:v>
                </c:pt>
                <c:pt idx="835">
                  <c:v>3.9604211181061789E-3</c:v>
                </c:pt>
                <c:pt idx="836">
                  <c:v>3.8859480070367138E-3</c:v>
                </c:pt>
                <c:pt idx="837">
                  <c:v>3.8114419147758519E-3</c:v>
                </c:pt>
                <c:pt idx="838">
                  <c:v>3.7369035283910746E-3</c:v>
                </c:pt>
                <c:pt idx="839">
                  <c:v>3.6623335350634812E-3</c:v>
                </c:pt>
                <c:pt idx="840">
                  <c:v>3.5877326220911904E-3</c:v>
                </c:pt>
                <c:pt idx="841">
                  <c:v>3.5131014768933727E-3</c:v>
                </c:pt>
                <c:pt idx="842">
                  <c:v>3.4384407870150084E-3</c:v>
                </c:pt>
                <c:pt idx="843">
                  <c:v>3.3637512401324949E-3</c:v>
                </c:pt>
                <c:pt idx="844">
                  <c:v>3.2890335240602225E-3</c:v>
                </c:pt>
                <c:pt idx="845">
                  <c:v>3.214288326758288E-3</c:v>
                </c:pt>
                <c:pt idx="846">
                  <c:v>3.1395163363415347E-3</c:v>
                </c:pt>
                <c:pt idx="847">
                  <c:v>3.0647182410901384E-3</c:v>
                </c:pt>
                <c:pt idx="848">
                  <c:v>2.9898947294620202E-3</c:v>
                </c:pt>
                <c:pt idx="849">
                  <c:v>2.9150464901074062E-3</c:v>
                </c:pt>
                <c:pt idx="850">
                  <c:v>2.8401742118859419E-3</c:v>
                </c:pt>
                <c:pt idx="851">
                  <c:v>2.7652785838868312E-3</c:v>
                </c:pt>
                <c:pt idx="852">
                  <c:v>2.6903602954526083E-3</c:v>
                </c:pt>
                <c:pt idx="853">
                  <c:v>2.6154200362072597E-3</c:v>
                </c:pt>
                <c:pt idx="854">
                  <c:v>2.5404584960896019E-3</c:v>
                </c:pt>
                <c:pt idx="855">
                  <c:v>2.4654763653930386E-3</c:v>
                </c:pt>
                <c:pt idx="856">
                  <c:v>2.3904743348130927E-3</c:v>
                </c:pt>
                <c:pt idx="857">
                  <c:v>2.3154530955044944E-3</c:v>
                </c:pt>
                <c:pt idx="858">
                  <c:v>2.2404133391500519E-3</c:v>
                </c:pt>
                <c:pt idx="859">
                  <c:v>2.1653557580441902E-3</c:v>
                </c:pt>
                <c:pt idx="860">
                  <c:v>2.0902810451948303E-3</c:v>
                </c:pt>
                <c:pt idx="861">
                  <c:v>2.0151898944484195E-3</c:v>
                </c:pt>
                <c:pt idx="862">
                  <c:v>1.9400830006443823E-3</c:v>
                </c:pt>
                <c:pt idx="863">
                  <c:v>1.8649610598073104E-3</c:v>
                </c:pt>
                <c:pt idx="864">
                  <c:v>1.7898247693879882E-3</c:v>
                </c:pt>
                <c:pt idx="865">
                  <c:v>1.7146748285682574E-3</c:v>
                </c:pt>
                <c:pt idx="866">
                  <c:v>1.6395119386502315E-3</c:v>
                </c:pt>
                <c:pt idx="867">
                  <c:v>1.5643368035582581E-3</c:v>
                </c:pt>
                <c:pt idx="868">
                  <c:v>1.4891501304935145E-3</c:v>
                </c:pt>
                <c:pt idx="869">
                  <c:v>1.4139526307981073E-3</c:v>
                </c:pt>
                <c:pt idx="870">
                  <c:v>1.3387450211111056E-3</c:v>
                </c:pt>
                <c:pt idx="871">
                  <c:v>1.2635280249382393E-3</c:v>
                </c:pt>
                <c:pt idx="872">
                  <c:v>1.1883023748186583E-3</c:v>
                </c:pt>
                <c:pt idx="873">
                  <c:v>1.1130688153713579E-3</c:v>
                </c:pt>
                <c:pt idx="874">
                  <c:v>1.0378281076678379E-3</c:v>
                </c:pt>
                <c:pt idx="875">
                  <c:v>9.6258103565689389E-4</c:v>
                </c:pt>
                <c:pt idx="876">
                  <c:v>8.8732841586002551E-4</c:v>
                </c:pt>
                <c:pt idx="877">
                  <c:v>8.1207111245938581E-4</c:v>
                </c:pt>
                <c:pt idx="878">
                  <c:v>7.3681006163417797E-4</c:v>
                </c:pt>
                <c:pt idx="879">
                  <c:v>6.6154631251073425E-4</c:v>
                </c:pt>
                <c:pt idx="880">
                  <c:v>5.8628109965489861E-4</c:v>
                </c:pt>
                <c:pt idx="881">
                  <c:v>5.1101597962232865E-4</c:v>
                </c:pt>
                <c:pt idx="882">
                  <c:v>4.357531089994169E-4</c:v>
                </c:pt>
                <c:pt idx="883">
                  <c:v>3.6049587064236773E-4</c:v>
                </c:pt>
                <c:pt idx="884">
                  <c:v>2.8525049084096712E-4</c:v>
                </c:pt>
                <c:pt idx="885">
                  <c:v>2.1003113054797229E-4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-9.9999999999999995E-8</c:v>
                </c:pt>
                <c:pt idx="1">
                  <c:v>-9.9999999999999995E-8</c:v>
                </c:pt>
                <c:pt idx="2">
                  <c:v>-9.9999999999999995E-8</c:v>
                </c:pt>
                <c:pt idx="3">
                  <c:v>-9.9999999999999995E-8</c:v>
                </c:pt>
                <c:pt idx="4">
                  <c:v>-9.9999999999999995E-8</c:v>
                </c:pt>
                <c:pt idx="5">
                  <c:v>-9.9999999999999995E-8</c:v>
                </c:pt>
                <c:pt idx="6">
                  <c:v>-9.9999999999999995E-8</c:v>
                </c:pt>
                <c:pt idx="7">
                  <c:v>-9.9999999999999995E-8</c:v>
                </c:pt>
                <c:pt idx="8">
                  <c:v>-9.9999999999999995E-8</c:v>
                </c:pt>
                <c:pt idx="9">
                  <c:v>-9.9999999999999995E-8</c:v>
                </c:pt>
                <c:pt idx="10">
                  <c:v>-9.9999999999999995E-8</c:v>
                </c:pt>
                <c:pt idx="11">
                  <c:v>-9.9999999999999995E-8</c:v>
                </c:pt>
                <c:pt idx="12">
                  <c:v>-9.9999999999999995E-8</c:v>
                </c:pt>
                <c:pt idx="13">
                  <c:v>-9.9999999999999995E-8</c:v>
                </c:pt>
                <c:pt idx="14">
                  <c:v>-9.9999999999999995E-8</c:v>
                </c:pt>
                <c:pt idx="15">
                  <c:v>-9.9999999999999995E-8</c:v>
                </c:pt>
                <c:pt idx="16">
                  <c:v>-9.9999999999999995E-8</c:v>
                </c:pt>
                <c:pt idx="17">
                  <c:v>-9.9999999999999995E-8</c:v>
                </c:pt>
                <c:pt idx="18">
                  <c:v>-9.9999999999999995E-8</c:v>
                </c:pt>
                <c:pt idx="19">
                  <c:v>-9.9999999999999995E-8</c:v>
                </c:pt>
                <c:pt idx="20">
                  <c:v>-9.9999999999999995E-8</c:v>
                </c:pt>
                <c:pt idx="21">
                  <c:v>-9.9999999999999995E-8</c:v>
                </c:pt>
                <c:pt idx="22">
                  <c:v>-9.9999999999999995E-8</c:v>
                </c:pt>
                <c:pt idx="23">
                  <c:v>-9.9999999999999995E-8</c:v>
                </c:pt>
                <c:pt idx="24">
                  <c:v>-9.9999999999999995E-8</c:v>
                </c:pt>
                <c:pt idx="25">
                  <c:v>-9.9999999999999995E-8</c:v>
                </c:pt>
                <c:pt idx="26">
                  <c:v>-9.9999999999999995E-8</c:v>
                </c:pt>
                <c:pt idx="27">
                  <c:v>-9.9999999999999995E-8</c:v>
                </c:pt>
                <c:pt idx="28">
                  <c:v>-9.9999999999999995E-8</c:v>
                </c:pt>
                <c:pt idx="29">
                  <c:v>-9.9999999999999995E-8</c:v>
                </c:pt>
                <c:pt idx="30">
                  <c:v>-9.9999999999999995E-8</c:v>
                </c:pt>
                <c:pt idx="31">
                  <c:v>-9.9999999999999995E-8</c:v>
                </c:pt>
                <c:pt idx="32">
                  <c:v>-9.9999999999999995E-8</c:v>
                </c:pt>
                <c:pt idx="33">
                  <c:v>-9.9999999999999995E-8</c:v>
                </c:pt>
                <c:pt idx="34">
                  <c:v>-9.9999999999999995E-8</c:v>
                </c:pt>
                <c:pt idx="35">
                  <c:v>-9.9999999999999995E-8</c:v>
                </c:pt>
                <c:pt idx="36">
                  <c:v>-9.9999999999999995E-8</c:v>
                </c:pt>
                <c:pt idx="37">
                  <c:v>-9.9999999999999995E-8</c:v>
                </c:pt>
                <c:pt idx="38">
                  <c:v>-9.9999999999999995E-8</c:v>
                </c:pt>
                <c:pt idx="39">
                  <c:v>-9.9999999999999995E-8</c:v>
                </c:pt>
                <c:pt idx="40">
                  <c:v>-9.9999999999999995E-8</c:v>
                </c:pt>
                <c:pt idx="41">
                  <c:v>-9.9999999999999995E-8</c:v>
                </c:pt>
                <c:pt idx="42">
                  <c:v>-9.9999999999999995E-8</c:v>
                </c:pt>
                <c:pt idx="43">
                  <c:v>-9.9999999999999995E-8</c:v>
                </c:pt>
                <c:pt idx="44">
                  <c:v>-9.9999999999999995E-8</c:v>
                </c:pt>
                <c:pt idx="45">
                  <c:v>-9.9999999999999995E-8</c:v>
                </c:pt>
                <c:pt idx="46">
                  <c:v>-9.9999999999999995E-8</c:v>
                </c:pt>
                <c:pt idx="47">
                  <c:v>-9.9999999999999995E-8</c:v>
                </c:pt>
                <c:pt idx="48">
                  <c:v>-9.9999999999999995E-8</c:v>
                </c:pt>
                <c:pt idx="49">
                  <c:v>-9.9999999999999995E-8</c:v>
                </c:pt>
                <c:pt idx="50">
                  <c:v>-9.9999999999999995E-8</c:v>
                </c:pt>
                <c:pt idx="51">
                  <c:v>-9.9999999999999995E-8</c:v>
                </c:pt>
                <c:pt idx="52">
                  <c:v>-9.9999999999999995E-8</c:v>
                </c:pt>
                <c:pt idx="53">
                  <c:v>-9.9999999999999995E-8</c:v>
                </c:pt>
                <c:pt idx="54">
                  <c:v>-9.9999999999999995E-8</c:v>
                </c:pt>
                <c:pt idx="55">
                  <c:v>-9.9999999999999995E-8</c:v>
                </c:pt>
                <c:pt idx="56">
                  <c:v>-9.9999999999999995E-8</c:v>
                </c:pt>
                <c:pt idx="57">
                  <c:v>-9.9999999999999995E-8</c:v>
                </c:pt>
                <c:pt idx="58">
                  <c:v>-9.9999999999999995E-8</c:v>
                </c:pt>
                <c:pt idx="59">
                  <c:v>-9.9999999999999995E-8</c:v>
                </c:pt>
                <c:pt idx="60">
                  <c:v>-9.9999999999999995E-8</c:v>
                </c:pt>
                <c:pt idx="61">
                  <c:v>-9.9999999999999995E-8</c:v>
                </c:pt>
                <c:pt idx="62">
                  <c:v>-9.9999999999999995E-8</c:v>
                </c:pt>
                <c:pt idx="63">
                  <c:v>-9.9999999999999995E-8</c:v>
                </c:pt>
                <c:pt idx="64">
                  <c:v>-9.9999999999999995E-8</c:v>
                </c:pt>
                <c:pt idx="65">
                  <c:v>-9.9999999999999995E-8</c:v>
                </c:pt>
                <c:pt idx="66">
                  <c:v>-9.9999999999999995E-8</c:v>
                </c:pt>
                <c:pt idx="67">
                  <c:v>-9.9999999999999995E-8</c:v>
                </c:pt>
                <c:pt idx="68">
                  <c:v>-9.9999999999999995E-8</c:v>
                </c:pt>
                <c:pt idx="69">
                  <c:v>-9.9999999999999995E-8</c:v>
                </c:pt>
                <c:pt idx="70">
                  <c:v>-9.9999999999999995E-8</c:v>
                </c:pt>
                <c:pt idx="71">
                  <c:v>-9.9999999999999995E-8</c:v>
                </c:pt>
                <c:pt idx="72">
                  <c:v>-9.9999999999999995E-8</c:v>
                </c:pt>
                <c:pt idx="73">
                  <c:v>-9.9999999999999995E-8</c:v>
                </c:pt>
                <c:pt idx="74">
                  <c:v>-9.9999999999999995E-8</c:v>
                </c:pt>
                <c:pt idx="75">
                  <c:v>-9.9999999999999995E-8</c:v>
                </c:pt>
                <c:pt idx="76">
                  <c:v>-9.9999999999999995E-8</c:v>
                </c:pt>
                <c:pt idx="77">
                  <c:v>-9.9999999999999995E-8</c:v>
                </c:pt>
                <c:pt idx="78">
                  <c:v>-9.9999999999999995E-8</c:v>
                </c:pt>
                <c:pt idx="79">
                  <c:v>-9.9999999999999995E-8</c:v>
                </c:pt>
                <c:pt idx="80">
                  <c:v>-9.9999999999999995E-8</c:v>
                </c:pt>
                <c:pt idx="81">
                  <c:v>-9.9999999999999995E-8</c:v>
                </c:pt>
                <c:pt idx="82">
                  <c:v>-9.9999999999999995E-8</c:v>
                </c:pt>
                <c:pt idx="83">
                  <c:v>-9.9999999999999995E-8</c:v>
                </c:pt>
                <c:pt idx="84">
                  <c:v>-9.9999999999999995E-8</c:v>
                </c:pt>
                <c:pt idx="85">
                  <c:v>-9.9999999999999995E-8</c:v>
                </c:pt>
                <c:pt idx="86">
                  <c:v>-9.9999999999999995E-8</c:v>
                </c:pt>
                <c:pt idx="87">
                  <c:v>-9.9999999999999995E-8</c:v>
                </c:pt>
                <c:pt idx="88">
                  <c:v>-9.9999999999999995E-8</c:v>
                </c:pt>
                <c:pt idx="89">
                  <c:v>-9.9999999999999995E-8</c:v>
                </c:pt>
                <c:pt idx="90">
                  <c:v>-9.9999999999999995E-8</c:v>
                </c:pt>
                <c:pt idx="91">
                  <c:v>-9.9999999999999995E-8</c:v>
                </c:pt>
                <c:pt idx="92">
                  <c:v>-9.9999999999999995E-8</c:v>
                </c:pt>
                <c:pt idx="93">
                  <c:v>-9.9999999999999995E-8</c:v>
                </c:pt>
                <c:pt idx="94">
                  <c:v>-9.9999999999999995E-8</c:v>
                </c:pt>
                <c:pt idx="95">
                  <c:v>-9.9999999999999995E-8</c:v>
                </c:pt>
                <c:pt idx="96">
                  <c:v>-9.9999999999999995E-8</c:v>
                </c:pt>
                <c:pt idx="97">
                  <c:v>-9.9999999999999995E-8</c:v>
                </c:pt>
                <c:pt idx="98">
                  <c:v>-9.9999999999999995E-8</c:v>
                </c:pt>
                <c:pt idx="99">
                  <c:v>-9.9999999999999995E-8</c:v>
                </c:pt>
                <c:pt idx="100">
                  <c:v>-9.9999999999999995E-8</c:v>
                </c:pt>
                <c:pt idx="101">
                  <c:v>-9.9999999999999995E-8</c:v>
                </c:pt>
                <c:pt idx="102">
                  <c:v>-9.9999999999999995E-8</c:v>
                </c:pt>
                <c:pt idx="103">
                  <c:v>-9.9999999999999995E-8</c:v>
                </c:pt>
                <c:pt idx="104">
                  <c:v>-9.9999999999999995E-8</c:v>
                </c:pt>
                <c:pt idx="105">
                  <c:v>-9.9999999999999995E-8</c:v>
                </c:pt>
                <c:pt idx="106">
                  <c:v>-9.9999999999999995E-8</c:v>
                </c:pt>
                <c:pt idx="107">
                  <c:v>-9.9999999999999995E-8</c:v>
                </c:pt>
                <c:pt idx="108">
                  <c:v>-9.9999999999999995E-8</c:v>
                </c:pt>
                <c:pt idx="109">
                  <c:v>-9.9999999999999995E-8</c:v>
                </c:pt>
                <c:pt idx="110">
                  <c:v>-9.9999999999999995E-8</c:v>
                </c:pt>
                <c:pt idx="111">
                  <c:v>-9.9999999999999995E-8</c:v>
                </c:pt>
                <c:pt idx="112">
                  <c:v>-9.9999999999999995E-8</c:v>
                </c:pt>
                <c:pt idx="113">
                  <c:v>-9.9999999999999995E-8</c:v>
                </c:pt>
                <c:pt idx="114">
                  <c:v>-9.9999999999999995E-8</c:v>
                </c:pt>
                <c:pt idx="115">
                  <c:v>-9.9999999999999995E-8</c:v>
                </c:pt>
                <c:pt idx="116">
                  <c:v>-9.9999999999999995E-8</c:v>
                </c:pt>
                <c:pt idx="117">
                  <c:v>-9.9999999999999995E-8</c:v>
                </c:pt>
                <c:pt idx="118">
                  <c:v>-9.9999999999999995E-8</c:v>
                </c:pt>
                <c:pt idx="119">
                  <c:v>-9.9999999999999995E-8</c:v>
                </c:pt>
                <c:pt idx="120">
                  <c:v>-9.9999999999999995E-8</c:v>
                </c:pt>
                <c:pt idx="121">
                  <c:v>-9.9999999999999995E-8</c:v>
                </c:pt>
                <c:pt idx="122">
                  <c:v>-9.9999999999999995E-8</c:v>
                </c:pt>
                <c:pt idx="123">
                  <c:v>-9.9999999999999995E-8</c:v>
                </c:pt>
                <c:pt idx="124">
                  <c:v>-9.9999999999999995E-8</c:v>
                </c:pt>
                <c:pt idx="125">
                  <c:v>-9.9999999999999995E-8</c:v>
                </c:pt>
                <c:pt idx="126">
                  <c:v>-9.9999999999999995E-8</c:v>
                </c:pt>
                <c:pt idx="127">
                  <c:v>-9.9999999999999995E-8</c:v>
                </c:pt>
                <c:pt idx="128">
                  <c:v>-9.9999999999999995E-8</c:v>
                </c:pt>
                <c:pt idx="129">
                  <c:v>-9.9999999999999995E-8</c:v>
                </c:pt>
                <c:pt idx="130">
                  <c:v>-9.9999999999999995E-8</c:v>
                </c:pt>
                <c:pt idx="131">
                  <c:v>-9.9999999999999995E-8</c:v>
                </c:pt>
                <c:pt idx="132">
                  <c:v>-9.9999999999999995E-8</c:v>
                </c:pt>
                <c:pt idx="133">
                  <c:v>-9.9999999999999995E-8</c:v>
                </c:pt>
                <c:pt idx="134">
                  <c:v>-9.9999999999999995E-8</c:v>
                </c:pt>
                <c:pt idx="135">
                  <c:v>-9.9999999999999995E-8</c:v>
                </c:pt>
                <c:pt idx="136">
                  <c:v>-9.9999999999999995E-8</c:v>
                </c:pt>
                <c:pt idx="137">
                  <c:v>-9.9999999999999995E-8</c:v>
                </c:pt>
                <c:pt idx="138">
                  <c:v>-9.9999999999999995E-8</c:v>
                </c:pt>
                <c:pt idx="139">
                  <c:v>-9.9999999999999995E-8</c:v>
                </c:pt>
                <c:pt idx="140">
                  <c:v>-9.9999999999999995E-8</c:v>
                </c:pt>
                <c:pt idx="141">
                  <c:v>-9.9999999999999995E-8</c:v>
                </c:pt>
                <c:pt idx="142">
                  <c:v>-9.9999999999999995E-8</c:v>
                </c:pt>
                <c:pt idx="143">
                  <c:v>-9.9999999999999995E-8</c:v>
                </c:pt>
                <c:pt idx="144">
                  <c:v>-9.9999999999999995E-8</c:v>
                </c:pt>
                <c:pt idx="145">
                  <c:v>-9.9999999999999995E-8</c:v>
                </c:pt>
                <c:pt idx="146">
                  <c:v>-9.9999999999999995E-8</c:v>
                </c:pt>
                <c:pt idx="147">
                  <c:v>-9.9999999999999995E-8</c:v>
                </c:pt>
                <c:pt idx="148">
                  <c:v>-9.9999999999999995E-8</c:v>
                </c:pt>
                <c:pt idx="149">
                  <c:v>-9.9999999999999995E-8</c:v>
                </c:pt>
                <c:pt idx="150">
                  <c:v>-9.9999999999999995E-8</c:v>
                </c:pt>
                <c:pt idx="151">
                  <c:v>-9.9999999999999995E-8</c:v>
                </c:pt>
                <c:pt idx="152">
                  <c:v>-9.9999999999999995E-8</c:v>
                </c:pt>
                <c:pt idx="153">
                  <c:v>-9.9999999999999995E-8</c:v>
                </c:pt>
                <c:pt idx="154">
                  <c:v>-9.9999999999999995E-8</c:v>
                </c:pt>
                <c:pt idx="155">
                  <c:v>-9.9999999999999995E-8</c:v>
                </c:pt>
                <c:pt idx="156">
                  <c:v>-9.9999999999999995E-8</c:v>
                </c:pt>
                <c:pt idx="157">
                  <c:v>-9.9999999999999995E-8</c:v>
                </c:pt>
                <c:pt idx="158">
                  <c:v>-9.9999999999999995E-8</c:v>
                </c:pt>
                <c:pt idx="159">
                  <c:v>-9.9999999999999995E-8</c:v>
                </c:pt>
                <c:pt idx="160">
                  <c:v>-9.9999999999999995E-8</c:v>
                </c:pt>
                <c:pt idx="161">
                  <c:v>-9.9999999999999995E-8</c:v>
                </c:pt>
                <c:pt idx="162">
                  <c:v>-9.9999999999999995E-8</c:v>
                </c:pt>
                <c:pt idx="163">
                  <c:v>-9.9999999999999995E-8</c:v>
                </c:pt>
                <c:pt idx="164">
                  <c:v>-9.9999999999999995E-8</c:v>
                </c:pt>
                <c:pt idx="165">
                  <c:v>-9.9999999999999995E-8</c:v>
                </c:pt>
                <c:pt idx="166">
                  <c:v>-9.9999999999999995E-8</c:v>
                </c:pt>
                <c:pt idx="167">
                  <c:v>-9.9999999999999995E-8</c:v>
                </c:pt>
                <c:pt idx="168">
                  <c:v>-9.9999999999999995E-8</c:v>
                </c:pt>
                <c:pt idx="169">
                  <c:v>-9.9999999999999995E-8</c:v>
                </c:pt>
                <c:pt idx="170">
                  <c:v>-9.9999999999999995E-8</c:v>
                </c:pt>
                <c:pt idx="171">
                  <c:v>-9.9999999999999995E-8</c:v>
                </c:pt>
                <c:pt idx="172">
                  <c:v>-9.9999999999999995E-8</c:v>
                </c:pt>
                <c:pt idx="173">
                  <c:v>-9.9999999999999995E-8</c:v>
                </c:pt>
                <c:pt idx="174">
                  <c:v>-9.9999999999999995E-8</c:v>
                </c:pt>
                <c:pt idx="175">
                  <c:v>-9.9999999999999995E-8</c:v>
                </c:pt>
                <c:pt idx="176">
                  <c:v>-9.9999999999999995E-8</c:v>
                </c:pt>
                <c:pt idx="177">
                  <c:v>-9.9999999999999995E-8</c:v>
                </c:pt>
                <c:pt idx="178">
                  <c:v>-9.9999999999999995E-8</c:v>
                </c:pt>
                <c:pt idx="179">
                  <c:v>-9.9999999999999995E-8</c:v>
                </c:pt>
                <c:pt idx="180">
                  <c:v>-9.9999999999999995E-8</c:v>
                </c:pt>
                <c:pt idx="181">
                  <c:v>-9.9999999999999995E-8</c:v>
                </c:pt>
                <c:pt idx="182">
                  <c:v>-9.9999999999999995E-8</c:v>
                </c:pt>
                <c:pt idx="183">
                  <c:v>-9.9999999999999995E-8</c:v>
                </c:pt>
                <c:pt idx="184">
                  <c:v>-9.9999999999999995E-8</c:v>
                </c:pt>
                <c:pt idx="185">
                  <c:v>-9.9999999999999995E-8</c:v>
                </c:pt>
                <c:pt idx="186">
                  <c:v>-9.9999999999999995E-8</c:v>
                </c:pt>
                <c:pt idx="187">
                  <c:v>-9.9999999999999995E-8</c:v>
                </c:pt>
                <c:pt idx="188">
                  <c:v>-9.9999999999999995E-8</c:v>
                </c:pt>
                <c:pt idx="189">
                  <c:v>-9.9999999999999995E-8</c:v>
                </c:pt>
                <c:pt idx="190">
                  <c:v>-9.9999999999999995E-8</c:v>
                </c:pt>
                <c:pt idx="191">
                  <c:v>-9.9999999999999995E-8</c:v>
                </c:pt>
                <c:pt idx="192">
                  <c:v>-9.9999999999999995E-8</c:v>
                </c:pt>
                <c:pt idx="193">
                  <c:v>-9.9999999999999995E-8</c:v>
                </c:pt>
                <c:pt idx="194">
                  <c:v>-9.9999999999999995E-8</c:v>
                </c:pt>
                <c:pt idx="195">
                  <c:v>-9.9999999999999995E-8</c:v>
                </c:pt>
                <c:pt idx="196">
                  <c:v>-9.9999999999999995E-8</c:v>
                </c:pt>
                <c:pt idx="197">
                  <c:v>-9.9999999999999995E-8</c:v>
                </c:pt>
                <c:pt idx="198">
                  <c:v>-9.9999999999999995E-8</c:v>
                </c:pt>
                <c:pt idx="199">
                  <c:v>-9.9999999999999995E-8</c:v>
                </c:pt>
                <c:pt idx="200">
                  <c:v>-9.9999999999999995E-8</c:v>
                </c:pt>
                <c:pt idx="201">
                  <c:v>-9.9999999999999995E-8</c:v>
                </c:pt>
                <c:pt idx="202">
                  <c:v>-9.9999999999999995E-8</c:v>
                </c:pt>
                <c:pt idx="203">
                  <c:v>-9.9999999999999995E-8</c:v>
                </c:pt>
                <c:pt idx="204">
                  <c:v>-9.9999999999999995E-8</c:v>
                </c:pt>
                <c:pt idx="205">
                  <c:v>-9.9999999999999995E-8</c:v>
                </c:pt>
                <c:pt idx="206">
                  <c:v>-9.9999999999999995E-8</c:v>
                </c:pt>
                <c:pt idx="207">
                  <c:v>-9.9999999999999995E-8</c:v>
                </c:pt>
                <c:pt idx="208">
                  <c:v>-9.9999999999999995E-8</c:v>
                </c:pt>
                <c:pt idx="209">
                  <c:v>-9.9999999999999995E-8</c:v>
                </c:pt>
                <c:pt idx="210">
                  <c:v>-9.9999999999999995E-8</c:v>
                </c:pt>
                <c:pt idx="211">
                  <c:v>-9.9999999999999995E-8</c:v>
                </c:pt>
                <c:pt idx="212">
                  <c:v>-9.9999999999999995E-8</c:v>
                </c:pt>
                <c:pt idx="213">
                  <c:v>-9.9999999999999995E-8</c:v>
                </c:pt>
                <c:pt idx="214">
                  <c:v>-9.9999999999999995E-8</c:v>
                </c:pt>
                <c:pt idx="215">
                  <c:v>-9.9999999999999995E-8</c:v>
                </c:pt>
                <c:pt idx="216">
                  <c:v>-9.9999999999999995E-8</c:v>
                </c:pt>
                <c:pt idx="217">
                  <c:v>-9.9999999999999995E-8</c:v>
                </c:pt>
                <c:pt idx="218">
                  <c:v>-9.9999999999999995E-8</c:v>
                </c:pt>
                <c:pt idx="219">
                  <c:v>-9.9999999999999995E-8</c:v>
                </c:pt>
                <c:pt idx="220">
                  <c:v>-9.9999999999999995E-8</c:v>
                </c:pt>
                <c:pt idx="221">
                  <c:v>-9.9999999999999995E-8</c:v>
                </c:pt>
                <c:pt idx="222">
                  <c:v>-9.9999999999999995E-8</c:v>
                </c:pt>
                <c:pt idx="223">
                  <c:v>-9.9999999999999995E-8</c:v>
                </c:pt>
                <c:pt idx="224">
                  <c:v>-9.9999999999999995E-8</c:v>
                </c:pt>
                <c:pt idx="225">
                  <c:v>-9.9999999999999995E-8</c:v>
                </c:pt>
                <c:pt idx="226">
                  <c:v>-9.9999999999999995E-8</c:v>
                </c:pt>
                <c:pt idx="227">
                  <c:v>-9.9999999999999995E-8</c:v>
                </c:pt>
                <c:pt idx="228">
                  <c:v>-9.9999999999999995E-8</c:v>
                </c:pt>
                <c:pt idx="229">
                  <c:v>-9.9999999999999995E-8</c:v>
                </c:pt>
                <c:pt idx="230">
                  <c:v>-9.9999999999999995E-8</c:v>
                </c:pt>
                <c:pt idx="231">
                  <c:v>-9.9999999999999995E-8</c:v>
                </c:pt>
                <c:pt idx="232">
                  <c:v>-9.9999999999999995E-8</c:v>
                </c:pt>
                <c:pt idx="233">
                  <c:v>-9.9999999999999995E-8</c:v>
                </c:pt>
                <c:pt idx="234">
                  <c:v>-9.9999999999999995E-8</c:v>
                </c:pt>
                <c:pt idx="235">
                  <c:v>-9.9999999999999995E-8</c:v>
                </c:pt>
                <c:pt idx="236">
                  <c:v>-9.9999999999999995E-8</c:v>
                </c:pt>
                <c:pt idx="237">
                  <c:v>-9.9999999999999995E-8</c:v>
                </c:pt>
                <c:pt idx="238">
                  <c:v>-9.9999999999999995E-8</c:v>
                </c:pt>
                <c:pt idx="239">
                  <c:v>-9.9999999999999995E-8</c:v>
                </c:pt>
                <c:pt idx="240">
                  <c:v>-9.9999999999999995E-8</c:v>
                </c:pt>
                <c:pt idx="241">
                  <c:v>-9.9999999999999995E-8</c:v>
                </c:pt>
                <c:pt idx="242">
                  <c:v>-9.9999999999999995E-8</c:v>
                </c:pt>
                <c:pt idx="243">
                  <c:v>-9.9999999999999995E-8</c:v>
                </c:pt>
                <c:pt idx="244">
                  <c:v>-9.9999999999999995E-8</c:v>
                </c:pt>
                <c:pt idx="245">
                  <c:v>-9.9999999999999995E-8</c:v>
                </c:pt>
                <c:pt idx="246">
                  <c:v>-9.9999999999999995E-8</c:v>
                </c:pt>
                <c:pt idx="247">
                  <c:v>-9.9999999999999995E-8</c:v>
                </c:pt>
                <c:pt idx="248">
                  <c:v>-9.9999999999999995E-8</c:v>
                </c:pt>
                <c:pt idx="249">
                  <c:v>-9.9999999999999995E-8</c:v>
                </c:pt>
                <c:pt idx="250">
                  <c:v>-9.9999999999999995E-8</c:v>
                </c:pt>
                <c:pt idx="251">
                  <c:v>-9.9999999999999995E-8</c:v>
                </c:pt>
                <c:pt idx="252">
                  <c:v>-9.9999999999999995E-8</c:v>
                </c:pt>
                <c:pt idx="253">
                  <c:v>-9.9999999999999995E-8</c:v>
                </c:pt>
                <c:pt idx="254">
                  <c:v>-9.9999999999999995E-8</c:v>
                </c:pt>
                <c:pt idx="255">
                  <c:v>-9.9999999999999995E-8</c:v>
                </c:pt>
                <c:pt idx="256">
                  <c:v>-9.9999999999999995E-8</c:v>
                </c:pt>
                <c:pt idx="257">
                  <c:v>-9.9999999999999995E-8</c:v>
                </c:pt>
                <c:pt idx="258">
                  <c:v>-9.9999999999999995E-8</c:v>
                </c:pt>
                <c:pt idx="259">
                  <c:v>-9.9999999999999995E-8</c:v>
                </c:pt>
                <c:pt idx="260">
                  <c:v>-9.9999999999999995E-8</c:v>
                </c:pt>
                <c:pt idx="261">
                  <c:v>-9.9999999999999995E-8</c:v>
                </c:pt>
                <c:pt idx="262">
                  <c:v>-9.9999999999999995E-8</c:v>
                </c:pt>
                <c:pt idx="263">
                  <c:v>-9.9999999999999995E-8</c:v>
                </c:pt>
                <c:pt idx="264">
                  <c:v>-9.9999999999999995E-8</c:v>
                </c:pt>
                <c:pt idx="265">
                  <c:v>-9.9999999999999995E-8</c:v>
                </c:pt>
                <c:pt idx="266">
                  <c:v>-9.9999999999999995E-8</c:v>
                </c:pt>
                <c:pt idx="267">
                  <c:v>-9.9999999999999995E-8</c:v>
                </c:pt>
                <c:pt idx="268">
                  <c:v>-9.9999999999999995E-8</c:v>
                </c:pt>
                <c:pt idx="269">
                  <c:v>-9.9999999999999995E-8</c:v>
                </c:pt>
                <c:pt idx="270">
                  <c:v>-9.9999999999999995E-8</c:v>
                </c:pt>
                <c:pt idx="271">
                  <c:v>-9.9999999999999995E-8</c:v>
                </c:pt>
                <c:pt idx="272">
                  <c:v>-9.9999999999999995E-8</c:v>
                </c:pt>
                <c:pt idx="273">
                  <c:v>-9.9999999999999995E-8</c:v>
                </c:pt>
                <c:pt idx="274">
                  <c:v>-9.9999999999999995E-8</c:v>
                </c:pt>
                <c:pt idx="275">
                  <c:v>-9.9999999999999797E-8</c:v>
                </c:pt>
                <c:pt idx="276">
                  <c:v>-9.9835377149653157E-8</c:v>
                </c:pt>
                <c:pt idx="277">
                  <c:v>-9.9506131448960076E-8</c:v>
                </c:pt>
                <c:pt idx="278">
                  <c:v>-9.9012262897920567E-8</c:v>
                </c:pt>
                <c:pt idx="279">
                  <c:v>-9.8353771496534616E-8</c:v>
                </c:pt>
                <c:pt idx="280">
                  <c:v>-9.7530657244802224E-8</c:v>
                </c:pt>
                <c:pt idx="281">
                  <c:v>-9.6542920142723391E-8</c:v>
                </c:pt>
                <c:pt idx="282">
                  <c:v>-9.5390560190298117E-8</c:v>
                </c:pt>
                <c:pt idx="283">
                  <c:v>-9.4073577387526401E-8</c:v>
                </c:pt>
                <c:pt idx="284">
                  <c:v>-9.2591971734408257E-8</c:v>
                </c:pt>
                <c:pt idx="285">
                  <c:v>-9.0945743230943672E-8</c:v>
                </c:pt>
                <c:pt idx="286">
                  <c:v>-8.9134891877132646E-8</c:v>
                </c:pt>
                <c:pt idx="287">
                  <c:v>-8.7159417672975178E-8</c:v>
                </c:pt>
                <c:pt idx="288">
                  <c:v>-8.5019320618471269E-8</c:v>
                </c:pt>
                <c:pt idx="289">
                  <c:v>-8.2714600713620932E-8</c:v>
                </c:pt>
                <c:pt idx="290">
                  <c:v>-8.0245257958424153E-8</c:v>
                </c:pt>
                <c:pt idx="291">
                  <c:v>-7.7611292352880933E-8</c:v>
                </c:pt>
                <c:pt idx="292">
                  <c:v>-7.4812703896991272E-8</c:v>
                </c:pt>
                <c:pt idx="293">
                  <c:v>-7.184949259075517E-8</c:v>
                </c:pt>
                <c:pt idx="294">
                  <c:v>-6.8721658434172626E-8</c:v>
                </c:pt>
                <c:pt idx="295">
                  <c:v>-6.5429201427243668E-8</c:v>
                </c:pt>
                <c:pt idx="296">
                  <c:v>-6.1972121569968241E-8</c:v>
                </c:pt>
                <c:pt idx="297">
                  <c:v>-5.8350418862346394E-8</c:v>
                </c:pt>
                <c:pt idx="298">
                  <c:v>-5.4564093304378098E-8</c:v>
                </c:pt>
                <c:pt idx="299">
                  <c:v>-5.0613144896063368E-8</c:v>
                </c:pt>
                <c:pt idx="300">
                  <c:v>-4.6497573637402196E-8</c:v>
                </c:pt>
                <c:pt idx="301">
                  <c:v>-4.2217379528394583E-8</c:v>
                </c:pt>
                <c:pt idx="302">
                  <c:v>-3.7772562569040535E-8</c:v>
                </c:pt>
                <c:pt idx="303">
                  <c:v>-3.3163122759340046E-8</c:v>
                </c:pt>
                <c:pt idx="304">
                  <c:v>-2.8389060099293116E-8</c:v>
                </c:pt>
                <c:pt idx="305">
                  <c:v>-2.3450374588899757E-8</c:v>
                </c:pt>
                <c:pt idx="306">
                  <c:v>-1.8347066228159945E-8</c:v>
                </c:pt>
                <c:pt idx="307">
                  <c:v>-1.3079135017073704E-8</c:v>
                </c:pt>
                <c:pt idx="308">
                  <c:v>-7.6465809556410212E-9</c:v>
                </c:pt>
                <c:pt idx="309">
                  <c:v>-2.0494040438619108E-9</c:v>
                </c:pt>
                <c:pt idx="310">
                  <c:v>3.7123957182636409E-9</c:v>
                </c:pt>
                <c:pt idx="311">
                  <c:v>9.6388183307356339E-9</c:v>
                </c:pt>
                <c:pt idx="312">
                  <c:v>1.5729863793554068E-8</c:v>
                </c:pt>
                <c:pt idx="313">
                  <c:v>2.1985532106718944E-8</c:v>
                </c:pt>
                <c:pt idx="314">
                  <c:v>2.8405823270230261E-8</c:v>
                </c:pt>
                <c:pt idx="315">
                  <c:v>3.4990737284088019E-8</c:v>
                </c:pt>
                <c:pt idx="316">
                  <c:v>4.1740274148292219E-8</c:v>
                </c:pt>
                <c:pt idx="317">
                  <c:v>4.8654433862842859E-8</c:v>
                </c:pt>
                <c:pt idx="318">
                  <c:v>5.5733216427739942E-8</c:v>
                </c:pt>
                <c:pt idx="319">
                  <c:v>6.2976621842983439E-8</c:v>
                </c:pt>
                <c:pt idx="320">
                  <c:v>7.0384650108573377E-8</c:v>
                </c:pt>
                <c:pt idx="321">
                  <c:v>7.7957301224509757E-8</c:v>
                </c:pt>
                <c:pt idx="322">
                  <c:v>8.5694575190792577E-8</c:v>
                </c:pt>
                <c:pt idx="323">
                  <c:v>9.3596472007421866E-8</c:v>
                </c:pt>
                <c:pt idx="324">
                  <c:v>1.0166299167439754E-7</c:v>
                </c:pt>
                <c:pt idx="325">
                  <c:v>1.0989413419171969E-7</c:v>
                </c:pt>
                <c:pt idx="326">
                  <c:v>1.1828989955938827E-7</c:v>
                </c:pt>
                <c:pt idx="327">
                  <c:v>1.268502877774033E-7</c:v>
                </c:pt>
                <c:pt idx="328">
                  <c:v>1.3557529884576474E-7</c:v>
                </c:pt>
                <c:pt idx="329">
                  <c:v>1.4446493276447265E-7</c:v>
                </c:pt>
                <c:pt idx="330">
                  <c:v>1.5351918953352698E-7</c:v>
                </c:pt>
                <c:pt idx="331">
                  <c:v>1.6273806915292775E-7</c:v>
                </c:pt>
                <c:pt idx="332">
                  <c:v>1.7212157162267495E-7</c:v>
                </c:pt>
                <c:pt idx="333">
                  <c:v>1.816696969427686E-7</c:v>
                </c:pt>
                <c:pt idx="334">
                  <c:v>1.9138244511320874E-7</c:v>
                </c:pt>
                <c:pt idx="335">
                  <c:v>2.0125981613399522E-7</c:v>
                </c:pt>
                <c:pt idx="336">
                  <c:v>2.1130181000512825E-7</c:v>
                </c:pt>
                <c:pt idx="337">
                  <c:v>2.2150842672660761E-7</c:v>
                </c:pt>
                <c:pt idx="338">
                  <c:v>2.3187966629843352E-7</c:v>
                </c:pt>
                <c:pt idx="339">
                  <c:v>2.4241552872060576E-7</c:v>
                </c:pt>
                <c:pt idx="340">
                  <c:v>2.531160139931245E-7</c:v>
                </c:pt>
                <c:pt idx="341">
                  <c:v>2.6398112211598968E-7</c:v>
                </c:pt>
                <c:pt idx="342">
                  <c:v>2.7501085308920125E-7</c:v>
                </c:pt>
                <c:pt idx="343">
                  <c:v>2.8620520691275926E-7</c:v>
                </c:pt>
                <c:pt idx="344">
                  <c:v>2.9756418358666376E-7</c:v>
                </c:pt>
                <c:pt idx="345">
                  <c:v>3.090877831109147E-7</c:v>
                </c:pt>
                <c:pt idx="346">
                  <c:v>3.2077600548551204E-7</c:v>
                </c:pt>
                <c:pt idx="347">
                  <c:v>3.3262885071045581E-7</c:v>
                </c:pt>
                <c:pt idx="348">
                  <c:v>3.4464631878574603E-7</c:v>
                </c:pt>
                <c:pt idx="349">
                  <c:v>3.5682840971138274E-7</c:v>
                </c:pt>
                <c:pt idx="350">
                  <c:v>3.6917512348736584E-7</c:v>
                </c:pt>
                <c:pt idx="351">
                  <c:v>3.8168646011369543E-7</c:v>
                </c:pt>
                <c:pt idx="352">
                  <c:v>3.943624195903713E-7</c:v>
                </c:pt>
                <c:pt idx="353">
                  <c:v>4.0720300191739383E-7</c:v>
                </c:pt>
                <c:pt idx="354">
                  <c:v>4.2020820709476269E-7</c:v>
                </c:pt>
                <c:pt idx="355">
                  <c:v>4.33378035122478E-7</c:v>
                </c:pt>
                <c:pt idx="356">
                  <c:v>4.4671248600053974E-7</c:v>
                </c:pt>
                <c:pt idx="357">
                  <c:v>4.6021155972894783E-7</c:v>
                </c:pt>
                <c:pt idx="358">
                  <c:v>4.7387525630770256E-7</c:v>
                </c:pt>
                <c:pt idx="359">
                  <c:v>4.8770357573680363E-7</c:v>
                </c:pt>
                <c:pt idx="360">
                  <c:v>5.0169651801625114E-7</c:v>
                </c:pt>
                <c:pt idx="361">
                  <c:v>5.1585408314604499E-7</c:v>
                </c:pt>
                <c:pt idx="362">
                  <c:v>5.3017627112618538E-7</c:v>
                </c:pt>
                <c:pt idx="363">
                  <c:v>5.4466308195667222E-7</c:v>
                </c:pt>
                <c:pt idx="364">
                  <c:v>5.5931451563750549E-7</c:v>
                </c:pt>
                <c:pt idx="365">
                  <c:v>5.7413057216868521E-7</c:v>
                </c:pt>
                <c:pt idx="366">
                  <c:v>5.8911125155021127E-7</c:v>
                </c:pt>
                <c:pt idx="367">
                  <c:v>6.0425655378208387E-7</c:v>
                </c:pt>
                <c:pt idx="368">
                  <c:v>6.1956647886430291E-7</c:v>
                </c:pt>
                <c:pt idx="369">
                  <c:v>6.3504102679686839E-7</c:v>
                </c:pt>
                <c:pt idx="370">
                  <c:v>6.5068019757978021E-7</c:v>
                </c:pt>
                <c:pt idx="371">
                  <c:v>6.6648399121303857E-7</c:v>
                </c:pt>
                <c:pt idx="372">
                  <c:v>6.8245240769664338E-7</c:v>
                </c:pt>
                <c:pt idx="373">
                  <c:v>6.9858544703059452E-7</c:v>
                </c:pt>
                <c:pt idx="374">
                  <c:v>7.1488310921489221E-7</c:v>
                </c:pt>
                <c:pt idx="375">
                  <c:v>7.3134539424953624E-7</c:v>
                </c:pt>
                <c:pt idx="376">
                  <c:v>7.4797230213452671E-7</c:v>
                </c:pt>
                <c:pt idx="377">
                  <c:v>7.6476383286986361E-7</c:v>
                </c:pt>
                <c:pt idx="378">
                  <c:v>7.8171998645554707E-7</c:v>
                </c:pt>
                <c:pt idx="379">
                  <c:v>7.9884076289157696E-7</c:v>
                </c:pt>
                <c:pt idx="380">
                  <c:v>8.161261621779533E-7</c:v>
                </c:pt>
                <c:pt idx="381">
                  <c:v>8.3357618431467597E-7</c:v>
                </c:pt>
                <c:pt idx="382">
                  <c:v>8.5119082930174519E-7</c:v>
                </c:pt>
                <c:pt idx="383">
                  <c:v>8.6897009713916075E-7</c:v>
                </c:pt>
                <c:pt idx="384">
                  <c:v>8.8691398782692275E-7</c:v>
                </c:pt>
                <c:pt idx="385">
                  <c:v>9.0502250136503108E-7</c:v>
                </c:pt>
                <c:pt idx="386">
                  <c:v>9.2329563775348596E-7</c:v>
                </c:pt>
                <c:pt idx="387">
                  <c:v>9.4173339699228738E-7</c:v>
                </c:pt>
                <c:pt idx="388">
                  <c:v>9.6033577908143525E-7</c:v>
                </c:pt>
                <c:pt idx="389">
                  <c:v>9.7910278402092935E-7</c:v>
                </c:pt>
                <c:pt idx="390">
                  <c:v>9.9803441181077021E-7</c:v>
                </c:pt>
                <c:pt idx="391">
                  <c:v>1.0171306624509574E-6</c:v>
                </c:pt>
                <c:pt idx="392">
                  <c:v>1.0363915359414909E-6</c:v>
                </c:pt>
                <c:pt idx="393">
                  <c:v>1.0558170322823708E-6</c:v>
                </c:pt>
                <c:pt idx="394">
                  <c:v>1.0754071514735974E-6</c:v>
                </c:pt>
                <c:pt idx="395">
                  <c:v>1.0951618935151699E-6</c:v>
                </c:pt>
                <c:pt idx="396">
                  <c:v>1.1150812584070892E-6</c:v>
                </c:pt>
                <c:pt idx="397">
                  <c:v>1.1351652461493553E-6</c:v>
                </c:pt>
                <c:pt idx="398">
                  <c:v>1.1554138567419673E-6</c:v>
                </c:pt>
                <c:pt idx="399">
                  <c:v>1.175827090184926E-6</c:v>
                </c:pt>
                <c:pt idx="400">
                  <c:v>1.196404946478231E-6</c:v>
                </c:pt>
                <c:pt idx="401">
                  <c:v>1.2171474256218824E-6</c:v>
                </c:pt>
                <c:pt idx="402">
                  <c:v>1.2380545276158806E-6</c:v>
                </c:pt>
                <c:pt idx="403">
                  <c:v>1.2591262524602246E-6</c:v>
                </c:pt>
                <c:pt idx="404">
                  <c:v>1.2803626001549155E-6</c:v>
                </c:pt>
                <c:pt idx="405">
                  <c:v>1.301763570699953E-6</c:v>
                </c:pt>
                <c:pt idx="406">
                  <c:v>1.3233291640953365E-6</c:v>
                </c:pt>
                <c:pt idx="407">
                  <c:v>1.3450593803410668E-6</c:v>
                </c:pt>
                <c:pt idx="408">
                  <c:v>1.3669542194371434E-6</c:v>
                </c:pt>
                <c:pt idx="409">
                  <c:v>1.3890136813835663E-6</c:v>
                </c:pt>
                <c:pt idx="410">
                  <c:v>1.411237766180336E-6</c:v>
                </c:pt>
                <c:pt idx="411">
                  <c:v>1.4336264738274516E-6</c:v>
                </c:pt>
                <c:pt idx="412">
                  <c:v>1.4561798043249139E-6</c:v>
                </c:pt>
                <c:pt idx="413">
                  <c:v>1.4788977576727226E-6</c:v>
                </c:pt>
                <c:pt idx="414">
                  <c:v>1.5017803338708776E-6</c:v>
                </c:pt>
                <c:pt idx="415">
                  <c:v>1.5248275329193794E-6</c:v>
                </c:pt>
                <c:pt idx="416">
                  <c:v>1.5480393548182271E-6</c:v>
                </c:pt>
                <c:pt idx="417">
                  <c:v>1.5714157995674216E-6</c:v>
                </c:pt>
                <c:pt idx="418">
                  <c:v>1.5949568671669624E-6</c:v>
                </c:pt>
                <c:pt idx="419">
                  <c:v>1.6186625576168499E-6</c:v>
                </c:pt>
                <c:pt idx="420">
                  <c:v>1.6425328709170838E-6</c:v>
                </c:pt>
                <c:pt idx="421">
                  <c:v>1.6665678070676644E-6</c:v>
                </c:pt>
                <c:pt idx="422">
                  <c:v>1.690767366068591E-6</c:v>
                </c:pt>
                <c:pt idx="423">
                  <c:v>1.7151315479198643E-6</c:v>
                </c:pt>
                <c:pt idx="424">
                  <c:v>1.739660352621484E-6</c:v>
                </c:pt>
                <c:pt idx="425">
                  <c:v>1.7643537801734499E-6</c:v>
                </c:pt>
                <c:pt idx="426">
                  <c:v>1.7892118305757627E-6</c:v>
                </c:pt>
                <c:pt idx="427">
                  <c:v>1.8142345038284213E-6</c:v>
                </c:pt>
                <c:pt idx="428">
                  <c:v>1.8394217999314268E-6</c:v>
                </c:pt>
                <c:pt idx="429">
                  <c:v>1.8647737188847785E-6</c:v>
                </c:pt>
                <c:pt idx="430">
                  <c:v>1.8902902606884766E-6</c:v>
                </c:pt>
                <c:pt idx="431">
                  <c:v>1.9159714253425214E-6</c:v>
                </c:pt>
                <c:pt idx="432">
                  <c:v>1.9418172128469122E-6</c:v>
                </c:pt>
                <c:pt idx="433">
                  <c:v>1.9678276232016497E-6</c:v>
                </c:pt>
                <c:pt idx="434">
                  <c:v>1.9940026564067336E-6</c:v>
                </c:pt>
                <c:pt idx="435">
                  <c:v>2.0203423124621637E-6</c:v>
                </c:pt>
                <c:pt idx="436">
                  <c:v>2.0468465913679411E-6</c:v>
                </c:pt>
                <c:pt idx="437">
                  <c:v>2.0735154931240644E-6</c:v>
                </c:pt>
                <c:pt idx="438">
                  <c:v>2.1003490177305344E-6</c:v>
                </c:pt>
                <c:pt idx="439">
                  <c:v>2.1273471651873504E-6</c:v>
                </c:pt>
                <c:pt idx="440">
                  <c:v>2.1545099354945131E-6</c:v>
                </c:pt>
                <c:pt idx="441">
                  <c:v>2.1818373286520226E-6</c:v>
                </c:pt>
                <c:pt idx="442">
                  <c:v>2.2093293446598779E-6</c:v>
                </c:pt>
                <c:pt idx="443">
                  <c:v>2.2369859835180801E-6</c:v>
                </c:pt>
                <c:pt idx="444">
                  <c:v>2.2648072452266286E-6</c:v>
                </c:pt>
                <c:pt idx="445">
                  <c:v>2.2927931297855234E-6</c:v>
                </c:pt>
                <c:pt idx="446">
                  <c:v>2.3209436371947645E-6</c:v>
                </c:pt>
                <c:pt idx="447">
                  <c:v>2.349258767454352E-6</c:v>
                </c:pt>
                <c:pt idx="448">
                  <c:v>2.3777385205642862E-6</c:v>
                </c:pt>
                <c:pt idx="449">
                  <c:v>2.4063828965245668E-6</c:v>
                </c:pt>
                <c:pt idx="450">
                  <c:v>2.4351918953351937E-6</c:v>
                </c:pt>
                <c:pt idx="451">
                  <c:v>2.464165516996167E-6</c:v>
                </c:pt>
                <c:pt idx="452">
                  <c:v>2.4933037615074866E-6</c:v>
                </c:pt>
                <c:pt idx="453">
                  <c:v>2.5226066288691529E-6</c:v>
                </c:pt>
                <c:pt idx="454">
                  <c:v>2.5520741190811656E-6</c:v>
                </c:pt>
                <c:pt idx="455">
                  <c:v>2.5817062321435246E-6</c:v>
                </c:pt>
                <c:pt idx="456">
                  <c:v>2.6115029680562304E-6</c:v>
                </c:pt>
                <c:pt idx="457">
                  <c:v>2.6414643268192829E-6</c:v>
                </c:pt>
                <c:pt idx="458">
                  <c:v>2.6715903084326813E-6</c:v>
                </c:pt>
                <c:pt idx="459">
                  <c:v>2.7018809128964265E-6</c:v>
                </c:pt>
                <c:pt idx="460">
                  <c:v>2.7323361402105176E-6</c:v>
                </c:pt>
                <c:pt idx="461">
                  <c:v>2.7629559903749555E-6</c:v>
                </c:pt>
                <c:pt idx="462">
                  <c:v>2.7937404633897401E-6</c:v>
                </c:pt>
                <c:pt idx="463">
                  <c:v>2.8246895592548707E-6</c:v>
                </c:pt>
                <c:pt idx="464">
                  <c:v>2.855803277970348E-6</c:v>
                </c:pt>
                <c:pt idx="465">
                  <c:v>2.8870816195361712E-6</c:v>
                </c:pt>
                <c:pt idx="466">
                  <c:v>2.9185245839523412E-6</c:v>
                </c:pt>
                <c:pt idx="467">
                  <c:v>2.9501321712188579E-6</c:v>
                </c:pt>
                <c:pt idx="468">
                  <c:v>2.9819043813357206E-6</c:v>
                </c:pt>
                <c:pt idx="469">
                  <c:v>3.01384121430293E-6</c:v>
                </c:pt>
                <c:pt idx="470">
                  <c:v>3.0459426701204861E-6</c:v>
                </c:pt>
                <c:pt idx="471">
                  <c:v>3.0782087487883886E-6</c:v>
                </c:pt>
                <c:pt idx="472">
                  <c:v>3.1106394503066374E-6</c:v>
                </c:pt>
                <c:pt idx="473">
                  <c:v>3.1432347746752326E-6</c:v>
                </c:pt>
                <c:pt idx="474">
                  <c:v>3.1759947218941741E-6</c:v>
                </c:pt>
                <c:pt idx="475">
                  <c:v>3.2089192919634624E-6</c:v>
                </c:pt>
                <c:pt idx="476">
                  <c:v>3.242008484883097E-6</c:v>
                </c:pt>
                <c:pt idx="477">
                  <c:v>3.2752623006530779E-6</c:v>
                </c:pt>
                <c:pt idx="478">
                  <c:v>3.3086807392734052E-6</c:v>
                </c:pt>
                <c:pt idx="479">
                  <c:v>3.3422638007440788E-6</c:v>
                </c:pt>
                <c:pt idx="480">
                  <c:v>3.3760114850650991E-6</c:v>
                </c:pt>
                <c:pt idx="481">
                  <c:v>3.4099237922364658E-6</c:v>
                </c:pt>
                <c:pt idx="482">
                  <c:v>3.4440007222581789E-6</c:v>
                </c:pt>
                <c:pt idx="483">
                  <c:v>3.4782422751302382E-6</c:v>
                </c:pt>
                <c:pt idx="484">
                  <c:v>3.5126484508526439E-6</c:v>
                </c:pt>
                <c:pt idx="485">
                  <c:v>3.5472192494253964E-6</c:v>
                </c:pt>
                <c:pt idx="486">
                  <c:v>3.5819546708484952E-6</c:v>
                </c:pt>
                <c:pt idx="487">
                  <c:v>3.6168547151219403E-6</c:v>
                </c:pt>
                <c:pt idx="488">
                  <c:v>3.6519193822457318E-6</c:v>
                </c:pt>
                <c:pt idx="489">
                  <c:v>3.6871486722198696E-6</c:v>
                </c:pt>
                <c:pt idx="490">
                  <c:v>3.7225425850443542E-6</c:v>
                </c:pt>
                <c:pt idx="491">
                  <c:v>3.7581011207191847E-6</c:v>
                </c:pt>
                <c:pt idx="492">
                  <c:v>3.7938242792443619E-6</c:v>
                </c:pt>
                <c:pt idx="493">
                  <c:v>3.8297120606198859E-6</c:v>
                </c:pt>
                <c:pt idx="494">
                  <c:v>3.8657644648457558E-6</c:v>
                </c:pt>
                <c:pt idx="495">
                  <c:v>3.9019814919219725E-6</c:v>
                </c:pt>
                <c:pt idx="496">
                  <c:v>3.938363141848535E-6</c:v>
                </c:pt>
                <c:pt idx="497">
                  <c:v>3.9749094146254444E-6</c:v>
                </c:pt>
                <c:pt idx="498">
                  <c:v>4.0116203102527005E-6</c:v>
                </c:pt>
                <c:pt idx="499">
                  <c:v>4.0484958287303025E-6</c:v>
                </c:pt>
                <c:pt idx="500">
                  <c:v>4.0855359700582521E-6</c:v>
                </c:pt>
                <c:pt idx="501">
                  <c:v>4.1227407342365476E-6</c:v>
                </c:pt>
                <c:pt idx="502">
                  <c:v>4.1601101212651899E-6</c:v>
                </c:pt>
                <c:pt idx="503">
                  <c:v>4.1976441311441781E-6</c:v>
                </c:pt>
                <c:pt idx="504">
                  <c:v>4.235342763873513E-6</c:v>
                </c:pt>
                <c:pt idx="505">
                  <c:v>4.2732060194531947E-6</c:v>
                </c:pt>
                <c:pt idx="506">
                  <c:v>4.3112338978832224E-6</c:v>
                </c:pt>
                <c:pt idx="507">
                  <c:v>4.3494263991635968E-6</c:v>
                </c:pt>
                <c:pt idx="508">
                  <c:v>4.3877835232943171E-6</c:v>
                </c:pt>
                <c:pt idx="509">
                  <c:v>4.4263052702753841E-6</c:v>
                </c:pt>
                <c:pt idx="510">
                  <c:v>4.4649916401067979E-6</c:v>
                </c:pt>
                <c:pt idx="511">
                  <c:v>4.5038426327885576E-6</c:v>
                </c:pt>
                <c:pt idx="512">
                  <c:v>4.5428582483206641E-6</c:v>
                </c:pt>
                <c:pt idx="513">
                  <c:v>4.5820384867031165E-6</c:v>
                </c:pt>
                <c:pt idx="514">
                  <c:v>4.6213833479359157E-6</c:v>
                </c:pt>
                <c:pt idx="515">
                  <c:v>4.6608928320190616E-6</c:v>
                </c:pt>
                <c:pt idx="516">
                  <c:v>4.7005669389525534E-6</c:v>
                </c:pt>
                <c:pt idx="517">
                  <c:v>4.740405668736392E-6</c:v>
                </c:pt>
                <c:pt idx="518">
                  <c:v>4.7804090213705765E-6</c:v>
                </c:pt>
                <c:pt idx="519">
                  <c:v>4.8205769968551078E-6</c:v>
                </c:pt>
                <c:pt idx="520">
                  <c:v>4.8609095951899858E-6</c:v>
                </c:pt>
                <c:pt idx="521">
                  <c:v>4.9014068163752097E-6</c:v>
                </c:pt>
                <c:pt idx="522">
                  <c:v>4.9420686604107804E-6</c:v>
                </c:pt>
                <c:pt idx="523">
                  <c:v>4.982895127296697E-6</c:v>
                </c:pt>
                <c:pt idx="524">
                  <c:v>5.0238862170329603E-6</c:v>
                </c:pt>
                <c:pt idx="525">
                  <c:v>5.0650419296195705E-6</c:v>
                </c:pt>
                <c:pt idx="526">
                  <c:v>5.1063622650565265E-6</c:v>
                </c:pt>
                <c:pt idx="527">
                  <c:v>5.1478472233438293E-6</c:v>
                </c:pt>
                <c:pt idx="528">
                  <c:v>5.189496804481478E-6</c:v>
                </c:pt>
                <c:pt idx="529">
                  <c:v>5.2313110084694734E-6</c:v>
                </c:pt>
                <c:pt idx="530">
                  <c:v>5.2732898353078156E-6</c:v>
                </c:pt>
                <c:pt idx="531">
                  <c:v>5.3154332849965038E-6</c:v>
                </c:pt>
                <c:pt idx="532">
                  <c:v>5.3577413575355387E-6</c:v>
                </c:pt>
                <c:pt idx="533">
                  <c:v>5.4002140529249195E-6</c:v>
                </c:pt>
                <c:pt idx="534">
                  <c:v>5.442851371164647E-6</c:v>
                </c:pt>
                <c:pt idx="535">
                  <c:v>5.4856533122547213E-6</c:v>
                </c:pt>
                <c:pt idx="536">
                  <c:v>5.5286198761951424E-6</c:v>
                </c:pt>
                <c:pt idx="537">
                  <c:v>5.5717510629859102E-6</c:v>
                </c:pt>
                <c:pt idx="538">
                  <c:v>5.615046872627024E-6</c:v>
                </c:pt>
                <c:pt idx="539">
                  <c:v>5.6585073051184845E-6</c:v>
                </c:pt>
                <c:pt idx="540">
                  <c:v>5.7021323604602909E-6</c:v>
                </c:pt>
                <c:pt idx="541">
                  <c:v>5.7459220386524441E-6</c:v>
                </c:pt>
                <c:pt idx="542">
                  <c:v>5.789876339694944E-6</c:v>
                </c:pt>
                <c:pt idx="543">
                  <c:v>5.8339952635877899E-6</c:v>
                </c:pt>
                <c:pt idx="544">
                  <c:v>5.8782788103309825E-6</c:v>
                </c:pt>
                <c:pt idx="545">
                  <c:v>5.922726979924521E-6</c:v>
                </c:pt>
                <c:pt idx="546">
                  <c:v>5.9673397723684063E-6</c:v>
                </c:pt>
                <c:pt idx="547">
                  <c:v>6.0121171876626383E-6</c:v>
                </c:pt>
                <c:pt idx="548">
                  <c:v>6.0570592258072163E-6</c:v>
                </c:pt>
                <c:pt idx="549">
                  <c:v>6.102165886802141E-6</c:v>
                </c:pt>
                <c:pt idx="550">
                  <c:v>6.1474371706474116E-6</c:v>
                </c:pt>
                <c:pt idx="551">
                  <c:v>6.192873077343029E-6</c:v>
                </c:pt>
                <c:pt idx="552">
                  <c:v>6.2384736068889931E-6</c:v>
                </c:pt>
                <c:pt idx="553">
                  <c:v>6.2842387592853031E-6</c:v>
                </c:pt>
                <c:pt idx="554">
                  <c:v>6.33016853453196E-6</c:v>
                </c:pt>
                <c:pt idx="555">
                  <c:v>6.3762629326289627E-6</c:v>
                </c:pt>
                <c:pt idx="556">
                  <c:v>6.4225219535763121E-6</c:v>
                </c:pt>
                <c:pt idx="557">
                  <c:v>6.4689455973740084E-6</c:v>
                </c:pt>
                <c:pt idx="558">
                  <c:v>6.5155338640220505E-6</c:v>
                </c:pt>
                <c:pt idx="559">
                  <c:v>6.5622867535204394E-6</c:v>
                </c:pt>
                <c:pt idx="560">
                  <c:v>6.6092042658691743E-6</c:v>
                </c:pt>
                <c:pt idx="561">
                  <c:v>6.6562864010682558E-6</c:v>
                </c:pt>
                <c:pt idx="562">
                  <c:v>6.7035331591176842E-6</c:v>
                </c:pt>
                <c:pt idx="563">
                  <c:v>6.7509445400174584E-6</c:v>
                </c:pt>
                <c:pt idx="564">
                  <c:v>6.7985205437675794E-6</c:v>
                </c:pt>
                <c:pt idx="565">
                  <c:v>6.8462611703680464E-6</c:v>
                </c:pt>
                <c:pt idx="566">
                  <c:v>6.89416641981886E-6</c:v>
                </c:pt>
                <c:pt idx="567">
                  <c:v>6.9422362921200205E-6</c:v>
                </c:pt>
                <c:pt idx="568">
                  <c:v>6.9904707872715268E-6</c:v>
                </c:pt>
                <c:pt idx="569">
                  <c:v>7.0388699052733799E-6</c:v>
                </c:pt>
                <c:pt idx="570">
                  <c:v>7.087433646125579E-6</c:v>
                </c:pt>
                <c:pt idx="571">
                  <c:v>7.1361620098281247E-6</c:v>
                </c:pt>
                <c:pt idx="572">
                  <c:v>7.1850549963810173E-6</c:v>
                </c:pt>
                <c:pt idx="573">
                  <c:v>7.2341126057842557E-6</c:v>
                </c:pt>
                <c:pt idx="574">
                  <c:v>7.2833348380378409E-6</c:v>
                </c:pt>
                <c:pt idx="575">
                  <c:v>7.3327216931417721E-6</c:v>
                </c:pt>
                <c:pt idx="576">
                  <c:v>7.3822731710960499E-6</c:v>
                </c:pt>
                <c:pt idx="577">
                  <c:v>7.4319892719006746E-6</c:v>
                </c:pt>
                <c:pt idx="578">
                  <c:v>7.4818699955556451E-6</c:v>
                </c:pt>
                <c:pt idx="579">
                  <c:v>7.5319153420609624E-6</c:v>
                </c:pt>
                <c:pt idx="580">
                  <c:v>7.4350601034063539E-6</c:v>
                </c:pt>
                <c:pt idx="581">
                  <c:v>7.3385224229112672E-6</c:v>
                </c:pt>
                <c:pt idx="582">
                  <c:v>7.2423023005757041E-6</c:v>
                </c:pt>
                <c:pt idx="583">
                  <c:v>7.1463997363996655E-6</c:v>
                </c:pt>
                <c:pt idx="584">
                  <c:v>7.0508147303831496E-6</c:v>
                </c:pt>
                <c:pt idx="585">
                  <c:v>6.9555472825261582E-6</c:v>
                </c:pt>
                <c:pt idx="586">
                  <c:v>6.8605973928286878E-6</c:v>
                </c:pt>
                <c:pt idx="587">
                  <c:v>6.7659650612907418E-6</c:v>
                </c:pt>
                <c:pt idx="588">
                  <c:v>6.6716502879123195E-6</c:v>
                </c:pt>
                <c:pt idx="589">
                  <c:v>6.5776530726934207E-6</c:v>
                </c:pt>
                <c:pt idx="590">
                  <c:v>6.4839734156340456E-6</c:v>
                </c:pt>
                <c:pt idx="591">
                  <c:v>6.3906113167341923E-6</c:v>
                </c:pt>
                <c:pt idx="592">
                  <c:v>6.2975667759938626E-6</c:v>
                </c:pt>
                <c:pt idx="593">
                  <c:v>6.2048397934130566E-6</c:v>
                </c:pt>
                <c:pt idx="594">
                  <c:v>6.1124303689917741E-6</c:v>
                </c:pt>
                <c:pt idx="595">
                  <c:v>6.0203385027300161E-6</c:v>
                </c:pt>
                <c:pt idx="596">
                  <c:v>5.92856419462778E-6</c:v>
                </c:pt>
                <c:pt idx="597">
                  <c:v>5.8371074446850674E-6</c:v>
                </c:pt>
                <c:pt idx="598">
                  <c:v>5.7459682529018776E-6</c:v>
                </c:pt>
                <c:pt idx="599">
                  <c:v>5.6551466192782115E-6</c:v>
                </c:pt>
                <c:pt idx="600">
                  <c:v>5.5646425438140689E-6</c:v>
                </c:pt>
                <c:pt idx="601">
                  <c:v>5.4744560265094499E-6</c:v>
                </c:pt>
                <c:pt idx="602">
                  <c:v>5.3845870673643536E-6</c:v>
                </c:pt>
                <c:pt idx="603">
                  <c:v>5.295035666378781E-6</c:v>
                </c:pt>
                <c:pt idx="604">
                  <c:v>5.2058018235527311E-6</c:v>
                </c:pt>
                <c:pt idx="605">
                  <c:v>5.1168855388862048E-6</c:v>
                </c:pt>
                <c:pt idx="606">
                  <c:v>5.0282868123792021E-6</c:v>
                </c:pt>
                <c:pt idx="607">
                  <c:v>4.9400056440317229E-6</c:v>
                </c:pt>
                <c:pt idx="608">
                  <c:v>4.8520420338437666E-6</c:v>
                </c:pt>
                <c:pt idx="609">
                  <c:v>4.7643959818153338E-6</c:v>
                </c:pt>
                <c:pt idx="610">
                  <c:v>4.6770674879464238E-6</c:v>
                </c:pt>
                <c:pt idx="611">
                  <c:v>4.5900565522370382E-6</c:v>
                </c:pt>
                <c:pt idx="612">
                  <c:v>4.5033631746871754E-6</c:v>
                </c:pt>
                <c:pt idx="613">
                  <c:v>4.4169873552968353E-6</c:v>
                </c:pt>
                <c:pt idx="614">
                  <c:v>4.3309290940660188E-6</c:v>
                </c:pt>
                <c:pt idx="615">
                  <c:v>4.2451883909947259E-6</c:v>
                </c:pt>
                <c:pt idx="616">
                  <c:v>4.1597652460829566E-6</c:v>
                </c:pt>
                <c:pt idx="617">
                  <c:v>4.0746596593307101E-6</c:v>
                </c:pt>
                <c:pt idx="618">
                  <c:v>3.989871630737988E-6</c:v>
                </c:pt>
                <c:pt idx="619">
                  <c:v>3.9054011603047877E-6</c:v>
                </c:pt>
                <c:pt idx="620">
                  <c:v>3.8212482480311111E-6</c:v>
                </c:pt>
                <c:pt idx="621">
                  <c:v>3.7374128939169581E-6</c:v>
                </c:pt>
                <c:pt idx="622">
                  <c:v>3.6538950979623283E-6</c:v>
                </c:pt>
                <c:pt idx="623">
                  <c:v>3.570694860167222E-6</c:v>
                </c:pt>
                <c:pt idx="624">
                  <c:v>3.487812180531639E-6</c:v>
                </c:pt>
                <c:pt idx="625">
                  <c:v>3.4052470590555795E-6</c:v>
                </c:pt>
                <c:pt idx="626">
                  <c:v>3.3229994957390428E-6</c:v>
                </c:pt>
                <c:pt idx="627">
                  <c:v>3.2410694905820296E-6</c:v>
                </c:pt>
                <c:pt idx="628">
                  <c:v>3.1594570435845401E-6</c:v>
                </c:pt>
                <c:pt idx="629">
                  <c:v>3.0781621547465733E-6</c:v>
                </c:pt>
                <c:pt idx="630">
                  <c:v>2.9971848240681301E-6</c:v>
                </c:pt>
                <c:pt idx="631">
                  <c:v>2.9165250515492105E-6</c:v>
                </c:pt>
                <c:pt idx="632">
                  <c:v>2.8361828371898141E-6</c:v>
                </c:pt>
                <c:pt idx="633">
                  <c:v>2.7561581809899408E-6</c:v>
                </c:pt>
                <c:pt idx="634">
                  <c:v>2.6764510829495908E-6</c:v>
                </c:pt>
                <c:pt idx="635">
                  <c:v>2.5970615430687643E-6</c:v>
                </c:pt>
                <c:pt idx="636">
                  <c:v>2.5179895613474614E-6</c:v>
                </c:pt>
                <c:pt idx="637">
                  <c:v>2.4392351377856813E-6</c:v>
                </c:pt>
                <c:pt idx="638">
                  <c:v>2.3607982723834247E-6</c:v>
                </c:pt>
                <c:pt idx="639">
                  <c:v>2.2826789651406913E-6</c:v>
                </c:pt>
                <c:pt idx="640">
                  <c:v>2.2048772160574811E-6</c:v>
                </c:pt>
                <c:pt idx="641">
                  <c:v>2.1273930251337945E-6</c:v>
                </c:pt>
                <c:pt idx="642">
                  <c:v>2.0502263923696315E-6</c:v>
                </c:pt>
                <c:pt idx="643">
                  <c:v>1.9733773177649913E-6</c:v>
                </c:pt>
                <c:pt idx="644">
                  <c:v>1.8968458013198746E-6</c:v>
                </c:pt>
                <c:pt idx="645">
                  <c:v>1.8206318430342811E-6</c:v>
                </c:pt>
                <c:pt idx="646">
                  <c:v>1.7447354429082108E-6</c:v>
                </c:pt>
                <c:pt idx="647">
                  <c:v>1.6691566009416636E-6</c:v>
                </c:pt>
                <c:pt idx="648">
                  <c:v>1.5938953171346401E-6</c:v>
                </c:pt>
                <c:pt idx="649">
                  <c:v>1.5189515914871397E-6</c:v>
                </c:pt>
                <c:pt idx="650">
                  <c:v>1.4443254239991629E-6</c:v>
                </c:pt>
                <c:pt idx="651">
                  <c:v>1.3700168146707089E-6</c:v>
                </c:pt>
                <c:pt idx="652">
                  <c:v>1.2960257635017784E-6</c:v>
                </c:pt>
                <c:pt idx="653">
                  <c:v>1.2223522704923716E-6</c:v>
                </c:pt>
                <c:pt idx="654">
                  <c:v>1.1489963356424875E-6</c:v>
                </c:pt>
                <c:pt idx="655">
                  <c:v>1.075957958952127E-6</c:v>
                </c:pt>
                <c:pt idx="656">
                  <c:v>1.0032371404212897E-6</c:v>
                </c:pt>
                <c:pt idx="657">
                  <c:v>9.3083388004997603E-7</c:v>
                </c:pt>
                <c:pt idx="658">
                  <c:v>8.5874817783818525E-7</c:v>
                </c:pt>
                <c:pt idx="659">
                  <c:v>7.8698003378591786E-7</c:v>
                </c:pt>
                <c:pt idx="660">
                  <c:v>7.1552944789317396E-7</c:v>
                </c:pt>
                <c:pt idx="661">
                  <c:v>6.4439642015995324E-7</c:v>
                </c:pt>
                <c:pt idx="662">
                  <c:v>5.7358095058625579E-7</c:v>
                </c:pt>
                <c:pt idx="663">
                  <c:v>5.0308303917208161E-7</c:v>
                </c:pt>
                <c:pt idx="664">
                  <c:v>4.3290268591743072E-7</c:v>
                </c:pt>
                <c:pt idx="665">
                  <c:v>3.630398908223031E-7</c:v>
                </c:pt>
                <c:pt idx="666">
                  <c:v>2.9349465388669887E-7</c:v>
                </c:pt>
                <c:pt idx="667">
                  <c:v>2.2426697511061792E-7</c:v>
                </c:pt>
                <c:pt idx="668">
                  <c:v>1.5535685449406024E-7</c:v>
                </c:pt>
                <c:pt idx="669">
                  <c:v>8.6764292037025844E-8</c:v>
                </c:pt>
                <c:pt idx="670">
                  <c:v>1.848928773951479E-8</c:v>
                </c:pt>
                <c:pt idx="671">
                  <c:v>-4.9468158398472986E-8</c:v>
                </c:pt>
                <c:pt idx="672">
                  <c:v>-1.1710804637693747E-7</c:v>
                </c:pt>
                <c:pt idx="673">
                  <c:v>-1.8443037619587865E-7</c:v>
                </c:pt>
                <c:pt idx="674">
                  <c:v>-2.5143514785529655E-7</c:v>
                </c:pt>
                <c:pt idx="675">
                  <c:v>-3.1812236135519118E-7</c:v>
                </c:pt>
                <c:pt idx="676">
                  <c:v>-3.8449201669556247E-7</c:v>
                </c:pt>
                <c:pt idx="677">
                  <c:v>-4.5054411387641049E-7</c:v>
                </c:pt>
                <c:pt idx="678">
                  <c:v>-5.1627865289773517E-7</c:v>
                </c:pt>
                <c:pt idx="679">
                  <c:v>-5.8169563375953658E-7</c:v>
                </c:pt>
                <c:pt idx="680">
                  <c:v>-6.4679505646181481E-7</c:v>
                </c:pt>
                <c:pt idx="681">
                  <c:v>-7.1157692100456956E-7</c:v>
                </c:pt>
                <c:pt idx="682">
                  <c:v>-7.7604122738780102E-7</c:v>
                </c:pt>
                <c:pt idx="683">
                  <c:v>-8.4018797561150932E-7</c:v>
                </c:pt>
                <c:pt idx="684">
                  <c:v>-9.0401716567569423E-7</c:v>
                </c:pt>
                <c:pt idx="685">
                  <c:v>-9.6752879758035586E-7</c:v>
                </c:pt>
                <c:pt idx="686">
                  <c:v>-1.0307228713254942E-6</c:v>
                </c:pt>
                <c:pt idx="687">
                  <c:v>-1.0935993869111094E-6</c:v>
                </c:pt>
                <c:pt idx="688">
                  <c:v>-1.156158344337201E-6</c:v>
                </c:pt>
                <c:pt idx="689">
                  <c:v>-1.2183997436037694E-6</c:v>
                </c:pt>
                <c:pt idx="690">
                  <c:v>-1.2803235847108146E-6</c:v>
                </c:pt>
                <c:pt idx="691">
                  <c:v>-1.3419298676583363E-6</c:v>
                </c:pt>
                <c:pt idx="692">
                  <c:v>-1.4032185924463348E-6</c:v>
                </c:pt>
                <c:pt idx="693">
                  <c:v>-1.4641897590748101E-6</c:v>
                </c:pt>
                <c:pt idx="694">
                  <c:v>-1.5248433675437622E-6</c:v>
                </c:pt>
                <c:pt idx="695">
                  <c:v>-1.5851794178531907E-6</c:v>
                </c:pt>
                <c:pt idx="696">
                  <c:v>-1.6451979100030961E-6</c:v>
                </c:pt>
                <c:pt idx="697">
                  <c:v>-1.7048988439934783E-6</c:v>
                </c:pt>
                <c:pt idx="698">
                  <c:v>-1.7642822198243373E-6</c:v>
                </c:pt>
                <c:pt idx="699">
                  <c:v>-1.8233480374956727E-6</c:v>
                </c:pt>
                <c:pt idx="700">
                  <c:v>-1.882096297007485E-6</c:v>
                </c:pt>
                <c:pt idx="701">
                  <c:v>-1.9405269983597741E-6</c:v>
                </c:pt>
                <c:pt idx="702">
                  <c:v>-1.9986401415525395E-6</c:v>
                </c:pt>
                <c:pt idx="703">
                  <c:v>-2.0564357265857814E-6</c:v>
                </c:pt>
                <c:pt idx="704">
                  <c:v>-2.1139137534595006E-6</c:v>
                </c:pt>
                <c:pt idx="705">
                  <c:v>-2.1710742221736961E-6</c:v>
                </c:pt>
                <c:pt idx="706">
                  <c:v>-2.2279171327283685E-6</c:v>
                </c:pt>
                <c:pt idx="707">
                  <c:v>-2.2844424851235177E-6</c:v>
                </c:pt>
                <c:pt idx="708">
                  <c:v>-2.3406502793591437E-6</c:v>
                </c:pt>
                <c:pt idx="709">
                  <c:v>-2.3965405154352466E-6</c:v>
                </c:pt>
                <c:pt idx="710">
                  <c:v>-2.4521131933518258E-6</c:v>
                </c:pt>
                <c:pt idx="711">
                  <c:v>-2.5073683131088815E-6</c:v>
                </c:pt>
                <c:pt idx="712">
                  <c:v>-2.562305874706414E-6</c:v>
                </c:pt>
                <c:pt idx="713">
                  <c:v>-2.6169258781444233E-6</c:v>
                </c:pt>
                <c:pt idx="714">
                  <c:v>-2.6712283234229094E-6</c:v>
                </c:pt>
                <c:pt idx="715">
                  <c:v>-2.7252132105418724E-6</c:v>
                </c:pt>
                <c:pt idx="716">
                  <c:v>-2.7788805395013118E-6</c:v>
                </c:pt>
                <c:pt idx="717">
                  <c:v>-2.832230310301228E-6</c:v>
                </c:pt>
                <c:pt idx="718">
                  <c:v>-2.885262522941621E-6</c:v>
                </c:pt>
                <c:pt idx="719">
                  <c:v>-2.9379771774224905E-6</c:v>
                </c:pt>
                <c:pt idx="720">
                  <c:v>-2.9903742737438368E-6</c:v>
                </c:pt>
                <c:pt idx="721">
                  <c:v>-3.0424538119056598E-6</c:v>
                </c:pt>
                <c:pt idx="722">
                  <c:v>-3.0942157919079593E-6</c:v>
                </c:pt>
                <c:pt idx="723">
                  <c:v>-3.1456602137507357E-6</c:v>
                </c:pt>
                <c:pt idx="724">
                  <c:v>-3.1967870774339884E-6</c:v>
                </c:pt>
                <c:pt idx="725">
                  <c:v>-3.2475963829577184E-6</c:v>
                </c:pt>
                <c:pt idx="726">
                  <c:v>-3.2980881303219248E-6</c:v>
                </c:pt>
                <c:pt idx="727">
                  <c:v>-3.348262319526608E-6</c:v>
                </c:pt>
                <c:pt idx="728">
                  <c:v>-3.398118950571768E-6</c:v>
                </c:pt>
                <c:pt idx="729">
                  <c:v>-3.4476580234574049E-6</c:v>
                </c:pt>
                <c:pt idx="730">
                  <c:v>-3.4968795381835182E-6</c:v>
                </c:pt>
                <c:pt idx="731">
                  <c:v>-3.5457834947501083E-6</c:v>
                </c:pt>
                <c:pt idx="732">
                  <c:v>-3.5943698931571752E-6</c:v>
                </c:pt>
                <c:pt idx="733">
                  <c:v>-3.6426387334047186E-6</c:v>
                </c:pt>
                <c:pt idx="734">
                  <c:v>-3.6905900154927387E-6</c:v>
                </c:pt>
                <c:pt idx="735">
                  <c:v>-3.7382237394212353E-6</c:v>
                </c:pt>
                <c:pt idx="736">
                  <c:v>-3.7855399051902091E-6</c:v>
                </c:pt>
                <c:pt idx="737">
                  <c:v>-3.8325385127996593E-6</c:v>
                </c:pt>
                <c:pt idx="738">
                  <c:v>-3.8792195622495864E-6</c:v>
                </c:pt>
                <c:pt idx="739">
                  <c:v>-3.9255830535399898E-6</c:v>
                </c:pt>
                <c:pt idx="740">
                  <c:v>-3.9716289866708697E-6</c:v>
                </c:pt>
                <c:pt idx="741">
                  <c:v>-4.0173573616422268E-6</c:v>
                </c:pt>
                <c:pt idx="742">
                  <c:v>-4.0627681784540603E-6</c:v>
                </c:pt>
                <c:pt idx="743">
                  <c:v>-4.1078614371063711E-6</c:v>
                </c:pt>
                <c:pt idx="744">
                  <c:v>-4.1526371375991583E-6</c:v>
                </c:pt>
                <c:pt idx="745">
                  <c:v>-4.1970952799324227E-6</c:v>
                </c:pt>
                <c:pt idx="746">
                  <c:v>-4.2412358641061627E-6</c:v>
                </c:pt>
                <c:pt idx="747">
                  <c:v>-4.2850588901203808E-6</c:v>
                </c:pt>
                <c:pt idx="748">
                  <c:v>-4.3285643579750744E-6</c:v>
                </c:pt>
                <c:pt idx="749">
                  <c:v>-4.3717522676702444E-6</c:v>
                </c:pt>
                <c:pt idx="750">
                  <c:v>-4.4146226192058926E-6</c:v>
                </c:pt>
                <c:pt idx="751">
                  <c:v>-4.4571754125820163E-6</c:v>
                </c:pt>
                <c:pt idx="752">
                  <c:v>-4.4994106477986172E-6</c:v>
                </c:pt>
                <c:pt idx="753">
                  <c:v>-4.5413283248556946E-6</c:v>
                </c:pt>
                <c:pt idx="754">
                  <c:v>-4.5829284437532492E-6</c:v>
                </c:pt>
                <c:pt idx="755">
                  <c:v>-4.6242110044912793E-6</c:v>
                </c:pt>
                <c:pt idx="756">
                  <c:v>-4.6651760070697876E-6</c:v>
                </c:pt>
                <c:pt idx="757">
                  <c:v>-4.7058234514887723E-6</c:v>
                </c:pt>
                <c:pt idx="758">
                  <c:v>-4.7461533377482325E-6</c:v>
                </c:pt>
                <c:pt idx="759">
                  <c:v>-4.7861656658481708E-6</c:v>
                </c:pt>
                <c:pt idx="760">
                  <c:v>-4.8258604357885847E-6</c:v>
                </c:pt>
                <c:pt idx="761">
                  <c:v>-4.8652376475694758E-6</c:v>
                </c:pt>
                <c:pt idx="762">
                  <c:v>-4.9042973011908442E-6</c:v>
                </c:pt>
                <c:pt idx="763">
                  <c:v>-4.943039396652689E-6</c:v>
                </c:pt>
                <c:pt idx="764">
                  <c:v>-4.9814639339550102E-6</c:v>
                </c:pt>
                <c:pt idx="765">
                  <c:v>-5.0195709130978078E-6</c:v>
                </c:pt>
                <c:pt idx="766">
                  <c:v>-5.0573603340810826E-6</c:v>
                </c:pt>
                <c:pt idx="767">
                  <c:v>-5.0948321969048339E-6</c:v>
                </c:pt>
                <c:pt idx="768">
                  <c:v>-5.1319865015690624E-6</c:v>
                </c:pt>
                <c:pt idx="769">
                  <c:v>-5.1688232480737664E-6</c:v>
                </c:pt>
                <c:pt idx="770">
                  <c:v>-5.2053424364189486E-6</c:v>
                </c:pt>
                <c:pt idx="771">
                  <c:v>-5.2415440666046063E-6</c:v>
                </c:pt>
                <c:pt idx="772">
                  <c:v>-5.2774281386307413E-6</c:v>
                </c:pt>
                <c:pt idx="773">
                  <c:v>-5.3129946524973526E-6</c:v>
                </c:pt>
                <c:pt idx="774">
                  <c:v>-5.3482436082044412E-6</c:v>
                </c:pt>
                <c:pt idx="775">
                  <c:v>-5.3831750057520063E-6</c:v>
                </c:pt>
                <c:pt idx="776">
                  <c:v>-5.4177888451400477E-6</c:v>
                </c:pt>
                <c:pt idx="777">
                  <c:v>-5.4520851263685655E-6</c:v>
                </c:pt>
                <c:pt idx="778">
                  <c:v>-5.4860638494375606E-6</c:v>
                </c:pt>
                <c:pt idx="779">
                  <c:v>-5.519725014347033E-6</c:v>
                </c:pt>
                <c:pt idx="780">
                  <c:v>-5.5530686210969809E-6</c:v>
                </c:pt>
                <c:pt idx="781">
                  <c:v>-5.5860946696874068E-6</c:v>
                </c:pt>
                <c:pt idx="782">
                  <c:v>-5.6188031601183084E-6</c:v>
                </c:pt>
                <c:pt idx="783">
                  <c:v>-5.6511940923896872E-6</c:v>
                </c:pt>
                <c:pt idx="784">
                  <c:v>-5.6832674665015424E-6</c:v>
                </c:pt>
                <c:pt idx="785">
                  <c:v>-5.715023282453874E-6</c:v>
                </c:pt>
                <c:pt idx="786">
                  <c:v>-5.7464615402466829E-6</c:v>
                </c:pt>
                <c:pt idx="787">
                  <c:v>-5.7775822398799681E-6</c:v>
                </c:pt>
                <c:pt idx="788">
                  <c:v>-5.8083853813537307E-6</c:v>
                </c:pt>
                <c:pt idx="789">
                  <c:v>-5.8388709646679696E-6</c:v>
                </c:pt>
                <c:pt idx="790">
                  <c:v>-5.8690389898226849E-6</c:v>
                </c:pt>
                <c:pt idx="791">
                  <c:v>-5.8988894568178775E-6</c:v>
                </c:pt>
                <c:pt idx="792">
                  <c:v>-5.9284223656535456E-6</c:v>
                </c:pt>
                <c:pt idx="793">
                  <c:v>-5.9576377163296919E-6</c:v>
                </c:pt>
                <c:pt idx="794">
                  <c:v>-5.9865355088463136E-6</c:v>
                </c:pt>
                <c:pt idx="795">
                  <c:v>-6.0151157432034127E-6</c:v>
                </c:pt>
                <c:pt idx="796">
                  <c:v>-6.043378419400989E-6</c:v>
                </c:pt>
                <c:pt idx="797">
                  <c:v>-6.0713235374390417E-6</c:v>
                </c:pt>
                <c:pt idx="798">
                  <c:v>-6.0989510973175708E-6</c:v>
                </c:pt>
                <c:pt idx="799">
                  <c:v>-6.1262610990365763E-6</c:v>
                </c:pt>
                <c:pt idx="800">
                  <c:v>-6.153253542596059E-6</c:v>
                </c:pt>
                <c:pt idx="801">
                  <c:v>-6.1799284279960182E-6</c:v>
                </c:pt>
                <c:pt idx="802">
                  <c:v>-6.2062857552364538E-6</c:v>
                </c:pt>
                <c:pt idx="803">
                  <c:v>-6.2323255243173666E-6</c:v>
                </c:pt>
                <c:pt idx="804">
                  <c:v>-6.2580477352387567E-6</c:v>
                </c:pt>
                <c:pt idx="805">
                  <c:v>-6.2834523880006223E-6</c:v>
                </c:pt>
                <c:pt idx="806">
                  <c:v>-6.3085394826029643E-6</c:v>
                </c:pt>
                <c:pt idx="807">
                  <c:v>-6.3333090190457845E-6</c:v>
                </c:pt>
                <c:pt idx="808">
                  <c:v>-6.357760997329081E-6</c:v>
                </c:pt>
                <c:pt idx="809">
                  <c:v>-6.3818954174528539E-6</c:v>
                </c:pt>
                <c:pt idx="810">
                  <c:v>-6.4057122794171033E-6</c:v>
                </c:pt>
                <c:pt idx="811">
                  <c:v>-6.429211583221829E-6</c:v>
                </c:pt>
                <c:pt idx="812">
                  <c:v>-6.4523933288670329E-6</c:v>
                </c:pt>
                <c:pt idx="813">
                  <c:v>-6.4752575163527131E-6</c:v>
                </c:pt>
                <c:pt idx="814">
                  <c:v>-6.4978041456788689E-6</c:v>
                </c:pt>
                <c:pt idx="815">
                  <c:v>-6.520033216845502E-6</c:v>
                </c:pt>
                <c:pt idx="816">
                  <c:v>-6.5419447298526123E-6</c:v>
                </c:pt>
                <c:pt idx="817">
                  <c:v>-6.563538684700199E-6</c:v>
                </c:pt>
                <c:pt idx="818">
                  <c:v>-6.5848150813882621E-6</c:v>
                </c:pt>
                <c:pt idx="819">
                  <c:v>-6.6057739199168025E-6</c:v>
                </c:pt>
                <c:pt idx="820">
                  <c:v>-6.6264152002858184E-6</c:v>
                </c:pt>
                <c:pt idx="821">
                  <c:v>-6.6467389224953124E-6</c:v>
                </c:pt>
                <c:pt idx="822">
                  <c:v>-6.666745086545282E-6</c:v>
                </c:pt>
                <c:pt idx="823">
                  <c:v>-6.6864336924357289E-6</c:v>
                </c:pt>
                <c:pt idx="824">
                  <c:v>-6.7058047401666521E-6</c:v>
                </c:pt>
                <c:pt idx="825">
                  <c:v>-6.7248582297380526E-6</c:v>
                </c:pt>
                <c:pt idx="826">
                  <c:v>-6.7435941611499303E-6</c:v>
                </c:pt>
                <c:pt idx="827">
                  <c:v>-6.7620125344022836E-6</c:v>
                </c:pt>
                <c:pt idx="828">
                  <c:v>-6.7801133494951142E-6</c:v>
                </c:pt>
                <c:pt idx="829">
                  <c:v>-6.7978966064284203E-6</c:v>
                </c:pt>
                <c:pt idx="830">
                  <c:v>-6.8153623052022045E-6</c:v>
                </c:pt>
                <c:pt idx="831">
                  <c:v>-6.8325104458164651E-6</c:v>
                </c:pt>
                <c:pt idx="832">
                  <c:v>-6.8493410282712021E-6</c:v>
                </c:pt>
                <c:pt idx="833">
                  <c:v>-6.8658540525664156E-6</c:v>
                </c:pt>
                <c:pt idx="834">
                  <c:v>-6.8820495187021071E-6</c:v>
                </c:pt>
                <c:pt idx="835">
                  <c:v>-6.8979274266782741E-6</c:v>
                </c:pt>
                <c:pt idx="836">
                  <c:v>-6.9134877764949185E-6</c:v>
                </c:pt>
                <c:pt idx="837">
                  <c:v>-6.9287305681520384E-6</c:v>
                </c:pt>
                <c:pt idx="838">
                  <c:v>-6.9436558016496355E-6</c:v>
                </c:pt>
                <c:pt idx="839">
                  <c:v>-6.9582634769877099E-6</c:v>
                </c:pt>
                <c:pt idx="840">
                  <c:v>-6.9725535941662607E-6</c:v>
                </c:pt>
                <c:pt idx="841">
                  <c:v>-6.9865261531852887E-6</c:v>
                </c:pt>
                <c:pt idx="842">
                  <c:v>-7.0001811540447923E-6</c:v>
                </c:pt>
                <c:pt idx="843">
                  <c:v>-7.0135185967447723E-6</c:v>
                </c:pt>
                <c:pt idx="844">
                  <c:v>-7.0265384812852304E-6</c:v>
                </c:pt>
                <c:pt idx="845">
                  <c:v>-7.0392408076661649E-6</c:v>
                </c:pt>
                <c:pt idx="846">
                  <c:v>-7.051625575887575E-6</c:v>
                </c:pt>
                <c:pt idx="847">
                  <c:v>-7.0636927859494623E-6</c:v>
                </c:pt>
                <c:pt idx="848">
                  <c:v>-7.0754424378518277E-6</c:v>
                </c:pt>
                <c:pt idx="849">
                  <c:v>-7.0868745315946687E-6</c:v>
                </c:pt>
                <c:pt idx="850">
                  <c:v>-7.0979890671779861E-6</c:v>
                </c:pt>
                <c:pt idx="851">
                  <c:v>-7.1087860446017807E-6</c:v>
                </c:pt>
                <c:pt idx="852">
                  <c:v>-7.1192654638660509E-6</c:v>
                </c:pt>
                <c:pt idx="853">
                  <c:v>-7.1294273249707992E-6</c:v>
                </c:pt>
                <c:pt idx="854">
                  <c:v>-7.1392716279160239E-6</c:v>
                </c:pt>
                <c:pt idx="855">
                  <c:v>-7.148798372701725E-6</c:v>
                </c:pt>
                <c:pt idx="856">
                  <c:v>-7.1580075593279025E-6</c:v>
                </c:pt>
                <c:pt idx="857">
                  <c:v>-7.166899187794558E-6</c:v>
                </c:pt>
                <c:pt idx="858">
                  <c:v>-7.1754732581016892E-6</c:v>
                </c:pt>
                <c:pt idx="859">
                  <c:v>-7.1837297702492976E-6</c:v>
                </c:pt>
                <c:pt idx="860">
                  <c:v>-7.1916687242373824E-6</c:v>
                </c:pt>
                <c:pt idx="861">
                  <c:v>-7.1992901200659428E-6</c:v>
                </c:pt>
                <c:pt idx="862">
                  <c:v>-7.2065939577349812E-6</c:v>
                </c:pt>
                <c:pt idx="863">
                  <c:v>-7.213580237244497E-6</c:v>
                </c:pt>
                <c:pt idx="864">
                  <c:v>-7.2202489585944882E-6</c:v>
                </c:pt>
                <c:pt idx="865">
                  <c:v>-7.2266001217849559E-6</c:v>
                </c:pt>
                <c:pt idx="866">
                  <c:v>-7.2326337268159017E-6</c:v>
                </c:pt>
                <c:pt idx="867">
                  <c:v>-7.2383497736873239E-6</c:v>
                </c:pt>
                <c:pt idx="868">
                  <c:v>-7.2437482623992216E-6</c:v>
                </c:pt>
                <c:pt idx="869">
                  <c:v>-7.2488291929515966E-6</c:v>
                </c:pt>
                <c:pt idx="870">
                  <c:v>-7.253592565344448E-6</c:v>
                </c:pt>
                <c:pt idx="871">
                  <c:v>-7.2580383795777766E-6</c:v>
                </c:pt>
                <c:pt idx="872">
                  <c:v>-7.2621666356515825E-6</c:v>
                </c:pt>
                <c:pt idx="873">
                  <c:v>-7.265977333565864E-6</c:v>
                </c:pt>
                <c:pt idx="874">
                  <c:v>-7.2694704733206227E-6</c:v>
                </c:pt>
                <c:pt idx="875">
                  <c:v>-7.2726460549158586E-6</c:v>
                </c:pt>
                <c:pt idx="876">
                  <c:v>-7.275504078351571E-6</c:v>
                </c:pt>
                <c:pt idx="877">
                  <c:v>-7.2780445436277598E-6</c:v>
                </c:pt>
                <c:pt idx="878">
                  <c:v>-7.2802674507444249E-6</c:v>
                </c:pt>
                <c:pt idx="879">
                  <c:v>-7.2821727997015665E-6</c:v>
                </c:pt>
                <c:pt idx="880">
                  <c:v>-7.2837605904991853E-6</c:v>
                </c:pt>
                <c:pt idx="881">
                  <c:v>-7.2850308231372814E-6</c:v>
                </c:pt>
                <c:pt idx="882">
                  <c:v>-7.285983497615853E-6</c:v>
                </c:pt>
                <c:pt idx="883">
                  <c:v>-7.2866186139349019E-6</c:v>
                </c:pt>
                <c:pt idx="884">
                  <c:v>-7.2869361720944281E-6</c:v>
                </c:pt>
                <c:pt idx="885">
                  <c:v>-7.2869361720944306E-6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66.64259900985563</c:v>
                </c:pt>
                <c:pt idx="1">
                  <c:v>66.642626468959179</c:v>
                </c:pt>
                <c:pt idx="2">
                  <c:v>66.642708846201927</c:v>
                </c:pt>
                <c:pt idx="3">
                  <c:v>66.642846141380218</c:v>
                </c:pt>
                <c:pt idx="4">
                  <c:v>66.643038354154641</c:v>
                </c:pt>
                <c:pt idx="5">
                  <c:v>66.643285484050011</c:v>
                </c:pt>
                <c:pt idx="6">
                  <c:v>66.643587530455392</c:v>
                </c:pt>
                <c:pt idx="7">
                  <c:v>66.643944492624101</c:v>
                </c:pt>
                <c:pt idx="8">
                  <c:v>66.644356369673716</c:v>
                </c:pt>
                <c:pt idx="9">
                  <c:v>66.6448231605861</c:v>
                </c:pt>
                <c:pt idx="10">
                  <c:v>66.645344864207345</c:v>
                </c:pt>
                <c:pt idx="11">
                  <c:v>66.645921479247917</c:v>
                </c:pt>
                <c:pt idx="12">
                  <c:v>66.646553004282552</c:v>
                </c:pt>
                <c:pt idx="13">
                  <c:v>66.647239437750329</c:v>
                </c:pt>
                <c:pt idx="14">
                  <c:v>66.647980777954686</c:v>
                </c:pt>
                <c:pt idx="15">
                  <c:v>66.648777023063403</c:v>
                </c:pt>
                <c:pt idx="16">
                  <c:v>66.649628171108702</c:v>
                </c:pt>
                <c:pt idx="17">
                  <c:v>66.650534219987193</c:v>
                </c:pt>
                <c:pt idx="18">
                  <c:v>66.651495167459927</c:v>
                </c:pt>
                <c:pt idx="19">
                  <c:v>66.652511011152455</c:v>
                </c:pt>
                <c:pt idx="20">
                  <c:v>66.653581748554814</c:v>
                </c:pt>
                <c:pt idx="21">
                  <c:v>66.654707377021566</c:v>
                </c:pt>
                <c:pt idx="22">
                  <c:v>66.655887893771862</c:v>
                </c:pt>
                <c:pt idx="23">
                  <c:v>66.65712329588942</c:v>
                </c:pt>
                <c:pt idx="24">
                  <c:v>66.658413580322645</c:v>
                </c:pt>
                <c:pt idx="25">
                  <c:v>66.659758743884552</c:v>
                </c:pt>
                <c:pt idx="26">
                  <c:v>66.66115878325293</c:v>
                </c:pt>
                <c:pt idx="27">
                  <c:v>66.662613694970275</c:v>
                </c:pt>
                <c:pt idx="28">
                  <c:v>66.664123475443915</c:v>
                </c:pt>
                <c:pt idx="29">
                  <c:v>66.665688120946015</c:v>
                </c:pt>
                <c:pt idx="30">
                  <c:v>66.667307627613596</c:v>
                </c:pt>
                <c:pt idx="31">
                  <c:v>66.668981991448632</c:v>
                </c:pt>
                <c:pt idx="32">
                  <c:v>66.67071120831811</c:v>
                </c:pt>
                <c:pt idx="33">
                  <c:v>66.672495273954013</c:v>
                </c:pt>
                <c:pt idx="34">
                  <c:v>66.674334183953434</c:v>
                </c:pt>
                <c:pt idx="35">
                  <c:v>66.676227933778591</c:v>
                </c:pt>
                <c:pt idx="36">
                  <c:v>66.678176518756914</c:v>
                </c:pt>
                <c:pt idx="37">
                  <c:v>66.680179934081082</c:v>
                </c:pt>
                <c:pt idx="38">
                  <c:v>66.682238174809086</c:v>
                </c:pt>
                <c:pt idx="39">
                  <c:v>66.684351235864312</c:v>
                </c:pt>
                <c:pt idx="40">
                  <c:v>66.686519112035569</c:v>
                </c:pt>
                <c:pt idx="41">
                  <c:v>66.688741797977158</c:v>
                </c:pt>
                <c:pt idx="42">
                  <c:v>66.691019288208977</c:v>
                </c:pt>
                <c:pt idx="43">
                  <c:v>66.693351577116516</c:v>
                </c:pt>
                <c:pt idx="44">
                  <c:v>66.695738658951029</c:v>
                </c:pt>
                <c:pt idx="45">
                  <c:v>66.698180527829493</c:v>
                </c:pt>
                <c:pt idx="46">
                  <c:v>66.700677177734747</c:v>
                </c:pt>
                <c:pt idx="47">
                  <c:v>66.70322860251558</c:v>
                </c:pt>
                <c:pt idx="48">
                  <c:v>66.705834795886744</c:v>
                </c:pt>
                <c:pt idx="49">
                  <c:v>66.708495751429069</c:v>
                </c:pt>
                <c:pt idx="50">
                  <c:v>66.711211462589546</c:v>
                </c:pt>
                <c:pt idx="51">
                  <c:v>66.713981922681427</c:v>
                </c:pt>
                <c:pt idx="52">
                  <c:v>66.716807124884227</c:v>
                </c:pt>
                <c:pt idx="53">
                  <c:v>66.719687062243892</c:v>
                </c:pt>
                <c:pt idx="54">
                  <c:v>66.722621727672859</c:v>
                </c:pt>
                <c:pt idx="55">
                  <c:v>66.725611113950123</c:v>
                </c:pt>
                <c:pt idx="56">
                  <c:v>66.728655213721339</c:v>
                </c:pt>
                <c:pt idx="57">
                  <c:v>66.731754019498922</c:v>
                </c:pt>
                <c:pt idx="58">
                  <c:v>66.734907523662116</c:v>
                </c:pt>
                <c:pt idx="59">
                  <c:v>66.738115718457124</c:v>
                </c:pt>
                <c:pt idx="60">
                  <c:v>66.741378595997162</c:v>
                </c:pt>
                <c:pt idx="61">
                  <c:v>66.744696148262562</c:v>
                </c:pt>
                <c:pt idx="62">
                  <c:v>66.748068367100913</c:v>
                </c:pt>
                <c:pt idx="63">
                  <c:v>66.751495244227101</c:v>
                </c:pt>
                <c:pt idx="64">
                  <c:v>66.754976771223468</c:v>
                </c:pt>
                <c:pt idx="65">
                  <c:v>66.758512939539841</c:v>
                </c:pt>
                <c:pt idx="66">
                  <c:v>66.762103740493743</c:v>
                </c:pt>
                <c:pt idx="67">
                  <c:v>66.765749165270378</c:v>
                </c:pt>
                <c:pt idx="68">
                  <c:v>66.769449204922836</c:v>
                </c:pt>
                <c:pt idx="69">
                  <c:v>66.773203850372141</c:v>
                </c:pt>
                <c:pt idx="70">
                  <c:v>66.777013092407401</c:v>
                </c:pt>
                <c:pt idx="71">
                  <c:v>66.780876921685902</c:v>
                </c:pt>
                <c:pt idx="72">
                  <c:v>66.784795328733225</c:v>
                </c:pt>
                <c:pt idx="73">
                  <c:v>66.788768303943328</c:v>
                </c:pt>
                <c:pt idx="74">
                  <c:v>66.792795837578765</c:v>
                </c:pt>
                <c:pt idx="75">
                  <c:v>66.796877919770679</c:v>
                </c:pt>
                <c:pt idx="76">
                  <c:v>66.801014540519006</c:v>
                </c:pt>
                <c:pt idx="77">
                  <c:v>66.805205689692542</c:v>
                </c:pt>
                <c:pt idx="78">
                  <c:v>66.809451357029118</c:v>
                </c:pt>
                <c:pt idx="79">
                  <c:v>66.813751532135697</c:v>
                </c:pt>
                <c:pt idx="80">
                  <c:v>66.818106204488515</c:v>
                </c:pt>
                <c:pt idx="81">
                  <c:v>66.822515363433155</c:v>
                </c:pt>
                <c:pt idx="82">
                  <c:v>66.826978998184785</c:v>
                </c:pt>
                <c:pt idx="83">
                  <c:v>66.831497097828162</c:v>
                </c:pt>
                <c:pt idx="84">
                  <c:v>66.836069651317842</c:v>
                </c:pt>
                <c:pt idx="85">
                  <c:v>66.840696647478339</c:v>
                </c:pt>
                <c:pt idx="86">
                  <c:v>66.845378075004177</c:v>
                </c:pt>
                <c:pt idx="87">
                  <c:v>66.850113922460068</c:v>
                </c:pt>
                <c:pt idx="88">
                  <c:v>66.854904178281075</c:v>
                </c:pt>
                <c:pt idx="89">
                  <c:v>66.859748830772716</c:v>
                </c:pt>
                <c:pt idx="90">
                  <c:v>66.86464786811112</c:v>
                </c:pt>
                <c:pt idx="91">
                  <c:v>66.869601278343168</c:v>
                </c:pt>
                <c:pt idx="92">
                  <c:v>66.874609049386649</c:v>
                </c:pt>
                <c:pt idx="93">
                  <c:v>66.879671169030388</c:v>
                </c:pt>
                <c:pt idx="94">
                  <c:v>66.884787624934376</c:v>
                </c:pt>
                <c:pt idx="95">
                  <c:v>66.889958404629994</c:v>
                </c:pt>
                <c:pt idx="96">
                  <c:v>66.895183495520058</c:v>
                </c:pt>
                <c:pt idx="97">
                  <c:v>66.900462884879076</c:v>
                </c:pt>
                <c:pt idx="98">
                  <c:v>66.905796559853343</c:v>
                </c:pt>
                <c:pt idx="99">
                  <c:v>66.911184507461044</c:v>
                </c:pt>
                <c:pt idx="100">
                  <c:v>66.916626714592553</c:v>
                </c:pt>
                <c:pt idx="101">
                  <c:v>66.922123168010472</c:v>
                </c:pt>
                <c:pt idx="102">
                  <c:v>66.927673854349806</c:v>
                </c:pt>
                <c:pt idx="103">
                  <c:v>66.933278760118185</c:v>
                </c:pt>
                <c:pt idx="104">
                  <c:v>66.93893787169597</c:v>
                </c:pt>
                <c:pt idx="105">
                  <c:v>66.944651175336418</c:v>
                </c:pt>
                <c:pt idx="106">
                  <c:v>66.950418657165883</c:v>
                </c:pt>
                <c:pt idx="107">
                  <c:v>66.956240303183932</c:v>
                </c:pt>
                <c:pt idx="108">
                  <c:v>66.962116099263582</c:v>
                </c:pt>
                <c:pt idx="109">
                  <c:v>66.968046031151388</c:v>
                </c:pt>
                <c:pt idx="110">
                  <c:v>66.974030084467671</c:v>
                </c:pt>
                <c:pt idx="111">
                  <c:v>66.980068244706686</c:v>
                </c:pt>
                <c:pt idx="112">
                  <c:v>66.986160497236781</c:v>
                </c:pt>
                <c:pt idx="113">
                  <c:v>66.992306827300538</c:v>
                </c:pt>
                <c:pt idx="114">
                  <c:v>66.998507220015043</c:v>
                </c:pt>
                <c:pt idx="115">
                  <c:v>67.004761660371926</c:v>
                </c:pt>
                <c:pt idx="116">
                  <c:v>67.011070133237723</c:v>
                </c:pt>
                <c:pt idx="117">
                  <c:v>67.017432623353869</c:v>
                </c:pt>
                <c:pt idx="118">
                  <c:v>67.023849115337001</c:v>
                </c:pt>
                <c:pt idx="119">
                  <c:v>67.03031959367911</c:v>
                </c:pt>
                <c:pt idx="120">
                  <c:v>67.036844042747674</c:v>
                </c:pt>
                <c:pt idx="121">
                  <c:v>67.043422446785954</c:v>
                </c:pt>
                <c:pt idx="122">
                  <c:v>67.050054789913077</c:v>
                </c:pt>
                <c:pt idx="123">
                  <c:v>67.056741056124267</c:v>
                </c:pt>
                <c:pt idx="124">
                  <c:v>67.063481229291057</c:v>
                </c:pt>
                <c:pt idx="125">
                  <c:v>67.070275293161416</c:v>
                </c:pt>
                <c:pt idx="126">
                  <c:v>67.077123231360034</c:v>
                </c:pt>
                <c:pt idx="127">
                  <c:v>67.084025027388407</c:v>
                </c:pt>
                <c:pt idx="128">
                  <c:v>67.090980664625121</c:v>
                </c:pt>
                <c:pt idx="129">
                  <c:v>67.097990126326025</c:v>
                </c:pt>
                <c:pt idx="130">
                  <c:v>67.10505339562441</c:v>
                </c:pt>
                <c:pt idx="131">
                  <c:v>67.112170455531199</c:v>
                </c:pt>
                <c:pt idx="132">
                  <c:v>67.119341288935189</c:v>
                </c:pt>
                <c:pt idx="133">
                  <c:v>67.12656587860323</c:v>
                </c:pt>
                <c:pt idx="134">
                  <c:v>67.133844207180445</c:v>
                </c:pt>
                <c:pt idx="135">
                  <c:v>67.141176257190367</c:v>
                </c:pt>
                <c:pt idx="136">
                  <c:v>67.148562011035253</c:v>
                </c:pt>
                <c:pt idx="137">
                  <c:v>67.156001450996214</c:v>
                </c:pt>
                <c:pt idx="138">
                  <c:v>67.163494559233428</c:v>
                </c:pt>
                <c:pt idx="139">
                  <c:v>67.171041317786376</c:v>
                </c:pt>
                <c:pt idx="140">
                  <c:v>67.178641708574048</c:v>
                </c:pt>
                <c:pt idx="141">
                  <c:v>67.186295713395154</c:v>
                </c:pt>
                <c:pt idx="142">
                  <c:v>67.194003313928306</c:v>
                </c:pt>
                <c:pt idx="143">
                  <c:v>67.201764491732305</c:v>
                </c:pt>
                <c:pt idx="144">
                  <c:v>67.209579228246255</c:v>
                </c:pt>
                <c:pt idx="145">
                  <c:v>67.217447504789874</c:v>
                </c:pt>
                <c:pt idx="146">
                  <c:v>67.225369302563678</c:v>
                </c:pt>
                <c:pt idx="147">
                  <c:v>67.23334460264914</c:v>
                </c:pt>
                <c:pt idx="148">
                  <c:v>67.241373386009059</c:v>
                </c:pt>
                <c:pt idx="149">
                  <c:v>67.249455633487599</c:v>
                </c:pt>
                <c:pt idx="150">
                  <c:v>67.257591325810651</c:v>
                </c:pt>
                <c:pt idx="151">
                  <c:v>67.26578044358601</c:v>
                </c:pt>
                <c:pt idx="152">
                  <c:v>67.274022967303594</c:v>
                </c:pt>
                <c:pt idx="153">
                  <c:v>67.282318877335669</c:v>
                </c:pt>
                <c:pt idx="154">
                  <c:v>67.290668153937077</c:v>
                </c:pt>
                <c:pt idx="155">
                  <c:v>67.299070777245475</c:v>
                </c:pt>
                <c:pt idx="156">
                  <c:v>67.307526727281598</c:v>
                </c:pt>
                <c:pt idx="157">
                  <c:v>67.316035983949405</c:v>
                </c:pt>
                <c:pt idx="158">
                  <c:v>67.324598527036386</c:v>
                </c:pt>
                <c:pt idx="159">
                  <c:v>67.333214336213757</c:v>
                </c:pt>
                <c:pt idx="160">
                  <c:v>67.341883391036745</c:v>
                </c:pt>
                <c:pt idx="161">
                  <c:v>67.350605670944731</c:v>
                </c:pt>
                <c:pt idx="162">
                  <c:v>67.359381155261588</c:v>
                </c:pt>
                <c:pt idx="163">
                  <c:v>67.368209823195841</c:v>
                </c:pt>
                <c:pt idx="164">
                  <c:v>67.377091653840949</c:v>
                </c:pt>
                <c:pt idx="165">
                  <c:v>67.386026626175578</c:v>
                </c:pt>
                <c:pt idx="166">
                  <c:v>67.395014719063738</c:v>
                </c:pt>
                <c:pt idx="167">
                  <c:v>67.404055911255114</c:v>
                </c:pt>
                <c:pt idx="168">
                  <c:v>67.413150181385291</c:v>
                </c:pt>
                <c:pt idx="169">
                  <c:v>67.422297507975983</c:v>
                </c:pt>
                <c:pt idx="170">
                  <c:v>67.43149786943529</c:v>
                </c:pt>
                <c:pt idx="171">
                  <c:v>67.440751244057921</c:v>
                </c:pt>
                <c:pt idx="172">
                  <c:v>67.45005761002551</c:v>
                </c:pt>
                <c:pt idx="173">
                  <c:v>67.459416945406772</c:v>
                </c:pt>
                <c:pt idx="174">
                  <c:v>67.468829228157816</c:v>
                </c:pt>
                <c:pt idx="175">
                  <c:v>67.478294436122383</c:v>
                </c:pt>
                <c:pt idx="176">
                  <c:v>67.487812547032092</c:v>
                </c:pt>
                <c:pt idx="177">
                  <c:v>67.497383538506696</c:v>
                </c:pt>
                <c:pt idx="178">
                  <c:v>67.507007388054319</c:v>
                </c:pt>
                <c:pt idx="179">
                  <c:v>67.516684073071744</c:v>
                </c:pt>
                <c:pt idx="180">
                  <c:v>67.526413570844667</c:v>
                </c:pt>
                <c:pt idx="181">
                  <c:v>67.536195858547899</c:v>
                </c:pt>
                <c:pt idx="182">
                  <c:v>67.546030913245716</c:v>
                </c:pt>
                <c:pt idx="183">
                  <c:v>67.555918711892019</c:v>
                </c:pt>
                <c:pt idx="184">
                  <c:v>67.565859231330691</c:v>
                </c:pt>
                <c:pt idx="185">
                  <c:v>67.575852448295777</c:v>
                </c:pt>
                <c:pt idx="186">
                  <c:v>67.58589833941177</c:v>
                </c:pt>
                <c:pt idx="187">
                  <c:v>67.595996881193912</c:v>
                </c:pt>
                <c:pt idx="188">
                  <c:v>67.606148050048418</c:v>
                </c:pt>
                <c:pt idx="189">
                  <c:v>67.616351822272762</c:v>
                </c:pt>
                <c:pt idx="190">
                  <c:v>67.626608174055917</c:v>
                </c:pt>
                <c:pt idx="191">
                  <c:v>67.636917081478657</c:v>
                </c:pt>
                <c:pt idx="192">
                  <c:v>67.647278520513794</c:v>
                </c:pt>
                <c:pt idx="193">
                  <c:v>67.657692467026436</c:v>
                </c:pt>
                <c:pt idx="194">
                  <c:v>67.668158896774358</c:v>
                </c:pt>
                <c:pt idx="195">
                  <c:v>67.678677785408098</c:v>
                </c:pt>
                <c:pt idx="196">
                  <c:v>67.689249108471401</c:v>
                </c:pt>
                <c:pt idx="197">
                  <c:v>67.699872841401358</c:v>
                </c:pt>
                <c:pt idx="198">
                  <c:v>67.710548959528793</c:v>
                </c:pt>
                <c:pt idx="199">
                  <c:v>67.721277438078445</c:v>
                </c:pt>
                <c:pt idx="200">
                  <c:v>67.732058252169296</c:v>
                </c:pt>
                <c:pt idx="201">
                  <c:v>67.742891376814811</c:v>
                </c:pt>
                <c:pt idx="202">
                  <c:v>67.753776786923254</c:v>
                </c:pt>
                <c:pt idx="203">
                  <c:v>67.764714457297941</c:v>
                </c:pt>
                <c:pt idx="204">
                  <c:v>67.775704362637526</c:v>
                </c:pt>
                <c:pt idx="205">
                  <c:v>67.786746477536269</c:v>
                </c:pt>
                <c:pt idx="206">
                  <c:v>67.79784077648435</c:v>
                </c:pt>
                <c:pt idx="207">
                  <c:v>67.808987233868081</c:v>
                </c:pt>
                <c:pt idx="208">
                  <c:v>67.820185823970291</c:v>
                </c:pt>
                <c:pt idx="209">
                  <c:v>67.831436520970513</c:v>
                </c:pt>
                <c:pt idx="210">
                  <c:v>67.84273929894529</c:v>
                </c:pt>
                <c:pt idx="211">
                  <c:v>67.854094131868536</c:v>
                </c:pt>
                <c:pt idx="212">
                  <c:v>67.86550099361169</c:v>
                </c:pt>
                <c:pt idx="213">
                  <c:v>67.876959857944115</c:v>
                </c:pt>
                <c:pt idx="214">
                  <c:v>67.888470698533325</c:v>
                </c:pt>
                <c:pt idx="215">
                  <c:v>67.900033488945311</c:v>
                </c:pt>
                <c:pt idx="216">
                  <c:v>67.911648202644784</c:v>
                </c:pt>
                <c:pt idx="217">
                  <c:v>67.923314812995486</c:v>
                </c:pt>
                <c:pt idx="218">
                  <c:v>67.935033293260489</c:v>
                </c:pt>
                <c:pt idx="219">
                  <c:v>67.94680361660248</c:v>
                </c:pt>
                <c:pt idx="220">
                  <c:v>67.958625756084061</c:v>
                </c:pt>
                <c:pt idx="221">
                  <c:v>67.970499684668013</c:v>
                </c:pt>
                <c:pt idx="222">
                  <c:v>67.982425375217616</c:v>
                </c:pt>
                <c:pt idx="223">
                  <c:v>67.994402800496914</c:v>
                </c:pt>
                <c:pt idx="224">
                  <c:v>68.006431933171058</c:v>
                </c:pt>
                <c:pt idx="225">
                  <c:v>68.018512745806547</c:v>
                </c:pt>
                <c:pt idx="226">
                  <c:v>68.030645210871569</c:v>
                </c:pt>
                <c:pt idx="227">
                  <c:v>68.042829300736244</c:v>
                </c:pt>
                <c:pt idx="228">
                  <c:v>68.055064987672978</c:v>
                </c:pt>
                <c:pt idx="229">
                  <c:v>68.067352243856746</c:v>
                </c:pt>
                <c:pt idx="230">
                  <c:v>68.079691041365351</c:v>
                </c:pt>
                <c:pt idx="231">
                  <c:v>68.092081352179775</c:v>
                </c:pt>
                <c:pt idx="232">
                  <c:v>68.104523148184427</c:v>
                </c:pt>
                <c:pt idx="233">
                  <c:v>68.117016401167504</c:v>
                </c:pt>
                <c:pt idx="234">
                  <c:v>68.129561082821255</c:v>
                </c:pt>
                <c:pt idx="235">
                  <c:v>68.142157164742258</c:v>
                </c:pt>
                <c:pt idx="236">
                  <c:v>68.154804618431797</c:v>
                </c:pt>
                <c:pt idx="237">
                  <c:v>68.167503415296096</c:v>
                </c:pt>
                <c:pt idx="238">
                  <c:v>68.180253526646638</c:v>
                </c:pt>
                <c:pt idx="239">
                  <c:v>68.193054923700487</c:v>
                </c:pt>
                <c:pt idx="240">
                  <c:v>68.205907577580604</c:v>
                </c:pt>
                <c:pt idx="241">
                  <c:v>68.218811459316086</c:v>
                </c:pt>
                <c:pt idx="242">
                  <c:v>68.231766539842567</c:v>
                </c:pt>
                <c:pt idx="243">
                  <c:v>68.244772790002443</c:v>
                </c:pt>
                <c:pt idx="244">
                  <c:v>68.257830180545213</c:v>
                </c:pt>
                <c:pt idx="245">
                  <c:v>68.27093868212782</c:v>
                </c:pt>
                <c:pt idx="246">
                  <c:v>68.284098265314881</c:v>
                </c:pt>
                <c:pt idx="247">
                  <c:v>68.29730890057904</c:v>
                </c:pt>
                <c:pt idx="248">
                  <c:v>68.310570558301322</c:v>
                </c:pt>
                <c:pt idx="249">
                  <c:v>68.323883208771349</c:v>
                </c:pt>
                <c:pt idx="250">
                  <c:v>68.337246822187723</c:v>
                </c:pt>
                <c:pt idx="251">
                  <c:v>68.350661368658294</c:v>
                </c:pt>
                <c:pt idx="252">
                  <c:v>68.364126818200532</c:v>
                </c:pt>
                <c:pt idx="253">
                  <c:v>68.377643140741739</c:v>
                </c:pt>
                <c:pt idx="254">
                  <c:v>68.391210306119476</c:v>
                </c:pt>
                <c:pt idx="255">
                  <c:v>68.404828284081759</c:v>
                </c:pt>
                <c:pt idx="256">
                  <c:v>68.418497044287491</c:v>
                </c:pt>
                <c:pt idx="257">
                  <c:v>68.432216556306699</c:v>
                </c:pt>
                <c:pt idx="258">
                  <c:v>68.445986789620818</c:v>
                </c:pt>
                <c:pt idx="259">
                  <c:v>68.45980771362315</c:v>
                </c:pt>
                <c:pt idx="260">
                  <c:v>68.473679297619015</c:v>
                </c:pt>
                <c:pt idx="261">
                  <c:v>68.487601510826138</c:v>
                </c:pt>
                <c:pt idx="262">
                  <c:v>68.501574322374992</c:v>
                </c:pt>
                <c:pt idx="263">
                  <c:v>68.515597701309076</c:v>
                </c:pt>
                <c:pt idx="264">
                  <c:v>68.529671616585233</c:v>
                </c:pt>
                <c:pt idx="265">
                  <c:v>68.543796037074003</c:v>
                </c:pt>
                <c:pt idx="266">
                  <c:v>68.557970931559879</c:v>
                </c:pt>
                <c:pt idx="267">
                  <c:v>68.572196268741692</c:v>
                </c:pt>
                <c:pt idx="268">
                  <c:v>68.586472017232879</c:v>
                </c:pt>
                <c:pt idx="269">
                  <c:v>68.600798145561825</c:v>
                </c:pt>
                <c:pt idx="270">
                  <c:v>68.615174622172205</c:v>
                </c:pt>
                <c:pt idx="271">
                  <c:v>68.629601415423252</c:v>
                </c:pt>
                <c:pt idx="272">
                  <c:v>68.644078493590101</c:v>
                </c:pt>
                <c:pt idx="273">
                  <c:v>68.658605824864125</c:v>
                </c:pt>
                <c:pt idx="274">
                  <c:v>68.673183377353268</c:v>
                </c:pt>
                <c:pt idx="275">
                  <c:v>68.684996806062827</c:v>
                </c:pt>
                <c:pt idx="276">
                  <c:v>68.699653800160775</c:v>
                </c:pt>
                <c:pt idx="277">
                  <c:v>68.714362125379523</c:v>
                </c:pt>
                <c:pt idx="278">
                  <c:v>68.729121748763816</c:v>
                </c:pt>
                <c:pt idx="279">
                  <c:v>68.743932637271854</c:v>
                </c:pt>
                <c:pt idx="280">
                  <c:v>68.758794757775547</c:v>
                </c:pt>
                <c:pt idx="281">
                  <c:v>68.773708077060945</c:v>
                </c:pt>
                <c:pt idx="282">
                  <c:v>68.788672561828491</c:v>
                </c:pt>
                <c:pt idx="283">
                  <c:v>68.803688178693406</c:v>
                </c:pt>
                <c:pt idx="284">
                  <c:v>68.818754894186057</c:v>
                </c:pt>
                <c:pt idx="285">
                  <c:v>68.833872674752229</c:v>
                </c:pt>
                <c:pt idx="286">
                  <c:v>68.849041486753521</c:v>
                </c:pt>
                <c:pt idx="287">
                  <c:v>68.864261296467689</c:v>
                </c:pt>
                <c:pt idx="288">
                  <c:v>68.879532070088928</c:v>
                </c:pt>
                <c:pt idx="289">
                  <c:v>68.894853773728286</c:v>
                </c:pt>
                <c:pt idx="290">
                  <c:v>68.910226373413963</c:v>
                </c:pt>
                <c:pt idx="291">
                  <c:v>68.925649835091704</c:v>
                </c:pt>
                <c:pt idx="292">
                  <c:v>68.941124124625034</c:v>
                </c:pt>
                <c:pt idx="293">
                  <c:v>68.956649207795763</c:v>
                </c:pt>
                <c:pt idx="294">
                  <c:v>68.972225050304161</c:v>
                </c:pt>
                <c:pt idx="295">
                  <c:v>68.987851617769437</c:v>
                </c:pt>
                <c:pt idx="296">
                  <c:v>69.003528875729984</c:v>
                </c:pt>
                <c:pt idx="297">
                  <c:v>69.019256789643819</c:v>
                </c:pt>
                <c:pt idx="298">
                  <c:v>69.035035324888824</c:v>
                </c:pt>
                <c:pt idx="299">
                  <c:v>69.0508644467632</c:v>
                </c:pt>
                <c:pt idx="300">
                  <c:v>69.066744120485694</c:v>
                </c:pt>
                <c:pt idx="301">
                  <c:v>69.082674311196044</c:v>
                </c:pt>
                <c:pt idx="302">
                  <c:v>69.098654983955285</c:v>
                </c:pt>
                <c:pt idx="303">
                  <c:v>69.114686103746109</c:v>
                </c:pt>
                <c:pt idx="304">
                  <c:v>69.130767635473163</c:v>
                </c:pt>
                <c:pt idx="305">
                  <c:v>69.146899543963457</c:v>
                </c:pt>
                <c:pt idx="306">
                  <c:v>69.163081793966697</c:v>
                </c:pt>
                <c:pt idx="307">
                  <c:v>69.179314350155593</c:v>
                </c:pt>
                <c:pt idx="308">
                  <c:v>69.195597177126231</c:v>
                </c:pt>
                <c:pt idx="309">
                  <c:v>69.21193023939847</c:v>
                </c:pt>
                <c:pt idx="310">
                  <c:v>69.228313501416181</c:v>
                </c:pt>
                <c:pt idx="311">
                  <c:v>69.244746927547709</c:v>
                </c:pt>
                <c:pt idx="312">
                  <c:v>69.261230482086106</c:v>
                </c:pt>
                <c:pt idx="313">
                  <c:v>69.277764129249604</c:v>
                </c:pt>
                <c:pt idx="314">
                  <c:v>69.294347833181845</c:v>
                </c:pt>
                <c:pt idx="315">
                  <c:v>69.310981557952331</c:v>
                </c:pt>
                <c:pt idx="316">
                  <c:v>69.327665267556668</c:v>
                </c:pt>
                <c:pt idx="317">
                  <c:v>69.344398925917019</c:v>
                </c:pt>
                <c:pt idx="318">
                  <c:v>69.361182496882392</c:v>
                </c:pt>
                <c:pt idx="319">
                  <c:v>69.378015944228949</c:v>
                </c:pt>
                <c:pt idx="320">
                  <c:v>69.394899231660474</c:v>
                </c:pt>
                <c:pt idx="321">
                  <c:v>69.411832322808621</c:v>
                </c:pt>
                <c:pt idx="322">
                  <c:v>69.42881518123329</c:v>
                </c:pt>
                <c:pt idx="323">
                  <c:v>69.445847770422972</c:v>
                </c:pt>
                <c:pt idx="324">
                  <c:v>69.462930053795148</c:v>
                </c:pt>
                <c:pt idx="325">
                  <c:v>69.480061994696527</c:v>
                </c:pt>
                <c:pt idx="326">
                  <c:v>69.497243556403532</c:v>
                </c:pt>
                <c:pt idx="327">
                  <c:v>69.514474702122541</c:v>
                </c:pt>
                <c:pt idx="328">
                  <c:v>69.531755394990256</c:v>
                </c:pt>
                <c:pt idx="329">
                  <c:v>69.549085598074143</c:v>
                </c:pt>
                <c:pt idx="330">
                  <c:v>69.566465274372618</c:v>
                </c:pt>
                <c:pt idx="331">
                  <c:v>69.583894386815572</c:v>
                </c:pt>
                <c:pt idx="332">
                  <c:v>69.601372898264557</c:v>
                </c:pt>
                <c:pt idx="333">
                  <c:v>69.618900771513268</c:v>
                </c:pt>
                <c:pt idx="334">
                  <c:v>69.636477969287824</c:v>
                </c:pt>
                <c:pt idx="335">
                  <c:v>69.654104454247118</c:v>
                </c:pt>
                <c:pt idx="336">
                  <c:v>69.671780188983192</c:v>
                </c:pt>
                <c:pt idx="337">
                  <c:v>69.689505136021566</c:v>
                </c:pt>
                <c:pt idx="338">
                  <c:v>69.707279257821583</c:v>
                </c:pt>
                <c:pt idx="339">
                  <c:v>69.725102516776786</c:v>
                </c:pt>
                <c:pt idx="340">
                  <c:v>69.742974875215239</c:v>
                </c:pt>
                <c:pt idx="341">
                  <c:v>69.760896295399888</c:v>
                </c:pt>
                <c:pt idx="342">
                  <c:v>69.778866739528908</c:v>
                </c:pt>
                <c:pt idx="343">
                  <c:v>69.796886169736055</c:v>
                </c:pt>
                <c:pt idx="344">
                  <c:v>69.814954548091009</c:v>
                </c:pt>
                <c:pt idx="345">
                  <c:v>69.833071836599714</c:v>
                </c:pt>
                <c:pt idx="346">
                  <c:v>69.851237997204763</c:v>
                </c:pt>
                <c:pt idx="347">
                  <c:v>69.869452991785693</c:v>
                </c:pt>
                <c:pt idx="348">
                  <c:v>69.887716782159373</c:v>
                </c:pt>
                <c:pt idx="349">
                  <c:v>69.906029330080344</c:v>
                </c:pt>
                <c:pt idx="350">
                  <c:v>69.924390597241157</c:v>
                </c:pt>
                <c:pt idx="351">
                  <c:v>69.942800545272732</c:v>
                </c:pt>
                <c:pt idx="352">
                  <c:v>69.961259135744712</c:v>
                </c:pt>
                <c:pt idx="353">
                  <c:v>69.979766330165788</c:v>
                </c:pt>
                <c:pt idx="354">
                  <c:v>69.998322089984057</c:v>
                </c:pt>
                <c:pt idx="355">
                  <c:v>70.016926376587364</c:v>
                </c:pt>
                <c:pt idx="356">
                  <c:v>70.035579151303693</c:v>
                </c:pt>
                <c:pt idx="357">
                  <c:v>70.054280375401433</c:v>
                </c:pt>
                <c:pt idx="358">
                  <c:v>70.073030010089823</c:v>
                </c:pt>
                <c:pt idx="359">
                  <c:v>70.091828016519187</c:v>
                </c:pt>
                <c:pt idx="360">
                  <c:v>70.110674355781384</c:v>
                </c:pt>
                <c:pt idx="361">
                  <c:v>70.129568988910108</c:v>
                </c:pt>
                <c:pt idx="362">
                  <c:v>70.148511876881216</c:v>
                </c:pt>
                <c:pt idx="363">
                  <c:v>70.167502980613108</c:v>
                </c:pt>
                <c:pt idx="364">
                  <c:v>70.186542260967073</c:v>
                </c:pt>
                <c:pt idx="365">
                  <c:v>70.205629678747599</c:v>
                </c:pt>
                <c:pt idx="366">
                  <c:v>70.224765194702769</c:v>
                </c:pt>
                <c:pt idx="367">
                  <c:v>70.243948769524565</c:v>
                </c:pt>
                <c:pt idx="368">
                  <c:v>70.26318036384923</c:v>
                </c:pt>
                <c:pt idx="369">
                  <c:v>70.282459938257617</c:v>
                </c:pt>
                <c:pt idx="370">
                  <c:v>70.301787453275523</c:v>
                </c:pt>
                <c:pt idx="371">
                  <c:v>70.321162869374049</c:v>
                </c:pt>
                <c:pt idx="372">
                  <c:v>70.340586146969926</c:v>
                </c:pt>
                <c:pt idx="373">
                  <c:v>70.360057246425868</c:v>
                </c:pt>
                <c:pt idx="374">
                  <c:v>70.379576128050928</c:v>
                </c:pt>
                <c:pt idx="375">
                  <c:v>70.399142752100815</c:v>
                </c:pt>
                <c:pt idx="376">
                  <c:v>70.418757078778256</c:v>
                </c:pt>
                <c:pt idx="377">
                  <c:v>70.438419068233344</c:v>
                </c:pt>
                <c:pt idx="378">
                  <c:v>70.458128680563888</c:v>
                </c:pt>
                <c:pt idx="379">
                  <c:v>70.477885875815701</c:v>
                </c:pt>
                <c:pt idx="380">
                  <c:v>70.497690613982982</c:v>
                </c:pt>
                <c:pt idx="381">
                  <c:v>70.517542855008728</c:v>
                </c:pt>
                <c:pt idx="382">
                  <c:v>70.537442558784903</c:v>
                </c:pt>
                <c:pt idx="383">
                  <c:v>70.557389685152984</c:v>
                </c:pt>
                <c:pt idx="384">
                  <c:v>70.577384193904109</c:v>
                </c:pt>
                <c:pt idx="385">
                  <c:v>70.597426044779567</c:v>
                </c:pt>
                <c:pt idx="386">
                  <c:v>70.617515197471079</c:v>
                </c:pt>
                <c:pt idx="387">
                  <c:v>70.637651611621109</c:v>
                </c:pt>
                <c:pt idx="388">
                  <c:v>70.657835246823268</c:v>
                </c:pt>
                <c:pt idx="389">
                  <c:v>70.678066062622619</c:v>
                </c:pt>
                <c:pt idx="390">
                  <c:v>70.698344018515982</c:v>
                </c:pt>
                <c:pt idx="391">
                  <c:v>70.718669073952341</c:v>
                </c:pt>
                <c:pt idx="392">
                  <c:v>70.739041188333161</c:v>
                </c:pt>
                <c:pt idx="393">
                  <c:v>70.759460321012696</c:v>
                </c:pt>
                <c:pt idx="394">
                  <c:v>70.77992643129835</c:v>
                </c:pt>
                <c:pt idx="395">
                  <c:v>70.800439478451011</c:v>
                </c:pt>
                <c:pt idx="396">
                  <c:v>70.820999421685428</c:v>
                </c:pt>
                <c:pt idx="397">
                  <c:v>70.841606220170434</c:v>
                </c:pt>
                <c:pt idx="398">
                  <c:v>70.862259833029427</c:v>
                </c:pt>
                <c:pt idx="399">
                  <c:v>70.882960219340617</c:v>
                </c:pt>
                <c:pt idx="400">
                  <c:v>70.903707338137366</c:v>
                </c:pt>
                <c:pt idx="401">
                  <c:v>70.924501148408552</c:v>
                </c:pt>
                <c:pt idx="402">
                  <c:v>70.945341609098918</c:v>
                </c:pt>
                <c:pt idx="403">
                  <c:v>70.966228679109335</c:v>
                </c:pt>
                <c:pt idx="404">
                  <c:v>70.987162317297191</c:v>
                </c:pt>
                <c:pt idx="405">
                  <c:v>71.008142482476757</c:v>
                </c:pt>
                <c:pt idx="406">
                  <c:v>71.029169133419444</c:v>
                </c:pt>
                <c:pt idx="407">
                  <c:v>71.050242228854174</c:v>
                </c:pt>
                <c:pt idx="408">
                  <c:v>71.071361727467703</c:v>
                </c:pt>
                <c:pt idx="409">
                  <c:v>71.092527587904996</c:v>
                </c:pt>
                <c:pt idx="410">
                  <c:v>71.113739768769477</c:v>
                </c:pt>
                <c:pt idx="411">
                  <c:v>71.134998228623445</c:v>
                </c:pt>
                <c:pt idx="412">
                  <c:v>71.156302925988356</c:v>
                </c:pt>
                <c:pt idx="413">
                  <c:v>71.177653819345153</c:v>
                </c:pt>
                <c:pt idx="414">
                  <c:v>71.199050867134616</c:v>
                </c:pt>
                <c:pt idx="415">
                  <c:v>71.220494027757681</c:v>
                </c:pt>
                <c:pt idx="416">
                  <c:v>71.241983259575775</c:v>
                </c:pt>
                <c:pt idx="417">
                  <c:v>71.263518520911148</c:v>
                </c:pt>
                <c:pt idx="418">
                  <c:v>71.285099770047168</c:v>
                </c:pt>
                <c:pt idx="419">
                  <c:v>71.306726965228691</c:v>
                </c:pt>
                <c:pt idx="420">
                  <c:v>71.328400064662389</c:v>
                </c:pt>
                <c:pt idx="421">
                  <c:v>71.350119026517035</c:v>
                </c:pt>
                <c:pt idx="422">
                  <c:v>71.371883808923869</c:v>
                </c:pt>
                <c:pt idx="423">
                  <c:v>71.393694369976913</c:v>
                </c:pt>
                <c:pt idx="424">
                  <c:v>71.415550667733271</c:v>
                </c:pt>
                <c:pt idx="425">
                  <c:v>71.437452660213509</c:v>
                </c:pt>
                <c:pt idx="426">
                  <c:v>71.459400305401928</c:v>
                </c:pt>
                <c:pt idx="427">
                  <c:v>71.481393561246904</c:v>
                </c:pt>
                <c:pt idx="428">
                  <c:v>71.503432385661213</c:v>
                </c:pt>
                <c:pt idx="429">
                  <c:v>71.525516736522391</c:v>
                </c:pt>
                <c:pt idx="430">
                  <c:v>71.547646571672942</c:v>
                </c:pt>
                <c:pt idx="431">
                  <c:v>71.569821848920824</c:v>
                </c:pt>
                <c:pt idx="432">
                  <c:v>71.592042526039648</c:v>
                </c:pt>
                <c:pt idx="433">
                  <c:v>71.614308560769032</c:v>
                </c:pt>
                <c:pt idx="434">
                  <c:v>71.636619910814929</c:v>
                </c:pt>
                <c:pt idx="435">
                  <c:v>71.658976533849938</c:v>
                </c:pt>
                <c:pt idx="436">
                  <c:v>71.681378387513661</c:v>
                </c:pt>
                <c:pt idx="437">
                  <c:v>71.703825429412944</c:v>
                </c:pt>
                <c:pt idx="438">
                  <c:v>71.726317617122263</c:v>
                </c:pt>
                <c:pt idx="439">
                  <c:v>71.748854908184043</c:v>
                </c:pt>
                <c:pt idx="440">
                  <c:v>71.771437260108897</c:v>
                </c:pt>
                <c:pt idx="441">
                  <c:v>71.794064630376056</c:v>
                </c:pt>
                <c:pt idx="442">
                  <c:v>71.816736976433575</c:v>
                </c:pt>
                <c:pt idx="443">
                  <c:v>71.83945425569874</c:v>
                </c:pt>
                <c:pt idx="444">
                  <c:v>71.862216425558316</c:v>
                </c:pt>
                <c:pt idx="445">
                  <c:v>71.885023443368908</c:v>
                </c:pt>
                <c:pt idx="446">
                  <c:v>71.907875266457253</c:v>
                </c:pt>
                <c:pt idx="447">
                  <c:v>71.930771852120529</c:v>
                </c:pt>
                <c:pt idx="448">
                  <c:v>71.953713157626652</c:v>
                </c:pt>
                <c:pt idx="449">
                  <c:v>71.976699140214663</c:v>
                </c:pt>
                <c:pt idx="450">
                  <c:v>71.999729757094954</c:v>
                </c:pt>
                <c:pt idx="451">
                  <c:v>72.022804965449609</c:v>
                </c:pt>
                <c:pt idx="452">
                  <c:v>72.04592472243273</c:v>
                </c:pt>
                <c:pt idx="453">
                  <c:v>72.069088985170737</c:v>
                </c:pt>
                <c:pt idx="454">
                  <c:v>72.092297710762637</c:v>
                </c:pt>
                <c:pt idx="455">
                  <c:v>72.115550856280436</c:v>
                </c:pt>
                <c:pt idx="456">
                  <c:v>72.138848378769339</c:v>
                </c:pt>
                <c:pt idx="457">
                  <c:v>72.162190235248076</c:v>
                </c:pt>
                <c:pt idx="458">
                  <c:v>72.1855763827093</c:v>
                </c:pt>
                <c:pt idx="459">
                  <c:v>72.209006778119758</c:v>
                </c:pt>
                <c:pt idx="460">
                  <c:v>72.232481378420701</c:v>
                </c:pt>
                <c:pt idx="461">
                  <c:v>72.256000140528158</c:v>
                </c:pt>
                <c:pt idx="462">
                  <c:v>72.279563021333203</c:v>
                </c:pt>
                <c:pt idx="463">
                  <c:v>72.303169977702325</c:v>
                </c:pt>
                <c:pt idx="464">
                  <c:v>72.326820966477669</c:v>
                </c:pt>
                <c:pt idx="465">
                  <c:v>72.35051594447738</c:v>
                </c:pt>
                <c:pt idx="466">
                  <c:v>72.374254868495868</c:v>
                </c:pt>
                <c:pt idx="467">
                  <c:v>72.398037695304168</c:v>
                </c:pt>
                <c:pt idx="468">
                  <c:v>72.421864381650181</c:v>
                </c:pt>
                <c:pt idx="469">
                  <c:v>72.445734884258997</c:v>
                </c:pt>
                <c:pt idx="470">
                  <c:v>72.469649159833196</c:v>
                </c:pt>
                <c:pt idx="471">
                  <c:v>72.493607165053163</c:v>
                </c:pt>
                <c:pt idx="472">
                  <c:v>72.51760885657734</c:v>
                </c:pt>
                <c:pt idx="473">
                  <c:v>72.541654191042568</c:v>
                </c:pt>
                <c:pt idx="474">
                  <c:v>72.565743125064358</c:v>
                </c:pt>
                <c:pt idx="475">
                  <c:v>72.589875615237219</c:v>
                </c:pt>
                <c:pt idx="476">
                  <c:v>72.61405161813488</c:v>
                </c:pt>
                <c:pt idx="477">
                  <c:v>72.638271090310681</c:v>
                </c:pt>
                <c:pt idx="478">
                  <c:v>72.662533988297824</c:v>
                </c:pt>
                <c:pt idx="479">
                  <c:v>72.686840268609615</c:v>
                </c:pt>
                <c:pt idx="480">
                  <c:v>72.711189887739877</c:v>
                </c:pt>
                <c:pt idx="481">
                  <c:v>72.73558280216308</c:v>
                </c:pt>
                <c:pt idx="482">
                  <c:v>72.760018968334819</c:v>
                </c:pt>
                <c:pt idx="483">
                  <c:v>72.784498342691933</c:v>
                </c:pt>
                <c:pt idx="484">
                  <c:v>72.809020881652913</c:v>
                </c:pt>
                <c:pt idx="485">
                  <c:v>72.833586541618118</c:v>
                </c:pt>
                <c:pt idx="486">
                  <c:v>72.858195278970143</c:v>
                </c:pt>
                <c:pt idx="487">
                  <c:v>72.882847050073991</c:v>
                </c:pt>
                <c:pt idx="488">
                  <c:v>72.907541811277468</c:v>
                </c:pt>
                <c:pt idx="489">
                  <c:v>72.932279518911429</c:v>
                </c:pt>
                <c:pt idx="490">
                  <c:v>72.95706012929007</c:v>
                </c:pt>
                <c:pt idx="491">
                  <c:v>72.981883598711178</c:v>
                </c:pt>
                <c:pt idx="492">
                  <c:v>73.006749883456465</c:v>
                </c:pt>
                <c:pt idx="493">
                  <c:v>73.031658939791839</c:v>
                </c:pt>
                <c:pt idx="494">
                  <c:v>73.056610723967651</c:v>
                </c:pt>
                <c:pt idx="495">
                  <c:v>73.08160519221903</c:v>
                </c:pt>
                <c:pt idx="496">
                  <c:v>73.106642300766126</c:v>
                </c:pt>
                <c:pt idx="497">
                  <c:v>73.131722005814424</c:v>
                </c:pt>
                <c:pt idx="498">
                  <c:v>73.156844263555001</c:v>
                </c:pt>
                <c:pt idx="499">
                  <c:v>73.182009030164778</c:v>
                </c:pt>
                <c:pt idx="500">
                  <c:v>73.207216261806877</c:v>
                </c:pt>
                <c:pt idx="501">
                  <c:v>73.232465914630822</c:v>
                </c:pt>
                <c:pt idx="502">
                  <c:v>73.257757944772862</c:v>
                </c:pt>
                <c:pt idx="503">
                  <c:v>73.283092308356231</c:v>
                </c:pt>
                <c:pt idx="504">
                  <c:v>73.308468961491414</c:v>
                </c:pt>
                <c:pt idx="505">
                  <c:v>73.333887860276462</c:v>
                </c:pt>
                <c:pt idx="506">
                  <c:v>73.35934896079722</c:v>
                </c:pt>
                <c:pt idx="507">
                  <c:v>73.384852219127609</c:v>
                </c:pt>
                <c:pt idx="508">
                  <c:v>73.410397591329925</c:v>
                </c:pt>
                <c:pt idx="509">
                  <c:v>73.435985033455097</c:v>
                </c:pt>
                <c:pt idx="510">
                  <c:v>73.461614501542954</c:v>
                </c:pt>
                <c:pt idx="511">
                  <c:v>73.487285951622496</c:v>
                </c:pt>
                <c:pt idx="512">
                  <c:v>73.512999339712181</c:v>
                </c:pt>
                <c:pt idx="513">
                  <c:v>73.538754621820146</c:v>
                </c:pt>
                <c:pt idx="514">
                  <c:v>73.564551753944571</c:v>
                </c:pt>
                <c:pt idx="515">
                  <c:v>73.590390692073825</c:v>
                </c:pt>
                <c:pt idx="516">
                  <c:v>73.616271392186817</c:v>
                </c:pt>
                <c:pt idx="517">
                  <c:v>73.642193810253275</c:v>
                </c:pt>
                <c:pt idx="518">
                  <c:v>73.668157902233915</c:v>
                </c:pt>
                <c:pt idx="519">
                  <c:v>73.694163624080801</c:v>
                </c:pt>
                <c:pt idx="520">
                  <c:v>73.720210931737597</c:v>
                </c:pt>
                <c:pt idx="521">
                  <c:v>73.746299781139754</c:v>
                </c:pt>
                <c:pt idx="522">
                  <c:v>73.772430128214879</c:v>
                </c:pt>
                <c:pt idx="523">
                  <c:v>73.798601928882917</c:v>
                </c:pt>
                <c:pt idx="524">
                  <c:v>73.82481513905644</c:v>
                </c:pt>
                <c:pt idx="525">
                  <c:v>73.851069714640943</c:v>
                </c:pt>
                <c:pt idx="526">
                  <c:v>73.877365611535041</c:v>
                </c:pt>
                <c:pt idx="527">
                  <c:v>73.903702785630728</c:v>
                </c:pt>
                <c:pt idx="528">
                  <c:v>73.930081192813731</c:v>
                </c:pt>
                <c:pt idx="529">
                  <c:v>73.956500788963638</c:v>
                </c:pt>
                <c:pt idx="530">
                  <c:v>73.982961529954238</c:v>
                </c:pt>
                <c:pt idx="531">
                  <c:v>74.00946337165378</c:v>
                </c:pt>
                <c:pt idx="532">
                  <c:v>74.036006269925167</c:v>
                </c:pt>
                <c:pt idx="533">
                  <c:v>74.062590180626259</c:v>
                </c:pt>
                <c:pt idx="534">
                  <c:v>74.089215059610112</c:v>
                </c:pt>
                <c:pt idx="535">
                  <c:v>74.115880862725234</c:v>
                </c:pt>
                <c:pt idx="536">
                  <c:v>74.142587545815843</c:v>
                </c:pt>
                <c:pt idx="537">
                  <c:v>74.169335064722091</c:v>
                </c:pt>
                <c:pt idx="538">
                  <c:v>74.196123375280351</c:v>
                </c:pt>
                <c:pt idx="539">
                  <c:v>74.222952433323442</c:v>
                </c:pt>
                <c:pt idx="540">
                  <c:v>74.249822194680902</c:v>
                </c:pt>
                <c:pt idx="541">
                  <c:v>74.276732615179199</c:v>
                </c:pt>
                <c:pt idx="542">
                  <c:v>74.303683650642014</c:v>
                </c:pt>
                <c:pt idx="543">
                  <c:v>74.330675256890444</c:v>
                </c:pt>
                <c:pt idx="544">
                  <c:v>74.357707389743325</c:v>
                </c:pt>
                <c:pt idx="545">
                  <c:v>74.384780005017404</c:v>
                </c:pt>
                <c:pt idx="546">
                  <c:v>74.411893058527568</c:v>
                </c:pt>
                <c:pt idx="547">
                  <c:v>74.439046506087209</c:v>
                </c:pt>
                <c:pt idx="548">
                  <c:v>74.466240303508314</c:v>
                </c:pt>
                <c:pt idx="549">
                  <c:v>74.493474406601834</c:v>
                </c:pt>
                <c:pt idx="550">
                  <c:v>74.520748771177821</c:v>
                </c:pt>
                <c:pt idx="551">
                  <c:v>74.54806335304572</c:v>
                </c:pt>
                <c:pt idx="552">
                  <c:v>74.575418108014659</c:v>
                </c:pt>
                <c:pt idx="553">
                  <c:v>74.602812991893586</c:v>
                </c:pt>
                <c:pt idx="554">
                  <c:v>74.630247960491545</c:v>
                </c:pt>
                <c:pt idx="555">
                  <c:v>74.657722969617964</c:v>
                </c:pt>
                <c:pt idx="556">
                  <c:v>74.685237975082828</c:v>
                </c:pt>
                <c:pt idx="557">
                  <c:v>74.712792932696928</c:v>
                </c:pt>
                <c:pt idx="558">
                  <c:v>74.74038779827211</c:v>
                </c:pt>
                <c:pt idx="559">
                  <c:v>74.76802252762154</c:v>
                </c:pt>
                <c:pt idx="560">
                  <c:v>74.795697076559847</c:v>
                </c:pt>
                <c:pt idx="561">
                  <c:v>74.823411400903424</c:v>
                </c:pt>
                <c:pt idx="562">
                  <c:v>74.851165456470682</c:v>
                </c:pt>
                <c:pt idx="563">
                  <c:v>74.878959199082203</c:v>
                </c:pt>
                <c:pt idx="564">
                  <c:v>74.906792584561032</c:v>
                </c:pt>
                <c:pt idx="565">
                  <c:v>74.934665568732882</c:v>
                </c:pt>
                <c:pt idx="566">
                  <c:v>74.962578107426339</c:v>
                </c:pt>
                <c:pt idx="567">
                  <c:v>74.990530156473156</c:v>
                </c:pt>
                <c:pt idx="568">
                  <c:v>75.018521671708442</c:v>
                </c:pt>
                <c:pt idx="569">
                  <c:v>75.046552608970856</c:v>
                </c:pt>
                <c:pt idx="570">
                  <c:v>75.074622924102897</c:v>
                </c:pt>
                <c:pt idx="571">
                  <c:v>75.102732572951041</c:v>
                </c:pt>
                <c:pt idx="572">
                  <c:v>75.130881511366084</c:v>
                </c:pt>
                <c:pt idx="573">
                  <c:v>75.159069695203257</c:v>
                </c:pt>
                <c:pt idx="574">
                  <c:v>75.187297080322509</c:v>
                </c:pt>
                <c:pt idx="575">
                  <c:v>75.215563622588704</c:v>
                </c:pt>
                <c:pt idx="576">
                  <c:v>75.243869277871838</c:v>
                </c:pt>
                <c:pt idx="577">
                  <c:v>75.272214002047306</c:v>
                </c:pt>
                <c:pt idx="578">
                  <c:v>75.300597750996033</c:v>
                </c:pt>
                <c:pt idx="579">
                  <c:v>75.329020480604768</c:v>
                </c:pt>
                <c:pt idx="580">
                  <c:v>12.739817255097618</c:v>
                </c:pt>
                <c:pt idx="581">
                  <c:v>12.698047362457949</c:v>
                </c:pt>
                <c:pt idx="582">
                  <c:v>12.656277469818287</c:v>
                </c:pt>
                <c:pt idx="583">
                  <c:v>12.614507577178623</c:v>
                </c:pt>
                <c:pt idx="584">
                  <c:v>12.572737684538954</c:v>
                </c:pt>
                <c:pt idx="585">
                  <c:v>12.53096779189929</c:v>
                </c:pt>
                <c:pt idx="586">
                  <c:v>12.489197899259622</c:v>
                </c:pt>
                <c:pt idx="587">
                  <c:v>12.447428006619958</c:v>
                </c:pt>
                <c:pt idx="588">
                  <c:v>12.405658113980293</c:v>
                </c:pt>
                <c:pt idx="589">
                  <c:v>12.363888221340623</c:v>
                </c:pt>
                <c:pt idx="590">
                  <c:v>12.322118328700961</c:v>
                </c:pt>
                <c:pt idx="591">
                  <c:v>12.280348436061297</c:v>
                </c:pt>
                <c:pt idx="592">
                  <c:v>12.238578543421628</c:v>
                </c:pt>
                <c:pt idx="593">
                  <c:v>12.196808650781964</c:v>
                </c:pt>
                <c:pt idx="594">
                  <c:v>12.155038758142297</c:v>
                </c:pt>
                <c:pt idx="595">
                  <c:v>12.113268865502631</c:v>
                </c:pt>
                <c:pt idx="596">
                  <c:v>12.071498972862965</c:v>
                </c:pt>
                <c:pt idx="597">
                  <c:v>12.0297290802233</c:v>
                </c:pt>
                <c:pt idx="598">
                  <c:v>11.987959187583634</c:v>
                </c:pt>
                <c:pt idx="599">
                  <c:v>11.946189294943974</c:v>
                </c:pt>
                <c:pt idx="600">
                  <c:v>11.904419402304303</c:v>
                </c:pt>
                <c:pt idx="601">
                  <c:v>11.86264950966464</c:v>
                </c:pt>
                <c:pt idx="602">
                  <c:v>11.820879617024975</c:v>
                </c:pt>
                <c:pt idx="603">
                  <c:v>11.779109724385304</c:v>
                </c:pt>
                <c:pt idx="604">
                  <c:v>11.737339831745643</c:v>
                </c:pt>
                <c:pt idx="605">
                  <c:v>11.695569939105972</c:v>
                </c:pt>
                <c:pt idx="606">
                  <c:v>11.653800046466312</c:v>
                </c:pt>
                <c:pt idx="607">
                  <c:v>11.612030153826645</c:v>
                </c:pt>
                <c:pt idx="608">
                  <c:v>11.570260261186977</c:v>
                </c:pt>
                <c:pt idx="609">
                  <c:v>11.528490368547313</c:v>
                </c:pt>
                <c:pt idx="610">
                  <c:v>11.486720475907651</c:v>
                </c:pt>
                <c:pt idx="611">
                  <c:v>11.44495058326798</c:v>
                </c:pt>
                <c:pt idx="612">
                  <c:v>11.403180690628314</c:v>
                </c:pt>
                <c:pt idx="613">
                  <c:v>11.361410797988649</c:v>
                </c:pt>
                <c:pt idx="614">
                  <c:v>11.319640905348981</c:v>
                </c:pt>
                <c:pt idx="615">
                  <c:v>11.277871012709321</c:v>
                </c:pt>
                <c:pt idx="616">
                  <c:v>11.23610112006965</c:v>
                </c:pt>
                <c:pt idx="617">
                  <c:v>11.194331227429988</c:v>
                </c:pt>
                <c:pt idx="618">
                  <c:v>11.152561334790322</c:v>
                </c:pt>
                <c:pt idx="619">
                  <c:v>11.110791442150658</c:v>
                </c:pt>
                <c:pt idx="620">
                  <c:v>11.069021549510991</c:v>
                </c:pt>
                <c:pt idx="621">
                  <c:v>11.027251656871323</c:v>
                </c:pt>
                <c:pt idx="622">
                  <c:v>10.985481764231659</c:v>
                </c:pt>
                <c:pt idx="623">
                  <c:v>10.943711871591992</c:v>
                </c:pt>
                <c:pt idx="624">
                  <c:v>10.901941978952326</c:v>
                </c:pt>
                <c:pt idx="625">
                  <c:v>10.860172086312661</c:v>
                </c:pt>
                <c:pt idx="626">
                  <c:v>10.818402193673</c:v>
                </c:pt>
                <c:pt idx="627">
                  <c:v>10.776632301033327</c:v>
                </c:pt>
                <c:pt idx="628">
                  <c:v>10.734862408393669</c:v>
                </c:pt>
                <c:pt idx="629">
                  <c:v>10.693092515754003</c:v>
                </c:pt>
                <c:pt idx="630">
                  <c:v>10.65132262311433</c:v>
                </c:pt>
                <c:pt idx="631">
                  <c:v>10.609552730474668</c:v>
                </c:pt>
                <c:pt idx="632">
                  <c:v>10.567782837834999</c:v>
                </c:pt>
                <c:pt idx="633">
                  <c:v>10.526012945195337</c:v>
                </c:pt>
                <c:pt idx="634">
                  <c:v>10.484243052555671</c:v>
                </c:pt>
                <c:pt idx="635">
                  <c:v>10.442473159916005</c:v>
                </c:pt>
                <c:pt idx="636">
                  <c:v>10.400703267276338</c:v>
                </c:pt>
                <c:pt idx="637">
                  <c:v>10.358933374636678</c:v>
                </c:pt>
                <c:pt idx="638">
                  <c:v>10.317163481997007</c:v>
                </c:pt>
                <c:pt idx="639">
                  <c:v>10.275393589357346</c:v>
                </c:pt>
                <c:pt idx="640">
                  <c:v>10.233623696717675</c:v>
                </c:pt>
                <c:pt idx="641">
                  <c:v>10.191853804078011</c:v>
                </c:pt>
                <c:pt idx="642">
                  <c:v>10.150083911438349</c:v>
                </c:pt>
                <c:pt idx="643">
                  <c:v>10.108314018798687</c:v>
                </c:pt>
                <c:pt idx="644">
                  <c:v>10.066544126159028</c:v>
                </c:pt>
                <c:pt idx="645">
                  <c:v>10.024774233519363</c:v>
                </c:pt>
                <c:pt idx="646">
                  <c:v>9.9830043408797042</c:v>
                </c:pt>
                <c:pt idx="647">
                  <c:v>9.941234448240035</c:v>
                </c:pt>
                <c:pt idx="648">
                  <c:v>9.8994645556003746</c:v>
                </c:pt>
                <c:pt idx="649">
                  <c:v>9.8576946629607107</c:v>
                </c:pt>
                <c:pt idx="650">
                  <c:v>9.8159247703210468</c:v>
                </c:pt>
                <c:pt idx="651">
                  <c:v>9.7741548776813882</c:v>
                </c:pt>
                <c:pt idx="652">
                  <c:v>9.7323849850417243</c:v>
                </c:pt>
                <c:pt idx="653">
                  <c:v>9.6906150924020604</c:v>
                </c:pt>
                <c:pt idx="654">
                  <c:v>9.6488451997623965</c:v>
                </c:pt>
                <c:pt idx="655">
                  <c:v>9.6070753071227362</c:v>
                </c:pt>
                <c:pt idx="656">
                  <c:v>9.5653054144830723</c:v>
                </c:pt>
                <c:pt idx="657">
                  <c:v>9.5235355218434119</c:v>
                </c:pt>
                <c:pt idx="658">
                  <c:v>9.4817656292037498</c:v>
                </c:pt>
                <c:pt idx="659">
                  <c:v>9.4399957365640841</c:v>
                </c:pt>
                <c:pt idx="660">
                  <c:v>9.3982258439244202</c:v>
                </c:pt>
                <c:pt idx="661">
                  <c:v>9.356455951284758</c:v>
                </c:pt>
                <c:pt idx="662">
                  <c:v>9.3146860586450977</c:v>
                </c:pt>
                <c:pt idx="663">
                  <c:v>9.272916166005432</c:v>
                </c:pt>
                <c:pt idx="664">
                  <c:v>9.2311462733657734</c:v>
                </c:pt>
                <c:pt idx="665">
                  <c:v>9.1893763807261095</c:v>
                </c:pt>
                <c:pt idx="666">
                  <c:v>9.1476064880864456</c:v>
                </c:pt>
                <c:pt idx="667">
                  <c:v>9.1058365954467799</c:v>
                </c:pt>
                <c:pt idx="668">
                  <c:v>9.0640667028071231</c:v>
                </c:pt>
                <c:pt idx="669">
                  <c:v>9.0222968101674592</c:v>
                </c:pt>
                <c:pt idx="670">
                  <c:v>8.9805269175277935</c:v>
                </c:pt>
                <c:pt idx="671">
                  <c:v>8.9387570248881349</c:v>
                </c:pt>
                <c:pt idx="672">
                  <c:v>8.8969871322484693</c:v>
                </c:pt>
                <c:pt idx="673">
                  <c:v>8.8552172396088071</c:v>
                </c:pt>
                <c:pt idx="674">
                  <c:v>8.8134473469691414</c:v>
                </c:pt>
                <c:pt idx="675">
                  <c:v>8.7716774543294811</c:v>
                </c:pt>
                <c:pt idx="676">
                  <c:v>8.7299075616898172</c:v>
                </c:pt>
                <c:pt idx="677">
                  <c:v>8.6881376690501586</c:v>
                </c:pt>
                <c:pt idx="678">
                  <c:v>8.6463677764104947</c:v>
                </c:pt>
                <c:pt idx="679">
                  <c:v>8.6045978837708308</c:v>
                </c:pt>
                <c:pt idx="680">
                  <c:v>8.5628279911311669</c:v>
                </c:pt>
                <c:pt idx="681">
                  <c:v>8.521058098491503</c:v>
                </c:pt>
                <c:pt idx="682">
                  <c:v>8.4792882058518408</c:v>
                </c:pt>
                <c:pt idx="683">
                  <c:v>8.4375183132121787</c:v>
                </c:pt>
                <c:pt idx="684">
                  <c:v>8.3957484205725201</c:v>
                </c:pt>
                <c:pt idx="685">
                  <c:v>8.3539785279328562</c:v>
                </c:pt>
                <c:pt idx="686">
                  <c:v>8.3122086352931923</c:v>
                </c:pt>
                <c:pt idx="687">
                  <c:v>8.2704387426535266</c:v>
                </c:pt>
                <c:pt idx="688">
                  <c:v>8.2286688500138627</c:v>
                </c:pt>
                <c:pt idx="689">
                  <c:v>8.1868989573742041</c:v>
                </c:pt>
                <c:pt idx="690">
                  <c:v>8.1451290647345385</c:v>
                </c:pt>
                <c:pt idx="691">
                  <c:v>8.1033591720948817</c:v>
                </c:pt>
                <c:pt idx="692">
                  <c:v>8.061589279455216</c:v>
                </c:pt>
                <c:pt idx="693">
                  <c:v>8.0198193868155521</c:v>
                </c:pt>
                <c:pt idx="694">
                  <c:v>7.9780494941758882</c:v>
                </c:pt>
                <c:pt idx="695">
                  <c:v>7.9362796015362305</c:v>
                </c:pt>
                <c:pt idx="696">
                  <c:v>7.8945097088965657</c:v>
                </c:pt>
                <c:pt idx="697">
                  <c:v>7.8527398162569044</c:v>
                </c:pt>
                <c:pt idx="698">
                  <c:v>7.8109699236172423</c:v>
                </c:pt>
                <c:pt idx="699">
                  <c:v>7.7692000309775722</c:v>
                </c:pt>
                <c:pt idx="700">
                  <c:v>7.7274301383379127</c:v>
                </c:pt>
                <c:pt idx="701">
                  <c:v>7.6856602456982497</c:v>
                </c:pt>
                <c:pt idx="702">
                  <c:v>7.6438903530585902</c:v>
                </c:pt>
                <c:pt idx="703">
                  <c:v>7.6021204604189254</c:v>
                </c:pt>
                <c:pt idx="704">
                  <c:v>7.5603505677792651</c:v>
                </c:pt>
                <c:pt idx="705">
                  <c:v>7.518580675139602</c:v>
                </c:pt>
                <c:pt idx="706">
                  <c:v>7.4768107824999381</c:v>
                </c:pt>
                <c:pt idx="707">
                  <c:v>7.4350408898602733</c:v>
                </c:pt>
                <c:pt idx="708">
                  <c:v>7.3932709972206085</c:v>
                </c:pt>
                <c:pt idx="709">
                  <c:v>7.3515011045809509</c:v>
                </c:pt>
                <c:pt idx="710">
                  <c:v>7.3097312119412861</c:v>
                </c:pt>
                <c:pt idx="711">
                  <c:v>7.2679613193016266</c:v>
                </c:pt>
                <c:pt idx="712">
                  <c:v>7.2261914266619582</c:v>
                </c:pt>
                <c:pt idx="713">
                  <c:v>7.1844215340222988</c:v>
                </c:pt>
                <c:pt idx="714">
                  <c:v>7.1426516413826358</c:v>
                </c:pt>
                <c:pt idx="715">
                  <c:v>7.1008817487429745</c:v>
                </c:pt>
                <c:pt idx="716">
                  <c:v>7.0591118561033097</c:v>
                </c:pt>
                <c:pt idx="717">
                  <c:v>7.0173419634636467</c:v>
                </c:pt>
                <c:pt idx="718">
                  <c:v>6.975572070823989</c:v>
                </c:pt>
                <c:pt idx="719">
                  <c:v>6.933802178184318</c:v>
                </c:pt>
                <c:pt idx="720">
                  <c:v>6.8920322855446594</c:v>
                </c:pt>
                <c:pt idx="721">
                  <c:v>6.8502623929049946</c:v>
                </c:pt>
                <c:pt idx="722">
                  <c:v>6.808492500265336</c:v>
                </c:pt>
                <c:pt idx="723">
                  <c:v>6.7667226076256721</c:v>
                </c:pt>
                <c:pt idx="724">
                  <c:v>6.7249527149860127</c:v>
                </c:pt>
                <c:pt idx="725">
                  <c:v>6.6831828223463434</c:v>
                </c:pt>
                <c:pt idx="726">
                  <c:v>6.641412929706684</c:v>
                </c:pt>
                <c:pt idx="727">
                  <c:v>6.5996430370670192</c:v>
                </c:pt>
                <c:pt idx="728">
                  <c:v>6.5578731444273544</c:v>
                </c:pt>
                <c:pt idx="729">
                  <c:v>6.5161032517876958</c:v>
                </c:pt>
                <c:pt idx="730">
                  <c:v>6.4743333591480319</c:v>
                </c:pt>
                <c:pt idx="731">
                  <c:v>6.4325634665083724</c:v>
                </c:pt>
                <c:pt idx="732">
                  <c:v>6.3907935738687023</c:v>
                </c:pt>
                <c:pt idx="733">
                  <c:v>6.3490236812290437</c:v>
                </c:pt>
                <c:pt idx="734">
                  <c:v>6.3072537885893798</c:v>
                </c:pt>
                <c:pt idx="735">
                  <c:v>6.2654838959497221</c:v>
                </c:pt>
                <c:pt idx="736">
                  <c:v>6.2237140033100573</c:v>
                </c:pt>
                <c:pt idx="737">
                  <c:v>6.1819441106703925</c:v>
                </c:pt>
                <c:pt idx="738">
                  <c:v>6.1401742180307286</c:v>
                </c:pt>
                <c:pt idx="739">
                  <c:v>6.0984043253910647</c:v>
                </c:pt>
                <c:pt idx="740">
                  <c:v>6.0566344327514052</c:v>
                </c:pt>
                <c:pt idx="741">
                  <c:v>6.0148645401117413</c:v>
                </c:pt>
                <c:pt idx="742">
                  <c:v>5.9730946474720819</c:v>
                </c:pt>
                <c:pt idx="743">
                  <c:v>5.9313247548324179</c:v>
                </c:pt>
                <c:pt idx="744">
                  <c:v>5.8895548621927594</c:v>
                </c:pt>
                <c:pt idx="745">
                  <c:v>5.8477849695530892</c:v>
                </c:pt>
                <c:pt idx="746">
                  <c:v>5.8060150769134253</c:v>
                </c:pt>
                <c:pt idx="747">
                  <c:v>5.7642451842737659</c:v>
                </c:pt>
                <c:pt idx="748">
                  <c:v>5.7224752916341011</c:v>
                </c:pt>
                <c:pt idx="749">
                  <c:v>5.6807053989944425</c:v>
                </c:pt>
                <c:pt idx="750">
                  <c:v>5.6389355063547777</c:v>
                </c:pt>
                <c:pt idx="751">
                  <c:v>5.5971656137151138</c:v>
                </c:pt>
                <c:pt idx="752">
                  <c:v>5.5553957210754499</c:v>
                </c:pt>
                <c:pt idx="753">
                  <c:v>5.5136258284357904</c:v>
                </c:pt>
                <c:pt idx="754">
                  <c:v>5.4718559357961265</c:v>
                </c:pt>
                <c:pt idx="755">
                  <c:v>5.430086043156467</c:v>
                </c:pt>
                <c:pt idx="756">
                  <c:v>5.3883161505168031</c:v>
                </c:pt>
                <c:pt idx="757">
                  <c:v>5.3465462578771383</c:v>
                </c:pt>
                <c:pt idx="758">
                  <c:v>5.3047763652374744</c:v>
                </c:pt>
                <c:pt idx="759">
                  <c:v>5.2630064725978105</c:v>
                </c:pt>
                <c:pt idx="760">
                  <c:v>5.221236579958151</c:v>
                </c:pt>
                <c:pt idx="761">
                  <c:v>5.1794666873184871</c:v>
                </c:pt>
                <c:pt idx="762">
                  <c:v>5.1376967946788277</c:v>
                </c:pt>
                <c:pt idx="763">
                  <c:v>5.0959269020391638</c:v>
                </c:pt>
                <c:pt idx="764">
                  <c:v>5.0541570093995043</c:v>
                </c:pt>
                <c:pt idx="765">
                  <c:v>5.0123871167598351</c:v>
                </c:pt>
                <c:pt idx="766">
                  <c:v>4.9706172241201712</c:v>
                </c:pt>
                <c:pt idx="767">
                  <c:v>4.9288473314805117</c:v>
                </c:pt>
                <c:pt idx="768">
                  <c:v>4.8870774388408478</c:v>
                </c:pt>
                <c:pt idx="769">
                  <c:v>4.8453075462011883</c:v>
                </c:pt>
                <c:pt idx="770">
                  <c:v>4.8035376535615244</c:v>
                </c:pt>
                <c:pt idx="771">
                  <c:v>4.7617677609218596</c:v>
                </c:pt>
                <c:pt idx="772">
                  <c:v>4.7199978682821957</c:v>
                </c:pt>
                <c:pt idx="773">
                  <c:v>4.6782279756425371</c:v>
                </c:pt>
                <c:pt idx="774">
                  <c:v>4.6364580830028723</c:v>
                </c:pt>
                <c:pt idx="775">
                  <c:v>4.5946881903632075</c:v>
                </c:pt>
                <c:pt idx="776">
                  <c:v>4.5529182977235489</c:v>
                </c:pt>
                <c:pt idx="777">
                  <c:v>4.5111484050838841</c:v>
                </c:pt>
                <c:pt idx="778">
                  <c:v>4.4693785124442211</c:v>
                </c:pt>
                <c:pt idx="779">
                  <c:v>4.4276086198045572</c:v>
                </c:pt>
                <c:pt idx="780">
                  <c:v>4.3858387271648978</c:v>
                </c:pt>
                <c:pt idx="781">
                  <c:v>4.344068834525233</c:v>
                </c:pt>
                <c:pt idx="782">
                  <c:v>4.3022989418855735</c:v>
                </c:pt>
                <c:pt idx="783">
                  <c:v>4.2605290492459087</c:v>
                </c:pt>
                <c:pt idx="784">
                  <c:v>4.2187591566062466</c:v>
                </c:pt>
                <c:pt idx="785">
                  <c:v>4.1769892639665818</c:v>
                </c:pt>
                <c:pt idx="786">
                  <c:v>4.1352193713269179</c:v>
                </c:pt>
                <c:pt idx="787">
                  <c:v>4.0934494786872575</c:v>
                </c:pt>
                <c:pt idx="788">
                  <c:v>4.0516795860475945</c:v>
                </c:pt>
                <c:pt idx="789">
                  <c:v>4.009909693407935</c:v>
                </c:pt>
                <c:pt idx="790">
                  <c:v>3.9681398007682707</c:v>
                </c:pt>
                <c:pt idx="791">
                  <c:v>3.9263699081286059</c:v>
                </c:pt>
                <c:pt idx="792">
                  <c:v>3.884600015488942</c:v>
                </c:pt>
                <c:pt idx="793">
                  <c:v>3.8428301228492825</c:v>
                </c:pt>
                <c:pt idx="794">
                  <c:v>3.8010602302096195</c:v>
                </c:pt>
                <c:pt idx="795">
                  <c:v>3.7592903375699538</c:v>
                </c:pt>
                <c:pt idx="796">
                  <c:v>3.7175204449302952</c:v>
                </c:pt>
                <c:pt idx="797">
                  <c:v>3.6757505522906264</c:v>
                </c:pt>
                <c:pt idx="798">
                  <c:v>3.6339806596509669</c:v>
                </c:pt>
                <c:pt idx="799">
                  <c:v>3.592210767011303</c:v>
                </c:pt>
                <c:pt idx="800">
                  <c:v>3.550440874371644</c:v>
                </c:pt>
                <c:pt idx="801">
                  <c:v>3.5086709817319792</c:v>
                </c:pt>
                <c:pt idx="802">
                  <c:v>3.4669010890923206</c:v>
                </c:pt>
                <c:pt idx="803">
                  <c:v>3.4251311964526558</c:v>
                </c:pt>
                <c:pt idx="804">
                  <c:v>3.3833613038129866</c:v>
                </c:pt>
                <c:pt idx="805">
                  <c:v>3.3415914111733267</c:v>
                </c:pt>
                <c:pt idx="806">
                  <c:v>3.2998215185336637</c:v>
                </c:pt>
                <c:pt idx="807">
                  <c:v>3.2580516258940033</c:v>
                </c:pt>
                <c:pt idx="808">
                  <c:v>3.2162817332543403</c:v>
                </c:pt>
                <c:pt idx="809">
                  <c:v>3.1745118406146804</c:v>
                </c:pt>
                <c:pt idx="810">
                  <c:v>3.132741947975012</c:v>
                </c:pt>
                <c:pt idx="811">
                  <c:v>3.0909720553353526</c:v>
                </c:pt>
                <c:pt idx="812">
                  <c:v>3.0492021626956882</c:v>
                </c:pt>
                <c:pt idx="813">
                  <c:v>3.0074322700560288</c:v>
                </c:pt>
                <c:pt idx="814">
                  <c:v>2.9656623774163648</c:v>
                </c:pt>
                <c:pt idx="815">
                  <c:v>2.9238924847767001</c:v>
                </c:pt>
                <c:pt idx="816">
                  <c:v>2.8821225921370415</c:v>
                </c:pt>
                <c:pt idx="817">
                  <c:v>2.8403526994973718</c:v>
                </c:pt>
                <c:pt idx="818">
                  <c:v>2.7985828068577132</c:v>
                </c:pt>
                <c:pt idx="819">
                  <c:v>2.7568129142180489</c:v>
                </c:pt>
                <c:pt idx="820">
                  <c:v>2.7150430215783894</c:v>
                </c:pt>
                <c:pt idx="821">
                  <c:v>2.673273128938725</c:v>
                </c:pt>
                <c:pt idx="822">
                  <c:v>2.6315032362990656</c:v>
                </c:pt>
                <c:pt idx="823">
                  <c:v>2.5897333436594021</c:v>
                </c:pt>
                <c:pt idx="824">
                  <c:v>2.5479634510197378</c:v>
                </c:pt>
                <c:pt idx="825">
                  <c:v>2.5061935583800787</c:v>
                </c:pt>
                <c:pt idx="826">
                  <c:v>2.4644236657404144</c:v>
                </c:pt>
                <c:pt idx="827">
                  <c:v>2.4226537731007456</c:v>
                </c:pt>
                <c:pt idx="828">
                  <c:v>2.3808838804610808</c:v>
                </c:pt>
                <c:pt idx="829">
                  <c:v>2.3391139878214222</c:v>
                </c:pt>
                <c:pt idx="830">
                  <c:v>2.2973440951817579</c:v>
                </c:pt>
                <c:pt idx="831">
                  <c:v>2.2555742025420988</c:v>
                </c:pt>
                <c:pt idx="832">
                  <c:v>2.213804309902434</c:v>
                </c:pt>
                <c:pt idx="833">
                  <c:v>2.172034417262771</c:v>
                </c:pt>
                <c:pt idx="834">
                  <c:v>2.1302645246231111</c:v>
                </c:pt>
                <c:pt idx="835">
                  <c:v>2.0884946319834472</c:v>
                </c:pt>
                <c:pt idx="836">
                  <c:v>2.0467247393437877</c:v>
                </c:pt>
                <c:pt idx="837">
                  <c:v>2.0049548467041234</c:v>
                </c:pt>
                <c:pt idx="838">
                  <c:v>1.9631849540644639</c:v>
                </c:pt>
                <c:pt idx="839">
                  <c:v>1.9214150614248005</c:v>
                </c:pt>
                <c:pt idx="840">
                  <c:v>1.8796451687851303</c:v>
                </c:pt>
                <c:pt idx="841">
                  <c:v>1.8378752761454673</c:v>
                </c:pt>
                <c:pt idx="842">
                  <c:v>1.7961053835058074</c:v>
                </c:pt>
                <c:pt idx="843">
                  <c:v>1.7543354908661433</c:v>
                </c:pt>
                <c:pt idx="844">
                  <c:v>1.7125655982264796</c:v>
                </c:pt>
                <c:pt idx="845">
                  <c:v>1.6707957055868206</c:v>
                </c:pt>
                <c:pt idx="846">
                  <c:v>1.6290258129471558</c:v>
                </c:pt>
                <c:pt idx="847">
                  <c:v>1.587255920307497</c:v>
                </c:pt>
                <c:pt idx="848">
                  <c:v>1.5454860276678322</c:v>
                </c:pt>
                <c:pt idx="849">
                  <c:v>1.5037161350281731</c:v>
                </c:pt>
                <c:pt idx="850">
                  <c:v>1.4619462423885086</c:v>
                </c:pt>
                <c:pt idx="851">
                  <c:v>1.42017634974885</c:v>
                </c:pt>
                <c:pt idx="852">
                  <c:v>1.3784064571091847</c:v>
                </c:pt>
                <c:pt idx="853">
                  <c:v>1.3366365644695115</c:v>
                </c:pt>
                <c:pt idx="854">
                  <c:v>1.294866671829852</c:v>
                </c:pt>
                <c:pt idx="855">
                  <c:v>1.2530967791901881</c:v>
                </c:pt>
                <c:pt idx="856">
                  <c:v>1.2113268865505289</c:v>
                </c:pt>
                <c:pt idx="857">
                  <c:v>1.169556993910865</c:v>
                </c:pt>
                <c:pt idx="858">
                  <c:v>1.1277871012712053</c:v>
                </c:pt>
                <c:pt idx="859">
                  <c:v>1.0860172086315414</c:v>
                </c:pt>
                <c:pt idx="860">
                  <c:v>1.0442473159918817</c:v>
                </c:pt>
                <c:pt idx="861">
                  <c:v>1.0024774233522178</c:v>
                </c:pt>
                <c:pt idx="862">
                  <c:v>0.9607075307125531</c:v>
                </c:pt>
                <c:pt idx="863">
                  <c:v>0.91893763807289475</c:v>
                </c:pt>
                <c:pt idx="864">
                  <c:v>0.87716774543323017</c:v>
                </c:pt>
                <c:pt idx="865">
                  <c:v>0.83539785279357104</c:v>
                </c:pt>
                <c:pt idx="866">
                  <c:v>0.79362796015389714</c:v>
                </c:pt>
                <c:pt idx="867">
                  <c:v>0.75185806751423745</c:v>
                </c:pt>
                <c:pt idx="868">
                  <c:v>0.71008817487457354</c:v>
                </c:pt>
                <c:pt idx="869">
                  <c:v>0.66831828223491452</c:v>
                </c:pt>
                <c:pt idx="870">
                  <c:v>0.62654838959524994</c:v>
                </c:pt>
                <c:pt idx="871">
                  <c:v>0.58477849695559092</c:v>
                </c:pt>
                <c:pt idx="872">
                  <c:v>0.54300860431592635</c:v>
                </c:pt>
                <c:pt idx="873">
                  <c:v>0.50123871167626233</c:v>
                </c:pt>
                <c:pt idx="874">
                  <c:v>0.45946881903660319</c:v>
                </c:pt>
                <c:pt idx="875">
                  <c:v>0.41769892639693923</c:v>
                </c:pt>
                <c:pt idx="876">
                  <c:v>0.3759290337572796</c:v>
                </c:pt>
                <c:pt idx="877">
                  <c:v>0.33415914111761563</c:v>
                </c:pt>
                <c:pt idx="878">
                  <c:v>0.29238924847795655</c:v>
                </c:pt>
                <c:pt idx="879">
                  <c:v>0.25061935583828271</c:v>
                </c:pt>
                <c:pt idx="880">
                  <c:v>0.20884946319862369</c:v>
                </c:pt>
                <c:pt idx="881">
                  <c:v>0.16707957055895847</c:v>
                </c:pt>
                <c:pt idx="882">
                  <c:v>0.12530967791929448</c:v>
                </c:pt>
                <c:pt idx="883">
                  <c:v>8.3539785279635459E-2</c:v>
                </c:pt>
                <c:pt idx="884">
                  <c:v>4.1769892639972071E-2</c:v>
                </c:pt>
                <c:pt idx="885">
                  <c:v>3.1120736971489497E-13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529140</xdr:colOff>
      <xdr:row>30</xdr:row>
      <xdr:rowOff>66261</xdr:rowOff>
    </xdr:from>
    <xdr:to>
      <xdr:col>18</xdr:col>
      <xdr:colOff>536713</xdr:colOff>
      <xdr:row>38</xdr:row>
      <xdr:rowOff>69100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7313018" y="5678557"/>
          <a:ext cx="7573" cy="1500334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662609</xdr:colOff>
      <xdr:row>27</xdr:row>
      <xdr:rowOff>152400</xdr:rowOff>
    </xdr:from>
    <xdr:to>
      <xdr:col>18</xdr:col>
      <xdr:colOff>672075</xdr:colOff>
      <xdr:row>38</xdr:row>
      <xdr:rowOff>51588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7446487" y="5208104"/>
          <a:ext cx="9466" cy="1953275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662609</xdr:colOff>
      <xdr:row>27</xdr:row>
      <xdr:rowOff>152400</xdr:rowOff>
    </xdr:from>
    <xdr:to>
      <xdr:col>18</xdr:col>
      <xdr:colOff>662609</xdr:colOff>
      <xdr:row>27</xdr:row>
      <xdr:rowOff>159027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 flipV="1">
          <a:off x="15856226" y="5208104"/>
          <a:ext cx="1590261" cy="6627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16</xdr:row>
      <xdr:rowOff>61913</xdr:rowOff>
    </xdr:from>
    <xdr:to>
      <xdr:col>9</xdr:col>
      <xdr:colOff>557213</xdr:colOff>
      <xdr:row>33</xdr:row>
      <xdr:rowOff>7621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1005185" y="3005138"/>
          <a:ext cx="953" cy="3041333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16</xdr:row>
      <xdr:rowOff>67492</xdr:rowOff>
    </xdr:from>
    <xdr:to>
      <xdr:col>9</xdr:col>
      <xdr:colOff>563880</xdr:colOff>
      <xdr:row>16</xdr:row>
      <xdr:rowOff>67492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10070374" y="3082835"/>
          <a:ext cx="954677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184417</xdr:colOff>
      <xdr:row>53</xdr:row>
      <xdr:rowOff>21772</xdr:rowOff>
    </xdr:from>
    <xdr:to>
      <xdr:col>16</xdr:col>
      <xdr:colOff>239486</xdr:colOff>
      <xdr:row>68</xdr:row>
      <xdr:rowOff>32656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369988" y="9960429"/>
          <a:ext cx="55069" cy="2786741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598715</xdr:colOff>
      <xdr:row>52</xdr:row>
      <xdr:rowOff>130629</xdr:rowOff>
    </xdr:from>
    <xdr:to>
      <xdr:col>16</xdr:col>
      <xdr:colOff>238845</xdr:colOff>
      <xdr:row>53</xdr:row>
      <xdr:rowOff>28817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59886" y="9884229"/>
          <a:ext cx="4364530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607038</xdr:colOff>
      <xdr:row>51</xdr:row>
      <xdr:rowOff>174171</xdr:rowOff>
    </xdr:from>
    <xdr:to>
      <xdr:col>16</xdr:col>
      <xdr:colOff>674915</xdr:colOff>
      <xdr:row>68</xdr:row>
      <xdr:rowOff>43545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5792609" y="9742714"/>
          <a:ext cx="67877" cy="3015345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631372</xdr:colOff>
      <xdr:row>51</xdr:row>
      <xdr:rowOff>87086</xdr:rowOff>
    </xdr:from>
    <xdr:to>
      <xdr:col>16</xdr:col>
      <xdr:colOff>671074</xdr:colOff>
      <xdr:row>52</xdr:row>
      <xdr:rowOff>1920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92543" y="9655629"/>
          <a:ext cx="4764102" cy="9989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552450</xdr:colOff>
      <xdr:row>10</xdr:row>
      <xdr:rowOff>21771</xdr:rowOff>
    </xdr:from>
    <xdr:to>
      <xdr:col>9</xdr:col>
      <xdr:colOff>555172</xdr:colOff>
      <xdr:row>16</xdr:row>
      <xdr:rowOff>52388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1001375" y="1860096"/>
          <a:ext cx="2722" cy="1135517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428329</xdr:colOff>
      <xdr:row>10</xdr:row>
      <xdr:rowOff>2811</xdr:rowOff>
    </xdr:from>
    <xdr:to>
      <xdr:col>9</xdr:col>
      <xdr:colOff>567478</xdr:colOff>
      <xdr:row>10</xdr:row>
      <xdr:rowOff>16452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94843" y="1886040"/>
          <a:ext cx="933806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49</xdr:row>
      <xdr:rowOff>104798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43</xdr:row>
      <xdr:rowOff>25489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27</xdr:row>
      <xdr:rowOff>108120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3327,'-2'-101,"4"-112,4 181,1-1,17-50,-14 50,0-5,-1-1,-2 0,-2 1,-2-1,-1-44,-4 17,4-81,6 90,-4 35,1-49,-6-320,1 383,-1 3,0-1,-1 0,1-1,-1 1,-1 0,-3-8,3 8,0-2,0 0,1 4,0-1,0-6,0-4,-2-25,-17-65,13 73,2-1,1-1,-1-32,-11-83,17 114,1-22,-2-1,-10-58,5 68,3-2,5-78,1 30,-1 10,-4-103,-8 132,7 46,1-2,0 1,1-1,0 2,1-1,3-22,0 26,0-1,1 3,1-2,0 1,0 1,1-1,0 1,11-13,11-15,-28 35,0 1,0 0,0 0,1-1,-1 1,0 0,0 0,0-1,0 1,0 0,0-1,0 1,0 0,0 0,0-1,0 1,0 0,0-1,0 1,0 0,0-2,0 2,0 0,0 0,0 0,0 0,-1 0,1-1,0 1,0 0,0 0,0-2,-1 2,1 0,0 0,0 0,-1-1,1 1,0 0,-1 0,-17-7,-22 5,39 2,-9 0,0 1,0 1,0-1,0 3,0-2,1 1,-1 1,1 0,-14 7,2 1,0-4,-1-1,-27 4,-23 10,51-15,0-3,0 1,0-1,0-2,0-1,-40-3,-7-1,43 3,0-2,0-1,0-1,-43-16,-12 0,60 15,0-2,-37-16,-18-7,63 27,0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93,'0'-7,"0"-1,0-8,0-3,0-3,0 2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1,'0'9,"0"7,0 4,0 4,0-1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48 511,'0'8,"0"5,0 5,0 4,0-3</inkml:trace>
  <inkml:trace contextRef="#ctx0" brushRef="#br0" timeOffset="867.45">48 222,'0'8,"-8"2,-2 3,0 3,2 4,2 1,3 1,1 0,1 2,1-6</inkml:trace>
  <inkml:trace contextRef="#ctx0" brushRef="#br0" timeOffset="1769.46">48 0,'0'8,"0"6,0 4,0 3,0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233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kf.com/fr/products/rolling-bearings/ball-bearings/deep-groove-ball-bearings/productid-6007" TargetMode="Externa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Relationship Id="rId5" Type="http://schemas.openxmlformats.org/officeDocument/2006/relationships/drawing" Target="../drawings/drawing3.xml"/><Relationship Id="rId4" Type="http://schemas.openxmlformats.org/officeDocument/2006/relationships/hyperlink" Target="https://www.skf.com/fr/products/rolling-bearings/ball-bearings/angular-contact-ball-bearings/single-row-angular-contact-ball-bearings/productid-7306%20BEGA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20"/>
  <sheetViews>
    <sheetView zoomScaleNormal="100" workbookViewId="0">
      <selection activeCell="M22" sqref="M22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30.28515625" customWidth="1"/>
    <col min="13" max="13" width="10.5703125" customWidth="1"/>
    <col min="14" max="14" width="51.140625" customWidth="1"/>
    <col min="15" max="15" width="16.5703125" customWidth="1"/>
  </cols>
  <sheetData>
    <row r="1" spans="1:15" ht="15.75" thickBot="1" x14ac:dyDescent="0.3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35</v>
      </c>
      <c r="L1" s="6" t="s">
        <v>8</v>
      </c>
      <c r="M1" s="6" t="s">
        <v>9</v>
      </c>
      <c r="N1" s="6" t="s">
        <v>10</v>
      </c>
      <c r="O1" s="1"/>
    </row>
    <row r="2" spans="1:15" ht="16.5" thickTop="1" thickBot="1" x14ac:dyDescent="0.3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66</v>
      </c>
      <c r="H2" s="14" t="s">
        <v>28</v>
      </c>
      <c r="I2" s="15" t="s">
        <v>55</v>
      </c>
      <c r="J2" s="1"/>
      <c r="K2" s="43" t="s">
        <v>34</v>
      </c>
      <c r="L2" s="44">
        <f>G4*G5</f>
        <v>6.9818571428571438E-2</v>
      </c>
      <c r="M2" s="48" t="s">
        <v>17</v>
      </c>
      <c r="N2" s="49" t="s">
        <v>38</v>
      </c>
      <c r="O2" s="1"/>
    </row>
    <row r="3" spans="1:15" ht="16.5" thickTop="1" thickBot="1" x14ac:dyDescent="0.3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514</v>
      </c>
      <c r="G3" s="68">
        <v>48</v>
      </c>
      <c r="H3" s="52" t="s">
        <v>28</v>
      </c>
      <c r="I3" s="36" t="s">
        <v>551</v>
      </c>
      <c r="J3" s="1"/>
      <c r="K3" s="43" t="s">
        <v>36</v>
      </c>
      <c r="L3" s="44">
        <f>((B5^2)*B3)/(L2*B2*2*PI()/60)</f>
        <v>246.8752938390642</v>
      </c>
      <c r="M3" s="50" t="s">
        <v>6</v>
      </c>
      <c r="N3" s="50" t="s">
        <v>37</v>
      </c>
      <c r="O3" s="1"/>
    </row>
    <row r="4" spans="1:15" ht="15.75" thickTop="1" x14ac:dyDescent="0.25">
      <c r="A4" s="181" t="s">
        <v>5</v>
      </c>
      <c r="B4" s="181">
        <v>240</v>
      </c>
      <c r="C4" s="17" t="s">
        <v>6</v>
      </c>
      <c r="D4" s="18" t="s">
        <v>7</v>
      </c>
      <c r="E4" s="1"/>
      <c r="F4" s="71" t="s">
        <v>26</v>
      </c>
      <c r="G4" s="182">
        <f>G2/B14</f>
        <v>0.47142857142857142</v>
      </c>
      <c r="H4" s="183" t="s">
        <v>17</v>
      </c>
      <c r="I4" s="15" t="s">
        <v>32</v>
      </c>
      <c r="J4" s="1"/>
      <c r="K4" s="74" t="s">
        <v>532</v>
      </c>
      <c r="L4" s="13" t="str">
        <f>IF(((G2/G15)&gt;17)*AND((G3/G16)&gt;17)*AND((B14/G15)&gt;17)*AND((G3/G16)&gt;17)*AND((G17/G16)&gt;17),"Vérifié","Faux")</f>
        <v>Vérifié</v>
      </c>
      <c r="M4" s="83" t="s">
        <v>17</v>
      </c>
      <c r="N4" s="213" t="s">
        <v>533</v>
      </c>
      <c r="O4" s="1"/>
    </row>
    <row r="5" spans="1:15" x14ac:dyDescent="0.25">
      <c r="A5" s="184" t="s">
        <v>23</v>
      </c>
      <c r="B5" s="184">
        <v>0.95</v>
      </c>
      <c r="C5" s="135" t="s">
        <v>17</v>
      </c>
      <c r="D5" s="36" t="s">
        <v>24</v>
      </c>
      <c r="E5" s="1"/>
      <c r="F5" s="71" t="s">
        <v>27</v>
      </c>
      <c r="G5" s="68">
        <v>0.14810000000000001</v>
      </c>
      <c r="H5" s="135" t="s">
        <v>17</v>
      </c>
      <c r="I5" s="36" t="s">
        <v>33</v>
      </c>
      <c r="J5" s="1"/>
      <c r="K5" s="74" t="s">
        <v>535</v>
      </c>
      <c r="L5" s="13" t="str">
        <f>IF(G3+2*B15=G17,"Vérifié","Faux")</f>
        <v>Vérifié</v>
      </c>
      <c r="M5" s="83" t="s">
        <v>17</v>
      </c>
      <c r="N5" s="213" t="s">
        <v>534</v>
      </c>
      <c r="O5" s="1"/>
    </row>
    <row r="6" spans="1:15" x14ac:dyDescent="0.25">
      <c r="A6" s="13"/>
      <c r="B6" s="13"/>
      <c r="C6" s="13"/>
      <c r="D6" s="13"/>
      <c r="E6" s="1"/>
      <c r="F6" s="71" t="s">
        <v>40</v>
      </c>
      <c r="G6" s="68">
        <v>20</v>
      </c>
      <c r="H6" s="14" t="s">
        <v>41</v>
      </c>
      <c r="I6" s="15" t="s">
        <v>42</v>
      </c>
      <c r="J6" s="1"/>
      <c r="K6" s="74" t="s">
        <v>536</v>
      </c>
      <c r="L6" s="13" t="str">
        <f>IF(INT((G3+B15)/G18)=(G3+B15)/G18,"Vérifié","Faux")</f>
        <v>Vérifié</v>
      </c>
      <c r="M6" s="83" t="s">
        <v>17</v>
      </c>
      <c r="N6" s="213" t="s">
        <v>531</v>
      </c>
      <c r="O6" s="1"/>
    </row>
    <row r="7" spans="1:15" x14ac:dyDescent="0.25">
      <c r="A7" s="13"/>
      <c r="B7" s="13"/>
      <c r="C7" s="13"/>
      <c r="D7" s="13"/>
      <c r="E7" s="1"/>
      <c r="F7" s="71" t="s">
        <v>43</v>
      </c>
      <c r="G7" s="68">
        <v>30</v>
      </c>
      <c r="H7" s="52" t="s">
        <v>41</v>
      </c>
      <c r="I7" s="36" t="s">
        <v>42</v>
      </c>
      <c r="J7" s="1"/>
      <c r="K7" s="1"/>
      <c r="L7" s="1"/>
      <c r="M7" s="1"/>
      <c r="N7" s="1"/>
      <c r="O7" s="1"/>
    </row>
    <row r="8" spans="1:15" x14ac:dyDescent="0.25">
      <c r="A8" s="1"/>
      <c r="B8" s="1"/>
      <c r="C8" s="1"/>
      <c r="D8" s="1"/>
      <c r="E8" s="1"/>
      <c r="F8" s="71" t="s">
        <v>39</v>
      </c>
      <c r="G8" s="68">
        <f>B$10/((G2/2)*COS(G6))</f>
        <v>0.1485143952094973</v>
      </c>
      <c r="H8" s="14" t="s">
        <v>68</v>
      </c>
      <c r="I8" s="15" t="s">
        <v>58</v>
      </c>
      <c r="J8" s="1"/>
    </row>
    <row r="9" spans="1:15" x14ac:dyDescent="0.25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44</v>
      </c>
      <c r="G9" s="68">
        <f>(B$10*(1/G$4))/((B14/2)*COS(G$6))</f>
        <v>0.1485143952094973</v>
      </c>
      <c r="H9" s="52" t="s">
        <v>68</v>
      </c>
      <c r="I9" s="36" t="s">
        <v>59</v>
      </c>
      <c r="J9" s="1"/>
    </row>
    <row r="10" spans="1:15" x14ac:dyDescent="0.25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45</v>
      </c>
      <c r="G10" s="68">
        <f>(B$10*(1/G$4))/((G3/2)*COS(G$6))</f>
        <v>0.43316698602770048</v>
      </c>
      <c r="H10" s="14" t="s">
        <v>68</v>
      </c>
      <c r="I10" s="15" t="s">
        <v>60</v>
      </c>
      <c r="J10" s="1"/>
    </row>
    <row r="11" spans="1:15" x14ac:dyDescent="0.25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46</v>
      </c>
      <c r="G11" s="68">
        <f>(B$10*(1/G$4*G$5))/((B15/2)*COS(G$6))</f>
        <v>2.7011381318190506E-2</v>
      </c>
      <c r="H11" s="52" t="s">
        <v>68</v>
      </c>
      <c r="I11" s="36" t="s">
        <v>61</v>
      </c>
      <c r="J11" s="1"/>
    </row>
    <row r="12" spans="1:15" x14ac:dyDescent="0.25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56</v>
      </c>
      <c r="G12" s="68">
        <v>150</v>
      </c>
      <c r="H12" s="14" t="s">
        <v>134</v>
      </c>
      <c r="I12" s="15" t="s">
        <v>57</v>
      </c>
      <c r="J12" s="1"/>
    </row>
    <row r="13" spans="1:15" x14ac:dyDescent="0.25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62</v>
      </c>
      <c r="G13" s="68">
        <v>12</v>
      </c>
      <c r="H13" s="52" t="s">
        <v>17</v>
      </c>
      <c r="I13" s="36" t="s">
        <v>65</v>
      </c>
      <c r="J13" s="1"/>
    </row>
    <row r="14" spans="1:15" x14ac:dyDescent="0.25">
      <c r="A14" s="32" t="s">
        <v>549</v>
      </c>
      <c r="B14" s="32">
        <v>140</v>
      </c>
      <c r="C14" s="81" t="s">
        <v>28</v>
      </c>
      <c r="D14" s="46" t="s">
        <v>550</v>
      </c>
      <c r="E14" s="1"/>
      <c r="F14" s="71" t="s">
        <v>63</v>
      </c>
      <c r="G14" s="68">
        <v>12</v>
      </c>
      <c r="H14" s="37" t="s">
        <v>17</v>
      </c>
      <c r="I14" s="36" t="s">
        <v>64</v>
      </c>
      <c r="J14" s="1"/>
    </row>
    <row r="15" spans="1:15" x14ac:dyDescent="0.25">
      <c r="A15" s="32" t="s">
        <v>30</v>
      </c>
      <c r="B15" s="32">
        <v>114</v>
      </c>
      <c r="C15" s="83" t="s">
        <v>28</v>
      </c>
      <c r="D15" s="47" t="s">
        <v>548</v>
      </c>
      <c r="E15" s="1"/>
      <c r="F15" s="71" t="s">
        <v>440</v>
      </c>
      <c r="G15" s="68">
        <v>1</v>
      </c>
      <c r="H15" s="52" t="s">
        <v>28</v>
      </c>
      <c r="I15" s="36" t="s">
        <v>65</v>
      </c>
      <c r="J15" s="1"/>
    </row>
    <row r="16" spans="1:15" x14ac:dyDescent="0.25">
      <c r="A16" s="32" t="s">
        <v>47</v>
      </c>
      <c r="B16" s="45">
        <f>2.34*SQRT((G8*10^3)/(G13*G12))</f>
        <v>0.67214640535175874</v>
      </c>
      <c r="C16" s="81" t="s">
        <v>17</v>
      </c>
      <c r="D16" s="46" t="s">
        <v>51</v>
      </c>
      <c r="E16" s="1"/>
      <c r="F16" s="71" t="s">
        <v>441</v>
      </c>
      <c r="G16" s="68">
        <v>1.5</v>
      </c>
      <c r="H16" s="37" t="s">
        <v>28</v>
      </c>
      <c r="I16" s="36" t="s">
        <v>64</v>
      </c>
      <c r="J16" s="1"/>
    </row>
    <row r="17" spans="1:10" x14ac:dyDescent="0.25">
      <c r="A17" s="32" t="s">
        <v>48</v>
      </c>
      <c r="B17" s="45">
        <f>2.34*SQRT((G9*10^3)/(G$13*G$12))</f>
        <v>0.67214640535175874</v>
      </c>
      <c r="C17" s="83" t="s">
        <v>17</v>
      </c>
      <c r="D17" s="47" t="s">
        <v>52</v>
      </c>
      <c r="E17" s="1"/>
      <c r="F17" s="68" t="s">
        <v>31</v>
      </c>
      <c r="G17" s="68">
        <f>G3+2*B15</f>
        <v>276</v>
      </c>
      <c r="H17" s="69" t="s">
        <v>28</v>
      </c>
      <c r="I17" s="70" t="s">
        <v>515</v>
      </c>
      <c r="J17" s="1"/>
    </row>
    <row r="18" spans="1:10" x14ac:dyDescent="0.25">
      <c r="A18" s="32" t="s">
        <v>49</v>
      </c>
      <c r="B18" s="45">
        <f>2.34*SQRT((G10*10^3)/(G$14*G$12))</f>
        <v>1.1479085205260324</v>
      </c>
      <c r="C18" s="81" t="s">
        <v>17</v>
      </c>
      <c r="D18" s="46" t="s">
        <v>53</v>
      </c>
      <c r="E18" s="1"/>
      <c r="F18" s="68" t="s">
        <v>338</v>
      </c>
      <c r="G18" s="68">
        <v>3</v>
      </c>
      <c r="H18" s="69" t="s">
        <v>17</v>
      </c>
      <c r="I18" s="70" t="s">
        <v>489</v>
      </c>
      <c r="J18" s="1"/>
    </row>
    <row r="19" spans="1:10" x14ac:dyDescent="0.25">
      <c r="A19" s="32" t="s">
        <v>50</v>
      </c>
      <c r="B19" s="45">
        <f>2.34*SQRT((G11*10^3)/(G$14*G$12))</f>
        <v>0.28665069678955168</v>
      </c>
      <c r="C19" s="83" t="s">
        <v>17</v>
      </c>
      <c r="D19" s="47" t="s">
        <v>54</v>
      </c>
      <c r="E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E20" s="1"/>
    </row>
  </sheetData>
  <phoneticPr fontId="2" type="noConversion"/>
  <conditionalFormatting sqref="L4:L6">
    <cfRule type="cellIs" dxfId="47" priority="1" operator="equal">
      <formula>FALSE</formula>
    </cfRule>
    <cfRule type="cellIs" dxfId="46" priority="2" operator="equal">
      <formula>"Vérifié"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tabSelected="1" zoomScale="115" zoomScaleNormal="115" workbookViewId="0">
      <selection activeCell="C16" sqref="C16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1" customWidth="1"/>
    <col min="13" max="13" width="11.85546875" style="41" customWidth="1"/>
    <col min="14" max="14" width="12" customWidth="1"/>
    <col min="20" max="20" width="21.42578125" customWidth="1"/>
  </cols>
  <sheetData>
    <row r="1" spans="1:44" ht="15.75" thickBot="1" x14ac:dyDescent="0.3">
      <c r="A1" s="56" t="s">
        <v>66</v>
      </c>
      <c r="B1" s="56" t="s">
        <v>8</v>
      </c>
      <c r="C1" s="56" t="s">
        <v>101</v>
      </c>
      <c r="D1" s="56" t="s">
        <v>10</v>
      </c>
      <c r="E1" s="1"/>
      <c r="F1" s="56" t="s">
        <v>25</v>
      </c>
      <c r="G1" s="56" t="s">
        <v>8</v>
      </c>
      <c r="H1" s="56" t="s">
        <v>101</v>
      </c>
      <c r="I1" s="56" t="s">
        <v>10</v>
      </c>
      <c r="J1" s="38"/>
      <c r="K1" s="59" t="s">
        <v>272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25">
      <c r="A2" s="51" t="s">
        <v>67</v>
      </c>
      <c r="B2" s="137">
        <f>'Résistance des engrenages'!B3</f>
        <v>3000</v>
      </c>
      <c r="C2" s="14" t="s">
        <v>4</v>
      </c>
      <c r="D2" s="15" t="s">
        <v>69</v>
      </c>
      <c r="E2" s="1"/>
      <c r="F2" s="71" t="s">
        <v>71</v>
      </c>
      <c r="G2" s="72">
        <f>'Résistance des engrenages'!G6</f>
        <v>20</v>
      </c>
      <c r="H2" s="23" t="s">
        <v>72</v>
      </c>
      <c r="I2" s="24" t="s">
        <v>73</v>
      </c>
      <c r="J2" s="38"/>
      <c r="K2" s="60" t="s">
        <v>138</v>
      </c>
      <c r="L2" s="13"/>
      <c r="M2" s="221" t="s">
        <v>192</v>
      </c>
      <c r="N2" s="221"/>
      <c r="O2" s="221"/>
      <c r="P2" s="221"/>
      <c r="Q2" s="221"/>
      <c r="R2" s="221"/>
      <c r="S2" s="221"/>
      <c r="T2" s="221"/>
      <c r="U2" s="13"/>
      <c r="V2" s="13"/>
      <c r="W2" s="1"/>
      <c r="X2" s="13"/>
      <c r="Y2" s="13"/>
      <c r="Z2" s="13"/>
      <c r="AA2" s="222" t="s">
        <v>193</v>
      </c>
      <c r="AB2" s="223"/>
      <c r="AC2" s="223"/>
      <c r="AD2" s="223"/>
      <c r="AE2" s="223"/>
      <c r="AF2" s="223"/>
      <c r="AG2" s="223"/>
      <c r="AH2" s="223"/>
      <c r="AI2" s="223"/>
      <c r="AJ2" s="223"/>
      <c r="AK2" s="223"/>
      <c r="AL2" s="223"/>
      <c r="AM2" s="223"/>
      <c r="AN2" s="224"/>
      <c r="AO2" s="13"/>
      <c r="AP2" s="13"/>
      <c r="AQ2" s="13"/>
      <c r="AR2" s="1"/>
    </row>
    <row r="3" spans="1:44" x14ac:dyDescent="0.25">
      <c r="A3" s="51" t="s">
        <v>68</v>
      </c>
      <c r="B3" s="138">
        <f>'Résistance des engrenages'!B2</f>
        <v>1500</v>
      </c>
      <c r="C3" s="69" t="s">
        <v>2</v>
      </c>
      <c r="D3" s="36" t="s">
        <v>70</v>
      </c>
      <c r="E3" s="1"/>
      <c r="F3" s="71" t="s">
        <v>43</v>
      </c>
      <c r="G3" s="72">
        <f>'Résistance des engrenages'!G7</f>
        <v>30</v>
      </c>
      <c r="H3" s="25" t="s">
        <v>72</v>
      </c>
      <c r="I3" s="26" t="s">
        <v>74</v>
      </c>
      <c r="J3" s="38"/>
      <c r="K3" s="13"/>
      <c r="L3" s="13"/>
      <c r="M3" s="221"/>
      <c r="N3" s="221"/>
      <c r="O3" s="221"/>
      <c r="P3" s="221"/>
      <c r="Q3" s="221"/>
      <c r="R3" s="221"/>
      <c r="S3" s="221"/>
      <c r="T3" s="221"/>
      <c r="U3" s="13"/>
      <c r="V3" s="13"/>
      <c r="W3" s="1"/>
      <c r="X3" s="13"/>
      <c r="Y3" s="13"/>
      <c r="Z3" s="13"/>
      <c r="AA3" s="225"/>
      <c r="AB3" s="226"/>
      <c r="AC3" s="226"/>
      <c r="AD3" s="226"/>
      <c r="AE3" s="226"/>
      <c r="AF3" s="226"/>
      <c r="AG3" s="226"/>
      <c r="AH3" s="226"/>
      <c r="AI3" s="226"/>
      <c r="AJ3" s="226"/>
      <c r="AK3" s="226"/>
      <c r="AL3" s="226"/>
      <c r="AM3" s="226"/>
      <c r="AN3" s="227"/>
      <c r="AO3" s="13"/>
      <c r="AP3" s="13"/>
      <c r="AQ3" s="13"/>
      <c r="AR3" s="1"/>
    </row>
    <row r="4" spans="1:44" ht="15.75" thickBot="1" x14ac:dyDescent="0.3">
      <c r="A4" s="53"/>
      <c r="B4" s="1"/>
      <c r="C4" s="1"/>
      <c r="D4" s="1"/>
      <c r="E4" s="1"/>
      <c r="F4" s="71" t="s">
        <v>18</v>
      </c>
      <c r="G4" s="72">
        <f>'Résistance des engrenages'!G2/2</f>
        <v>33</v>
      </c>
      <c r="H4" s="37" t="s">
        <v>28</v>
      </c>
      <c r="I4" s="36" t="s">
        <v>411</v>
      </c>
      <c r="J4" s="38"/>
      <c r="K4" s="13"/>
      <c r="L4" s="13"/>
      <c r="M4" s="221"/>
      <c r="N4" s="221"/>
      <c r="O4" s="221"/>
      <c r="P4" s="221"/>
      <c r="Q4" s="221"/>
      <c r="R4" s="221"/>
      <c r="S4" s="221"/>
      <c r="T4" s="221"/>
      <c r="U4" s="13"/>
      <c r="V4" s="13"/>
      <c r="W4" s="1"/>
      <c r="X4" s="13"/>
      <c r="Y4" s="13"/>
      <c r="Z4" s="13"/>
      <c r="AA4" s="228"/>
      <c r="AB4" s="229"/>
      <c r="AC4" s="229"/>
      <c r="AD4" s="229"/>
      <c r="AE4" s="229"/>
      <c r="AF4" s="229"/>
      <c r="AG4" s="229"/>
      <c r="AH4" s="229"/>
      <c r="AI4" s="229"/>
      <c r="AJ4" s="229"/>
      <c r="AK4" s="229"/>
      <c r="AL4" s="229"/>
      <c r="AM4" s="229"/>
      <c r="AN4" s="230"/>
      <c r="AO4" s="13"/>
      <c r="AP4" s="13"/>
      <c r="AQ4" s="13"/>
      <c r="AR4" s="1"/>
    </row>
    <row r="5" spans="1:44" ht="15.75" thickBot="1" x14ac:dyDescent="0.3">
      <c r="A5" s="57" t="s">
        <v>100</v>
      </c>
      <c r="B5" s="56" t="s">
        <v>8</v>
      </c>
      <c r="C5" s="56" t="s">
        <v>101</v>
      </c>
      <c r="D5" s="56" t="s">
        <v>10</v>
      </c>
      <c r="E5" s="1"/>
      <c r="F5" s="71" t="s">
        <v>87</v>
      </c>
      <c r="G5" s="72">
        <v>55</v>
      </c>
      <c r="H5" s="25" t="s">
        <v>28</v>
      </c>
      <c r="I5" s="26" t="s">
        <v>88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25">
      <c r="A6" s="32" t="s">
        <v>75</v>
      </c>
      <c r="B6" s="139">
        <f>2*B3/60*PI()</f>
        <v>157.07963267948966</v>
      </c>
      <c r="C6" s="77" t="s">
        <v>76</v>
      </c>
      <c r="D6" s="34" t="s">
        <v>77</v>
      </c>
      <c r="E6" s="1"/>
      <c r="F6" s="71" t="s">
        <v>203</v>
      </c>
      <c r="G6" s="72">
        <v>27.5</v>
      </c>
      <c r="H6" s="25" t="s">
        <v>28</v>
      </c>
      <c r="I6" s="26" t="s">
        <v>205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.75" thickBot="1" x14ac:dyDescent="0.3">
      <c r="A7" s="32" t="s">
        <v>78</v>
      </c>
      <c r="B7" s="140">
        <f>B2/B6*1000</f>
        <v>19098.593171027438</v>
      </c>
      <c r="C7" s="78" t="s">
        <v>79</v>
      </c>
      <c r="D7" s="33" t="s">
        <v>80</v>
      </c>
      <c r="E7" s="1"/>
      <c r="F7" s="71" t="s">
        <v>204</v>
      </c>
      <c r="G7" s="72">
        <v>30</v>
      </c>
      <c r="H7" s="23" t="s">
        <v>28</v>
      </c>
      <c r="I7" s="24" t="s">
        <v>206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25">
      <c r="A8" s="32" t="s">
        <v>83</v>
      </c>
      <c r="B8" s="140">
        <f>B7/G4</f>
        <v>578.74524760689201</v>
      </c>
      <c r="C8" s="77" t="s">
        <v>68</v>
      </c>
      <c r="D8" s="34" t="s">
        <v>84</v>
      </c>
      <c r="E8" s="1"/>
      <c r="F8" s="240" t="s">
        <v>89</v>
      </c>
      <c r="G8" s="240"/>
      <c r="H8" s="241"/>
      <c r="I8" s="241"/>
      <c r="J8" s="38"/>
      <c r="K8" s="13"/>
      <c r="L8" s="247" t="s">
        <v>196</v>
      </c>
      <c r="M8" s="248"/>
      <c r="N8" s="251">
        <v>9.4E-7</v>
      </c>
      <c r="O8" s="13"/>
      <c r="P8" s="13"/>
      <c r="Q8" s="13"/>
      <c r="R8" s="253" t="s">
        <v>195</v>
      </c>
      <c r="S8" s="254"/>
      <c r="T8" s="257">
        <v>4.4000000000000002E-6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.75" thickBot="1" x14ac:dyDescent="0.3">
      <c r="A9" s="32" t="s">
        <v>81</v>
      </c>
      <c r="B9" s="140">
        <f>B8*TAN(RADIANS(G3))</f>
        <v>334.13872449805569</v>
      </c>
      <c r="C9" s="78" t="s">
        <v>68</v>
      </c>
      <c r="D9" s="33" t="s">
        <v>85</v>
      </c>
      <c r="E9" s="1"/>
      <c r="F9" s="71" t="s">
        <v>115</v>
      </c>
      <c r="G9" s="72">
        <v>0</v>
      </c>
      <c r="H9" s="19" t="s">
        <v>68</v>
      </c>
      <c r="I9" s="20" t="s">
        <v>116</v>
      </c>
      <c r="J9" s="38"/>
      <c r="K9" s="13"/>
      <c r="L9" s="249"/>
      <c r="M9" s="250"/>
      <c r="N9" s="252"/>
      <c r="O9" s="13"/>
      <c r="P9" s="13"/>
      <c r="Q9" s="13"/>
      <c r="R9" s="255"/>
      <c r="S9" s="256"/>
      <c r="T9" s="258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.75" thickBot="1" x14ac:dyDescent="0.3">
      <c r="A10" s="32" t="s">
        <v>82</v>
      </c>
      <c r="B10" s="140">
        <f>-B8*TAN(RADIANS(G2))/COS(RADIANS(G3))</f>
        <v>-243.23309966593473</v>
      </c>
      <c r="C10" s="77" t="s">
        <v>68</v>
      </c>
      <c r="D10" s="34" t="s">
        <v>86</v>
      </c>
      <c r="E10" s="1"/>
      <c r="F10" s="116" t="s">
        <v>122</v>
      </c>
      <c r="G10" s="175">
        <v>2</v>
      </c>
      <c r="H10" s="55" t="s">
        <v>17</v>
      </c>
      <c r="I10" s="20" t="s">
        <v>121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5" thickBot="1" x14ac:dyDescent="0.3">
      <c r="A11" s="32" t="s">
        <v>90</v>
      </c>
      <c r="B11" s="140">
        <f>-B9</f>
        <v>-334.13872449805569</v>
      </c>
      <c r="C11" s="78" t="s">
        <v>68</v>
      </c>
      <c r="D11" s="33" t="s">
        <v>95</v>
      </c>
      <c r="E11" s="1"/>
      <c r="F11" s="178" t="s">
        <v>123</v>
      </c>
      <c r="G11" s="179">
        <v>34</v>
      </c>
      <c r="H11" s="66" t="s">
        <v>28</v>
      </c>
      <c r="I11" s="66" t="s">
        <v>128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30" x14ac:dyDescent="0.25">
      <c r="A12" s="32" t="s">
        <v>91</v>
      </c>
      <c r="B12" s="140">
        <f>-B8*(G5-G6)/G5</f>
        <v>-289.372623803446</v>
      </c>
      <c r="C12" s="77" t="s">
        <v>68</v>
      </c>
      <c r="D12" s="34" t="s">
        <v>96</v>
      </c>
      <c r="E12" s="1"/>
      <c r="F12" s="176" t="s">
        <v>135</v>
      </c>
      <c r="G12" s="177">
        <v>225</v>
      </c>
      <c r="H12" s="23" t="s">
        <v>134</v>
      </c>
      <c r="I12" s="30" t="s">
        <v>194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25">
      <c r="A13" s="32" t="s">
        <v>92</v>
      </c>
      <c r="B13" s="140">
        <f>-(B10*G5-G6*B10+G7*B9)/(G5)</f>
        <v>-60.64093625688119</v>
      </c>
      <c r="C13" s="78" t="s">
        <v>68</v>
      </c>
      <c r="D13" s="33" t="s">
        <v>97</v>
      </c>
      <c r="E13" s="1"/>
      <c r="F13" s="71" t="s">
        <v>136</v>
      </c>
      <c r="G13" s="72">
        <f>IF(G5/G11&lt;5,RADIANS(2/3),IF(G5/G11&gt;7,RADIANS(1/4),"A definir"))</f>
        <v>1.1635528346628864E-2</v>
      </c>
      <c r="H13" s="21" t="s">
        <v>155</v>
      </c>
      <c r="I13" s="22" t="s">
        <v>191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25">
      <c r="A14" s="32" t="s">
        <v>93</v>
      </c>
      <c r="B14" s="140">
        <f>-(G6*B8)/(G5)</f>
        <v>-289.372623803446</v>
      </c>
      <c r="C14" s="77" t="s">
        <v>68</v>
      </c>
      <c r="D14" s="34" t="s">
        <v>98</v>
      </c>
      <c r="E14" s="1"/>
      <c r="F14" s="71" t="s">
        <v>142</v>
      </c>
      <c r="G14" s="72">
        <f>IF(B3&gt;500,G5/3000,G5/2000)</f>
        <v>1.8333333333333333E-2</v>
      </c>
      <c r="H14" s="25" t="s">
        <v>28</v>
      </c>
      <c r="I14" s="26" t="s">
        <v>190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25">
      <c r="A15" s="32" t="s">
        <v>94</v>
      </c>
      <c r="B15" s="140">
        <f>-(G6*B10-G7*B9)/(G5)</f>
        <v>303.87403592281595</v>
      </c>
      <c r="C15" s="78" t="s">
        <v>68</v>
      </c>
      <c r="D15" s="33" t="s">
        <v>99</v>
      </c>
      <c r="E15" s="1"/>
      <c r="F15" s="71" t="s">
        <v>139</v>
      </c>
      <c r="G15" s="72" t="s">
        <v>137</v>
      </c>
      <c r="H15" s="27" t="s">
        <v>17</v>
      </c>
      <c r="I15" s="26" t="s">
        <v>189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5" customHeight="1" x14ac:dyDescent="0.25">
      <c r="A16" s="32" t="s">
        <v>124</v>
      </c>
      <c r="B16" s="140">
        <f>G12/(MAX(M41:M491)*G22)</f>
        <v>2.2828822229051111</v>
      </c>
      <c r="C16" s="79" t="s">
        <v>17</v>
      </c>
      <c r="D16" s="35" t="s">
        <v>126</v>
      </c>
      <c r="E16" s="1"/>
      <c r="F16" s="71" t="s">
        <v>140</v>
      </c>
      <c r="G16" s="72">
        <f>IF(G15="large",1/1500,1/500)</f>
        <v>6.6666666666666664E-4</v>
      </c>
      <c r="H16" s="28" t="s">
        <v>17</v>
      </c>
      <c r="I16" s="22" t="s">
        <v>188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25">
      <c r="A17" s="32" t="s">
        <v>125</v>
      </c>
      <c r="B17" s="141" t="str">
        <f>IF(B16&gt;G10,"Oui","Non")</f>
        <v>Oui</v>
      </c>
      <c r="C17" s="78" t="s">
        <v>200</v>
      </c>
      <c r="D17" s="33" t="s">
        <v>127</v>
      </c>
      <c r="E17" s="1"/>
      <c r="F17" s="71" t="s">
        <v>141</v>
      </c>
      <c r="G17" s="72">
        <v>3</v>
      </c>
      <c r="H17" s="25" t="s">
        <v>72</v>
      </c>
      <c r="I17" s="26" t="s">
        <v>187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25">
      <c r="A18" s="32" t="s">
        <v>157</v>
      </c>
      <c r="B18" s="142" cm="1">
        <f t="array" ref="B18">MAX(ABS(F41:F491))/(G19*B28)</f>
        <v>1.8109767595571543E-6</v>
      </c>
      <c r="C18" s="77" t="s">
        <v>155</v>
      </c>
      <c r="D18" s="34" t="s">
        <v>156</v>
      </c>
      <c r="E18" s="1"/>
      <c r="F18" s="71" t="s">
        <v>147</v>
      </c>
      <c r="G18" s="73">
        <v>190000</v>
      </c>
      <c r="H18" s="21" t="s">
        <v>134</v>
      </c>
      <c r="I18" s="22" t="s">
        <v>152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25">
      <c r="A19" s="32" t="s">
        <v>146</v>
      </c>
      <c r="B19" s="143" t="str">
        <f>IF(B18&lt;G13,"Oui","Non")</f>
        <v>Oui</v>
      </c>
      <c r="C19" s="78" t="s">
        <v>200</v>
      </c>
      <c r="D19" s="33" t="s">
        <v>145</v>
      </c>
      <c r="E19" s="1"/>
      <c r="F19" s="71" t="s">
        <v>148</v>
      </c>
      <c r="G19" s="73">
        <f>G18/(2*(1+0.3))</f>
        <v>73076.923076923078</v>
      </c>
      <c r="H19" s="25" t="s">
        <v>134</v>
      </c>
      <c r="I19" s="26" t="s">
        <v>153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45" x14ac:dyDescent="0.25">
      <c r="A20" s="32" t="s">
        <v>159</v>
      </c>
      <c r="B20" s="140">
        <f>MAX(U41:U491)</f>
        <v>8.8419419044472372E-4</v>
      </c>
      <c r="C20" s="78" t="s">
        <v>28</v>
      </c>
      <c r="D20" s="33" t="s">
        <v>160</v>
      </c>
      <c r="E20" s="1"/>
      <c r="F20" s="71" t="s">
        <v>183</v>
      </c>
      <c r="G20" s="72">
        <v>0</v>
      </c>
      <c r="H20" s="21" t="s">
        <v>28</v>
      </c>
      <c r="I20" s="29" t="s">
        <v>184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45" x14ac:dyDescent="0.25">
      <c r="A21" s="32" t="s">
        <v>161</v>
      </c>
      <c r="B21" s="143" t="str">
        <f>IF(B20&lt;G14,"Oui","Non")</f>
        <v>Oui</v>
      </c>
      <c r="C21" s="77" t="s">
        <v>200</v>
      </c>
      <c r="D21" s="34" t="s">
        <v>144</v>
      </c>
      <c r="E21" s="1"/>
      <c r="F21" s="71" t="s">
        <v>185</v>
      </c>
      <c r="G21" s="72">
        <v>0</v>
      </c>
      <c r="H21" s="25" t="s">
        <v>28</v>
      </c>
      <c r="I21" s="31" t="s">
        <v>186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30" x14ac:dyDescent="0.25">
      <c r="A22" s="32" t="s">
        <v>180</v>
      </c>
      <c r="B22" s="140">
        <f>MAX(T41:T491)</f>
        <v>4.4992888326934519E-6</v>
      </c>
      <c r="C22" s="80" t="s">
        <v>17</v>
      </c>
      <c r="D22" s="33" t="s">
        <v>199</v>
      </c>
      <c r="E22" s="1"/>
      <c r="F22" s="129" t="s">
        <v>415</v>
      </c>
      <c r="G22" s="130">
        <v>5</v>
      </c>
      <c r="H22" s="69" t="s">
        <v>17</v>
      </c>
      <c r="I22" s="131" t="s">
        <v>277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25">
      <c r="A23" s="32" t="s">
        <v>162</v>
      </c>
      <c r="B23" s="143" t="str">
        <f>IF(B22&lt;G16,"Oui","Non")</f>
        <v>Oui</v>
      </c>
      <c r="C23" s="77" t="s">
        <v>200</v>
      </c>
      <c r="D23" s="34" t="s">
        <v>143</v>
      </c>
      <c r="E23" s="1"/>
      <c r="F23" s="68" t="s">
        <v>413</v>
      </c>
      <c r="G23" s="68">
        <f>Clavettes!G12/Clavettes!G7</f>
        <v>0.08</v>
      </c>
      <c r="H23" s="69" t="s">
        <v>17</v>
      </c>
      <c r="I23" s="70" t="s">
        <v>414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25">
      <c r="A24" s="32" t="s">
        <v>181</v>
      </c>
      <c r="B24" s="140">
        <f>DEGREES(ATAN(T41))</f>
        <v>2.5779026092193806E-4</v>
      </c>
      <c r="C24" s="78" t="s">
        <v>72</v>
      </c>
      <c r="D24" s="33" t="s">
        <v>201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25">
      <c r="A25" s="32" t="s">
        <v>182</v>
      </c>
      <c r="B25" s="144">
        <f>DEGREES(ATAN(T491))</f>
        <v>2.5084559662948169E-4</v>
      </c>
      <c r="C25" s="77" t="s">
        <v>72</v>
      </c>
      <c r="D25" s="34" t="s">
        <v>202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.75" thickBot="1" x14ac:dyDescent="0.3">
      <c r="A26" s="54" t="s">
        <v>163</v>
      </c>
      <c r="B26" s="145" t="str">
        <f>IF(MAX(B24:B25)&lt;G17,"Oui","Non")</f>
        <v>Oui</v>
      </c>
      <c r="C26" s="78" t="s">
        <v>200</v>
      </c>
      <c r="D26" s="33" t="s">
        <v>178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.75" thickBot="1" x14ac:dyDescent="0.3">
      <c r="A27" s="105" t="s">
        <v>158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.75" thickBot="1" x14ac:dyDescent="0.3">
      <c r="A28" s="62" t="s">
        <v>150</v>
      </c>
      <c r="B28" s="63">
        <f>PI()*G11^4/32</f>
        <v>131194.48001023656</v>
      </c>
      <c r="C28" s="64" t="s">
        <v>151</v>
      </c>
      <c r="D28" s="65" t="s">
        <v>154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.75" thickBot="1" x14ac:dyDescent="0.3">
      <c r="A29" s="105" t="s">
        <v>197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.75" thickBot="1" x14ac:dyDescent="0.3">
      <c r="A30" s="219" t="s">
        <v>198</v>
      </c>
      <c r="B30" s="220"/>
      <c r="C30" s="217" t="str">
        <f>IF(ABS(C842)+ABS(D842)+ABS(E842)+ABS(G842)+ABS(H842)&lt;0.0000001,"PFD Verifié","Erreur probable")</f>
        <v>PFD Verifié</v>
      </c>
      <c r="D30" s="218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25">
      <c r="A31" s="243" t="s">
        <v>207</v>
      </c>
      <c r="B31" s="244"/>
      <c r="C31" s="244"/>
      <c r="D31" s="245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25">
      <c r="A32" s="246" t="str">
        <f>IF(ABS(P591)&lt;0.01*ABS(MAX(P41:P591)),"Constantes d'integration y' correctes","Constantes d'integration y' incorrectes")</f>
        <v>Constantes d'integration y' correctes</v>
      </c>
      <c r="B32" s="246"/>
      <c r="C32" s="246"/>
      <c r="D32" s="246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25">
      <c r="A33" s="246" t="str">
        <f>IF(ABS(S591)&lt;0.01*ABS(MAX(S41:S591)),"Constantes d'integration z' correctes","Constantes d'integration z' incorrectes")</f>
        <v>Constantes d'integration z' correctes</v>
      </c>
      <c r="B33" s="246"/>
      <c r="C33" s="246"/>
      <c r="D33" s="246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25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25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25">
      <c r="A37" s="242" t="s">
        <v>102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 t="s">
        <v>281</v>
      </c>
      <c r="L37" s="242"/>
      <c r="M37" s="242"/>
      <c r="N37" s="242" t="s">
        <v>170</v>
      </c>
      <c r="O37" s="242"/>
      <c r="P37" s="242"/>
      <c r="Q37" s="242"/>
      <c r="R37" s="242"/>
      <c r="S37" s="242"/>
      <c r="T37" s="242"/>
      <c r="U37" s="242"/>
      <c r="V37" s="242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25">
      <c r="A38" s="7" t="s">
        <v>282</v>
      </c>
      <c r="B38" s="12" t="s">
        <v>104</v>
      </c>
      <c r="C38" s="12" t="s">
        <v>68</v>
      </c>
      <c r="D38" s="12" t="s">
        <v>105</v>
      </c>
      <c r="E38" s="12" t="s">
        <v>106</v>
      </c>
      <c r="F38" s="12" t="s">
        <v>108</v>
      </c>
      <c r="G38" s="12" t="s">
        <v>107</v>
      </c>
      <c r="H38" s="12" t="s">
        <v>113</v>
      </c>
      <c r="I38" s="12" t="s">
        <v>117</v>
      </c>
      <c r="J38" s="39" t="s">
        <v>118</v>
      </c>
      <c r="K38" s="12" t="s">
        <v>129</v>
      </c>
      <c r="L38" s="12" t="s">
        <v>130</v>
      </c>
      <c r="M38" s="39" t="s">
        <v>131</v>
      </c>
      <c r="N38" s="12"/>
      <c r="O38" s="12" t="s">
        <v>164</v>
      </c>
      <c r="P38" s="12" t="s">
        <v>165</v>
      </c>
      <c r="Q38" s="12"/>
      <c r="R38" s="12" t="s">
        <v>166</v>
      </c>
      <c r="S38" s="12" t="s">
        <v>167</v>
      </c>
      <c r="T38" s="12" t="s">
        <v>168</v>
      </c>
      <c r="U38" s="12" t="s">
        <v>169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25">
      <c r="A39" s="7" t="s">
        <v>10</v>
      </c>
      <c r="B39" s="10" t="s">
        <v>110</v>
      </c>
      <c r="C39" s="8" t="s">
        <v>111</v>
      </c>
      <c r="D39" s="8" t="s">
        <v>119</v>
      </c>
      <c r="E39" s="9" t="s">
        <v>120</v>
      </c>
      <c r="F39" s="9" t="s">
        <v>278</v>
      </c>
      <c r="G39" s="9" t="s">
        <v>112</v>
      </c>
      <c r="H39" s="9" t="s">
        <v>114</v>
      </c>
      <c r="I39" s="9" t="s">
        <v>279</v>
      </c>
      <c r="J39" s="40" t="s">
        <v>280</v>
      </c>
      <c r="K39" s="11" t="s">
        <v>132</v>
      </c>
      <c r="L39" s="11" t="s">
        <v>133</v>
      </c>
      <c r="M39" s="42" t="s">
        <v>264</v>
      </c>
      <c r="N39" s="10" t="s">
        <v>177</v>
      </c>
      <c r="O39" s="10" t="s">
        <v>171</v>
      </c>
      <c r="P39" s="10" t="s">
        <v>172</v>
      </c>
      <c r="Q39" s="10" t="s">
        <v>179</v>
      </c>
      <c r="R39" s="10" t="s">
        <v>173</v>
      </c>
      <c r="S39" s="10" t="s">
        <v>174</v>
      </c>
      <c r="T39" s="10" t="s">
        <v>175</v>
      </c>
      <c r="U39" s="10" t="s">
        <v>176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25">
      <c r="A40" s="7" t="s">
        <v>9</v>
      </c>
      <c r="B40" s="8" t="s">
        <v>28</v>
      </c>
      <c r="C40" s="8" t="s">
        <v>68</v>
      </c>
      <c r="D40" s="8" t="s">
        <v>68</v>
      </c>
      <c r="E40" s="9" t="s">
        <v>68</v>
      </c>
      <c r="F40" s="9" t="s">
        <v>79</v>
      </c>
      <c r="G40" s="9" t="s">
        <v>79</v>
      </c>
      <c r="H40" s="9" t="s">
        <v>79</v>
      </c>
      <c r="I40" s="9" t="s">
        <v>79</v>
      </c>
      <c r="J40" s="40" t="s">
        <v>68</v>
      </c>
      <c r="K40" s="9" t="s">
        <v>134</v>
      </c>
      <c r="L40" s="9" t="s">
        <v>134</v>
      </c>
      <c r="M40" s="40" t="s">
        <v>134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25">
      <c r="A41" s="7" t="s">
        <v>109</v>
      </c>
      <c r="B41">
        <f>0</f>
        <v>0</v>
      </c>
      <c r="C41">
        <f t="shared" ref="C41:C104" si="0">IF(B41&lt;$G$6,$B$11,$B$11+$B$9)</f>
        <v>-334.13872449805569</v>
      </c>
      <c r="D41">
        <f>IF(B41&lt;$G$6, $B$12, $B$12+$B$8 )</f>
        <v>-289.372623803446</v>
      </c>
      <c r="E41" s="2">
        <f>IF(B41&lt;$G$6, $B$13, $B$13+$B$10 )</f>
        <v>-60.64093625688119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295.65831386416619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9.4E-7</v>
      </c>
      <c r="P41" s="4">
        <f>SUM($O$41:O41)+0</f>
        <v>9.4E-7</v>
      </c>
      <c r="Q41" s="5">
        <f t="shared" ref="Q41:Q104" si="3">-H41/($G$18*$B$28)</f>
        <v>0</v>
      </c>
      <c r="R41" s="4">
        <f>SUM($Q$41:Q41)*0.1+$T$8</f>
        <v>4.4000000000000002E-6</v>
      </c>
      <c r="S41" s="4">
        <f>SUM($R$41:R41)+0</f>
        <v>4.4000000000000002E-6</v>
      </c>
      <c r="T41">
        <f>SQRT(SUMSQ(O41,R41))</f>
        <v>4.4992888326934519E-6</v>
      </c>
      <c r="U41">
        <f>SQRT(SUMSQ(S41,P41))</f>
        <v>4.4992888326934519E-6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25">
      <c r="A42" s="7"/>
      <c r="B42">
        <f>B41+0.1</f>
        <v>0.1</v>
      </c>
      <c r="C42">
        <f t="shared" si="0"/>
        <v>-334.13872449805569</v>
      </c>
      <c r="D42">
        <f t="shared" ref="D42:D104" si="4">IF(B42&lt;18, $B$12, $B$12+$B$8 )</f>
        <v>-289.372623803446</v>
      </c>
      <c r="E42" s="2">
        <f t="shared" ref="E42:E104" si="5">IF(B42&lt;18, $B$13, $B$13+$B$10 )</f>
        <v>-60.64093625688119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-6.0640936256881197</v>
      </c>
      <c r="H42">
        <f t="shared" si="1"/>
        <v>28.937262380344603</v>
      </c>
      <c r="I42" s="2">
        <f t="shared" ref="I42:I105" si="8">SQRT(H42*H42+G42*G42)</f>
        <v>29.565831386416622</v>
      </c>
      <c r="J42" s="41">
        <f t="shared" ref="J42:J105" si="9">SQRT(D42*D42+E42*E42)</f>
        <v>295.65831386416619</v>
      </c>
      <c r="K42">
        <f t="shared" ref="K42:K105" si="10">32*I42/(PI()*$G$11^3)</f>
        <v>7.6621994085401355E-3</v>
      </c>
      <c r="L42">
        <f t="shared" ref="L42:L105" si="11">16*F42/(PI()*$G$11^3)*$G$22</f>
        <v>0</v>
      </c>
      <c r="M42" s="41">
        <f t="shared" ref="M42:M105" si="12">SQRT(K42^2+3*L42^2)</f>
        <v>7.6621994085401355E-3</v>
      </c>
      <c r="N42" s="5">
        <f t="shared" si="2"/>
        <v>2.4327458165902633E-10</v>
      </c>
      <c r="O42" s="4">
        <f>SUM($N$41:N42)*0.1+$N$8</f>
        <v>9.4002432745816589E-7</v>
      </c>
      <c r="P42" s="4">
        <f>SUM($O$41:O42)+0</f>
        <v>1.8800243274581659E-6</v>
      </c>
      <c r="Q42" s="5">
        <f t="shared" si="3"/>
        <v>-1.1608825381776632E-9</v>
      </c>
      <c r="R42" s="4">
        <f>SUM($Q$41:Q42)*0.1+$T$8</f>
        <v>4.3998839117461824E-6</v>
      </c>
      <c r="S42" s="4">
        <f>SUM($R$41:R42)+0</f>
        <v>8.7998839117461835E-6</v>
      </c>
      <c r="T42">
        <f t="shared" ref="T42:T105" si="13">SQRT(SUMSQ(O42,R42))</f>
        <v>4.499180389032659E-6</v>
      </c>
      <c r="U42">
        <f t="shared" ref="U42:U105" si="14">SQRT(SUMSQ(S42,P42))</f>
        <v>8.9984692215978515E-6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25">
      <c r="A43" s="7"/>
      <c r="B43">
        <f t="shared" ref="B43:B106" si="15">B42+0.1</f>
        <v>0.2</v>
      </c>
      <c r="C43">
        <f t="shared" si="0"/>
        <v>-334.13872449805569</v>
      </c>
      <c r="D43">
        <f t="shared" si="4"/>
        <v>-289.372623803446</v>
      </c>
      <c r="E43" s="2">
        <f t="shared" si="5"/>
        <v>-60.64093625688119</v>
      </c>
      <c r="F43">
        <f t="shared" si="6"/>
        <v>0</v>
      </c>
      <c r="G43">
        <f t="shared" si="7"/>
        <v>-12.128187251376239</v>
      </c>
      <c r="H43">
        <f t="shared" si="1"/>
        <v>57.874524760689205</v>
      </c>
      <c r="I43" s="2">
        <f t="shared" si="8"/>
        <v>59.131662772833245</v>
      </c>
      <c r="J43" s="41">
        <f t="shared" si="9"/>
        <v>295.65831386416619</v>
      </c>
      <c r="K43">
        <f t="shared" si="10"/>
        <v>1.5324398817080271E-2</v>
      </c>
      <c r="L43">
        <f t="shared" si="11"/>
        <v>0</v>
      </c>
      <c r="M43" s="41">
        <f t="shared" si="12"/>
        <v>1.5324398817080271E-2</v>
      </c>
      <c r="N43" s="5">
        <f t="shared" si="2"/>
        <v>4.8654916331805266E-10</v>
      </c>
      <c r="O43" s="4">
        <f>SUM($N$41:N43)*0.1+$N$8</f>
        <v>9.4007298237449766E-7</v>
      </c>
      <c r="P43" s="4">
        <f>SUM($O$41:O43)+0</f>
        <v>2.8200973098326637E-6</v>
      </c>
      <c r="Q43" s="5">
        <f t="shared" si="3"/>
        <v>-2.3217650763553264E-9</v>
      </c>
      <c r="R43" s="4">
        <f>SUM($Q$41:Q43)*0.1+$T$8</f>
        <v>4.3996517352385469E-6</v>
      </c>
      <c r="S43" s="4">
        <f>SUM($R$41:R43)+0</f>
        <v>1.3199535646984731E-5</v>
      </c>
      <c r="T43">
        <f t="shared" si="13"/>
        <v>4.4989635032502812E-6</v>
      </c>
      <c r="U43">
        <f t="shared" si="14"/>
        <v>1.3497432723779218E-5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25">
      <c r="A44" s="7"/>
      <c r="B44">
        <f t="shared" si="15"/>
        <v>0.30000000000000004</v>
      </c>
      <c r="C44">
        <f t="shared" si="0"/>
        <v>-334.13872449805569</v>
      </c>
      <c r="D44">
        <f t="shared" si="4"/>
        <v>-289.372623803446</v>
      </c>
      <c r="E44" s="2">
        <f t="shared" si="5"/>
        <v>-60.64093625688119</v>
      </c>
      <c r="F44">
        <f t="shared" si="6"/>
        <v>0</v>
      </c>
      <c r="G44">
        <f t="shared" si="7"/>
        <v>-18.192280877064359</v>
      </c>
      <c r="H44">
        <f t="shared" si="1"/>
        <v>86.811787141033818</v>
      </c>
      <c r="I44" s="2">
        <f t="shared" si="8"/>
        <v>88.697494159249871</v>
      </c>
      <c r="J44" s="41">
        <f t="shared" si="9"/>
        <v>295.65831386416619</v>
      </c>
      <c r="K44">
        <f t="shared" si="10"/>
        <v>2.2986598225620405E-2</v>
      </c>
      <c r="L44">
        <f t="shared" si="11"/>
        <v>0</v>
      </c>
      <c r="M44" s="41">
        <f t="shared" si="12"/>
        <v>2.2986598225620405E-2</v>
      </c>
      <c r="N44" s="5">
        <f t="shared" si="2"/>
        <v>7.2982374497707893E-10</v>
      </c>
      <c r="O44" s="4">
        <f>SUM($N$41:N44)*0.1+$N$8</f>
        <v>9.4014596474899543E-7</v>
      </c>
      <c r="P44" s="4">
        <f>SUM($O$41:O44)+0</f>
        <v>3.7602432745816593E-6</v>
      </c>
      <c r="Q44" s="5">
        <f t="shared" si="3"/>
        <v>-3.4826476145329899E-9</v>
      </c>
      <c r="R44" s="4">
        <f>SUM($Q$41:Q44)*0.1+$T$8</f>
        <v>4.3993034704770935E-6</v>
      </c>
      <c r="S44" s="4">
        <f>SUM($R$41:R44)+0</f>
        <v>1.7598839117461825E-5</v>
      </c>
      <c r="T44">
        <f t="shared" si="13"/>
        <v>4.4986381784252908E-6</v>
      </c>
      <c r="U44">
        <f t="shared" si="14"/>
        <v>1.7996070898013851E-5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25">
      <c r="A45" s="7"/>
      <c r="B45">
        <f t="shared" si="15"/>
        <v>0.4</v>
      </c>
      <c r="C45">
        <f t="shared" si="0"/>
        <v>-334.13872449805569</v>
      </c>
      <c r="D45">
        <f t="shared" si="4"/>
        <v>-289.372623803446</v>
      </c>
      <c r="E45" s="2">
        <f t="shared" si="5"/>
        <v>-60.64093625688119</v>
      </c>
      <c r="F45">
        <f t="shared" si="6"/>
        <v>0</v>
      </c>
      <c r="G45">
        <f t="shared" si="7"/>
        <v>-24.256374502752479</v>
      </c>
      <c r="H45">
        <f t="shared" si="1"/>
        <v>115.74904952137841</v>
      </c>
      <c r="I45" s="2">
        <f t="shared" si="8"/>
        <v>118.26332554566649</v>
      </c>
      <c r="J45" s="41">
        <f t="shared" si="9"/>
        <v>295.65831386416619</v>
      </c>
      <c r="K45">
        <f t="shared" si="10"/>
        <v>3.0648797634160542E-2</v>
      </c>
      <c r="L45">
        <f t="shared" si="11"/>
        <v>0</v>
      </c>
      <c r="M45" s="41">
        <f t="shared" si="12"/>
        <v>3.0648797634160542E-2</v>
      </c>
      <c r="N45" s="5">
        <f t="shared" si="2"/>
        <v>9.7309832663610531E-10</v>
      </c>
      <c r="O45" s="4">
        <f>SUM($N$41:N45)*0.1+$N$8</f>
        <v>9.4024327458165898E-7</v>
      </c>
      <c r="P45" s="4">
        <f>SUM($O$41:O45)+0</f>
        <v>4.7004865491633185E-6</v>
      </c>
      <c r="Q45" s="5">
        <f t="shared" si="3"/>
        <v>-4.6435301527106527E-9</v>
      </c>
      <c r="R45" s="4">
        <f>SUM($Q$41:Q45)*0.1+$T$8</f>
        <v>4.3988391174618223E-6</v>
      </c>
      <c r="S45" s="4">
        <f>SUM($R$41:R45)+0</f>
        <v>2.1997678234923647E-5</v>
      </c>
      <c r="T45">
        <f t="shared" si="13"/>
        <v>4.4982044191775394E-6</v>
      </c>
      <c r="U45">
        <f t="shared" si="14"/>
        <v>2.2494275305643854E-5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25">
      <c r="A46" s="7"/>
      <c r="B46">
        <f t="shared" si="15"/>
        <v>0.5</v>
      </c>
      <c r="C46">
        <f t="shared" si="0"/>
        <v>-334.13872449805569</v>
      </c>
      <c r="D46">
        <f t="shared" si="4"/>
        <v>-289.372623803446</v>
      </c>
      <c r="E46" s="2">
        <f t="shared" si="5"/>
        <v>-60.64093625688119</v>
      </c>
      <c r="F46">
        <f t="shared" si="6"/>
        <v>0</v>
      </c>
      <c r="G46">
        <f t="shared" si="7"/>
        <v>-30.320468128440595</v>
      </c>
      <c r="H46">
        <f t="shared" si="1"/>
        <v>144.686311901723</v>
      </c>
      <c r="I46" s="2">
        <f t="shared" si="8"/>
        <v>147.82915693208309</v>
      </c>
      <c r="J46" s="41">
        <f t="shared" si="9"/>
        <v>295.65831386416619</v>
      </c>
      <c r="K46">
        <f t="shared" si="10"/>
        <v>3.8310997042700669E-2</v>
      </c>
      <c r="L46">
        <f t="shared" si="11"/>
        <v>0</v>
      </c>
      <c r="M46" s="41">
        <f t="shared" si="12"/>
        <v>3.8310997042700669E-2</v>
      </c>
      <c r="N46" s="5">
        <f t="shared" si="2"/>
        <v>1.2163729082951313E-9</v>
      </c>
      <c r="O46" s="4">
        <f>SUM($N$41:N46)*0.1+$N$8</f>
        <v>9.4036491187248852E-7</v>
      </c>
      <c r="P46" s="4">
        <f>SUM($O$41:O46)+0</f>
        <v>5.6408514610358071E-6</v>
      </c>
      <c r="Q46" s="5">
        <f t="shared" si="3"/>
        <v>-5.8044126908883155E-9</v>
      </c>
      <c r="R46" s="4">
        <f>SUM($Q$41:Q46)*0.1+$T$8</f>
        <v>4.3982586761927334E-6</v>
      </c>
      <c r="S46" s="4">
        <f>SUM($R$41:R46)+0</f>
        <v>2.6395936911116381E-5</v>
      </c>
      <c r="T46">
        <f t="shared" si="13"/>
        <v>4.4976622316694271E-6</v>
      </c>
      <c r="U46">
        <f t="shared" si="14"/>
        <v>2.6991937511433038E-5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25">
      <c r="A47" s="7"/>
      <c r="B47">
        <f t="shared" si="15"/>
        <v>0.6</v>
      </c>
      <c r="C47">
        <f t="shared" si="0"/>
        <v>-334.13872449805569</v>
      </c>
      <c r="D47">
        <f t="shared" si="4"/>
        <v>-289.372623803446</v>
      </c>
      <c r="E47" s="2">
        <f t="shared" si="5"/>
        <v>-60.64093625688119</v>
      </c>
      <c r="F47">
        <f t="shared" si="6"/>
        <v>0</v>
      </c>
      <c r="G47">
        <f t="shared" si="7"/>
        <v>-36.384561754128711</v>
      </c>
      <c r="H47">
        <f t="shared" si="1"/>
        <v>173.62357428206761</v>
      </c>
      <c r="I47" s="2">
        <f t="shared" si="8"/>
        <v>177.39498831849974</v>
      </c>
      <c r="J47" s="41">
        <f t="shared" si="9"/>
        <v>295.65831386416619</v>
      </c>
      <c r="K47">
        <f t="shared" si="10"/>
        <v>4.597319645124081E-2</v>
      </c>
      <c r="L47">
        <f t="shared" si="11"/>
        <v>0</v>
      </c>
      <c r="M47" s="41">
        <f t="shared" si="12"/>
        <v>4.597319645124081E-2</v>
      </c>
      <c r="N47" s="5">
        <f t="shared" si="2"/>
        <v>1.4596474899541575E-9</v>
      </c>
      <c r="O47" s="4">
        <f>SUM($N$41:N47)*0.1+$N$8</f>
        <v>9.4051087662148395E-7</v>
      </c>
      <c r="P47" s="4">
        <f>SUM($O$41:O47)+0</f>
        <v>6.5813623376572911E-6</v>
      </c>
      <c r="Q47" s="5">
        <f t="shared" si="3"/>
        <v>-6.9652952290659791E-9</v>
      </c>
      <c r="R47" s="4">
        <f>SUM($Q$41:Q47)*0.1+$T$8</f>
        <v>4.3975621466698275E-6</v>
      </c>
      <c r="S47" s="4">
        <f>SUM($R$41:R47)+0</f>
        <v>3.0793499057786207E-5</v>
      </c>
      <c r="T47">
        <f t="shared" si="13"/>
        <v>4.4970116236081322E-6</v>
      </c>
      <c r="U47">
        <f t="shared" si="14"/>
        <v>3.1488949084423472E-5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25">
      <c r="A48" s="7"/>
      <c r="B48">
        <f t="shared" si="15"/>
        <v>0.7</v>
      </c>
      <c r="C48">
        <f t="shared" si="0"/>
        <v>-334.13872449805569</v>
      </c>
      <c r="D48">
        <f t="shared" si="4"/>
        <v>-289.372623803446</v>
      </c>
      <c r="E48" s="2">
        <f t="shared" si="5"/>
        <v>-60.64093625688119</v>
      </c>
      <c r="F48">
        <f t="shared" si="6"/>
        <v>0</v>
      </c>
      <c r="G48">
        <f t="shared" si="7"/>
        <v>-42.448655379816827</v>
      </c>
      <c r="H48">
        <f t="shared" si="1"/>
        <v>202.56083666241219</v>
      </c>
      <c r="I48" s="2">
        <f t="shared" si="8"/>
        <v>206.96081970491633</v>
      </c>
      <c r="J48" s="41">
        <f t="shared" si="9"/>
        <v>295.65831386416619</v>
      </c>
      <c r="K48">
        <f t="shared" si="10"/>
        <v>5.3635395859780936E-2</v>
      </c>
      <c r="L48">
        <f t="shared" si="11"/>
        <v>0</v>
      </c>
      <c r="M48" s="41">
        <f t="shared" si="12"/>
        <v>5.3635395859780936E-2</v>
      </c>
      <c r="N48" s="5">
        <f t="shared" si="2"/>
        <v>1.7029220716131836E-9</v>
      </c>
      <c r="O48" s="4">
        <f>SUM($N$41:N48)*0.1+$N$8</f>
        <v>9.4068116882864527E-7</v>
      </c>
      <c r="P48" s="4">
        <f>SUM($O$41:O48)+0</f>
        <v>7.5220435064859362E-6</v>
      </c>
      <c r="Q48" s="5">
        <f t="shared" si="3"/>
        <v>-8.126177767243641E-9</v>
      </c>
      <c r="R48" s="4">
        <f>SUM($Q$41:Q48)*0.1+$T$8</f>
        <v>4.3967495288931029E-6</v>
      </c>
      <c r="S48" s="4">
        <f>SUM($R$41:R48)+0</f>
        <v>3.5190248586679311E-5</v>
      </c>
      <c r="T48">
        <f t="shared" si="13"/>
        <v>4.4962526042484035E-6</v>
      </c>
      <c r="U48">
        <f t="shared" si="14"/>
        <v>3.5985201598792695E-5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25">
      <c r="A49" s="7"/>
      <c r="B49">
        <f t="shared" si="15"/>
        <v>0.79999999999999993</v>
      </c>
      <c r="C49">
        <f t="shared" si="0"/>
        <v>-334.13872449805569</v>
      </c>
      <c r="D49">
        <f t="shared" si="4"/>
        <v>-289.372623803446</v>
      </c>
      <c r="E49" s="2">
        <f t="shared" si="5"/>
        <v>-60.64093625688119</v>
      </c>
      <c r="F49">
        <f t="shared" si="6"/>
        <v>0</v>
      </c>
      <c r="G49">
        <f t="shared" si="7"/>
        <v>-48.512749005504951</v>
      </c>
      <c r="H49">
        <f t="shared" si="1"/>
        <v>231.49809904275679</v>
      </c>
      <c r="I49" s="2">
        <f t="shared" si="8"/>
        <v>236.52665109133295</v>
      </c>
      <c r="J49" s="41">
        <f t="shared" si="9"/>
        <v>295.65831386416619</v>
      </c>
      <c r="K49">
        <f t="shared" si="10"/>
        <v>6.1297595268321077E-2</v>
      </c>
      <c r="L49">
        <f t="shared" si="11"/>
        <v>0</v>
      </c>
      <c r="M49" s="41">
        <f t="shared" si="12"/>
        <v>6.1297595268321077E-2</v>
      </c>
      <c r="N49" s="5">
        <f t="shared" si="2"/>
        <v>1.9461966532722102E-9</v>
      </c>
      <c r="O49" s="4">
        <f>SUM($N$41:N49)*0.1+$N$8</f>
        <v>9.4087578849397247E-7</v>
      </c>
      <c r="P49" s="4">
        <f>SUM($O$41:O49)+0</f>
        <v>8.4629192949799085E-6</v>
      </c>
      <c r="Q49" s="5">
        <f t="shared" si="3"/>
        <v>-9.2870603054213054E-9</v>
      </c>
      <c r="R49" s="4">
        <f>SUM($Q$41:Q49)*0.1+$T$8</f>
        <v>4.3958208228625606E-6</v>
      </c>
      <c r="S49" s="4">
        <f>SUM($R$41:R49)+0</f>
        <v>3.9586069409541872E-5</v>
      </c>
      <c r="T49">
        <f t="shared" si="13"/>
        <v>4.4953851843959081E-6</v>
      </c>
      <c r="U49">
        <f t="shared" si="14"/>
        <v>4.0480586634711828E-5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25">
      <c r="A50" s="7"/>
      <c r="B50">
        <f t="shared" si="15"/>
        <v>0.89999999999999991</v>
      </c>
      <c r="C50">
        <f t="shared" si="0"/>
        <v>-334.13872449805569</v>
      </c>
      <c r="D50">
        <f t="shared" si="4"/>
        <v>-289.372623803446</v>
      </c>
      <c r="E50" s="2">
        <f t="shared" si="5"/>
        <v>-60.64093625688119</v>
      </c>
      <c r="F50">
        <f t="shared" si="6"/>
        <v>0</v>
      </c>
      <c r="G50">
        <f t="shared" si="7"/>
        <v>-54.576842631193067</v>
      </c>
      <c r="H50">
        <f t="shared" si="1"/>
        <v>260.43536142310137</v>
      </c>
      <c r="I50" s="2">
        <f t="shared" si="8"/>
        <v>266.09248247774957</v>
      </c>
      <c r="J50" s="41">
        <f t="shared" si="9"/>
        <v>295.65831386416619</v>
      </c>
      <c r="K50">
        <f t="shared" si="10"/>
        <v>6.8959794676861211E-2</v>
      </c>
      <c r="L50">
        <f t="shared" si="11"/>
        <v>0</v>
      </c>
      <c r="M50" s="41">
        <f t="shared" si="12"/>
        <v>6.8959794676861211E-2</v>
      </c>
      <c r="N50" s="5">
        <f t="shared" si="2"/>
        <v>2.1894712349312362E-9</v>
      </c>
      <c r="O50" s="4">
        <f>SUM($N$41:N50)*0.1+$N$8</f>
        <v>9.4109473561746557E-7</v>
      </c>
      <c r="P50" s="4">
        <f>SUM($O$41:O50)+0</f>
        <v>9.4040140305973746E-6</v>
      </c>
      <c r="Q50" s="5">
        <f t="shared" si="3"/>
        <v>-1.0447942843598967E-8</v>
      </c>
      <c r="R50" s="4">
        <f>SUM($Q$41:Q50)*0.1+$T$8</f>
        <v>4.3947760285782005E-6</v>
      </c>
      <c r="S50" s="4">
        <f>SUM($R$41:R50)+0</f>
        <v>4.3980845438120074E-5</v>
      </c>
      <c r="T50">
        <f t="shared" si="13"/>
        <v>4.494409376411153E-6</v>
      </c>
      <c r="U50">
        <f t="shared" si="14"/>
        <v>4.4974995779204692E-5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25">
      <c r="A51" s="7"/>
      <c r="B51">
        <f t="shared" si="15"/>
        <v>0.99999999999999989</v>
      </c>
      <c r="C51">
        <f t="shared" si="0"/>
        <v>-334.13872449805569</v>
      </c>
      <c r="D51">
        <f t="shared" si="4"/>
        <v>-289.372623803446</v>
      </c>
      <c r="E51" s="2">
        <f t="shared" si="5"/>
        <v>-60.64093625688119</v>
      </c>
      <c r="F51">
        <f t="shared" si="6"/>
        <v>0</v>
      </c>
      <c r="G51">
        <f t="shared" si="7"/>
        <v>-60.640936256881183</v>
      </c>
      <c r="H51">
        <f t="shared" si="1"/>
        <v>289.37262380344595</v>
      </c>
      <c r="I51" s="2">
        <f t="shared" si="8"/>
        <v>295.65831386416613</v>
      </c>
      <c r="J51" s="41">
        <f t="shared" si="9"/>
        <v>295.65831386416619</v>
      </c>
      <c r="K51">
        <f t="shared" si="10"/>
        <v>7.6621994085401324E-2</v>
      </c>
      <c r="L51">
        <f t="shared" si="11"/>
        <v>0</v>
      </c>
      <c r="M51" s="41">
        <f t="shared" si="12"/>
        <v>7.6621994085401324E-2</v>
      </c>
      <c r="N51" s="5">
        <f t="shared" si="2"/>
        <v>2.4327458165902626E-9</v>
      </c>
      <c r="O51" s="4">
        <f>SUM($N$41:N51)*0.1+$N$8</f>
        <v>9.4133801019912465E-7</v>
      </c>
      <c r="P51" s="4">
        <f>SUM($O$41:O51)+0</f>
        <v>1.03453520407965E-5</v>
      </c>
      <c r="Q51" s="5">
        <f t="shared" si="3"/>
        <v>-1.1608825381776629E-8</v>
      </c>
      <c r="R51" s="4">
        <f>SUM($Q$41:Q51)*0.1+$T$8</f>
        <v>4.3936151460400234E-6</v>
      </c>
      <c r="S51" s="4">
        <f>SUM($R$41:R51)+0</f>
        <v>4.83744605841601E-5</v>
      </c>
      <c r="T51">
        <f t="shared" si="13"/>
        <v>4.4933251942139626E-6</v>
      </c>
      <c r="U51">
        <f t="shared" si="14"/>
        <v>4.9468320627008065E-5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25">
      <c r="A52" s="7"/>
      <c r="B52">
        <f t="shared" si="15"/>
        <v>1.0999999999999999</v>
      </c>
      <c r="C52">
        <f t="shared" si="0"/>
        <v>-334.13872449805569</v>
      </c>
      <c r="D52">
        <f t="shared" si="4"/>
        <v>-289.372623803446</v>
      </c>
      <c r="E52" s="2">
        <f t="shared" si="5"/>
        <v>-60.64093625688119</v>
      </c>
      <c r="F52">
        <f t="shared" si="6"/>
        <v>0</v>
      </c>
      <c r="G52">
        <f t="shared" si="7"/>
        <v>-66.705029882569306</v>
      </c>
      <c r="H52">
        <f t="shared" si="1"/>
        <v>318.30988618379058</v>
      </c>
      <c r="I52" s="2">
        <f t="shared" si="8"/>
        <v>325.22414525058281</v>
      </c>
      <c r="J52" s="41">
        <f t="shared" si="9"/>
        <v>295.65831386416619</v>
      </c>
      <c r="K52">
        <f t="shared" si="10"/>
        <v>8.4284193493941478E-2</v>
      </c>
      <c r="L52">
        <f t="shared" si="11"/>
        <v>0</v>
      </c>
      <c r="M52" s="41">
        <f t="shared" si="12"/>
        <v>8.4284193493941478E-2</v>
      </c>
      <c r="N52" s="5">
        <f t="shared" si="2"/>
        <v>2.6760203982492889E-9</v>
      </c>
      <c r="O52" s="4">
        <f>SUM($N$41:N52)*0.1+$N$8</f>
        <v>9.4160561223894963E-7</v>
      </c>
      <c r="P52" s="4">
        <f>SUM($O$41:O52)+0</f>
        <v>1.1286957653035449E-5</v>
      </c>
      <c r="Q52" s="5">
        <f t="shared" si="3"/>
        <v>-1.2769707919954294E-8</v>
      </c>
      <c r="R52" s="4">
        <f>SUM($Q$41:Q52)*0.1+$T$8</f>
        <v>4.3923381752480277E-6</v>
      </c>
      <c r="S52" s="4">
        <f>SUM($R$41:R52)+0</f>
        <v>5.2766798759408126E-5</v>
      </c>
      <c r="T52">
        <f t="shared" si="13"/>
        <v>4.4921326532885311E-6</v>
      </c>
      <c r="U52">
        <f t="shared" si="14"/>
        <v>5.3960452781433276E-5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25">
      <c r="A53" s="7"/>
      <c r="B53">
        <f t="shared" si="15"/>
        <v>1.2</v>
      </c>
      <c r="C53">
        <f t="shared" si="0"/>
        <v>-334.13872449805569</v>
      </c>
      <c r="D53">
        <f t="shared" si="4"/>
        <v>-289.372623803446</v>
      </c>
      <c r="E53" s="2">
        <f t="shared" si="5"/>
        <v>-60.64093625688119</v>
      </c>
      <c r="F53">
        <f t="shared" si="6"/>
        <v>0</v>
      </c>
      <c r="G53">
        <f t="shared" si="7"/>
        <v>-72.769123508257422</v>
      </c>
      <c r="H53">
        <f t="shared" si="1"/>
        <v>347.24714856413522</v>
      </c>
      <c r="I53" s="2">
        <f t="shared" si="8"/>
        <v>354.78997663699948</v>
      </c>
      <c r="J53" s="41">
        <f t="shared" si="9"/>
        <v>295.65831386416619</v>
      </c>
      <c r="K53">
        <f t="shared" si="10"/>
        <v>9.1946392902481619E-2</v>
      </c>
      <c r="L53">
        <f t="shared" si="11"/>
        <v>0</v>
      </c>
      <c r="M53" s="41">
        <f t="shared" si="12"/>
        <v>9.1946392902481619E-2</v>
      </c>
      <c r="N53" s="5">
        <f t="shared" si="2"/>
        <v>2.9192949799083149E-9</v>
      </c>
      <c r="O53" s="4">
        <f>SUM($N$41:N53)*0.1+$N$8</f>
        <v>9.4189754173694038E-7</v>
      </c>
      <c r="P53" s="4">
        <f>SUM($O$41:O53)+0</f>
        <v>1.222885519477239E-5</v>
      </c>
      <c r="Q53" s="5">
        <f t="shared" si="3"/>
        <v>-1.3930590458131958E-8</v>
      </c>
      <c r="R53" s="4">
        <f>SUM($Q$41:Q53)*0.1+$T$8</f>
        <v>4.3909451162022142E-6</v>
      </c>
      <c r="S53" s="4">
        <f>SUM($R$41:R53)+0</f>
        <v>5.7157743875610342E-5</v>
      </c>
      <c r="T53">
        <f t="shared" si="13"/>
        <v>4.4908317706890521E-6</v>
      </c>
      <c r="U53">
        <f t="shared" si="14"/>
        <v>5.8451283855229245E-5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25">
      <c r="A54" s="7"/>
      <c r="B54">
        <f t="shared" si="15"/>
        <v>1.3</v>
      </c>
      <c r="C54">
        <f t="shared" si="0"/>
        <v>-334.13872449805569</v>
      </c>
      <c r="D54">
        <f t="shared" si="4"/>
        <v>-289.372623803446</v>
      </c>
      <c r="E54" s="2">
        <f t="shared" si="5"/>
        <v>-60.64093625688119</v>
      </c>
      <c r="F54">
        <f t="shared" si="6"/>
        <v>0</v>
      </c>
      <c r="G54">
        <f t="shared" si="7"/>
        <v>-78.833217133945553</v>
      </c>
      <c r="H54">
        <f t="shared" si="1"/>
        <v>376.18441094447979</v>
      </c>
      <c r="I54" s="2">
        <f t="shared" si="8"/>
        <v>384.35580802341605</v>
      </c>
      <c r="J54" s="41">
        <f t="shared" si="9"/>
        <v>295.65831386416619</v>
      </c>
      <c r="K54">
        <f t="shared" si="10"/>
        <v>9.9608592311021746E-2</v>
      </c>
      <c r="L54">
        <f t="shared" si="11"/>
        <v>0</v>
      </c>
      <c r="M54" s="41">
        <f t="shared" si="12"/>
        <v>9.9608592311021746E-2</v>
      </c>
      <c r="N54" s="5">
        <f t="shared" si="2"/>
        <v>3.1625695615673417E-9</v>
      </c>
      <c r="O54" s="4">
        <f>SUM($N$41:N54)*0.1+$N$8</f>
        <v>9.4221379869309713E-7</v>
      </c>
      <c r="P54" s="4">
        <f>SUM($O$41:O54)+0</f>
        <v>1.3171068993465487E-5</v>
      </c>
      <c r="Q54" s="5">
        <f t="shared" si="3"/>
        <v>-1.5091472996309621E-8</v>
      </c>
      <c r="R54" s="4">
        <f>SUM($Q$41:Q54)*0.1+$T$8</f>
        <v>4.3894359689025838E-6</v>
      </c>
      <c r="S54" s="4">
        <f>SUM($R$41:R54)+0</f>
        <v>6.1547179844512924E-5</v>
      </c>
      <c r="T54">
        <f t="shared" si="13"/>
        <v>4.4894225650459153E-6</v>
      </c>
      <c r="U54">
        <f t="shared" si="14"/>
        <v>6.2940705471447065E-5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25">
      <c r="A55" s="7"/>
      <c r="B55">
        <f t="shared" si="15"/>
        <v>1.4000000000000001</v>
      </c>
      <c r="C55">
        <f t="shared" si="0"/>
        <v>-334.13872449805569</v>
      </c>
      <c r="D55">
        <f t="shared" si="4"/>
        <v>-289.372623803446</v>
      </c>
      <c r="E55" s="2">
        <f t="shared" si="5"/>
        <v>-60.64093625688119</v>
      </c>
      <c r="F55">
        <f t="shared" si="6"/>
        <v>0</v>
      </c>
      <c r="G55">
        <f t="shared" si="7"/>
        <v>-84.897310759633669</v>
      </c>
      <c r="H55">
        <f t="shared" si="1"/>
        <v>405.12167332482443</v>
      </c>
      <c r="I55" s="2">
        <f t="shared" si="8"/>
        <v>413.92163940983272</v>
      </c>
      <c r="J55" s="41">
        <f t="shared" si="9"/>
        <v>295.65831386416619</v>
      </c>
      <c r="K55">
        <f t="shared" si="10"/>
        <v>0.1072707917195619</v>
      </c>
      <c r="L55">
        <f t="shared" si="11"/>
        <v>0</v>
      </c>
      <c r="M55" s="41">
        <f t="shared" si="12"/>
        <v>0.1072707917195619</v>
      </c>
      <c r="N55" s="5">
        <f t="shared" si="2"/>
        <v>3.4058441432263681E-9</v>
      </c>
      <c r="O55" s="4">
        <f>SUM($N$41:N55)*0.1+$N$8</f>
        <v>9.4255438310741976E-7</v>
      </c>
      <c r="P55" s="4">
        <f>SUM($O$41:O55)+0</f>
        <v>1.4113623376572906E-5</v>
      </c>
      <c r="Q55" s="5">
        <f t="shared" si="3"/>
        <v>-1.6252355534487285E-8</v>
      </c>
      <c r="R55" s="4">
        <f>SUM($Q$41:Q55)*0.1+$T$8</f>
        <v>4.3878107333491347E-6</v>
      </c>
      <c r="S55" s="4">
        <f>SUM($R$41:R55)+0</f>
        <v>6.5934990577862056E-5</v>
      </c>
      <c r="T55">
        <f t="shared" si="13"/>
        <v>4.4879050565724854E-6</v>
      </c>
      <c r="U55">
        <f t="shared" si="14"/>
        <v>6.742860926430637E-5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25">
      <c r="A56" s="7"/>
      <c r="B56">
        <f t="shared" si="15"/>
        <v>1.5000000000000002</v>
      </c>
      <c r="C56">
        <f t="shared" si="0"/>
        <v>-334.13872449805569</v>
      </c>
      <c r="D56">
        <f t="shared" si="4"/>
        <v>-289.372623803446</v>
      </c>
      <c r="E56" s="2">
        <f t="shared" si="5"/>
        <v>-60.64093625688119</v>
      </c>
      <c r="F56">
        <f t="shared" si="6"/>
        <v>0</v>
      </c>
      <c r="G56">
        <f t="shared" si="7"/>
        <v>-90.961404385321799</v>
      </c>
      <c r="H56">
        <f t="shared" si="1"/>
        <v>434.05893570516906</v>
      </c>
      <c r="I56" s="2">
        <f t="shared" si="8"/>
        <v>443.48747079624934</v>
      </c>
      <c r="J56" s="41">
        <f t="shared" si="9"/>
        <v>295.65831386416619</v>
      </c>
      <c r="K56">
        <f t="shared" si="10"/>
        <v>0.11493299112810203</v>
      </c>
      <c r="L56">
        <f t="shared" si="11"/>
        <v>0</v>
      </c>
      <c r="M56" s="41">
        <f t="shared" si="12"/>
        <v>0.11493299112810203</v>
      </c>
      <c r="N56" s="5">
        <f t="shared" si="2"/>
        <v>3.6491187248853949E-9</v>
      </c>
      <c r="O56" s="4">
        <f>SUM($N$41:N56)*0.1+$N$8</f>
        <v>9.4291929497990828E-7</v>
      </c>
      <c r="P56" s="4">
        <f>SUM($O$41:O56)+0</f>
        <v>1.5056542671552814E-5</v>
      </c>
      <c r="Q56" s="5">
        <f t="shared" si="3"/>
        <v>-1.741323807266495E-8</v>
      </c>
      <c r="R56" s="4">
        <f>SUM($Q$41:Q56)*0.1+$T$8</f>
        <v>4.3860694095418679E-6</v>
      </c>
      <c r="S56" s="4">
        <f>SUM($R$41:R56)+0</f>
        <v>7.0321059987403926E-5</v>
      </c>
      <c r="T56">
        <f t="shared" si="13"/>
        <v>4.4862792670724764E-6</v>
      </c>
      <c r="U56">
        <f t="shared" si="14"/>
        <v>7.1914886880063654E-5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25">
      <c r="A57" s="7"/>
      <c r="B57">
        <f t="shared" si="15"/>
        <v>1.6000000000000003</v>
      </c>
      <c r="C57">
        <f t="shared" si="0"/>
        <v>-334.13872449805569</v>
      </c>
      <c r="D57">
        <f t="shared" si="4"/>
        <v>-289.372623803446</v>
      </c>
      <c r="E57" s="2">
        <f t="shared" si="5"/>
        <v>-60.64093625688119</v>
      </c>
      <c r="F57">
        <f t="shared" si="6"/>
        <v>0</v>
      </c>
      <c r="G57">
        <f t="shared" si="7"/>
        <v>-97.02549801100993</v>
      </c>
      <c r="H57">
        <f t="shared" si="1"/>
        <v>462.9961980855137</v>
      </c>
      <c r="I57" s="2">
        <f t="shared" si="8"/>
        <v>473.05330218266602</v>
      </c>
      <c r="J57" s="41">
        <f t="shared" si="9"/>
        <v>295.65831386416619</v>
      </c>
      <c r="K57">
        <f t="shared" si="10"/>
        <v>0.12259519053664218</v>
      </c>
      <c r="L57">
        <f t="shared" si="11"/>
        <v>0</v>
      </c>
      <c r="M57" s="41">
        <f t="shared" si="12"/>
        <v>0.12259519053664218</v>
      </c>
      <c r="N57" s="5">
        <f t="shared" si="2"/>
        <v>3.8923933065444212E-9</v>
      </c>
      <c r="O57" s="4">
        <f>SUM($N$41:N57)*0.1+$N$8</f>
        <v>9.433085343105628E-7</v>
      </c>
      <c r="P57" s="4">
        <f>SUM($O$41:O57)+0</f>
        <v>1.5999851205863377E-5</v>
      </c>
      <c r="Q57" s="5">
        <f t="shared" si="3"/>
        <v>-1.8574120610842614E-8</v>
      </c>
      <c r="R57" s="4">
        <f>SUM($Q$41:Q57)*0.1+$T$8</f>
        <v>4.384211997480784E-6</v>
      </c>
      <c r="S57" s="4">
        <f>SUM($R$41:R57)+0</f>
        <v>7.4705271984884712E-5</v>
      </c>
      <c r="T57">
        <f t="shared" si="13"/>
        <v>4.4845452199479034E-6</v>
      </c>
      <c r="U57">
        <f t="shared" si="14"/>
        <v>7.639942997788248E-5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25">
      <c r="A58" s="7"/>
      <c r="B58">
        <f t="shared" si="15"/>
        <v>1.7000000000000004</v>
      </c>
      <c r="C58">
        <f t="shared" si="0"/>
        <v>-334.13872449805569</v>
      </c>
      <c r="D58">
        <f t="shared" si="4"/>
        <v>-289.372623803446</v>
      </c>
      <c r="E58" s="2">
        <f t="shared" si="5"/>
        <v>-60.64093625688119</v>
      </c>
      <c r="F58">
        <f t="shared" si="6"/>
        <v>0</v>
      </c>
      <c r="G58">
        <f t="shared" si="7"/>
        <v>-103.08959163669805</v>
      </c>
      <c r="H58">
        <f t="shared" si="1"/>
        <v>491.93346046585833</v>
      </c>
      <c r="I58" s="2">
        <f t="shared" si="8"/>
        <v>502.61913356908269</v>
      </c>
      <c r="J58" s="41">
        <f t="shared" si="9"/>
        <v>295.65831386416619</v>
      </c>
      <c r="K58">
        <f t="shared" si="10"/>
        <v>0.13025738994518232</v>
      </c>
      <c r="L58">
        <f t="shared" si="11"/>
        <v>0</v>
      </c>
      <c r="M58" s="41">
        <f t="shared" si="12"/>
        <v>0.13025738994518232</v>
      </c>
      <c r="N58" s="5">
        <f t="shared" si="2"/>
        <v>4.1356678882034472E-9</v>
      </c>
      <c r="O58" s="4">
        <f>SUM($N$41:N58)*0.1+$N$8</f>
        <v>9.437221010993831E-7</v>
      </c>
      <c r="P58" s="4">
        <f>SUM($O$41:O58)+0</f>
        <v>1.6943573306962759E-5</v>
      </c>
      <c r="Q58" s="5">
        <f t="shared" si="3"/>
        <v>-1.9735003149020279E-8</v>
      </c>
      <c r="R58" s="4">
        <f>SUM($Q$41:Q58)*0.1+$T$8</f>
        <v>4.3822384971658816E-6</v>
      </c>
      <c r="S58" s="4">
        <f>SUM($R$41:R58)+0</f>
        <v>7.9087510482050589E-5</v>
      </c>
      <c r="T58">
        <f t="shared" si="13"/>
        <v>4.4827029402076285E-6</v>
      </c>
      <c r="U58">
        <f t="shared" si="14"/>
        <v>8.0882130230705982E-5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25">
      <c r="A59" s="7"/>
      <c r="B59">
        <f t="shared" si="15"/>
        <v>1.8000000000000005</v>
      </c>
      <c r="C59">
        <f t="shared" si="0"/>
        <v>-334.13872449805569</v>
      </c>
      <c r="D59">
        <f t="shared" si="4"/>
        <v>-289.372623803446</v>
      </c>
      <c r="E59" s="2">
        <f t="shared" si="5"/>
        <v>-60.64093625688119</v>
      </c>
      <c r="F59">
        <f t="shared" si="6"/>
        <v>0</v>
      </c>
      <c r="G59">
        <f t="shared" si="7"/>
        <v>-109.15368526238618</v>
      </c>
      <c r="H59">
        <f t="shared" si="1"/>
        <v>520.87072284620297</v>
      </c>
      <c r="I59" s="2">
        <f t="shared" si="8"/>
        <v>532.18496495549937</v>
      </c>
      <c r="J59" s="41">
        <f t="shared" si="9"/>
        <v>295.65831386416619</v>
      </c>
      <c r="K59">
        <f t="shared" si="10"/>
        <v>0.13791958935372248</v>
      </c>
      <c r="L59">
        <f t="shared" si="11"/>
        <v>0</v>
      </c>
      <c r="M59" s="41">
        <f t="shared" si="12"/>
        <v>0.13791958935372248</v>
      </c>
      <c r="N59" s="5">
        <f t="shared" si="2"/>
        <v>4.378942469862474E-9</v>
      </c>
      <c r="O59" s="4">
        <f>SUM($N$41:N59)*0.1+$N$8</f>
        <v>9.4415999534636939E-7</v>
      </c>
      <c r="P59" s="4">
        <f>SUM($O$41:O59)+0</f>
        <v>1.7887733302309127E-5</v>
      </c>
      <c r="Q59" s="5">
        <f t="shared" si="3"/>
        <v>-2.0895885687197943E-8</v>
      </c>
      <c r="R59" s="4">
        <f>SUM($Q$41:Q59)*0.1+$T$8</f>
        <v>4.3801489085971622E-6</v>
      </c>
      <c r="S59" s="4">
        <f>SUM($R$41:R59)+0</f>
        <v>8.3467659390647748E-5</v>
      </c>
      <c r="T59">
        <f t="shared" si="13"/>
        <v>4.4807524544765213E-6</v>
      </c>
      <c r="U59">
        <f t="shared" si="14"/>
        <v>8.5362879326131725E-5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25">
      <c r="A60" s="7"/>
      <c r="B60">
        <f t="shared" si="15"/>
        <v>1.9000000000000006</v>
      </c>
      <c r="C60">
        <f t="shared" si="0"/>
        <v>-334.13872449805569</v>
      </c>
      <c r="D60">
        <f t="shared" si="4"/>
        <v>-289.372623803446</v>
      </c>
      <c r="E60" s="2">
        <f t="shared" si="5"/>
        <v>-60.64093625688119</v>
      </c>
      <c r="F60">
        <f t="shared" si="6"/>
        <v>0</v>
      </c>
      <c r="G60">
        <f t="shared" si="7"/>
        <v>-115.21777888807429</v>
      </c>
      <c r="H60">
        <f t="shared" si="1"/>
        <v>549.80798522654754</v>
      </c>
      <c r="I60" s="2">
        <f t="shared" si="8"/>
        <v>561.75079634191593</v>
      </c>
      <c r="J60" s="41">
        <f t="shared" si="9"/>
        <v>295.65831386416619</v>
      </c>
      <c r="K60">
        <f t="shared" si="10"/>
        <v>0.1455817887622626</v>
      </c>
      <c r="L60">
        <f t="shared" si="11"/>
        <v>0</v>
      </c>
      <c r="M60" s="41">
        <f t="shared" si="12"/>
        <v>0.1455817887622626</v>
      </c>
      <c r="N60" s="5">
        <f t="shared" si="2"/>
        <v>4.6222170515215008E-9</v>
      </c>
      <c r="O60" s="4">
        <f>SUM($N$41:N60)*0.1+$N$8</f>
        <v>9.4462221705152146E-7</v>
      </c>
      <c r="P60" s="4">
        <f>SUM($O$41:O60)+0</f>
        <v>1.8832355519360647E-5</v>
      </c>
      <c r="Q60" s="5">
        <f t="shared" si="3"/>
        <v>-2.2056768225375604E-8</v>
      </c>
      <c r="R60" s="4">
        <f>SUM($Q$41:Q60)*0.1+$T$8</f>
        <v>4.377943231774625E-6</v>
      </c>
      <c r="S60" s="4">
        <f>SUM($R$41:R60)+0</f>
        <v>8.7845602622422378E-5</v>
      </c>
      <c r="T60">
        <f t="shared" si="13"/>
        <v>4.4786937910052059E-6</v>
      </c>
      <c r="U60">
        <f t="shared" si="14"/>
        <v>8.9841568967288928E-5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25">
      <c r="A61" s="7"/>
      <c r="B61">
        <f t="shared" si="15"/>
        <v>2.0000000000000004</v>
      </c>
      <c r="C61">
        <f t="shared" si="0"/>
        <v>-334.13872449805569</v>
      </c>
      <c r="D61">
        <f t="shared" si="4"/>
        <v>-289.372623803446</v>
      </c>
      <c r="E61" s="2">
        <f t="shared" si="5"/>
        <v>-60.64093625688119</v>
      </c>
      <c r="F61">
        <f t="shared" si="6"/>
        <v>0</v>
      </c>
      <c r="G61">
        <f t="shared" si="7"/>
        <v>-121.28187251376241</v>
      </c>
      <c r="H61">
        <f t="shared" si="1"/>
        <v>578.74524760689212</v>
      </c>
      <c r="I61" s="2">
        <f t="shared" si="8"/>
        <v>591.31662772833249</v>
      </c>
      <c r="J61" s="41">
        <f t="shared" si="9"/>
        <v>295.65831386416619</v>
      </c>
      <c r="K61">
        <f t="shared" si="10"/>
        <v>0.1532439881708027</v>
      </c>
      <c r="L61">
        <f t="shared" si="11"/>
        <v>0</v>
      </c>
      <c r="M61" s="41">
        <f t="shared" si="12"/>
        <v>0.1532439881708027</v>
      </c>
      <c r="N61" s="5">
        <f t="shared" si="2"/>
        <v>4.8654916331805268E-9</v>
      </c>
      <c r="O61" s="4">
        <f>SUM($N$41:N61)*0.1+$N$8</f>
        <v>9.4510876621483953E-7</v>
      </c>
      <c r="P61" s="4">
        <f>SUM($O$41:O61)+0</f>
        <v>1.9777464285575488E-5</v>
      </c>
      <c r="Q61" s="5">
        <f t="shared" si="3"/>
        <v>-2.3217650763553269E-8</v>
      </c>
      <c r="R61" s="4">
        <f>SUM($Q$41:Q61)*0.1+$T$8</f>
        <v>4.3756214666982692E-6</v>
      </c>
      <c r="S61" s="4">
        <f>SUM($R$41:R61)+0</f>
        <v>9.2221224089120642E-5</v>
      </c>
      <c r="T61">
        <f t="shared" si="13"/>
        <v>4.4765269796804359E-6</v>
      </c>
      <c r="U61">
        <f t="shared" si="14"/>
        <v>9.431809087371849E-5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25">
      <c r="A62" s="7"/>
      <c r="B62">
        <f t="shared" si="15"/>
        <v>2.1000000000000005</v>
      </c>
      <c r="C62">
        <f t="shared" si="0"/>
        <v>-334.13872449805569</v>
      </c>
      <c r="D62">
        <f t="shared" si="4"/>
        <v>-289.372623803446</v>
      </c>
      <c r="E62" s="2">
        <f t="shared" si="5"/>
        <v>-60.64093625688119</v>
      </c>
      <c r="F62">
        <f t="shared" si="6"/>
        <v>0</v>
      </c>
      <c r="G62">
        <f t="shared" si="7"/>
        <v>-127.34596613945052</v>
      </c>
      <c r="H62">
        <f t="shared" si="1"/>
        <v>607.68250998723681</v>
      </c>
      <c r="I62" s="2">
        <f t="shared" si="8"/>
        <v>620.88245911474928</v>
      </c>
      <c r="J62" s="41">
        <f t="shared" si="9"/>
        <v>295.65831386416619</v>
      </c>
      <c r="K62">
        <f t="shared" si="10"/>
        <v>0.16090618757934289</v>
      </c>
      <c r="L62">
        <f t="shared" si="11"/>
        <v>0</v>
      </c>
      <c r="M62" s="41">
        <f t="shared" si="12"/>
        <v>0.16090618757934289</v>
      </c>
      <c r="N62" s="5">
        <f t="shared" si="2"/>
        <v>5.1087662148395527E-9</v>
      </c>
      <c r="O62" s="4">
        <f>SUM($N$41:N62)*0.1+$N$8</f>
        <v>9.4561964283632348E-7</v>
      </c>
      <c r="P62" s="4">
        <f>SUM($O$41:O62)+0</f>
        <v>2.0723083928411812E-5</v>
      </c>
      <c r="Q62" s="5">
        <f t="shared" si="3"/>
        <v>-2.4378533301730933E-8</v>
      </c>
      <c r="R62" s="4">
        <f>SUM($Q$41:Q62)*0.1+$T$8</f>
        <v>4.3731836133680964E-6</v>
      </c>
      <c r="S62" s="4">
        <f>SUM($R$41:R62)+0</f>
        <v>9.6594407702488744E-5</v>
      </c>
      <c r="T62">
        <f t="shared" si="13"/>
        <v>4.4742520520360868E-6</v>
      </c>
      <c r="U62">
        <f t="shared" si="14"/>
        <v>9.8792336782255619E-5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25">
      <c r="A63" s="7"/>
      <c r="B63">
        <f t="shared" si="15"/>
        <v>2.2000000000000006</v>
      </c>
      <c r="C63">
        <f t="shared" si="0"/>
        <v>-334.13872449805569</v>
      </c>
      <c r="D63">
        <f t="shared" si="4"/>
        <v>-289.372623803446</v>
      </c>
      <c r="E63" s="2">
        <f t="shared" si="5"/>
        <v>-60.64093625688119</v>
      </c>
      <c r="F63">
        <f t="shared" si="6"/>
        <v>0</v>
      </c>
      <c r="G63">
        <f t="shared" si="7"/>
        <v>-133.41005976513867</v>
      </c>
      <c r="H63">
        <f t="shared" si="1"/>
        <v>636.61977236758139</v>
      </c>
      <c r="I63" s="2">
        <f t="shared" si="8"/>
        <v>650.44829050116584</v>
      </c>
      <c r="J63" s="41">
        <f t="shared" si="9"/>
        <v>295.65831386416619</v>
      </c>
      <c r="K63">
        <f t="shared" si="10"/>
        <v>0.16856838698788301</v>
      </c>
      <c r="L63">
        <f t="shared" si="11"/>
        <v>0</v>
      </c>
      <c r="M63" s="41">
        <f t="shared" si="12"/>
        <v>0.16856838698788301</v>
      </c>
      <c r="N63" s="5">
        <f t="shared" si="2"/>
        <v>5.3520407964985804E-9</v>
      </c>
      <c r="O63" s="4">
        <f>SUM($N$41:N63)*0.1+$N$8</f>
        <v>9.4615484691597332E-7</v>
      </c>
      <c r="P63" s="4">
        <f>SUM($O$41:O63)+0</f>
        <v>2.1669238775327786E-5</v>
      </c>
      <c r="Q63" s="5">
        <f t="shared" si="3"/>
        <v>-2.5539415839908597E-8</v>
      </c>
      <c r="R63" s="4">
        <f>SUM($Q$41:Q63)*0.1+$T$8</f>
        <v>4.370629671784105E-6</v>
      </c>
      <c r="S63" s="4">
        <f>SUM($R$41:R63)+0</f>
        <v>1.0096503737427285E-4</v>
      </c>
      <c r="T63">
        <f t="shared" si="13"/>
        <v>4.4718690412647623E-6</v>
      </c>
      <c r="U63">
        <f t="shared" si="14"/>
        <v>1.0326419844791554E-4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25">
      <c r="A64" s="7"/>
      <c r="B64">
        <f>B63+0.1</f>
        <v>2.3000000000000007</v>
      </c>
      <c r="C64">
        <f t="shared" si="0"/>
        <v>-334.13872449805569</v>
      </c>
      <c r="D64">
        <f t="shared" si="4"/>
        <v>-289.372623803446</v>
      </c>
      <c r="E64" s="2">
        <f t="shared" si="5"/>
        <v>-60.64093625688119</v>
      </c>
      <c r="F64">
        <f t="shared" si="6"/>
        <v>0</v>
      </c>
      <c r="G64">
        <f t="shared" si="7"/>
        <v>-139.47415339082679</v>
      </c>
      <c r="H64">
        <f t="shared" si="1"/>
        <v>665.55703474792597</v>
      </c>
      <c r="I64" s="2">
        <f t="shared" si="8"/>
        <v>680.01412188758241</v>
      </c>
      <c r="J64" s="41">
        <f t="shared" si="9"/>
        <v>295.65831386416619</v>
      </c>
      <c r="K64">
        <f t="shared" si="10"/>
        <v>0.17623058639642314</v>
      </c>
      <c r="L64">
        <f t="shared" si="11"/>
        <v>0</v>
      </c>
      <c r="M64" s="41">
        <f t="shared" si="12"/>
        <v>0.17623058639642314</v>
      </c>
      <c r="N64" s="5">
        <f t="shared" si="2"/>
        <v>5.5953153781576063E-9</v>
      </c>
      <c r="O64" s="4">
        <f>SUM($N$41:N64)*0.1+$N$8</f>
        <v>9.4671437845378915E-7</v>
      </c>
      <c r="P64" s="4">
        <f>SUM($O$41:O64)+0</f>
        <v>2.2615953153781576E-5</v>
      </c>
      <c r="Q64" s="5">
        <f t="shared" si="3"/>
        <v>-2.6700298378086258E-8</v>
      </c>
      <c r="R64" s="4">
        <f>SUM($Q$41:Q64)*0.1+$T$8</f>
        <v>4.3679596419462967E-6</v>
      </c>
      <c r="S64" s="4">
        <f>SUM($R$41:R64)+0</f>
        <v>1.0533299701621914E-4</v>
      </c>
      <c r="T64">
        <f t="shared" si="13"/>
        <v>4.4693779822300515E-6</v>
      </c>
      <c r="U64">
        <f t="shared" si="14"/>
        <v>1.0773356764478225E-4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25">
      <c r="A65" s="7"/>
      <c r="B65">
        <f t="shared" si="15"/>
        <v>2.4000000000000008</v>
      </c>
      <c r="C65">
        <f t="shared" si="0"/>
        <v>-334.13872449805569</v>
      </c>
      <c r="D65">
        <f t="shared" si="4"/>
        <v>-289.372623803446</v>
      </c>
      <c r="E65" s="2">
        <f t="shared" si="5"/>
        <v>-60.64093625688119</v>
      </c>
      <c r="F65">
        <f t="shared" si="6"/>
        <v>0</v>
      </c>
      <c r="G65">
        <f t="shared" si="7"/>
        <v>-145.5382470165149</v>
      </c>
      <c r="H65">
        <f t="shared" si="1"/>
        <v>694.49429712827066</v>
      </c>
      <c r="I65" s="2">
        <f t="shared" si="8"/>
        <v>709.57995327399908</v>
      </c>
      <c r="J65" s="41">
        <f t="shared" si="9"/>
        <v>295.65831386416619</v>
      </c>
      <c r="K65">
        <f t="shared" si="10"/>
        <v>0.18389278580496329</v>
      </c>
      <c r="L65">
        <f t="shared" si="11"/>
        <v>0</v>
      </c>
      <c r="M65" s="41">
        <f t="shared" si="12"/>
        <v>0.18389278580496329</v>
      </c>
      <c r="N65" s="5">
        <f t="shared" si="2"/>
        <v>5.8385899598166323E-9</v>
      </c>
      <c r="O65" s="4">
        <f>SUM($N$41:N65)*0.1+$N$8</f>
        <v>9.4729823744977077E-7</v>
      </c>
      <c r="P65" s="4">
        <f>SUM($O$41:O65)+0</f>
        <v>2.3563251391231346E-5</v>
      </c>
      <c r="Q65" s="5">
        <f t="shared" si="3"/>
        <v>-2.7861180916263926E-8</v>
      </c>
      <c r="R65" s="4">
        <f>SUM($Q$41:Q65)*0.1+$T$8</f>
        <v>4.3651735238546706E-6</v>
      </c>
      <c r="S65" s="4">
        <f>SUM($R$41:R65)+0</f>
        <v>1.0969817054007381E-4</v>
      </c>
      <c r="T65">
        <f t="shared" si="13"/>
        <v>4.4667789114794168E-6</v>
      </c>
      <c r="U65">
        <f t="shared" si="14"/>
        <v>1.1220033616690051E-4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25">
      <c r="A66" s="7"/>
      <c r="B66">
        <f t="shared" si="15"/>
        <v>2.5000000000000009</v>
      </c>
      <c r="C66">
        <f t="shared" si="0"/>
        <v>-334.13872449805569</v>
      </c>
      <c r="D66">
        <f t="shared" si="4"/>
        <v>-289.372623803446</v>
      </c>
      <c r="E66" s="2">
        <f t="shared" si="5"/>
        <v>-60.64093625688119</v>
      </c>
      <c r="F66">
        <f t="shared" si="6"/>
        <v>0</v>
      </c>
      <c r="G66">
        <f t="shared" si="7"/>
        <v>-151.60234064220302</v>
      </c>
      <c r="H66">
        <f t="shared" si="1"/>
        <v>723.43155950861524</v>
      </c>
      <c r="I66" s="2">
        <f t="shared" si="8"/>
        <v>739.14578466041576</v>
      </c>
      <c r="J66" s="41">
        <f t="shared" si="9"/>
        <v>295.65831386416619</v>
      </c>
      <c r="K66">
        <f t="shared" si="10"/>
        <v>0.19155498521350342</v>
      </c>
      <c r="L66">
        <f t="shared" si="11"/>
        <v>0</v>
      </c>
      <c r="M66" s="41">
        <f t="shared" si="12"/>
        <v>0.19155498521350342</v>
      </c>
      <c r="N66" s="5">
        <f t="shared" si="2"/>
        <v>6.0818645414756582E-9</v>
      </c>
      <c r="O66" s="4">
        <f>SUM($N$41:N66)*0.1+$N$8</f>
        <v>9.4790642390391837E-7</v>
      </c>
      <c r="P66" s="4">
        <f>SUM($O$41:O66)+0</f>
        <v>2.4511157815135264E-5</v>
      </c>
      <c r="Q66" s="5">
        <f t="shared" si="3"/>
        <v>-2.9022063454441587E-8</v>
      </c>
      <c r="R66" s="4">
        <f>SUM($Q$41:Q66)*0.1+$T$8</f>
        <v>4.3622713175092258E-6</v>
      </c>
      <c r="S66" s="4">
        <f>SUM($R$41:R66)+0</f>
        <v>1.1406044185758304E-4</v>
      </c>
      <c r="T66">
        <f t="shared" si="13"/>
        <v>4.4640718672577384E-6</v>
      </c>
      <c r="U66">
        <f t="shared" si="14"/>
        <v>1.1666439582917123E-4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25">
      <c r="A67" s="7"/>
      <c r="B67">
        <f t="shared" si="15"/>
        <v>2.600000000000001</v>
      </c>
      <c r="C67">
        <f t="shared" si="0"/>
        <v>-334.13872449805569</v>
      </c>
      <c r="D67">
        <f t="shared" si="4"/>
        <v>-289.372623803446</v>
      </c>
      <c r="E67" s="2">
        <f t="shared" si="5"/>
        <v>-60.64093625688119</v>
      </c>
      <c r="F67">
        <f t="shared" si="6"/>
        <v>0</v>
      </c>
      <c r="G67">
        <f t="shared" si="7"/>
        <v>-157.66643426789116</v>
      </c>
      <c r="H67">
        <f t="shared" si="1"/>
        <v>752.36882188895993</v>
      </c>
      <c r="I67" s="2">
        <f t="shared" si="8"/>
        <v>768.71161604683243</v>
      </c>
      <c r="J67" s="41">
        <f t="shared" si="9"/>
        <v>295.65831386416619</v>
      </c>
      <c r="K67">
        <f t="shared" si="10"/>
        <v>0.19921718462204357</v>
      </c>
      <c r="L67">
        <f t="shared" si="11"/>
        <v>0</v>
      </c>
      <c r="M67" s="41">
        <f t="shared" si="12"/>
        <v>0.19921718462204357</v>
      </c>
      <c r="N67" s="5">
        <f t="shared" si="2"/>
        <v>6.3251391231346859E-9</v>
      </c>
      <c r="O67" s="4">
        <f>SUM($N$41:N67)*0.1+$N$8</f>
        <v>9.4853893781623187E-7</v>
      </c>
      <c r="P67" s="4">
        <f>SUM($O$41:O67)+0</f>
        <v>2.5459696752951495E-5</v>
      </c>
      <c r="Q67" s="5">
        <f t="shared" si="3"/>
        <v>-3.0182945992619255E-8</v>
      </c>
      <c r="R67" s="4">
        <f>SUM($Q$41:Q67)*0.1+$T$8</f>
        <v>4.3592530229099641E-6</v>
      </c>
      <c r="S67" s="4">
        <f>SUM($R$41:R67)+0</f>
        <v>1.18419694880493E-4</v>
      </c>
      <c r="T67">
        <f t="shared" si="13"/>
        <v>4.4612568895215171E-6</v>
      </c>
      <c r="U67">
        <f t="shared" si="14"/>
        <v>1.2112563846825043E-4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25">
      <c r="A68" s="7"/>
      <c r="B68">
        <f t="shared" si="15"/>
        <v>2.7000000000000011</v>
      </c>
      <c r="C68">
        <f t="shared" si="0"/>
        <v>-334.13872449805569</v>
      </c>
      <c r="D68">
        <f t="shared" si="4"/>
        <v>-289.372623803446</v>
      </c>
      <c r="E68" s="2">
        <f t="shared" si="5"/>
        <v>-60.64093625688119</v>
      </c>
      <c r="F68">
        <f t="shared" si="6"/>
        <v>0</v>
      </c>
      <c r="G68">
        <f t="shared" si="7"/>
        <v>-163.73052789357928</v>
      </c>
      <c r="H68">
        <f t="shared" si="1"/>
        <v>781.30608426930451</v>
      </c>
      <c r="I68" s="2">
        <f t="shared" si="8"/>
        <v>798.27744743324911</v>
      </c>
      <c r="J68" s="41">
        <f t="shared" si="9"/>
        <v>295.65831386416619</v>
      </c>
      <c r="K68">
        <f t="shared" si="10"/>
        <v>0.20687938403058373</v>
      </c>
      <c r="L68">
        <f t="shared" si="11"/>
        <v>0</v>
      </c>
      <c r="M68" s="41">
        <f t="shared" si="12"/>
        <v>0.20687938403058373</v>
      </c>
      <c r="N68" s="5">
        <f t="shared" si="2"/>
        <v>6.5684137047937118E-9</v>
      </c>
      <c r="O68" s="4">
        <f>SUM($N$41:N68)*0.1+$N$8</f>
        <v>9.4919577918671115E-7</v>
      </c>
      <c r="P68" s="4">
        <f>SUM($O$41:O68)+0</f>
        <v>2.6408892532138205E-5</v>
      </c>
      <c r="Q68" s="5">
        <f t="shared" si="3"/>
        <v>-3.1343828530796919E-8</v>
      </c>
      <c r="R68" s="4">
        <f>SUM($Q$41:Q68)*0.1+$T$8</f>
        <v>4.3561186400568846E-6</v>
      </c>
      <c r="S68" s="4">
        <f>SUM($R$41:R68)+0</f>
        <v>1.2277581352054988E-4</v>
      </c>
      <c r="T68">
        <f t="shared" si="13"/>
        <v>4.4583340199537439E-6</v>
      </c>
      <c r="U68">
        <f t="shared" si="14"/>
        <v>1.2558395594345189E-4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25">
      <c r="A69" s="7"/>
      <c r="B69">
        <f t="shared" si="15"/>
        <v>2.8000000000000012</v>
      </c>
      <c r="C69">
        <f t="shared" si="0"/>
        <v>-334.13872449805569</v>
      </c>
      <c r="D69">
        <f t="shared" si="4"/>
        <v>-289.372623803446</v>
      </c>
      <c r="E69" s="2">
        <f t="shared" si="5"/>
        <v>-60.64093625688119</v>
      </c>
      <c r="F69">
        <f t="shared" si="6"/>
        <v>0</v>
      </c>
      <c r="G69">
        <f t="shared" si="7"/>
        <v>-169.79462151926739</v>
      </c>
      <c r="H69">
        <f t="shared" si="1"/>
        <v>810.2433466496492</v>
      </c>
      <c r="I69" s="2">
        <f t="shared" si="8"/>
        <v>827.84327881966578</v>
      </c>
      <c r="J69" s="41">
        <f t="shared" si="9"/>
        <v>295.65831386416619</v>
      </c>
      <c r="K69">
        <f t="shared" si="10"/>
        <v>0.21454158343912388</v>
      </c>
      <c r="L69">
        <f t="shared" si="11"/>
        <v>0</v>
      </c>
      <c r="M69" s="41">
        <f t="shared" si="12"/>
        <v>0.21454158343912388</v>
      </c>
      <c r="N69" s="5">
        <f t="shared" si="2"/>
        <v>6.8116882864527386E-9</v>
      </c>
      <c r="O69" s="4">
        <f>SUM($N$41:N69)*0.1+$N$8</f>
        <v>9.4987694801535652E-7</v>
      </c>
      <c r="P69" s="4">
        <f>SUM($O$41:O69)+0</f>
        <v>2.7358769480153564E-5</v>
      </c>
      <c r="Q69" s="5">
        <f t="shared" si="3"/>
        <v>-3.2504711068974584E-8</v>
      </c>
      <c r="R69" s="4">
        <f>SUM($Q$41:Q69)*0.1+$T$8</f>
        <v>4.3528681689499873E-6</v>
      </c>
      <c r="S69" s="4">
        <f>SUM($R$41:R69)+0</f>
        <v>1.2712868168949986E-4</v>
      </c>
      <c r="T69">
        <f t="shared" si="13"/>
        <v>4.4553033019794491E-6</v>
      </c>
      <c r="U69">
        <f t="shared" si="14"/>
        <v>1.3003924013765366E-4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25">
      <c r="A70" s="7"/>
      <c r="B70">
        <f t="shared" si="15"/>
        <v>2.9000000000000012</v>
      </c>
      <c r="C70">
        <f t="shared" si="0"/>
        <v>-334.13872449805569</v>
      </c>
      <c r="D70">
        <f t="shared" si="4"/>
        <v>-289.372623803446</v>
      </c>
      <c r="E70" s="2">
        <f t="shared" si="5"/>
        <v>-60.64093625688119</v>
      </c>
      <c r="F70">
        <f t="shared" si="6"/>
        <v>0</v>
      </c>
      <c r="G70">
        <f t="shared" si="7"/>
        <v>-175.85871514495554</v>
      </c>
      <c r="H70">
        <f t="shared" si="1"/>
        <v>839.18060902999378</v>
      </c>
      <c r="I70" s="2">
        <f t="shared" si="8"/>
        <v>857.40911020608235</v>
      </c>
      <c r="J70" s="41">
        <f t="shared" si="9"/>
        <v>295.65831386416619</v>
      </c>
      <c r="K70">
        <f t="shared" si="10"/>
        <v>0.22220378284766398</v>
      </c>
      <c r="L70">
        <f t="shared" si="11"/>
        <v>0</v>
      </c>
      <c r="M70" s="41">
        <f t="shared" si="12"/>
        <v>0.22220378284766398</v>
      </c>
      <c r="N70" s="5">
        <f t="shared" si="2"/>
        <v>7.0549628681117654E-9</v>
      </c>
      <c r="O70" s="4">
        <f>SUM($N$41:N70)*0.1+$N$8</f>
        <v>9.5058244430216768E-7</v>
      </c>
      <c r="P70" s="4">
        <f>SUM($O$41:O70)+0</f>
        <v>2.8309351924455733E-5</v>
      </c>
      <c r="Q70" s="5">
        <f t="shared" si="3"/>
        <v>-3.3665593607152248E-8</v>
      </c>
      <c r="R70" s="4">
        <f>SUM($Q$41:Q70)*0.1+$T$8</f>
        <v>4.3495016095892722E-6</v>
      </c>
      <c r="S70" s="4">
        <f>SUM($R$41:R70)+0</f>
        <v>1.3147818329908913E-4</v>
      </c>
      <c r="T70">
        <f t="shared" si="13"/>
        <v>4.4521647807819461E-6</v>
      </c>
      <c r="U70">
        <f t="shared" si="14"/>
        <v>1.3449138295820875E-4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25">
      <c r="A71" s="7"/>
      <c r="B71">
        <f t="shared" si="15"/>
        <v>3.0000000000000013</v>
      </c>
      <c r="C71">
        <f t="shared" si="0"/>
        <v>-334.13872449805569</v>
      </c>
      <c r="D71">
        <f t="shared" si="4"/>
        <v>-289.372623803446</v>
      </c>
      <c r="E71" s="2">
        <f t="shared" si="5"/>
        <v>-60.64093625688119</v>
      </c>
      <c r="F71">
        <f t="shared" si="6"/>
        <v>0</v>
      </c>
      <c r="G71">
        <f t="shared" si="7"/>
        <v>-181.92280877064366</v>
      </c>
      <c r="H71">
        <f t="shared" si="1"/>
        <v>868.11787141033835</v>
      </c>
      <c r="I71" s="2">
        <f t="shared" si="8"/>
        <v>886.97494159249891</v>
      </c>
      <c r="J71" s="41">
        <f t="shared" si="9"/>
        <v>295.65831386416619</v>
      </c>
      <c r="K71">
        <f t="shared" si="10"/>
        <v>0.22986598225620411</v>
      </c>
      <c r="L71">
        <f t="shared" si="11"/>
        <v>0</v>
      </c>
      <c r="M71" s="41">
        <f t="shared" si="12"/>
        <v>0.22986598225620411</v>
      </c>
      <c r="N71" s="5">
        <f t="shared" si="2"/>
        <v>7.2982374497707914E-9</v>
      </c>
      <c r="O71" s="4">
        <f>SUM($N$41:N71)*0.1+$N$8</f>
        <v>9.5131226804714472E-7</v>
      </c>
      <c r="P71" s="4">
        <f>SUM($O$41:O71)+0</f>
        <v>2.9260664192502878E-5</v>
      </c>
      <c r="Q71" s="5">
        <f t="shared" si="3"/>
        <v>-3.4826476145329906E-8</v>
      </c>
      <c r="R71" s="4">
        <f>SUM($Q$41:Q71)*0.1+$T$8</f>
        <v>4.3460189619747385E-6</v>
      </c>
      <c r="S71" s="4">
        <f>SUM($R$41:R71)+0</f>
        <v>1.3582420226106387E-4</v>
      </c>
      <c r="T71">
        <f t="shared" si="13"/>
        <v>4.4489185033197657E-6</v>
      </c>
      <c r="U71">
        <f t="shared" si="14"/>
        <v>1.3894027633785968E-4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25">
      <c r="A72" s="7"/>
      <c r="B72">
        <f t="shared" si="15"/>
        <v>3.1000000000000014</v>
      </c>
      <c r="C72">
        <f t="shared" si="0"/>
        <v>-334.13872449805569</v>
      </c>
      <c r="D72">
        <f t="shared" si="4"/>
        <v>-289.372623803446</v>
      </c>
      <c r="E72" s="2">
        <f t="shared" si="5"/>
        <v>-60.64093625688119</v>
      </c>
      <c r="F72">
        <f t="shared" si="6"/>
        <v>0</v>
      </c>
      <c r="G72">
        <f t="shared" si="7"/>
        <v>-187.98690239633177</v>
      </c>
      <c r="H72">
        <f t="shared" si="1"/>
        <v>897.05513379068304</v>
      </c>
      <c r="I72" s="2">
        <f t="shared" si="8"/>
        <v>916.5407729789157</v>
      </c>
      <c r="J72" s="41">
        <f t="shared" si="9"/>
        <v>295.65831386416619</v>
      </c>
      <c r="K72">
        <f t="shared" si="10"/>
        <v>0.23752818166474429</v>
      </c>
      <c r="L72">
        <f t="shared" si="11"/>
        <v>0</v>
      </c>
      <c r="M72" s="41">
        <f t="shared" si="12"/>
        <v>0.23752818166474429</v>
      </c>
      <c r="N72" s="5">
        <f t="shared" si="2"/>
        <v>7.5415120314298182E-9</v>
      </c>
      <c r="O72" s="4">
        <f>SUM($N$41:N72)*0.1+$N$8</f>
        <v>9.5206641925028766E-7</v>
      </c>
      <c r="P72" s="4">
        <f>SUM($O$41:O72)+0</f>
        <v>3.0212730611753166E-5</v>
      </c>
      <c r="Q72" s="5">
        <f t="shared" si="3"/>
        <v>-3.5987358683507577E-8</v>
      </c>
      <c r="R72" s="4">
        <f>SUM($Q$41:Q72)*0.1+$T$8</f>
        <v>4.3424202261063878E-6</v>
      </c>
      <c r="S72" s="4">
        <f>SUM($R$41:R72)+0</f>
        <v>1.4016662248717026E-4</v>
      </c>
      <c r="T72">
        <f t="shared" si="13"/>
        <v>4.4455645183443143E-6</v>
      </c>
      <c r="U72">
        <f t="shared" si="14"/>
        <v>1.4338581223565766E-4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25">
      <c r="A73" s="7"/>
      <c r="B73">
        <f t="shared" si="15"/>
        <v>3.2000000000000015</v>
      </c>
      <c r="C73">
        <f t="shared" si="0"/>
        <v>-334.13872449805569</v>
      </c>
      <c r="D73">
        <f t="shared" si="4"/>
        <v>-289.372623803446</v>
      </c>
      <c r="E73" s="2">
        <f t="shared" si="5"/>
        <v>-60.64093625688119</v>
      </c>
      <c r="F73">
        <f t="shared" si="6"/>
        <v>0</v>
      </c>
      <c r="G73">
        <f t="shared" si="7"/>
        <v>-194.05099602201989</v>
      </c>
      <c r="H73">
        <f t="shared" si="1"/>
        <v>925.99239617102762</v>
      </c>
      <c r="I73" s="2">
        <f t="shared" si="8"/>
        <v>946.10660436533226</v>
      </c>
      <c r="J73" s="41">
        <f t="shared" si="9"/>
        <v>295.65831386416619</v>
      </c>
      <c r="K73">
        <f t="shared" si="10"/>
        <v>0.24519038107328442</v>
      </c>
      <c r="L73">
        <f t="shared" si="11"/>
        <v>0</v>
      </c>
      <c r="M73" s="41">
        <f t="shared" si="12"/>
        <v>0.24519038107328442</v>
      </c>
      <c r="N73" s="5">
        <f t="shared" si="2"/>
        <v>7.7847866130888441E-9</v>
      </c>
      <c r="O73" s="4">
        <f>SUM($N$41:N73)*0.1+$N$8</f>
        <v>9.5284489791159658E-7</v>
      </c>
      <c r="P73" s="4">
        <f>SUM($O$41:O73)+0</f>
        <v>3.1165575509664763E-5</v>
      </c>
      <c r="Q73" s="5">
        <f t="shared" si="3"/>
        <v>-3.7148241221685235E-8</v>
      </c>
      <c r="R73" s="4">
        <f>SUM($Q$41:Q73)*0.1+$T$8</f>
        <v>4.3387054019842193E-6</v>
      </c>
      <c r="S73" s="4">
        <f>SUM($R$41:R73)+0</f>
        <v>1.4450532788915448E-4</v>
      </c>
      <c r="T73">
        <f t="shared" si="13"/>
        <v>4.4421028764182404E-6</v>
      </c>
      <c r="U73">
        <f t="shared" si="14"/>
        <v>1.4782788263788623E-4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25">
      <c r="A74" s="7"/>
      <c r="B74">
        <f t="shared" si="15"/>
        <v>3.3000000000000016</v>
      </c>
      <c r="C74">
        <f t="shared" si="0"/>
        <v>-334.13872449805569</v>
      </c>
      <c r="D74">
        <f t="shared" si="4"/>
        <v>-289.372623803446</v>
      </c>
      <c r="E74" s="2">
        <f t="shared" si="5"/>
        <v>-60.64093625688119</v>
      </c>
      <c r="F74">
        <f t="shared" si="6"/>
        <v>0</v>
      </c>
      <c r="G74">
        <f t="shared" si="7"/>
        <v>-200.11508964770803</v>
      </c>
      <c r="H74">
        <f t="shared" si="1"/>
        <v>954.92965855137231</v>
      </c>
      <c r="I74" s="2">
        <f t="shared" si="8"/>
        <v>975.67243575174894</v>
      </c>
      <c r="J74" s="41">
        <f t="shared" si="9"/>
        <v>295.65831386416619</v>
      </c>
      <c r="K74">
        <f t="shared" si="10"/>
        <v>0.25285258048182457</v>
      </c>
      <c r="L74">
        <f t="shared" si="11"/>
        <v>0</v>
      </c>
      <c r="M74" s="41">
        <f t="shared" si="12"/>
        <v>0.25285258048182457</v>
      </c>
      <c r="N74" s="5">
        <f t="shared" si="2"/>
        <v>8.0280611947478718E-9</v>
      </c>
      <c r="O74" s="4">
        <f>SUM($N$41:N74)*0.1+$N$8</f>
        <v>9.5364770403107139E-7</v>
      </c>
      <c r="P74" s="4">
        <f>SUM($O$41:O74)+0</f>
        <v>3.2119223213695833E-5</v>
      </c>
      <c r="Q74" s="5">
        <f t="shared" si="3"/>
        <v>-3.8309123759862906E-8</v>
      </c>
      <c r="R74" s="4">
        <f>SUM($Q$41:Q74)*0.1+$T$8</f>
        <v>4.3348744896082331E-6</v>
      </c>
      <c r="S74" s="4">
        <f>SUM($R$41:R74)+0</f>
        <v>1.4884020237876272E-4</v>
      </c>
      <c r="T74">
        <f t="shared" si="13"/>
        <v>4.4385336299345499E-6</v>
      </c>
      <c r="U74">
        <f t="shared" si="14"/>
        <v>1.5226637955898951E-4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25">
      <c r="A75" s="7"/>
      <c r="B75">
        <f t="shared" si="15"/>
        <v>3.4000000000000017</v>
      </c>
      <c r="C75">
        <f t="shared" si="0"/>
        <v>-334.13872449805569</v>
      </c>
      <c r="D75">
        <f t="shared" si="4"/>
        <v>-289.372623803446</v>
      </c>
      <c r="E75" s="2">
        <f t="shared" si="5"/>
        <v>-60.64093625688119</v>
      </c>
      <c r="F75">
        <f t="shared" si="6"/>
        <v>0</v>
      </c>
      <c r="G75">
        <f t="shared" si="7"/>
        <v>-206.17918327339615</v>
      </c>
      <c r="H75">
        <f t="shared" si="1"/>
        <v>983.86692093171689</v>
      </c>
      <c r="I75" s="2">
        <f t="shared" si="8"/>
        <v>1005.2382671381656</v>
      </c>
      <c r="J75" s="41">
        <f t="shared" si="9"/>
        <v>295.65831386416619</v>
      </c>
      <c r="K75">
        <f t="shared" si="10"/>
        <v>0.2605147798903647</v>
      </c>
      <c r="L75">
        <f t="shared" si="11"/>
        <v>0</v>
      </c>
      <c r="M75" s="41">
        <f t="shared" si="12"/>
        <v>0.2605147798903647</v>
      </c>
      <c r="N75" s="5">
        <f t="shared" si="2"/>
        <v>8.2713357764068977E-9</v>
      </c>
      <c r="O75" s="4">
        <f>SUM($N$41:N75)*0.1+$N$8</f>
        <v>9.5447483760871199E-7</v>
      </c>
      <c r="P75" s="4">
        <f>SUM($O$41:O75)+0</f>
        <v>3.3073698051304544E-5</v>
      </c>
      <c r="Q75" s="5">
        <f t="shared" si="3"/>
        <v>-3.9470006298040564E-8</v>
      </c>
      <c r="R75" s="4">
        <f>SUM($Q$41:Q75)*0.1+$T$8</f>
        <v>4.330927488978429E-6</v>
      </c>
      <c r="S75" s="4">
        <f>SUM($R$41:R75)+0</f>
        <v>1.5317112986774114E-4</v>
      </c>
      <c r="T75">
        <f t="shared" si="13"/>
        <v>4.434856833136463E-6</v>
      </c>
      <c r="U75">
        <f t="shared" si="14"/>
        <v>1.5670119504250529E-4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25">
      <c r="A76" s="7"/>
      <c r="B76">
        <f t="shared" si="15"/>
        <v>3.5000000000000018</v>
      </c>
      <c r="C76">
        <f t="shared" si="0"/>
        <v>-334.13872449805569</v>
      </c>
      <c r="D76">
        <f t="shared" si="4"/>
        <v>-289.372623803446</v>
      </c>
      <c r="E76" s="2">
        <f t="shared" si="5"/>
        <v>-60.64093625688119</v>
      </c>
      <c r="F76">
        <f t="shared" si="6"/>
        <v>0</v>
      </c>
      <c r="G76">
        <f t="shared" si="7"/>
        <v>-212.24327689908426</v>
      </c>
      <c r="H76">
        <f t="shared" si="1"/>
        <v>1012.8041833120616</v>
      </c>
      <c r="I76" s="2">
        <f t="shared" si="8"/>
        <v>1034.8040985245823</v>
      </c>
      <c r="J76" s="41">
        <f t="shared" si="9"/>
        <v>295.65831386416619</v>
      </c>
      <c r="K76">
        <f t="shared" si="10"/>
        <v>0.26817697929890488</v>
      </c>
      <c r="L76">
        <f t="shared" si="11"/>
        <v>0</v>
      </c>
      <c r="M76" s="41">
        <f t="shared" si="12"/>
        <v>0.26817697929890488</v>
      </c>
      <c r="N76" s="5">
        <f t="shared" si="2"/>
        <v>8.5146103580659237E-9</v>
      </c>
      <c r="O76" s="4">
        <f>SUM($N$41:N76)*0.1+$N$8</f>
        <v>9.5532629864451868E-7</v>
      </c>
      <c r="P76" s="4">
        <f>SUM($O$41:O76)+0</f>
        <v>3.4029024349949061E-5</v>
      </c>
      <c r="Q76" s="5">
        <f t="shared" si="3"/>
        <v>-4.0630888836218235E-8</v>
      </c>
      <c r="R76" s="4">
        <f>SUM($Q$41:Q76)*0.1+$T$8</f>
        <v>4.3268644000948072E-6</v>
      </c>
      <c r="S76" s="4">
        <f>SUM($R$41:R76)+0</f>
        <v>1.5749799426783594E-4</v>
      </c>
      <c r="T76">
        <f t="shared" si="13"/>
        <v>4.4310725421380354E-6</v>
      </c>
      <c r="U76">
        <f t="shared" si="14"/>
        <v>1.6113222116200318E-4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7"/>
      <c r="B77">
        <f t="shared" si="15"/>
        <v>3.6000000000000019</v>
      </c>
      <c r="C77">
        <f t="shared" si="0"/>
        <v>-334.13872449805569</v>
      </c>
      <c r="D77">
        <f t="shared" si="4"/>
        <v>-289.372623803446</v>
      </c>
      <c r="E77" s="2">
        <f t="shared" si="5"/>
        <v>-60.64093625688119</v>
      </c>
      <c r="F77">
        <f t="shared" si="6"/>
        <v>0</v>
      </c>
      <c r="G77">
        <f t="shared" si="7"/>
        <v>-218.30737052477241</v>
      </c>
      <c r="H77">
        <f t="shared" si="1"/>
        <v>1041.7414456924062</v>
      </c>
      <c r="I77" s="2">
        <f t="shared" si="8"/>
        <v>1064.369929910999</v>
      </c>
      <c r="J77" s="41">
        <f t="shared" si="9"/>
        <v>295.65831386416619</v>
      </c>
      <c r="K77">
        <f t="shared" si="10"/>
        <v>0.27583917870744501</v>
      </c>
      <c r="L77">
        <f t="shared" si="11"/>
        <v>0</v>
      </c>
      <c r="M77" s="41">
        <f t="shared" si="12"/>
        <v>0.27583917870744501</v>
      </c>
      <c r="N77" s="5">
        <f t="shared" si="2"/>
        <v>8.7578849397249513E-9</v>
      </c>
      <c r="O77" s="4">
        <f>SUM($N$41:N77)*0.1+$N$8</f>
        <v>9.5620208713849105E-7</v>
      </c>
      <c r="P77" s="4">
        <f>SUM($O$41:O77)+0</f>
        <v>3.498522643708755E-5</v>
      </c>
      <c r="Q77" s="5">
        <f t="shared" si="3"/>
        <v>-4.1791771374395893E-8</v>
      </c>
      <c r="R77" s="4">
        <f>SUM($Q$41:Q77)*0.1+$T$8</f>
        <v>4.3226852229573676E-6</v>
      </c>
      <c r="S77" s="4">
        <f>SUM($R$41:R77)+0</f>
        <v>1.618206794907933E-4</v>
      </c>
      <c r="T77">
        <f t="shared" si="13"/>
        <v>4.4271808149455554E-6</v>
      </c>
      <c r="U77">
        <f t="shared" si="14"/>
        <v>1.6555935002202787E-4</v>
      </c>
      <c r="W77" s="1"/>
      <c r="AR77" s="1"/>
    </row>
    <row r="78" spans="1:44" ht="15.75" thickBot="1" x14ac:dyDescent="0.3">
      <c r="A78" s="7"/>
      <c r="B78">
        <f t="shared" si="15"/>
        <v>3.700000000000002</v>
      </c>
      <c r="C78">
        <f t="shared" si="0"/>
        <v>-334.13872449805569</v>
      </c>
      <c r="D78">
        <f t="shared" si="4"/>
        <v>-289.372623803446</v>
      </c>
      <c r="E78" s="2">
        <f t="shared" si="5"/>
        <v>-60.64093625688119</v>
      </c>
      <c r="F78">
        <f t="shared" si="6"/>
        <v>0</v>
      </c>
      <c r="G78">
        <f t="shared" si="7"/>
        <v>-224.37146415046053</v>
      </c>
      <c r="H78">
        <f t="shared" si="1"/>
        <v>1070.6787080727509</v>
      </c>
      <c r="I78" s="2">
        <f t="shared" si="8"/>
        <v>1093.9357612974156</v>
      </c>
      <c r="J78" s="41">
        <f t="shared" si="9"/>
        <v>295.65831386416619</v>
      </c>
      <c r="K78">
        <f t="shared" si="10"/>
        <v>0.28350137811598514</v>
      </c>
      <c r="L78">
        <f t="shared" si="11"/>
        <v>0</v>
      </c>
      <c r="M78" s="41">
        <f t="shared" si="12"/>
        <v>0.28350137811598514</v>
      </c>
      <c r="N78" s="5">
        <f t="shared" si="2"/>
        <v>9.0011595213839773E-9</v>
      </c>
      <c r="O78" s="4">
        <f>SUM($N$41:N78)*0.1+$N$8</f>
        <v>9.5710220309062952E-7</v>
      </c>
      <c r="P78" s="4">
        <f>SUM($O$41:O78)+0</f>
        <v>3.5942328640178177E-5</v>
      </c>
      <c r="Q78" s="5">
        <f t="shared" si="3"/>
        <v>-4.2952653912573564E-8</v>
      </c>
      <c r="R78" s="4">
        <f>SUM($Q$41:Q78)*0.1+$T$8</f>
        <v>4.3183899575661101E-6</v>
      </c>
      <c r="S78" s="4">
        <f>SUM($R$41:R78)+0</f>
        <v>1.6613906944835941E-4</v>
      </c>
      <c r="T78">
        <f t="shared" si="13"/>
        <v>4.423181711479732E-6</v>
      </c>
      <c r="U78">
        <f t="shared" si="14"/>
        <v>1.6998247375904775E-4</v>
      </c>
      <c r="W78" s="1"/>
      <c r="AR78" s="1"/>
    </row>
    <row r="79" spans="1:44" x14ac:dyDescent="0.25">
      <c r="A79" s="7"/>
      <c r="B79">
        <f>B78+0.1</f>
        <v>3.800000000000002</v>
      </c>
      <c r="C79">
        <f t="shared" si="0"/>
        <v>-334.13872449805569</v>
      </c>
      <c r="D79">
        <f t="shared" si="4"/>
        <v>-289.372623803446</v>
      </c>
      <c r="E79" s="2">
        <f t="shared" si="5"/>
        <v>-60.64093625688119</v>
      </c>
      <c r="F79">
        <f t="shared" si="6"/>
        <v>0</v>
      </c>
      <c r="G79">
        <f t="shared" si="7"/>
        <v>-230.43555777614864</v>
      </c>
      <c r="H79">
        <f t="shared" si="1"/>
        <v>1099.6159704530953</v>
      </c>
      <c r="I79" s="2">
        <f t="shared" si="8"/>
        <v>1123.5015926838321</v>
      </c>
      <c r="J79" s="41">
        <f t="shared" si="9"/>
        <v>295.65831386416619</v>
      </c>
      <c r="K79">
        <f t="shared" si="10"/>
        <v>0.29116357752452526</v>
      </c>
      <c r="L79">
        <f t="shared" si="11"/>
        <v>0</v>
      </c>
      <c r="M79" s="41">
        <f t="shared" si="12"/>
        <v>0.29116357752452526</v>
      </c>
      <c r="N79" s="5">
        <f t="shared" si="2"/>
        <v>9.2444341030430033E-9</v>
      </c>
      <c r="O79" s="4">
        <f>SUM($N$41:N79)*0.1+$N$8</f>
        <v>9.5802664650093387E-7</v>
      </c>
      <c r="P79" s="4">
        <f>SUM($O$41:O79)+0</f>
        <v>3.6900355286679108E-5</v>
      </c>
      <c r="Q79" s="5">
        <f t="shared" si="3"/>
        <v>-4.4113536450751221E-8</v>
      </c>
      <c r="R79" s="4">
        <f>SUM($Q$41:Q79)*0.1+$T$8</f>
        <v>4.3139786039210349E-6</v>
      </c>
      <c r="S79" s="4">
        <f>SUM($R$41:R79)+0</f>
        <v>1.7045304805228043E-4</v>
      </c>
      <c r="T79">
        <f t="shared" si="13"/>
        <v>4.4190752935986852E-6</v>
      </c>
      <c r="U79">
        <f t="shared" si="14"/>
        <v>1.7440148454240913E-4</v>
      </c>
      <c r="W79" s="1"/>
      <c r="AB79" s="231" t="s">
        <v>208</v>
      </c>
      <c r="AC79" s="232"/>
      <c r="AD79" s="232"/>
      <c r="AE79" s="232"/>
      <c r="AF79" s="232"/>
      <c r="AG79" s="232"/>
      <c r="AH79" s="232"/>
      <c r="AI79" s="232"/>
      <c r="AJ79" s="232"/>
      <c r="AK79" s="232"/>
      <c r="AL79" s="232"/>
      <c r="AM79" s="233"/>
      <c r="AR79" s="1"/>
    </row>
    <row r="80" spans="1:44" x14ac:dyDescent="0.25">
      <c r="A80" s="7"/>
      <c r="B80">
        <f t="shared" si="15"/>
        <v>3.9000000000000021</v>
      </c>
      <c r="C80">
        <f t="shared" si="0"/>
        <v>-334.13872449805569</v>
      </c>
      <c r="D80">
        <f t="shared" si="4"/>
        <v>-289.372623803446</v>
      </c>
      <c r="E80" s="2">
        <f t="shared" si="5"/>
        <v>-60.64093625688119</v>
      </c>
      <c r="F80">
        <f t="shared" si="6"/>
        <v>0</v>
      </c>
      <c r="G80">
        <f t="shared" si="7"/>
        <v>-236.49965140183676</v>
      </c>
      <c r="H80">
        <f t="shared" si="1"/>
        <v>1128.55323283344</v>
      </c>
      <c r="I80" s="2">
        <f t="shared" si="8"/>
        <v>1153.0674240702488</v>
      </c>
      <c r="J80" s="41">
        <f t="shared" si="9"/>
        <v>295.65831386416619</v>
      </c>
      <c r="K80">
        <f t="shared" si="10"/>
        <v>0.29882577693306539</v>
      </c>
      <c r="L80">
        <f t="shared" si="11"/>
        <v>0</v>
      </c>
      <c r="M80" s="41">
        <f t="shared" si="12"/>
        <v>0.29882577693306539</v>
      </c>
      <c r="N80" s="5">
        <f t="shared" si="2"/>
        <v>9.4877086847020292E-9</v>
      </c>
      <c r="O80" s="4">
        <f>SUM($N$41:N80)*0.1+$N$8</f>
        <v>9.5897541736940412E-7</v>
      </c>
      <c r="P80" s="4">
        <f>SUM($O$41:O80)+0</f>
        <v>3.7859330704048514E-5</v>
      </c>
      <c r="Q80" s="5">
        <f t="shared" si="3"/>
        <v>-4.5274418988928886E-8</v>
      </c>
      <c r="R80" s="4">
        <f>SUM($Q$41:Q80)*0.1+$T$8</f>
        <v>4.3094511620221428E-6</v>
      </c>
      <c r="S80" s="4">
        <f>SUM($R$41:R80)+0</f>
        <v>1.7476249921430256E-4</v>
      </c>
      <c r="T80">
        <f t="shared" si="13"/>
        <v>4.4148616251217685E-6</v>
      </c>
      <c r="U80">
        <f t="shared" si="14"/>
        <v>1.7881627457529589E-4</v>
      </c>
      <c r="W80" s="1"/>
      <c r="AB80" s="234"/>
      <c r="AC80" s="235"/>
      <c r="AD80" s="235"/>
      <c r="AE80" s="235"/>
      <c r="AF80" s="235"/>
      <c r="AG80" s="235"/>
      <c r="AH80" s="235"/>
      <c r="AI80" s="235"/>
      <c r="AJ80" s="235"/>
      <c r="AK80" s="235"/>
      <c r="AL80" s="235"/>
      <c r="AM80" s="236"/>
      <c r="AR80" s="1"/>
    </row>
    <row r="81" spans="1:44" ht="15.75" thickBot="1" x14ac:dyDescent="0.3">
      <c r="A81" s="7"/>
      <c r="B81">
        <f t="shared" si="15"/>
        <v>4.0000000000000018</v>
      </c>
      <c r="C81">
        <f t="shared" si="0"/>
        <v>-334.13872449805569</v>
      </c>
      <c r="D81">
        <f t="shared" si="4"/>
        <v>-289.372623803446</v>
      </c>
      <c r="E81" s="2">
        <f t="shared" si="5"/>
        <v>-60.64093625688119</v>
      </c>
      <c r="F81">
        <f t="shared" si="6"/>
        <v>0</v>
      </c>
      <c r="G81">
        <f t="shared" si="7"/>
        <v>-242.56374502752487</v>
      </c>
      <c r="H81">
        <f t="shared" si="1"/>
        <v>1157.4904952137845</v>
      </c>
      <c r="I81" s="2">
        <f t="shared" si="8"/>
        <v>1182.6332554566652</v>
      </c>
      <c r="J81" s="41">
        <f t="shared" si="9"/>
        <v>295.65831386416619</v>
      </c>
      <c r="K81">
        <f t="shared" si="10"/>
        <v>0.30648797634160546</v>
      </c>
      <c r="L81">
        <f t="shared" si="11"/>
        <v>0</v>
      </c>
      <c r="M81" s="41">
        <f t="shared" si="12"/>
        <v>0.30648797634160546</v>
      </c>
      <c r="N81" s="5">
        <f t="shared" si="2"/>
        <v>9.7309832663610552E-9</v>
      </c>
      <c r="O81" s="4">
        <f>SUM($N$41:N81)*0.1+$N$8</f>
        <v>9.5994851569604025E-7</v>
      </c>
      <c r="P81" s="4">
        <f>SUM($O$41:O81)+0</f>
        <v>3.8819279219744557E-5</v>
      </c>
      <c r="Q81" s="5">
        <f t="shared" si="3"/>
        <v>-4.6435301527106544E-8</v>
      </c>
      <c r="R81" s="4">
        <f>SUM($Q$41:Q81)*0.1+$T$8</f>
        <v>4.304807631869432E-6</v>
      </c>
      <c r="S81" s="4">
        <f>SUM($R$41:R81)+0</f>
        <v>1.7906730684617199E-4</v>
      </c>
      <c r="T81">
        <f t="shared" si="13"/>
        <v>4.4105407718542109E-6</v>
      </c>
      <c r="U81">
        <f t="shared" si="14"/>
        <v>1.8322673609569542E-4</v>
      </c>
      <c r="W81" s="1"/>
      <c r="AB81" s="237"/>
      <c r="AC81" s="238"/>
      <c r="AD81" s="238"/>
      <c r="AE81" s="238"/>
      <c r="AF81" s="238"/>
      <c r="AG81" s="238"/>
      <c r="AH81" s="238"/>
      <c r="AI81" s="238"/>
      <c r="AJ81" s="238"/>
      <c r="AK81" s="238"/>
      <c r="AL81" s="238"/>
      <c r="AM81" s="239"/>
      <c r="AR81" s="1"/>
    </row>
    <row r="82" spans="1:44" x14ac:dyDescent="0.25">
      <c r="A82" s="7"/>
      <c r="B82">
        <f t="shared" si="15"/>
        <v>4.1000000000000014</v>
      </c>
      <c r="C82">
        <f t="shared" si="0"/>
        <v>-334.13872449805569</v>
      </c>
      <c r="D82">
        <f t="shared" si="4"/>
        <v>-289.372623803446</v>
      </c>
      <c r="E82" s="2">
        <f t="shared" si="5"/>
        <v>-60.64093625688119</v>
      </c>
      <c r="F82">
        <f t="shared" si="6"/>
        <v>0</v>
      </c>
      <c r="G82">
        <f t="shared" si="7"/>
        <v>-248.62783865321296</v>
      </c>
      <c r="H82">
        <f t="shared" si="1"/>
        <v>1186.4277575941289</v>
      </c>
      <c r="I82" s="2">
        <f t="shared" si="8"/>
        <v>1212.1990868430817</v>
      </c>
      <c r="J82" s="41">
        <f t="shared" si="9"/>
        <v>295.65831386416619</v>
      </c>
      <c r="K82">
        <f t="shared" si="10"/>
        <v>0.31415017575014559</v>
      </c>
      <c r="L82">
        <f t="shared" si="11"/>
        <v>0</v>
      </c>
      <c r="M82" s="41">
        <f t="shared" si="12"/>
        <v>0.31415017575014559</v>
      </c>
      <c r="N82" s="5">
        <f t="shared" si="2"/>
        <v>9.9742578480200811E-9</v>
      </c>
      <c r="O82" s="4">
        <f>SUM($N$41:N82)*0.1+$N$8</f>
        <v>9.6094594148084227E-7</v>
      </c>
      <c r="P82" s="4">
        <f>SUM($O$41:O82)+0</f>
        <v>3.9780225161225401E-5</v>
      </c>
      <c r="Q82" s="5">
        <f t="shared" si="3"/>
        <v>-4.7596184065284201E-8</v>
      </c>
      <c r="R82" s="4">
        <f>SUM($Q$41:Q82)*0.1+$T$8</f>
        <v>4.3000480134629034E-6</v>
      </c>
      <c r="S82" s="4">
        <f>SUM($R$41:R82)+0</f>
        <v>1.833673548596349E-4</v>
      </c>
      <c r="T82">
        <f t="shared" si="13"/>
        <v>4.406112801612638E-6</v>
      </c>
      <c r="U82">
        <f t="shared" si="14"/>
        <v>1.8763276137736997E-4</v>
      </c>
      <c r="W82" s="1"/>
      <c r="AR82" s="1"/>
    </row>
    <row r="83" spans="1:44" x14ac:dyDescent="0.25">
      <c r="A83" s="7"/>
      <c r="B83">
        <f t="shared" si="15"/>
        <v>4.2000000000000011</v>
      </c>
      <c r="C83">
        <f t="shared" si="0"/>
        <v>-334.13872449805569</v>
      </c>
      <c r="D83">
        <f t="shared" si="4"/>
        <v>-289.372623803446</v>
      </c>
      <c r="E83" s="2">
        <f t="shared" si="5"/>
        <v>-60.64093625688119</v>
      </c>
      <c r="F83">
        <f t="shared" si="6"/>
        <v>0</v>
      </c>
      <c r="G83">
        <f t="shared" si="7"/>
        <v>-254.69193227890105</v>
      </c>
      <c r="H83">
        <f t="shared" si="1"/>
        <v>1215.3650199744736</v>
      </c>
      <c r="I83" s="2">
        <f t="shared" si="8"/>
        <v>1241.7649182294986</v>
      </c>
      <c r="J83" s="41">
        <f t="shared" si="9"/>
        <v>295.65831386416619</v>
      </c>
      <c r="K83">
        <f t="shared" si="10"/>
        <v>0.32181237515868577</v>
      </c>
      <c r="L83">
        <f t="shared" si="11"/>
        <v>0</v>
      </c>
      <c r="M83" s="41">
        <f t="shared" si="12"/>
        <v>0.32181237515868577</v>
      </c>
      <c r="N83" s="5">
        <f t="shared" si="2"/>
        <v>1.0217532429679105E-8</v>
      </c>
      <c r="O83" s="4">
        <f>SUM($N$41:N83)*0.1+$N$8</f>
        <v>9.6196769472381017E-7</v>
      </c>
      <c r="P83" s="4">
        <f>SUM($O$41:O83)+0</f>
        <v>4.0742192855949212E-5</v>
      </c>
      <c r="Q83" s="5">
        <f t="shared" si="3"/>
        <v>-4.8757066603461866E-8</v>
      </c>
      <c r="R83" s="4">
        <f>SUM($Q$41:Q83)*0.1+$T$8</f>
        <v>4.295172306802557E-6</v>
      </c>
      <c r="S83" s="4">
        <f>SUM($R$41:R83)+0</f>
        <v>1.8766252716643746E-4</v>
      </c>
      <c r="T83">
        <f t="shared" si="13"/>
        <v>4.4015777842514428E-6</v>
      </c>
      <c r="U83">
        <f t="shared" si="14"/>
        <v>1.9203424273083497E-4</v>
      </c>
      <c r="W83" s="1"/>
      <c r="AR83" s="1"/>
    </row>
    <row r="84" spans="1:44" x14ac:dyDescent="0.25">
      <c r="A84" s="7"/>
      <c r="B84">
        <f t="shared" si="15"/>
        <v>4.3000000000000007</v>
      </c>
      <c r="C84">
        <f t="shared" si="0"/>
        <v>-334.13872449805569</v>
      </c>
      <c r="D84">
        <f t="shared" si="4"/>
        <v>-289.372623803446</v>
      </c>
      <c r="E84" s="2">
        <f t="shared" si="5"/>
        <v>-60.64093625688119</v>
      </c>
      <c r="F84">
        <f t="shared" si="6"/>
        <v>0</v>
      </c>
      <c r="G84">
        <f t="shared" si="7"/>
        <v>-260.75602590458914</v>
      </c>
      <c r="H84">
        <f t="shared" si="1"/>
        <v>1244.3022823548181</v>
      </c>
      <c r="I84" s="2">
        <f t="shared" si="8"/>
        <v>1271.330749615915</v>
      </c>
      <c r="J84" s="41">
        <f t="shared" si="9"/>
        <v>295.65831386416619</v>
      </c>
      <c r="K84">
        <f t="shared" si="10"/>
        <v>0.3294745745672259</v>
      </c>
      <c r="L84">
        <f t="shared" si="11"/>
        <v>0</v>
      </c>
      <c r="M84" s="41">
        <f t="shared" si="12"/>
        <v>0.3294745745672259</v>
      </c>
      <c r="N84" s="5">
        <f t="shared" si="2"/>
        <v>1.0460807011338131E-8</v>
      </c>
      <c r="O84" s="4">
        <f>SUM($N$41:N84)*0.1+$N$8</f>
        <v>9.6301377542494396E-7</v>
      </c>
      <c r="P84" s="4">
        <f>SUM($O$41:O84)+0</f>
        <v>4.1705206631374156E-5</v>
      </c>
      <c r="Q84" s="5">
        <f t="shared" si="3"/>
        <v>-4.9917949141639524E-8</v>
      </c>
      <c r="R84" s="4">
        <f>SUM($Q$41:Q84)*0.1+$T$8</f>
        <v>4.2901805118883929E-6</v>
      </c>
      <c r="S84" s="4">
        <f>SUM($R$41:R84)+0</f>
        <v>1.9195270767832586E-4</v>
      </c>
      <c r="T84">
        <f t="shared" si="13"/>
        <v>4.3969357916900669E-6</v>
      </c>
      <c r="U84">
        <f t="shared" si="14"/>
        <v>1.9643107250434295E-4</v>
      </c>
      <c r="W84" s="1"/>
      <c r="AR84" s="1"/>
    </row>
    <row r="85" spans="1:44" x14ac:dyDescent="0.25">
      <c r="A85" s="7"/>
      <c r="B85">
        <f t="shared" si="15"/>
        <v>4.4000000000000004</v>
      </c>
      <c r="C85">
        <f t="shared" si="0"/>
        <v>-334.13872449805569</v>
      </c>
      <c r="D85">
        <f t="shared" si="4"/>
        <v>-289.372623803446</v>
      </c>
      <c r="E85" s="2">
        <f t="shared" si="5"/>
        <v>-60.64093625688119</v>
      </c>
      <c r="F85">
        <f t="shared" si="6"/>
        <v>0</v>
      </c>
      <c r="G85">
        <f t="shared" si="7"/>
        <v>-266.82011953027728</v>
      </c>
      <c r="H85">
        <f t="shared" si="1"/>
        <v>1273.2395447351626</v>
      </c>
      <c r="I85" s="2">
        <f t="shared" si="8"/>
        <v>1300.8965810023315</v>
      </c>
      <c r="J85" s="41">
        <f t="shared" si="9"/>
        <v>295.65831386416619</v>
      </c>
      <c r="K85">
        <f t="shared" si="10"/>
        <v>0.33713677397576597</v>
      </c>
      <c r="L85">
        <f t="shared" si="11"/>
        <v>0</v>
      </c>
      <c r="M85" s="41">
        <f t="shared" si="12"/>
        <v>0.33713677397576597</v>
      </c>
      <c r="N85" s="5">
        <f t="shared" si="2"/>
        <v>1.0704081592997157E-8</v>
      </c>
      <c r="O85" s="4">
        <f>SUM($N$41:N85)*0.1+$N$8</f>
        <v>9.6408418358424364E-7</v>
      </c>
      <c r="P85" s="4">
        <f>SUM($O$41:O85)+0</f>
        <v>4.2669290814958399E-5</v>
      </c>
      <c r="Q85" s="5">
        <f t="shared" si="3"/>
        <v>-5.1078831679817181E-8</v>
      </c>
      <c r="R85" s="4">
        <f>SUM($Q$41:Q85)*0.1+$T$8</f>
        <v>4.2850726287204118E-6</v>
      </c>
      <c r="S85" s="4">
        <f>SUM($R$41:R85)+0</f>
        <v>1.9623778030704628E-4</v>
      </c>
      <c r="T85">
        <f t="shared" si="13"/>
        <v>4.3921868979411792E-6</v>
      </c>
      <c r="U85">
        <f t="shared" si="14"/>
        <v>2.0082314308487469E-4</v>
      </c>
      <c r="W85" s="1"/>
      <c r="AR85" s="1"/>
    </row>
    <row r="86" spans="1:44" x14ac:dyDescent="0.25">
      <c r="A86" s="7"/>
      <c r="B86">
        <f t="shared" si="15"/>
        <v>4.5</v>
      </c>
      <c r="C86">
        <f t="shared" si="0"/>
        <v>-334.13872449805569</v>
      </c>
      <c r="D86">
        <f t="shared" si="4"/>
        <v>-289.372623803446</v>
      </c>
      <c r="E86" s="2">
        <f t="shared" si="5"/>
        <v>-60.64093625688119</v>
      </c>
      <c r="F86">
        <f t="shared" si="6"/>
        <v>0</v>
      </c>
      <c r="G86">
        <f t="shared" si="7"/>
        <v>-272.88421315596537</v>
      </c>
      <c r="H86">
        <f t="shared" si="1"/>
        <v>1302.176807115507</v>
      </c>
      <c r="I86" s="2">
        <f t="shared" si="8"/>
        <v>1330.4624123887479</v>
      </c>
      <c r="J86" s="41">
        <f t="shared" si="9"/>
        <v>295.65831386416619</v>
      </c>
      <c r="K86">
        <f t="shared" si="10"/>
        <v>0.34479897338430604</v>
      </c>
      <c r="L86">
        <f t="shared" si="11"/>
        <v>0</v>
      </c>
      <c r="M86" s="41">
        <f t="shared" si="12"/>
        <v>0.34479897338430604</v>
      </c>
      <c r="N86" s="5">
        <f t="shared" si="2"/>
        <v>1.0947356174656183E-8</v>
      </c>
      <c r="O86" s="4">
        <f>SUM($N$41:N86)*0.1+$N$8</f>
        <v>9.6517891920170921E-7</v>
      </c>
      <c r="P86" s="4">
        <f>SUM($O$41:O86)+0</f>
        <v>4.3634469734160107E-5</v>
      </c>
      <c r="Q86" s="5">
        <f t="shared" si="3"/>
        <v>-5.2239714217994839E-8</v>
      </c>
      <c r="R86" s="4">
        <f>SUM($Q$41:Q86)*0.1+$T$8</f>
        <v>4.279848657298612E-6</v>
      </c>
      <c r="S86" s="4">
        <f>SUM($R$41:R86)+0</f>
        <v>2.005176289643449E-4</v>
      </c>
      <c r="T86">
        <f t="shared" si="13"/>
        <v>4.3873311791397867E-6</v>
      </c>
      <c r="U86">
        <f t="shared" si="14"/>
        <v>2.0521034689913669E-4</v>
      </c>
      <c r="W86" s="1"/>
      <c r="AR86" s="1"/>
    </row>
    <row r="87" spans="1:44" x14ac:dyDescent="0.25">
      <c r="A87" s="7"/>
      <c r="B87">
        <f t="shared" si="15"/>
        <v>4.5999999999999996</v>
      </c>
      <c r="C87">
        <f t="shared" si="0"/>
        <v>-334.13872449805569</v>
      </c>
      <c r="D87">
        <f t="shared" si="4"/>
        <v>-289.372623803446</v>
      </c>
      <c r="E87" s="2">
        <f t="shared" si="5"/>
        <v>-60.64093625688119</v>
      </c>
      <c r="F87">
        <f t="shared" si="6"/>
        <v>0</v>
      </c>
      <c r="G87">
        <f t="shared" si="7"/>
        <v>-278.94830678165346</v>
      </c>
      <c r="H87">
        <f t="shared" si="1"/>
        <v>1331.1140694958515</v>
      </c>
      <c r="I87" s="2">
        <f t="shared" si="8"/>
        <v>1360.0282437751644</v>
      </c>
      <c r="J87" s="41">
        <f t="shared" si="9"/>
        <v>295.65831386416619</v>
      </c>
      <c r="K87">
        <f t="shared" si="10"/>
        <v>0.35246117279284617</v>
      </c>
      <c r="L87">
        <f t="shared" si="11"/>
        <v>0</v>
      </c>
      <c r="M87" s="41">
        <f t="shared" si="12"/>
        <v>0.35246117279284617</v>
      </c>
      <c r="N87" s="5">
        <f t="shared" si="2"/>
        <v>1.1190630756315208E-8</v>
      </c>
      <c r="O87" s="4">
        <f>SUM($N$41:N87)*0.1+$N$8</f>
        <v>9.6629798227734067E-7</v>
      </c>
      <c r="P87" s="4">
        <f>SUM($O$41:O87)+0</f>
        <v>4.4600767716437446E-5</v>
      </c>
      <c r="Q87" s="5">
        <f t="shared" si="3"/>
        <v>-5.3400596756172497E-8</v>
      </c>
      <c r="R87" s="4">
        <f>SUM($Q$41:Q87)*0.1+$T$8</f>
        <v>4.2745085976229945E-6</v>
      </c>
      <c r="S87" s="4">
        <f>SUM($R$41:R87)+0</f>
        <v>2.0479213756196789E-4</v>
      </c>
      <c r="T87">
        <f t="shared" si="13"/>
        <v>4.3823687135733067E-6</v>
      </c>
      <c r="U87">
        <f t="shared" si="14"/>
        <v>2.0959257641456577E-4</v>
      </c>
      <c r="W87" s="1"/>
      <c r="AR87" s="1"/>
    </row>
    <row r="88" spans="1:44" x14ac:dyDescent="0.25">
      <c r="A88" s="7"/>
      <c r="B88">
        <f t="shared" si="15"/>
        <v>4.6999999999999993</v>
      </c>
      <c r="C88">
        <f t="shared" si="0"/>
        <v>-334.13872449805569</v>
      </c>
      <c r="D88">
        <f t="shared" si="4"/>
        <v>-289.372623803446</v>
      </c>
      <c r="E88" s="2">
        <f t="shared" si="5"/>
        <v>-60.64093625688119</v>
      </c>
      <c r="F88">
        <f t="shared" si="6"/>
        <v>0</v>
      </c>
      <c r="G88">
        <f t="shared" si="7"/>
        <v>-285.01240040734154</v>
      </c>
      <c r="H88">
        <f t="shared" si="1"/>
        <v>1360.0513318761959</v>
      </c>
      <c r="I88" s="2">
        <f t="shared" si="8"/>
        <v>1389.5940751615808</v>
      </c>
      <c r="J88" s="41">
        <f t="shared" si="9"/>
        <v>295.65831386416619</v>
      </c>
      <c r="K88">
        <f t="shared" si="10"/>
        <v>0.36012337220138624</v>
      </c>
      <c r="L88">
        <f t="shared" si="11"/>
        <v>0</v>
      </c>
      <c r="M88" s="41">
        <f t="shared" si="12"/>
        <v>0.36012337220138624</v>
      </c>
      <c r="N88" s="5">
        <f t="shared" si="2"/>
        <v>1.1433905337974234E-8</v>
      </c>
      <c r="O88" s="4">
        <f>SUM($N$41:N88)*0.1+$N$8</f>
        <v>9.6744137281113822E-7</v>
      </c>
      <c r="P88" s="4">
        <f>SUM($O$41:O88)+0</f>
        <v>4.5568209089248582E-5</v>
      </c>
      <c r="Q88" s="5">
        <f t="shared" si="3"/>
        <v>-5.4561479294350155E-8</v>
      </c>
      <c r="R88" s="4">
        <f>SUM($Q$41:Q88)*0.1+$T$8</f>
        <v>4.26905244969356E-6</v>
      </c>
      <c r="S88" s="4">
        <f>SUM($R$41:R88)+0</f>
        <v>2.0906119001166146E-4</v>
      </c>
      <c r="T88">
        <f t="shared" si="13"/>
        <v>4.3772995817125975E-6</v>
      </c>
      <c r="U88">
        <f t="shared" si="14"/>
        <v>2.1396972414034068E-4</v>
      </c>
      <c r="W88" s="1"/>
      <c r="AR88" s="1"/>
    </row>
    <row r="89" spans="1:44" x14ac:dyDescent="0.25">
      <c r="A89" s="7"/>
      <c r="B89">
        <f t="shared" si="15"/>
        <v>4.7999999999999989</v>
      </c>
      <c r="C89">
        <f t="shared" si="0"/>
        <v>-334.13872449805569</v>
      </c>
      <c r="D89">
        <f t="shared" si="4"/>
        <v>-289.372623803446</v>
      </c>
      <c r="E89" s="2">
        <f t="shared" si="5"/>
        <v>-60.64093625688119</v>
      </c>
      <c r="F89">
        <f t="shared" si="6"/>
        <v>0</v>
      </c>
      <c r="G89">
        <f t="shared" si="7"/>
        <v>-291.07649403302963</v>
      </c>
      <c r="H89">
        <f t="shared" si="1"/>
        <v>1388.9885942565404</v>
      </c>
      <c r="I89" s="2">
        <f t="shared" si="8"/>
        <v>1419.1599065479973</v>
      </c>
      <c r="J89" s="41">
        <f t="shared" si="9"/>
        <v>295.65831386416619</v>
      </c>
      <c r="K89">
        <f t="shared" si="10"/>
        <v>0.36778557160992631</v>
      </c>
      <c r="L89">
        <f t="shared" si="11"/>
        <v>0</v>
      </c>
      <c r="M89" s="41">
        <f t="shared" si="12"/>
        <v>0.36778557160992631</v>
      </c>
      <c r="N89" s="5">
        <f t="shared" si="2"/>
        <v>1.1677179919633258E-8</v>
      </c>
      <c r="O89" s="4">
        <f>SUM($N$41:N89)*0.1+$N$8</f>
        <v>9.6860909080310145E-7</v>
      </c>
      <c r="P89" s="4">
        <f>SUM($O$41:O89)+0</f>
        <v>4.653681818005168E-5</v>
      </c>
      <c r="Q89" s="5">
        <f t="shared" si="3"/>
        <v>-5.5722361832527813E-8</v>
      </c>
      <c r="R89" s="4">
        <f>SUM($Q$41:Q89)*0.1+$T$8</f>
        <v>4.2634802135103069E-6</v>
      </c>
      <c r="S89" s="4">
        <f>SUM($R$41:R89)+0</f>
        <v>2.1332467022517175E-4</v>
      </c>
      <c r="T89">
        <f t="shared" si="13"/>
        <v>4.3721238662439904E-6</v>
      </c>
      <c r="U89">
        <f t="shared" si="14"/>
        <v>2.183416826284012E-4</v>
      </c>
      <c r="W89" s="1"/>
      <c r="AR89" s="1"/>
    </row>
    <row r="90" spans="1:44" x14ac:dyDescent="0.25">
      <c r="A90" s="7"/>
      <c r="B90">
        <f t="shared" si="15"/>
        <v>4.8999999999999986</v>
      </c>
      <c r="C90">
        <f t="shared" si="0"/>
        <v>-334.13872449805569</v>
      </c>
      <c r="D90">
        <f t="shared" si="4"/>
        <v>-289.372623803446</v>
      </c>
      <c r="E90" s="2">
        <f t="shared" si="5"/>
        <v>-60.64093625688119</v>
      </c>
      <c r="F90">
        <f t="shared" si="6"/>
        <v>0</v>
      </c>
      <c r="G90">
        <f t="shared" si="7"/>
        <v>-297.14058765871772</v>
      </c>
      <c r="H90">
        <f t="shared" si="1"/>
        <v>1417.9258566368851</v>
      </c>
      <c r="I90" s="2">
        <f t="shared" si="8"/>
        <v>1448.7257379344142</v>
      </c>
      <c r="J90" s="41">
        <f t="shared" si="9"/>
        <v>295.65831386416619</v>
      </c>
      <c r="K90">
        <f t="shared" si="10"/>
        <v>0.37544777101846655</v>
      </c>
      <c r="L90">
        <f t="shared" si="11"/>
        <v>0</v>
      </c>
      <c r="M90" s="41">
        <f t="shared" si="12"/>
        <v>0.37544777101846655</v>
      </c>
      <c r="N90" s="5">
        <f t="shared" si="2"/>
        <v>1.1920454501292282E-8</v>
      </c>
      <c r="O90" s="4">
        <f>SUM($N$41:N90)*0.1+$N$8</f>
        <v>9.6980113625323078E-7</v>
      </c>
      <c r="P90" s="4">
        <f>SUM($O$41:O90)+0</f>
        <v>4.7506619316304914E-5</v>
      </c>
      <c r="Q90" s="5">
        <f t="shared" si="3"/>
        <v>-5.6883244370705484E-8</v>
      </c>
      <c r="R90" s="4">
        <f>SUM($Q$41:Q90)*0.1+$T$8</f>
        <v>4.2577918890732368E-6</v>
      </c>
      <c r="S90" s="4">
        <f>SUM($R$41:R90)+0</f>
        <v>2.17582462114245E-4</v>
      </c>
      <c r="T90">
        <f t="shared" si="13"/>
        <v>4.3668416521023404E-6</v>
      </c>
      <c r="U90">
        <f t="shared" si="14"/>
        <v>2.2270834447447445E-4</v>
      </c>
      <c r="W90" s="1"/>
      <c r="AR90" s="1"/>
    </row>
    <row r="91" spans="1:44" x14ac:dyDescent="0.25">
      <c r="A91" s="7"/>
      <c r="B91">
        <f t="shared" si="15"/>
        <v>4.9999999999999982</v>
      </c>
      <c r="C91">
        <f t="shared" si="0"/>
        <v>-334.13872449805569</v>
      </c>
      <c r="D91">
        <f t="shared" si="4"/>
        <v>-289.372623803446</v>
      </c>
      <c r="E91" s="2">
        <f t="shared" si="5"/>
        <v>-60.64093625688119</v>
      </c>
      <c r="F91">
        <f t="shared" si="6"/>
        <v>0</v>
      </c>
      <c r="G91">
        <f t="shared" si="7"/>
        <v>-303.20468128440586</v>
      </c>
      <c r="H91">
        <f t="shared" si="1"/>
        <v>1446.8631190172296</v>
      </c>
      <c r="I91" s="2">
        <f t="shared" si="8"/>
        <v>1478.2915693208306</v>
      </c>
      <c r="J91" s="41">
        <f t="shared" si="9"/>
        <v>295.65831386416619</v>
      </c>
      <c r="K91">
        <f t="shared" si="10"/>
        <v>0.38310997042700662</v>
      </c>
      <c r="L91">
        <f t="shared" si="11"/>
        <v>0</v>
      </c>
      <c r="M91" s="41">
        <f t="shared" si="12"/>
        <v>0.38310997042700662</v>
      </c>
      <c r="N91" s="5">
        <f t="shared" si="2"/>
        <v>1.216372908295131E-8</v>
      </c>
      <c r="O91" s="4">
        <f>SUM($N$41:N91)*0.1+$N$8</f>
        <v>9.7101750916152578E-7</v>
      </c>
      <c r="P91" s="4">
        <f>SUM($O$41:O91)+0</f>
        <v>4.8477636825466441E-5</v>
      </c>
      <c r="Q91" s="5">
        <f t="shared" si="3"/>
        <v>-5.8044126908883141E-8</v>
      </c>
      <c r="R91" s="4">
        <f>SUM($Q$41:Q91)*0.1+$T$8</f>
        <v>4.2519874763823481E-6</v>
      </c>
      <c r="S91" s="4">
        <f>SUM($R$41:R91)+0</f>
        <v>2.2183444959062736E-4</v>
      </c>
      <c r="T91">
        <f t="shared" si="13"/>
        <v>4.3614530265051105E-6</v>
      </c>
      <c r="U91">
        <f t="shared" si="14"/>
        <v>2.2706960231910924E-4</v>
      </c>
      <c r="W91" s="1"/>
      <c r="AR91" s="1"/>
    </row>
    <row r="92" spans="1:44" x14ac:dyDescent="0.25">
      <c r="A92" s="7"/>
      <c r="B92">
        <f t="shared" si="15"/>
        <v>5.0999999999999979</v>
      </c>
      <c r="C92">
        <f t="shared" si="0"/>
        <v>-334.13872449805569</v>
      </c>
      <c r="D92">
        <f t="shared" si="4"/>
        <v>-289.372623803446</v>
      </c>
      <c r="E92" s="2">
        <f t="shared" si="5"/>
        <v>-60.64093625688119</v>
      </c>
      <c r="F92">
        <f t="shared" si="6"/>
        <v>0</v>
      </c>
      <c r="G92">
        <f t="shared" si="7"/>
        <v>-309.26877491009395</v>
      </c>
      <c r="H92">
        <f t="shared" si="1"/>
        <v>1475.800381397574</v>
      </c>
      <c r="I92" s="2">
        <f t="shared" si="8"/>
        <v>1507.8574007072468</v>
      </c>
      <c r="J92" s="41">
        <f t="shared" si="9"/>
        <v>295.65831386416619</v>
      </c>
      <c r="K92">
        <f t="shared" si="10"/>
        <v>0.39077216983554663</v>
      </c>
      <c r="L92">
        <f t="shared" si="11"/>
        <v>0</v>
      </c>
      <c r="M92" s="41">
        <f t="shared" si="12"/>
        <v>0.39077216983554663</v>
      </c>
      <c r="N92" s="5">
        <f t="shared" si="2"/>
        <v>1.2407003664610336E-8</v>
      </c>
      <c r="O92" s="4">
        <f>SUM($N$41:N92)*0.1+$N$8</f>
        <v>9.7225820952798688E-7</v>
      </c>
      <c r="P92" s="4">
        <f>SUM($O$41:O92)+0</f>
        <v>4.944989503499443E-5</v>
      </c>
      <c r="Q92" s="5">
        <f t="shared" si="3"/>
        <v>-5.9205009447060799E-8</v>
      </c>
      <c r="R92" s="4">
        <f>SUM($Q$41:Q92)*0.1+$T$8</f>
        <v>4.2460669754376416E-6</v>
      </c>
      <c r="S92" s="4">
        <f>SUM($R$41:R92)+0</f>
        <v>2.2608051656606499E-4</v>
      </c>
      <c r="T92">
        <f t="shared" si="13"/>
        <v>4.3559580789875295E-6</v>
      </c>
      <c r="U92">
        <f t="shared" si="14"/>
        <v>2.3142534884871784E-4</v>
      </c>
      <c r="W92" s="1"/>
      <c r="AR92" s="1"/>
    </row>
    <row r="93" spans="1:44" x14ac:dyDescent="0.25">
      <c r="A93" s="7"/>
      <c r="B93">
        <f t="shared" si="15"/>
        <v>5.1999999999999975</v>
      </c>
      <c r="C93">
        <f t="shared" si="0"/>
        <v>-334.13872449805569</v>
      </c>
      <c r="D93">
        <f t="shared" si="4"/>
        <v>-289.372623803446</v>
      </c>
      <c r="E93" s="2">
        <f t="shared" si="5"/>
        <v>-60.64093625688119</v>
      </c>
      <c r="F93">
        <f t="shared" si="6"/>
        <v>0</v>
      </c>
      <c r="G93">
        <f t="shared" si="7"/>
        <v>-315.33286853578204</v>
      </c>
      <c r="H93">
        <f t="shared" si="1"/>
        <v>1504.7376437779185</v>
      </c>
      <c r="I93" s="2">
        <f t="shared" si="8"/>
        <v>1537.4232320936635</v>
      </c>
      <c r="J93" s="41">
        <f t="shared" si="9"/>
        <v>295.65831386416619</v>
      </c>
      <c r="K93">
        <f t="shared" si="10"/>
        <v>0.39843436924408682</v>
      </c>
      <c r="L93">
        <f t="shared" si="11"/>
        <v>0</v>
      </c>
      <c r="M93" s="41">
        <f t="shared" si="12"/>
        <v>0.39843436924408682</v>
      </c>
      <c r="N93" s="5">
        <f t="shared" si="2"/>
        <v>1.265027824626936E-8</v>
      </c>
      <c r="O93" s="4">
        <f>SUM($N$41:N93)*0.1+$N$8</f>
        <v>9.7352323735261387E-7</v>
      </c>
      <c r="P93" s="4">
        <f>SUM($O$41:O93)+0</f>
        <v>5.0423418272347044E-5</v>
      </c>
      <c r="Q93" s="5">
        <f t="shared" si="3"/>
        <v>-6.0365891985238457E-8</v>
      </c>
      <c r="R93" s="4">
        <f>SUM($Q$41:Q93)*0.1+$T$8</f>
        <v>4.2400303862391182E-6</v>
      </c>
      <c r="S93" s="4">
        <f>SUM($R$41:R93)+0</f>
        <v>2.3032054695230412E-4</v>
      </c>
      <c r="T93">
        <f t="shared" si="13"/>
        <v>4.350356901438842E-6</v>
      </c>
      <c r="U93">
        <f t="shared" si="14"/>
        <v>2.3577547679662654E-4</v>
      </c>
      <c r="W93" s="1"/>
      <c r="AR93" s="1"/>
    </row>
    <row r="94" spans="1:44" x14ac:dyDescent="0.25">
      <c r="A94" s="7"/>
      <c r="B94">
        <f t="shared" si="15"/>
        <v>5.2999999999999972</v>
      </c>
      <c r="C94">
        <f t="shared" si="0"/>
        <v>-334.13872449805569</v>
      </c>
      <c r="D94">
        <f t="shared" si="4"/>
        <v>-289.372623803446</v>
      </c>
      <c r="E94" s="2">
        <f t="shared" si="5"/>
        <v>-60.64093625688119</v>
      </c>
      <c r="F94">
        <f t="shared" si="6"/>
        <v>0</v>
      </c>
      <c r="G94">
        <f t="shared" si="7"/>
        <v>-321.39696216147013</v>
      </c>
      <c r="H94">
        <f t="shared" si="1"/>
        <v>1533.674906158263</v>
      </c>
      <c r="I94" s="2">
        <f t="shared" si="8"/>
        <v>1566.9890634800799</v>
      </c>
      <c r="J94" s="41">
        <f t="shared" si="9"/>
        <v>295.65831386416619</v>
      </c>
      <c r="K94">
        <f t="shared" si="10"/>
        <v>0.40609656865262689</v>
      </c>
      <c r="L94">
        <f t="shared" si="11"/>
        <v>0</v>
      </c>
      <c r="M94" s="41">
        <f t="shared" si="12"/>
        <v>0.40609656865262689</v>
      </c>
      <c r="N94" s="5">
        <f t="shared" si="2"/>
        <v>1.2893552827928386E-8</v>
      </c>
      <c r="O94" s="4">
        <f>SUM($N$41:N94)*0.1+$N$8</f>
        <v>9.7481259263540675E-7</v>
      </c>
      <c r="P94" s="4">
        <f>SUM($O$41:O94)+0</f>
        <v>5.139823086498245E-5</v>
      </c>
      <c r="Q94" s="5">
        <f t="shared" si="3"/>
        <v>-6.1526774523416115E-8</v>
      </c>
      <c r="R94" s="4">
        <f>SUM($Q$41:Q94)*0.1+$T$8</f>
        <v>4.233877708786777E-6</v>
      </c>
      <c r="S94" s="4">
        <f>SUM($R$41:R94)+0</f>
        <v>2.345544246610909E-4</v>
      </c>
      <c r="T94">
        <f t="shared" si="13"/>
        <v>4.3446495881396611E-6</v>
      </c>
      <c r="U94">
        <f t="shared" si="14"/>
        <v>2.4011987894413366E-4</v>
      </c>
      <c r="W94" s="1"/>
      <c r="AR94" s="1"/>
    </row>
    <row r="95" spans="1:44" x14ac:dyDescent="0.25">
      <c r="A95" s="7"/>
      <c r="B95">
        <f t="shared" si="15"/>
        <v>5.3999999999999968</v>
      </c>
      <c r="C95">
        <f t="shared" si="0"/>
        <v>-334.13872449805569</v>
      </c>
      <c r="D95">
        <f t="shared" si="4"/>
        <v>-289.372623803446</v>
      </c>
      <c r="E95" s="2">
        <f t="shared" si="5"/>
        <v>-60.64093625688119</v>
      </c>
      <c r="F95">
        <f t="shared" si="6"/>
        <v>0</v>
      </c>
      <c r="G95">
        <f t="shared" si="7"/>
        <v>-327.46105578715822</v>
      </c>
      <c r="H95">
        <f t="shared" si="1"/>
        <v>1562.6121685386074</v>
      </c>
      <c r="I95" s="2">
        <f t="shared" si="8"/>
        <v>1596.5548948664964</v>
      </c>
      <c r="J95" s="41">
        <f t="shared" si="9"/>
        <v>295.65831386416619</v>
      </c>
      <c r="K95">
        <f t="shared" si="10"/>
        <v>0.41375876806116696</v>
      </c>
      <c r="L95">
        <f t="shared" si="11"/>
        <v>0</v>
      </c>
      <c r="M95" s="41">
        <f t="shared" si="12"/>
        <v>0.41375876806116696</v>
      </c>
      <c r="N95" s="5">
        <f t="shared" si="2"/>
        <v>1.313682740958741E-8</v>
      </c>
      <c r="O95" s="4">
        <f>SUM($N$41:N95)*0.1+$N$8</f>
        <v>9.7612627537636552E-7</v>
      </c>
      <c r="P95" s="4">
        <f>SUM($O$41:O95)+0</f>
        <v>5.2374357140358814E-5</v>
      </c>
      <c r="Q95" s="5">
        <f t="shared" si="3"/>
        <v>-6.2687657061593773E-8</v>
      </c>
      <c r="R95" s="4">
        <f>SUM($Q$41:Q95)*0.1+$T$8</f>
        <v>4.2276089430806171E-6</v>
      </c>
      <c r="S95" s="4">
        <f>SUM($R$41:R95)+0</f>
        <v>2.3878203360417152E-4</v>
      </c>
      <c r="T95">
        <f t="shared" si="13"/>
        <v>4.3388362358004886E-6</v>
      </c>
      <c r="U95">
        <f t="shared" si="14"/>
        <v>2.444584481215766E-4</v>
      </c>
      <c r="W95" s="1"/>
      <c r="AR95" s="1"/>
    </row>
    <row r="96" spans="1:44" x14ac:dyDescent="0.25">
      <c r="A96" s="7"/>
      <c r="B96">
        <f t="shared" si="15"/>
        <v>5.4999999999999964</v>
      </c>
      <c r="C96">
        <f t="shared" si="0"/>
        <v>-334.13872449805569</v>
      </c>
      <c r="D96">
        <f t="shared" si="4"/>
        <v>-289.372623803446</v>
      </c>
      <c r="E96" s="2">
        <f t="shared" si="5"/>
        <v>-60.64093625688119</v>
      </c>
      <c r="F96">
        <f t="shared" si="6"/>
        <v>0</v>
      </c>
      <c r="G96">
        <f t="shared" si="7"/>
        <v>-333.5251494128463</v>
      </c>
      <c r="H96">
        <f t="shared" si="1"/>
        <v>1591.5494309189519</v>
      </c>
      <c r="I96" s="2">
        <f t="shared" si="8"/>
        <v>1626.1207262529128</v>
      </c>
      <c r="J96" s="41">
        <f t="shared" si="9"/>
        <v>295.65831386416619</v>
      </c>
      <c r="K96">
        <f t="shared" si="10"/>
        <v>0.42142096746970709</v>
      </c>
      <c r="L96">
        <f t="shared" si="11"/>
        <v>0</v>
      </c>
      <c r="M96" s="41">
        <f t="shared" si="12"/>
        <v>0.42142096746970709</v>
      </c>
      <c r="N96" s="5">
        <f t="shared" si="2"/>
        <v>1.3380101991246435E-8</v>
      </c>
      <c r="O96" s="4">
        <f>SUM($N$41:N96)*0.1+$N$8</f>
        <v>9.7746428557548996E-7</v>
      </c>
      <c r="P96" s="4">
        <f>SUM($O$41:O96)+0</f>
        <v>5.3351821425934303E-5</v>
      </c>
      <c r="Q96" s="5">
        <f t="shared" si="3"/>
        <v>-6.384853959977143E-8</v>
      </c>
      <c r="R96" s="4">
        <f>SUM($Q$41:Q96)*0.1+$T$8</f>
        <v>4.2212240891206403E-6</v>
      </c>
      <c r="S96" s="4">
        <f>SUM($R$41:R96)+0</f>
        <v>2.4300325769329215E-4</v>
      </c>
      <c r="T96">
        <f t="shared" si="13"/>
        <v>4.3329169436013864E-6</v>
      </c>
      <c r="U96">
        <f t="shared" si="14"/>
        <v>2.4879107720940743E-4</v>
      </c>
      <c r="W96" s="1"/>
      <c r="AR96" s="1"/>
    </row>
    <row r="97" spans="1:44" x14ac:dyDescent="0.25">
      <c r="A97" s="7"/>
      <c r="B97">
        <f t="shared" si="15"/>
        <v>5.5999999999999961</v>
      </c>
      <c r="C97">
        <f t="shared" si="0"/>
        <v>-334.13872449805569</v>
      </c>
      <c r="D97">
        <f t="shared" si="4"/>
        <v>-289.372623803446</v>
      </c>
      <c r="E97" s="2">
        <f t="shared" si="5"/>
        <v>-60.64093625688119</v>
      </c>
      <c r="F97">
        <f t="shared" si="6"/>
        <v>0</v>
      </c>
      <c r="G97">
        <f t="shared" si="7"/>
        <v>-339.58924303853445</v>
      </c>
      <c r="H97">
        <f t="shared" si="1"/>
        <v>1620.4866932992966</v>
      </c>
      <c r="I97" s="2">
        <f t="shared" si="8"/>
        <v>1655.6865576393295</v>
      </c>
      <c r="J97" s="41">
        <f t="shared" si="9"/>
        <v>295.65831386416619</v>
      </c>
      <c r="K97">
        <f t="shared" si="10"/>
        <v>0.42908316687824721</v>
      </c>
      <c r="L97">
        <f t="shared" si="11"/>
        <v>0</v>
      </c>
      <c r="M97" s="41">
        <f t="shared" si="12"/>
        <v>0.42908316687824721</v>
      </c>
      <c r="N97" s="5">
        <f t="shared" si="2"/>
        <v>1.3623376572905462E-8</v>
      </c>
      <c r="O97" s="4">
        <f>SUM($N$41:N97)*0.1+$N$8</f>
        <v>9.788266232327805E-7</v>
      </c>
      <c r="P97" s="4">
        <f>SUM($O$41:O97)+0</f>
        <v>5.433064804916708E-5</v>
      </c>
      <c r="Q97" s="5">
        <f t="shared" si="3"/>
        <v>-6.5009422137949088E-8</v>
      </c>
      <c r="R97" s="4">
        <f>SUM($Q$41:Q97)*0.1+$T$8</f>
        <v>4.2147231469068449E-6</v>
      </c>
      <c r="S97" s="4">
        <f>SUM($R$41:R97)+0</f>
        <v>2.4721798084019898E-4</v>
      </c>
      <c r="T97">
        <f t="shared" si="13"/>
        <v>4.3268918132328687E-6</v>
      </c>
      <c r="U97">
        <f t="shared" si="14"/>
        <v>2.5311765913927747E-4</v>
      </c>
      <c r="W97" s="1"/>
      <c r="AR97" s="1"/>
    </row>
    <row r="98" spans="1:44" x14ac:dyDescent="0.25">
      <c r="A98" s="7"/>
      <c r="B98">
        <f t="shared" si="15"/>
        <v>5.6999999999999957</v>
      </c>
      <c r="C98">
        <f t="shared" si="0"/>
        <v>-334.13872449805569</v>
      </c>
      <c r="D98">
        <f t="shared" si="4"/>
        <v>-289.372623803446</v>
      </c>
      <c r="E98" s="2">
        <f t="shared" si="5"/>
        <v>-60.64093625688119</v>
      </c>
      <c r="F98">
        <f t="shared" si="6"/>
        <v>0</v>
      </c>
      <c r="G98">
        <f t="shared" si="7"/>
        <v>-345.65333666422254</v>
      </c>
      <c r="H98">
        <f t="shared" si="1"/>
        <v>1649.423955679641</v>
      </c>
      <c r="I98" s="2">
        <f t="shared" si="8"/>
        <v>1685.2523890257462</v>
      </c>
      <c r="J98" s="41">
        <f t="shared" si="9"/>
        <v>295.65831386416619</v>
      </c>
      <c r="K98">
        <f t="shared" si="10"/>
        <v>0.4367453662867874</v>
      </c>
      <c r="L98">
        <f t="shared" si="11"/>
        <v>0</v>
      </c>
      <c r="M98" s="41">
        <f t="shared" si="12"/>
        <v>0.4367453662867874</v>
      </c>
      <c r="N98" s="5">
        <f t="shared" si="2"/>
        <v>1.3866651154564488E-8</v>
      </c>
      <c r="O98" s="4">
        <f>SUM($N$41:N98)*0.1+$N$8</f>
        <v>9.8021328834823714E-7</v>
      </c>
      <c r="P98" s="4">
        <f>SUM($O$41:O98)+0</f>
        <v>5.531086133751532E-5</v>
      </c>
      <c r="Q98" s="5">
        <f t="shared" si="3"/>
        <v>-6.6170304676126746E-8</v>
      </c>
      <c r="R98" s="4">
        <f>SUM($Q$41:Q98)*0.1+$T$8</f>
        <v>4.2081061164392325E-6</v>
      </c>
      <c r="S98" s="4">
        <f>SUM($R$41:R98)+0</f>
        <v>2.5142608695663819E-4</v>
      </c>
      <c r="T98">
        <f t="shared" si="13"/>
        <v>4.3207609489380157E-6</v>
      </c>
      <c r="U98">
        <f t="shared" si="14"/>
        <v>2.5743808689513066E-4</v>
      </c>
      <c r="W98" s="1"/>
      <c r="AR98" s="1"/>
    </row>
    <row r="99" spans="1:44" x14ac:dyDescent="0.25">
      <c r="A99" s="7"/>
      <c r="B99">
        <f t="shared" si="15"/>
        <v>5.7999999999999954</v>
      </c>
      <c r="C99">
        <f t="shared" si="0"/>
        <v>-334.13872449805569</v>
      </c>
      <c r="D99">
        <f t="shared" si="4"/>
        <v>-289.372623803446</v>
      </c>
      <c r="E99" s="2">
        <f t="shared" si="5"/>
        <v>-60.64093625688119</v>
      </c>
      <c r="F99">
        <f t="shared" si="6"/>
        <v>0</v>
      </c>
      <c r="G99">
        <f t="shared" si="7"/>
        <v>-351.71743028991062</v>
      </c>
      <c r="H99">
        <f t="shared" si="1"/>
        <v>1678.3612180599855</v>
      </c>
      <c r="I99" s="2">
        <f t="shared" si="8"/>
        <v>1714.8182204121626</v>
      </c>
      <c r="J99" s="41">
        <f t="shared" si="9"/>
        <v>295.65831386416619</v>
      </c>
      <c r="K99">
        <f t="shared" si="10"/>
        <v>0.44440756569532747</v>
      </c>
      <c r="L99">
        <f t="shared" si="11"/>
        <v>0</v>
      </c>
      <c r="M99" s="41">
        <f t="shared" si="12"/>
        <v>0.44440756569532747</v>
      </c>
      <c r="N99" s="5">
        <f t="shared" si="2"/>
        <v>1.4109925736223513E-8</v>
      </c>
      <c r="O99" s="4">
        <f>SUM($N$41:N99)*0.1+$N$8</f>
        <v>9.8162428092185945E-7</v>
      </c>
      <c r="P99" s="4">
        <f>SUM($O$41:O99)+0</f>
        <v>5.6292485618437182E-5</v>
      </c>
      <c r="Q99" s="5">
        <f t="shared" si="3"/>
        <v>-6.7331187214304404E-8</v>
      </c>
      <c r="R99" s="4">
        <f>SUM($Q$41:Q99)*0.1+$T$8</f>
        <v>4.2013729977178023E-6</v>
      </c>
      <c r="S99" s="4">
        <f>SUM($R$41:R99)+0</f>
        <v>2.5562745995435599E-4</v>
      </c>
      <c r="T99">
        <f t="shared" si="13"/>
        <v>4.3145244575558536E-6</v>
      </c>
      <c r="U99">
        <f t="shared" si="14"/>
        <v>2.6175225351430658E-4</v>
      </c>
      <c r="W99" s="1"/>
      <c r="AR99" s="1"/>
    </row>
    <row r="100" spans="1:44" x14ac:dyDescent="0.25">
      <c r="A100" s="7"/>
      <c r="B100">
        <f t="shared" si="15"/>
        <v>5.899999999999995</v>
      </c>
      <c r="C100">
        <f t="shared" si="0"/>
        <v>-334.13872449805569</v>
      </c>
      <c r="D100">
        <f t="shared" si="4"/>
        <v>-289.372623803446</v>
      </c>
      <c r="E100" s="2">
        <f t="shared" si="5"/>
        <v>-60.64093625688119</v>
      </c>
      <c r="F100">
        <f t="shared" si="6"/>
        <v>0</v>
      </c>
      <c r="G100">
        <f t="shared" si="7"/>
        <v>-357.78152391559871</v>
      </c>
      <c r="H100">
        <f t="shared" si="1"/>
        <v>1707.29848044033</v>
      </c>
      <c r="I100" s="2">
        <f t="shared" si="8"/>
        <v>1744.3840517985791</v>
      </c>
      <c r="J100" s="41">
        <f t="shared" si="9"/>
        <v>295.65831386416619</v>
      </c>
      <c r="K100">
        <f t="shared" si="10"/>
        <v>0.45206976510386754</v>
      </c>
      <c r="L100">
        <f t="shared" si="11"/>
        <v>0</v>
      </c>
      <c r="M100" s="41">
        <f t="shared" si="12"/>
        <v>0.45206976510386754</v>
      </c>
      <c r="N100" s="5">
        <f t="shared" si="2"/>
        <v>1.4353200317882539E-8</v>
      </c>
      <c r="O100" s="4">
        <f>SUM($N$41:N100)*0.1+$N$8</f>
        <v>9.8305960095364766E-7</v>
      </c>
      <c r="P100" s="4">
        <f>SUM($O$41:O100)+0</f>
        <v>5.7275545219390831E-5</v>
      </c>
      <c r="Q100" s="5">
        <f t="shared" si="3"/>
        <v>-6.8492069752482062E-8</v>
      </c>
      <c r="R100" s="4">
        <f>SUM($Q$41:Q100)*0.1+$T$8</f>
        <v>4.1945237907425535E-6</v>
      </c>
      <c r="S100" s="4">
        <f>SUM($R$41:R100)+0</f>
        <v>2.5982198374509854E-4</v>
      </c>
      <c r="T100">
        <f t="shared" si="13"/>
        <v>4.3081824485660335E-6</v>
      </c>
      <c r="U100">
        <f t="shared" si="14"/>
        <v>2.6606005208865298E-4</v>
      </c>
      <c r="W100" s="1"/>
      <c r="AR100" s="1"/>
    </row>
    <row r="101" spans="1:44" x14ac:dyDescent="0.25">
      <c r="A101" s="7"/>
      <c r="B101">
        <f t="shared" si="15"/>
        <v>5.9999999999999947</v>
      </c>
      <c r="C101">
        <f t="shared" si="0"/>
        <v>-334.13872449805569</v>
      </c>
      <c r="D101">
        <f t="shared" si="4"/>
        <v>-289.372623803446</v>
      </c>
      <c r="E101" s="2">
        <f t="shared" si="5"/>
        <v>-60.64093625688119</v>
      </c>
      <c r="F101">
        <f t="shared" si="6"/>
        <v>0</v>
      </c>
      <c r="G101">
        <f t="shared" si="7"/>
        <v>-363.8456175412868</v>
      </c>
      <c r="H101">
        <f t="shared" si="1"/>
        <v>1736.2357428206744</v>
      </c>
      <c r="I101" s="2">
        <f t="shared" si="8"/>
        <v>1773.9498831849955</v>
      </c>
      <c r="J101" s="41">
        <f t="shared" si="9"/>
        <v>295.65831386416619</v>
      </c>
      <c r="K101">
        <f t="shared" si="10"/>
        <v>0.45973196451240766</v>
      </c>
      <c r="L101">
        <f t="shared" si="11"/>
        <v>0</v>
      </c>
      <c r="M101" s="41">
        <f t="shared" si="12"/>
        <v>0.45973196451240766</v>
      </c>
      <c r="N101" s="5">
        <f t="shared" si="2"/>
        <v>1.4596474899541563E-8</v>
      </c>
      <c r="O101" s="4">
        <f>SUM($N$41:N101)*0.1+$N$8</f>
        <v>9.8451924844360174E-7</v>
      </c>
      <c r="P101" s="4">
        <f>SUM($O$41:O101)+0</f>
        <v>5.8260064467834433E-5</v>
      </c>
      <c r="Q101" s="5">
        <f t="shared" si="3"/>
        <v>-6.9652952290659719E-8</v>
      </c>
      <c r="R101" s="4">
        <f>SUM($Q$41:Q101)*0.1+$T$8</f>
        <v>4.1875584955134877E-6</v>
      </c>
      <c r="S101" s="4">
        <f>SUM($R$41:R101)+0</f>
        <v>2.6400954224061206E-4</v>
      </c>
      <c r="T101">
        <f t="shared" si="13"/>
        <v>4.3017350341348473E-6</v>
      </c>
      <c r="U101">
        <f t="shared" si="14"/>
        <v>2.7036137576564771E-4</v>
      </c>
      <c r="W101" s="1"/>
      <c r="AR101" s="1"/>
    </row>
    <row r="102" spans="1:44" x14ac:dyDescent="0.25">
      <c r="A102" s="7"/>
      <c r="B102">
        <f t="shared" si="15"/>
        <v>6.0999999999999943</v>
      </c>
      <c r="C102">
        <f t="shared" si="0"/>
        <v>-334.13872449805569</v>
      </c>
      <c r="D102">
        <f t="shared" si="4"/>
        <v>-289.372623803446</v>
      </c>
      <c r="E102" s="2">
        <f t="shared" si="5"/>
        <v>-60.64093625688119</v>
      </c>
      <c r="F102">
        <f t="shared" si="6"/>
        <v>0</v>
      </c>
      <c r="G102">
        <f t="shared" si="7"/>
        <v>-369.90971116697489</v>
      </c>
      <c r="H102">
        <f t="shared" si="1"/>
        <v>1765.1730052010189</v>
      </c>
      <c r="I102" s="2">
        <f t="shared" si="8"/>
        <v>1803.515714571412</v>
      </c>
      <c r="J102" s="41">
        <f t="shared" si="9"/>
        <v>295.65831386416619</v>
      </c>
      <c r="K102">
        <f t="shared" si="10"/>
        <v>0.46739416392094774</v>
      </c>
      <c r="L102">
        <f t="shared" si="11"/>
        <v>0</v>
      </c>
      <c r="M102" s="41">
        <f t="shared" si="12"/>
        <v>0.46739416392094774</v>
      </c>
      <c r="N102" s="5">
        <f t="shared" si="2"/>
        <v>1.4839749481200587E-8</v>
      </c>
      <c r="O102" s="4">
        <f>SUM($N$41:N102)*0.1+$N$8</f>
        <v>9.8600322339172193E-7</v>
      </c>
      <c r="P102" s="4">
        <f>SUM($O$41:O102)+0</f>
        <v>5.9246067691226154E-5</v>
      </c>
      <c r="Q102" s="5">
        <f t="shared" si="3"/>
        <v>-7.0813834828837377E-8</v>
      </c>
      <c r="R102" s="4">
        <f>SUM($Q$41:Q102)*0.1+$T$8</f>
        <v>4.1804771120306042E-6</v>
      </c>
      <c r="S102" s="4">
        <f>SUM($R$41:R102)+0</f>
        <v>2.6819001935264266E-4</v>
      </c>
      <c r="T102">
        <f t="shared" si="13"/>
        <v>4.2951823291625936E-6</v>
      </c>
      <c r="U102">
        <f t="shared" si="14"/>
        <v>2.746561177495309E-4</v>
      </c>
      <c r="W102" s="1"/>
      <c r="AR102" s="1"/>
    </row>
    <row r="103" spans="1:44" x14ac:dyDescent="0.25">
      <c r="A103" s="7"/>
      <c r="B103">
        <f t="shared" si="15"/>
        <v>6.199999999999994</v>
      </c>
      <c r="C103">
        <f t="shared" si="0"/>
        <v>-334.13872449805569</v>
      </c>
      <c r="D103">
        <f t="shared" si="4"/>
        <v>-289.372623803446</v>
      </c>
      <c r="E103" s="2">
        <f t="shared" si="5"/>
        <v>-60.64093625688119</v>
      </c>
      <c r="F103">
        <f t="shared" si="6"/>
        <v>0</v>
      </c>
      <c r="G103">
        <f t="shared" si="7"/>
        <v>-375.97380479266303</v>
      </c>
      <c r="H103">
        <f t="shared" si="1"/>
        <v>1794.1102675813636</v>
      </c>
      <c r="I103" s="2">
        <f t="shared" si="8"/>
        <v>1833.0815459578287</v>
      </c>
      <c r="J103" s="41">
        <f t="shared" si="9"/>
        <v>295.65831386416619</v>
      </c>
      <c r="K103">
        <f t="shared" si="10"/>
        <v>0.47505636332948786</v>
      </c>
      <c r="L103">
        <f t="shared" si="11"/>
        <v>0</v>
      </c>
      <c r="M103" s="41">
        <f t="shared" si="12"/>
        <v>0.47505636332948786</v>
      </c>
      <c r="N103" s="5">
        <f t="shared" si="2"/>
        <v>1.5083024062859617E-8</v>
      </c>
      <c r="O103" s="4">
        <f>SUM($N$41:N103)*0.1+$N$8</f>
        <v>9.875115257980078E-7</v>
      </c>
      <c r="P103" s="4">
        <f>SUM($O$41:O103)+0</f>
        <v>6.0233579217024161E-5</v>
      </c>
      <c r="Q103" s="5">
        <f t="shared" si="3"/>
        <v>-7.1974717367015048E-8</v>
      </c>
      <c r="R103" s="4">
        <f>SUM($Q$41:Q103)*0.1+$T$8</f>
        <v>4.1732796402939028E-6</v>
      </c>
      <c r="S103" s="4">
        <f>SUM($R$41:R103)+0</f>
        <v>2.7236329899293655E-4</v>
      </c>
      <c r="T103">
        <f t="shared" si="13"/>
        <v>4.28852445133236E-6</v>
      </c>
      <c r="U103">
        <f t="shared" si="14"/>
        <v>2.789441713024477E-4</v>
      </c>
      <c r="W103" s="1"/>
      <c r="AR103" s="1"/>
    </row>
    <row r="104" spans="1:44" x14ac:dyDescent="0.25">
      <c r="A104" s="7"/>
      <c r="B104">
        <f t="shared" si="15"/>
        <v>6.2999999999999936</v>
      </c>
      <c r="C104">
        <f t="shared" si="0"/>
        <v>-334.13872449805569</v>
      </c>
      <c r="D104">
        <f t="shared" si="4"/>
        <v>-289.372623803446</v>
      </c>
      <c r="E104" s="2">
        <f t="shared" si="5"/>
        <v>-60.64093625688119</v>
      </c>
      <c r="F104">
        <f t="shared" si="6"/>
        <v>0</v>
      </c>
      <c r="G104">
        <f t="shared" si="7"/>
        <v>-382.03789841835112</v>
      </c>
      <c r="H104">
        <f t="shared" si="1"/>
        <v>1823.0475299617081</v>
      </c>
      <c r="I104" s="2">
        <f t="shared" si="8"/>
        <v>1862.6473773442453</v>
      </c>
      <c r="J104" s="41">
        <f t="shared" si="9"/>
        <v>295.65831386416619</v>
      </c>
      <c r="K104">
        <f t="shared" si="10"/>
        <v>0.48271856273802805</v>
      </c>
      <c r="L104">
        <f t="shared" si="11"/>
        <v>0</v>
      </c>
      <c r="M104" s="41">
        <f t="shared" si="12"/>
        <v>0.48271856273802805</v>
      </c>
      <c r="N104" s="5">
        <f t="shared" si="2"/>
        <v>1.5326298644518639E-8</v>
      </c>
      <c r="O104" s="4">
        <f>SUM($N$41:N104)*0.1+$N$8</f>
        <v>9.8904415566245976E-7</v>
      </c>
      <c r="P104" s="4">
        <f>SUM($O$41:O104)+0</f>
        <v>6.1222623372686618E-5</v>
      </c>
      <c r="Q104" s="5">
        <f t="shared" si="3"/>
        <v>-7.3135599905192706E-8</v>
      </c>
      <c r="R104" s="4">
        <f>SUM($Q$41:Q104)*0.1+$T$8</f>
        <v>4.1659660803033837E-6</v>
      </c>
      <c r="S104" s="4">
        <f>SUM($R$41:R104)+0</f>
        <v>2.7652926507323991E-4</v>
      </c>
      <c r="T104">
        <f t="shared" si="13"/>
        <v>4.2817615211602348E-6</v>
      </c>
      <c r="U104">
        <f t="shared" si="14"/>
        <v>2.8322542974560039E-4</v>
      </c>
      <c r="W104" s="1"/>
      <c r="AR104" s="1"/>
    </row>
    <row r="105" spans="1:44" x14ac:dyDescent="0.25">
      <c r="A105" s="7"/>
      <c r="B105">
        <f t="shared" si="15"/>
        <v>6.3999999999999932</v>
      </c>
      <c r="C105">
        <f t="shared" ref="C105:C168" si="16">IF(B105&lt;$G$6,$B$11,$B$11+$B$9)</f>
        <v>-334.13872449805569</v>
      </c>
      <c r="D105">
        <f t="shared" ref="D105:D168" si="17">IF(B105&lt;18, $B$12, $B$12+$B$8 )</f>
        <v>-289.372623803446</v>
      </c>
      <c r="E105" s="2">
        <f t="shared" ref="E105:E168" si="18">IF(B105&lt;18, $B$13, $B$13+$B$10 )</f>
        <v>-60.64093625688119</v>
      </c>
      <c r="F105">
        <f t="shared" si="6"/>
        <v>0</v>
      </c>
      <c r="G105">
        <f t="shared" si="7"/>
        <v>-388.10199204403921</v>
      </c>
      <c r="H105">
        <f t="shared" ref="H105:H168" si="19">IF(B105&lt;$G$6,-B105*$B$12,-B105*$B$12+(-B105+$G$6)*$B$8)</f>
        <v>1851.9847923420525</v>
      </c>
      <c r="I105" s="2">
        <f t="shared" si="8"/>
        <v>1892.2132087306618</v>
      </c>
      <c r="J105" s="41">
        <f t="shared" si="9"/>
        <v>295.65831386416619</v>
      </c>
      <c r="K105">
        <f t="shared" si="10"/>
        <v>0.49038076214656812</v>
      </c>
      <c r="L105">
        <f t="shared" si="11"/>
        <v>0</v>
      </c>
      <c r="M105" s="41">
        <f t="shared" si="12"/>
        <v>0.49038076214656812</v>
      </c>
      <c r="N105" s="5">
        <f t="shared" ref="N105:N168" si="20">-G105/($G$18*$B$28)</f>
        <v>1.5569573226177665E-8</v>
      </c>
      <c r="O105" s="4">
        <f>SUM($N$41:N105)*0.1+$N$8</f>
        <v>9.906011129850774E-7</v>
      </c>
      <c r="P105" s="4">
        <f>SUM($O$41:O105)+0</f>
        <v>6.2213224485671692E-5</v>
      </c>
      <c r="Q105" s="5">
        <f t="shared" ref="Q105:Q168" si="21">-H105/($G$18*$B$28)</f>
        <v>-7.4296482443370364E-8</v>
      </c>
      <c r="R105" s="4">
        <f>SUM($Q$41:Q105)*0.1+$T$8</f>
        <v>4.1585364320590459E-6</v>
      </c>
      <c r="S105" s="4">
        <f>SUM($R$41:R105)+0</f>
        <v>2.8068780150529893E-4</v>
      </c>
      <c r="T105">
        <f t="shared" si="13"/>
        <v>4.2748936620470048E-6</v>
      </c>
      <c r="U105">
        <f t="shared" si="14"/>
        <v>2.8749978646041229E-4</v>
      </c>
      <c r="W105" s="1"/>
      <c r="AR105" s="1"/>
    </row>
    <row r="106" spans="1:44" x14ac:dyDescent="0.25">
      <c r="A106" s="7"/>
      <c r="B106">
        <f t="shared" si="15"/>
        <v>6.4999999999999929</v>
      </c>
      <c r="C106">
        <f t="shared" si="16"/>
        <v>-334.13872449805569</v>
      </c>
      <c r="D106">
        <f t="shared" si="17"/>
        <v>-289.372623803446</v>
      </c>
      <c r="E106" s="2">
        <f t="shared" si="18"/>
        <v>-60.64093625688119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-394.16608566972729</v>
      </c>
      <c r="H106">
        <f t="shared" si="19"/>
        <v>1880.922054722397</v>
      </c>
      <c r="I106" s="2">
        <f t="shared" ref="I106:I169" si="24">SQRT(H106*H106+G106*G106)</f>
        <v>1921.7790401170782</v>
      </c>
      <c r="J106" s="41">
        <f t="shared" ref="J106:J169" si="25">SQRT(D106*D106+E106*E106)</f>
        <v>295.65831386416619</v>
      </c>
      <c r="K106">
        <f t="shared" ref="K106:K169" si="26">32*I106/(PI()*$G$11^3)</f>
        <v>0.49804296155510819</v>
      </c>
      <c r="L106">
        <f t="shared" ref="L106:L169" si="27">16*F106/(PI()*$G$11^3)*$G$22</f>
        <v>0</v>
      </c>
      <c r="M106" s="41">
        <f t="shared" ref="M106:M169" si="28">SQRT(K106^2+3*L106^2)</f>
        <v>0.49804296155510819</v>
      </c>
      <c r="N106" s="5">
        <f t="shared" si="20"/>
        <v>1.5812847807836691E-8</v>
      </c>
      <c r="O106" s="4">
        <f>SUM($N$41:N106)*0.1+$N$8</f>
        <v>9.9218239776586114E-7</v>
      </c>
      <c r="P106" s="4">
        <f>SUM($O$41:O106)+0</f>
        <v>6.3205406883437549E-5</v>
      </c>
      <c r="Q106" s="5">
        <f t="shared" si="21"/>
        <v>-7.5457364981548022E-8</v>
      </c>
      <c r="R106" s="4">
        <f>SUM($Q$41:Q106)*0.1+$T$8</f>
        <v>4.1509906955608912E-6</v>
      </c>
      <c r="S106" s="4">
        <f>SUM($R$41:R106)+0</f>
        <v>2.848387922008598E-4</v>
      </c>
      <c r="T106">
        <f t="shared" ref="T106:T169" si="29">SQRT(SUMSQ(O106,R106))</f>
        <v>4.267921000331368E-6</v>
      </c>
      <c r="U106">
        <f t="shared" ref="U106:U169" si="30">SQRT(SUMSQ(S106,P106))</f>
        <v>2.9176713488970185E-4</v>
      </c>
      <c r="W106" s="1"/>
      <c r="AR106" s="1"/>
    </row>
    <row r="107" spans="1:44" x14ac:dyDescent="0.25">
      <c r="A107" s="7"/>
      <c r="B107">
        <f t="shared" ref="B107:B170" si="31">B106+0.1</f>
        <v>6.5999999999999925</v>
      </c>
      <c r="C107">
        <f t="shared" si="16"/>
        <v>-334.13872449805569</v>
      </c>
      <c r="D107">
        <f t="shared" si="17"/>
        <v>-289.372623803446</v>
      </c>
      <c r="E107" s="2">
        <f t="shared" si="18"/>
        <v>-60.64093625688119</v>
      </c>
      <c r="F107">
        <f t="shared" si="22"/>
        <v>0</v>
      </c>
      <c r="G107">
        <f t="shared" si="23"/>
        <v>-400.23017929541538</v>
      </c>
      <c r="H107">
        <f t="shared" si="19"/>
        <v>1909.8593171027414</v>
      </c>
      <c r="I107" s="2">
        <f t="shared" si="24"/>
        <v>1951.3448715034947</v>
      </c>
      <c r="J107" s="41">
        <f t="shared" si="25"/>
        <v>295.65831386416619</v>
      </c>
      <c r="K107">
        <f t="shared" si="26"/>
        <v>0.50570516096364826</v>
      </c>
      <c r="L107">
        <f t="shared" si="27"/>
        <v>0</v>
      </c>
      <c r="M107" s="41">
        <f t="shared" si="28"/>
        <v>0.50570516096364826</v>
      </c>
      <c r="N107" s="5">
        <f t="shared" si="20"/>
        <v>1.6056122389495714E-8</v>
      </c>
      <c r="O107" s="4">
        <f>SUM($N$41:N107)*0.1+$N$8</f>
        <v>9.9378801000481076E-7</v>
      </c>
      <c r="P107" s="4">
        <f>SUM($O$41:O107)+0</f>
        <v>6.4199194893442354E-5</v>
      </c>
      <c r="Q107" s="5">
        <f t="shared" si="21"/>
        <v>-7.661824751972568E-8</v>
      </c>
      <c r="R107" s="4">
        <f>SUM($Q$41:Q107)*0.1+$T$8</f>
        <v>4.1433288708089187E-6</v>
      </c>
      <c r="S107" s="4">
        <f>SUM($R$41:R107)+0</f>
        <v>2.8898212107166871E-4</v>
      </c>
      <c r="T107">
        <f t="shared" si="29"/>
        <v>4.2608436653446969E-6</v>
      </c>
      <c r="U107">
        <f t="shared" si="30"/>
        <v>2.9602736853886802E-4</v>
      </c>
      <c r="W107" s="1"/>
      <c r="AR107" s="1"/>
    </row>
    <row r="108" spans="1:44" x14ac:dyDescent="0.25">
      <c r="A108" s="7"/>
      <c r="B108">
        <f t="shared" si="31"/>
        <v>6.6999999999999922</v>
      </c>
      <c r="C108">
        <f t="shared" si="16"/>
        <v>-334.13872449805569</v>
      </c>
      <c r="D108">
        <f t="shared" si="17"/>
        <v>-289.372623803446</v>
      </c>
      <c r="E108" s="2">
        <f t="shared" si="18"/>
        <v>-60.64093625688119</v>
      </c>
      <c r="F108">
        <f t="shared" si="22"/>
        <v>0</v>
      </c>
      <c r="G108">
        <f t="shared" si="23"/>
        <v>-406.29427292110353</v>
      </c>
      <c r="H108">
        <f t="shared" si="19"/>
        <v>1938.7965794830859</v>
      </c>
      <c r="I108" s="2">
        <f t="shared" si="24"/>
        <v>1980.9107028899111</v>
      </c>
      <c r="J108" s="41">
        <f t="shared" si="25"/>
        <v>295.65831386416619</v>
      </c>
      <c r="K108">
        <f t="shared" si="26"/>
        <v>0.51336736037218844</v>
      </c>
      <c r="L108">
        <f t="shared" si="27"/>
        <v>0</v>
      </c>
      <c r="M108" s="41">
        <f t="shared" si="28"/>
        <v>0.51336736037218844</v>
      </c>
      <c r="N108" s="5">
        <f t="shared" si="20"/>
        <v>1.6299396971154743E-8</v>
      </c>
      <c r="O108" s="4">
        <f>SUM($N$41:N108)*0.1+$N$8</f>
        <v>9.9541794970192607E-7</v>
      </c>
      <c r="P108" s="4">
        <f>SUM($O$41:O108)+0</f>
        <v>6.5194612843144274E-5</v>
      </c>
      <c r="Q108" s="5">
        <f t="shared" si="21"/>
        <v>-7.7779130057903337E-8</v>
      </c>
      <c r="R108" s="4">
        <f>SUM($Q$41:Q108)*0.1+$T$8</f>
        <v>4.1355509578031284E-6</v>
      </c>
      <c r="S108" s="4">
        <f>SUM($R$41:R108)+0</f>
        <v>2.9311767202947186E-4</v>
      </c>
      <c r="T108">
        <f t="shared" si="29"/>
        <v>4.2536617894674188E-6</v>
      </c>
      <c r="U108">
        <f t="shared" si="30"/>
        <v>3.00280380977087E-4</v>
      </c>
      <c r="W108" s="1"/>
      <c r="AR108" s="1"/>
    </row>
    <row r="109" spans="1:44" x14ac:dyDescent="0.25">
      <c r="A109" s="7"/>
      <c r="B109">
        <f t="shared" si="31"/>
        <v>6.7999999999999918</v>
      </c>
      <c r="C109">
        <f t="shared" si="16"/>
        <v>-334.13872449805569</v>
      </c>
      <c r="D109">
        <f t="shared" si="17"/>
        <v>-289.372623803446</v>
      </c>
      <c r="E109" s="2">
        <f t="shared" si="18"/>
        <v>-60.64093625688119</v>
      </c>
      <c r="F109">
        <f t="shared" si="22"/>
        <v>0</v>
      </c>
      <c r="G109">
        <f t="shared" si="23"/>
        <v>-412.35836654679161</v>
      </c>
      <c r="H109">
        <f t="shared" si="19"/>
        <v>1967.7338418634304</v>
      </c>
      <c r="I109" s="2">
        <f t="shared" si="24"/>
        <v>2010.4765342763276</v>
      </c>
      <c r="J109" s="41">
        <f t="shared" si="25"/>
        <v>295.65831386416619</v>
      </c>
      <c r="K109">
        <f t="shared" si="26"/>
        <v>0.52102955978072851</v>
      </c>
      <c r="L109">
        <f t="shared" si="27"/>
        <v>0</v>
      </c>
      <c r="M109" s="41">
        <f t="shared" si="28"/>
        <v>0.52102955978072851</v>
      </c>
      <c r="N109" s="5">
        <f t="shared" si="20"/>
        <v>1.6542671552813769E-8</v>
      </c>
      <c r="O109" s="4">
        <f>SUM($N$41:N109)*0.1+$N$8</f>
        <v>9.9707221685720747E-7</v>
      </c>
      <c r="P109" s="4">
        <f>SUM($O$41:O109)+0</f>
        <v>6.6191685060001487E-5</v>
      </c>
      <c r="Q109" s="5">
        <f t="shared" si="21"/>
        <v>-7.8940012596080995E-8</v>
      </c>
      <c r="R109" s="4">
        <f>SUM($Q$41:Q109)*0.1+$T$8</f>
        <v>4.1276569565435203E-6</v>
      </c>
      <c r="S109" s="4">
        <f>SUM($R$41:R109)+0</f>
        <v>2.9724532898601537E-4</v>
      </c>
      <c r="T109">
        <f t="shared" si="29"/>
        <v>4.2463755081870302E-6</v>
      </c>
      <c r="U109">
        <f t="shared" si="30"/>
        <v>3.0452606583852051E-4</v>
      </c>
      <c r="W109" s="1"/>
      <c r="AR109" s="1"/>
    </row>
    <row r="110" spans="1:44" x14ac:dyDescent="0.25">
      <c r="A110" s="7"/>
      <c r="B110">
        <f t="shared" si="31"/>
        <v>6.8999999999999915</v>
      </c>
      <c r="C110">
        <f t="shared" si="16"/>
        <v>-334.13872449805569</v>
      </c>
      <c r="D110">
        <f t="shared" si="17"/>
        <v>-289.372623803446</v>
      </c>
      <c r="E110" s="2">
        <f t="shared" si="18"/>
        <v>-60.64093625688119</v>
      </c>
      <c r="F110">
        <f t="shared" si="22"/>
        <v>0</v>
      </c>
      <c r="G110">
        <f t="shared" si="23"/>
        <v>-418.4224601724797</v>
      </c>
      <c r="H110">
        <f t="shared" si="19"/>
        <v>1996.6711042437751</v>
      </c>
      <c r="I110" s="2">
        <f t="shared" si="24"/>
        <v>2040.0423656627443</v>
      </c>
      <c r="J110" s="41">
        <f t="shared" si="25"/>
        <v>295.65831386416619</v>
      </c>
      <c r="K110">
        <f t="shared" si="26"/>
        <v>0.52869175918926858</v>
      </c>
      <c r="L110">
        <f t="shared" si="27"/>
        <v>0</v>
      </c>
      <c r="M110" s="41">
        <f t="shared" si="28"/>
        <v>0.52869175918926858</v>
      </c>
      <c r="N110" s="5">
        <f t="shared" si="20"/>
        <v>1.6785946134472792E-8</v>
      </c>
      <c r="O110" s="4">
        <f>SUM($N$41:N110)*0.1+$N$8</f>
        <v>9.9875081147065475E-7</v>
      </c>
      <c r="P110" s="4">
        <f>SUM($O$41:O110)+0</f>
        <v>6.7190435871472147E-5</v>
      </c>
      <c r="Q110" s="5">
        <f t="shared" si="21"/>
        <v>-8.0100895134258666E-8</v>
      </c>
      <c r="R110" s="4">
        <f>SUM($Q$41:Q110)*0.1+$T$8</f>
        <v>4.1196468670300944E-6</v>
      </c>
      <c r="S110" s="4">
        <f>SUM($R$41:R110)+0</f>
        <v>3.0136497585304549E-4</v>
      </c>
      <c r="T110">
        <f t="shared" si="29"/>
        <v>4.2389849601578159E-6</v>
      </c>
      <c r="U110">
        <f t="shared" si="30"/>
        <v>3.0876431682353632E-4</v>
      </c>
      <c r="W110" s="1"/>
      <c r="AR110" s="1"/>
    </row>
    <row r="111" spans="1:44" x14ac:dyDescent="0.25">
      <c r="A111" s="7"/>
      <c r="B111">
        <f t="shared" si="31"/>
        <v>6.9999999999999911</v>
      </c>
      <c r="C111">
        <f t="shared" si="16"/>
        <v>-334.13872449805569</v>
      </c>
      <c r="D111">
        <f t="shared" si="17"/>
        <v>-289.372623803446</v>
      </c>
      <c r="E111" s="2">
        <f t="shared" si="18"/>
        <v>-60.64093625688119</v>
      </c>
      <c r="F111">
        <f t="shared" si="22"/>
        <v>0</v>
      </c>
      <c r="G111">
        <f t="shared" si="23"/>
        <v>-424.48655379816779</v>
      </c>
      <c r="H111">
        <f t="shared" si="19"/>
        <v>2025.6083666241195</v>
      </c>
      <c r="I111" s="2">
        <f t="shared" si="24"/>
        <v>2069.6081970491609</v>
      </c>
      <c r="J111" s="41">
        <f t="shared" si="25"/>
        <v>295.65831386416619</v>
      </c>
      <c r="K111">
        <f t="shared" si="26"/>
        <v>0.53635395859780877</v>
      </c>
      <c r="L111">
        <f t="shared" si="27"/>
        <v>0</v>
      </c>
      <c r="M111" s="41">
        <f t="shared" si="28"/>
        <v>0.53635395859780877</v>
      </c>
      <c r="N111" s="5">
        <f t="shared" si="20"/>
        <v>1.7029220716131818E-8</v>
      </c>
      <c r="O111" s="4">
        <f>SUM($N$41:N111)*0.1+$N$8</f>
        <v>1.0004537335422679E-6</v>
      </c>
      <c r="P111" s="4">
        <f>SUM($O$41:O111)+0</f>
        <v>6.8190889605014419E-5</v>
      </c>
      <c r="Q111" s="5">
        <f t="shared" si="21"/>
        <v>-8.1261777672436324E-8</v>
      </c>
      <c r="R111" s="4">
        <f>SUM($Q$41:Q111)*0.1+$T$8</f>
        <v>4.1115206892628508E-6</v>
      </c>
      <c r="S111" s="4">
        <f>SUM($R$41:R111)+0</f>
        <v>3.0547649654230836E-4</v>
      </c>
      <c r="T111">
        <f t="shared" si="29"/>
        <v>4.231490287262294E-6</v>
      </c>
      <c r="U111">
        <f t="shared" si="30"/>
        <v>3.1299502769993999E-4</v>
      </c>
      <c r="W111" s="1"/>
      <c r="AR111" s="1"/>
    </row>
    <row r="112" spans="1:44" x14ac:dyDescent="0.25">
      <c r="A112" s="7"/>
      <c r="B112">
        <f t="shared" si="31"/>
        <v>7.0999999999999908</v>
      </c>
      <c r="C112">
        <f t="shared" si="16"/>
        <v>-334.13872449805569</v>
      </c>
      <c r="D112">
        <f t="shared" si="17"/>
        <v>-289.372623803446</v>
      </c>
      <c r="E112" s="2">
        <f t="shared" si="18"/>
        <v>-60.64093625688119</v>
      </c>
      <c r="F112">
        <f t="shared" si="22"/>
        <v>0</v>
      </c>
      <c r="G112">
        <f t="shared" si="23"/>
        <v>-430.55064742385588</v>
      </c>
      <c r="H112">
        <f t="shared" si="19"/>
        <v>2054.545629004464</v>
      </c>
      <c r="I112" s="2">
        <f t="shared" si="24"/>
        <v>2099.1740284355774</v>
      </c>
      <c r="J112" s="41">
        <f t="shared" si="25"/>
        <v>295.65831386416619</v>
      </c>
      <c r="K112">
        <f t="shared" si="26"/>
        <v>0.54401615800634884</v>
      </c>
      <c r="L112">
        <f t="shared" si="27"/>
        <v>0</v>
      </c>
      <c r="M112" s="41">
        <f t="shared" si="28"/>
        <v>0.54401615800634884</v>
      </c>
      <c r="N112" s="5">
        <f t="shared" si="20"/>
        <v>1.7272495297790844E-8</v>
      </c>
      <c r="O112" s="4">
        <f>SUM($N$41:N112)*0.1+$N$8</f>
        <v>1.002180983072047E-6</v>
      </c>
      <c r="P112" s="4">
        <f>SUM($O$41:O112)+0</f>
        <v>6.9193070588086469E-5</v>
      </c>
      <c r="Q112" s="5">
        <f t="shared" si="21"/>
        <v>-8.2422660210613982E-8</v>
      </c>
      <c r="R112" s="4">
        <f>SUM($Q$41:Q112)*0.1+$T$8</f>
        <v>4.1032784232417893E-6</v>
      </c>
      <c r="S112" s="4">
        <f>SUM($R$41:R112)+0</f>
        <v>3.0957977496555016E-4</v>
      </c>
      <c r="T112">
        <f t="shared" si="29"/>
        <v>4.2238916346744596E-6</v>
      </c>
      <c r="U112">
        <f t="shared" si="30"/>
        <v>3.172180923042199E-4</v>
      </c>
      <c r="W112" s="1"/>
      <c r="AR112" s="1"/>
    </row>
    <row r="113" spans="1:44" x14ac:dyDescent="0.25">
      <c r="A113" s="7"/>
      <c r="B113">
        <f t="shared" si="31"/>
        <v>7.1999999999999904</v>
      </c>
      <c r="C113">
        <f t="shared" si="16"/>
        <v>-334.13872449805569</v>
      </c>
      <c r="D113">
        <f t="shared" si="17"/>
        <v>-289.372623803446</v>
      </c>
      <c r="E113" s="2">
        <f t="shared" si="18"/>
        <v>-60.64093625688119</v>
      </c>
      <c r="F113">
        <f t="shared" si="22"/>
        <v>0</v>
      </c>
      <c r="G113">
        <f t="shared" si="23"/>
        <v>-436.61474104954397</v>
      </c>
      <c r="H113">
        <f t="shared" si="19"/>
        <v>2083.4828913848082</v>
      </c>
      <c r="I113" s="2">
        <f t="shared" si="24"/>
        <v>2128.7398598219934</v>
      </c>
      <c r="J113" s="41">
        <f t="shared" si="25"/>
        <v>295.65831386416619</v>
      </c>
      <c r="K113">
        <f t="shared" si="26"/>
        <v>0.5516783574148888</v>
      </c>
      <c r="L113">
        <f t="shared" si="27"/>
        <v>0</v>
      </c>
      <c r="M113" s="41">
        <f t="shared" si="28"/>
        <v>0.5516783574148888</v>
      </c>
      <c r="N113" s="5">
        <f t="shared" si="20"/>
        <v>1.7515769879449866E-8</v>
      </c>
      <c r="O113" s="4">
        <f>SUM($N$41:N113)*0.1+$N$8</f>
        <v>1.0039325600599922E-6</v>
      </c>
      <c r="P113" s="4">
        <f>SUM($O$41:O113)+0</f>
        <v>7.0197003148146463E-5</v>
      </c>
      <c r="Q113" s="5">
        <f t="shared" si="21"/>
        <v>-8.3583542748791626E-8</v>
      </c>
      <c r="R113" s="4">
        <f>SUM($Q$41:Q113)*0.1+$T$8</f>
        <v>4.09492006896691E-6</v>
      </c>
      <c r="S113" s="4">
        <f>SUM($R$41:R113)+0</f>
        <v>3.1367469503451709E-4</v>
      </c>
      <c r="T113">
        <f t="shared" si="29"/>
        <v>4.2161891509248696E-6</v>
      </c>
      <c r="U113">
        <f t="shared" si="30"/>
        <v>3.2143340454280446E-4</v>
      </c>
      <c r="W113" s="1"/>
      <c r="AR113" s="1"/>
    </row>
    <row r="114" spans="1:44" x14ac:dyDescent="0.25">
      <c r="A114" s="7"/>
      <c r="B114">
        <f t="shared" si="31"/>
        <v>7.2999999999999901</v>
      </c>
      <c r="C114">
        <f t="shared" si="16"/>
        <v>-334.13872449805569</v>
      </c>
      <c r="D114">
        <f t="shared" si="17"/>
        <v>-289.372623803446</v>
      </c>
      <c r="E114" s="2">
        <f t="shared" si="18"/>
        <v>-60.64093625688119</v>
      </c>
      <c r="F114">
        <f t="shared" si="22"/>
        <v>0</v>
      </c>
      <c r="G114">
        <f t="shared" si="23"/>
        <v>-442.67883467523211</v>
      </c>
      <c r="H114">
        <f t="shared" si="19"/>
        <v>2112.4201537651529</v>
      </c>
      <c r="I114" s="2">
        <f t="shared" si="24"/>
        <v>2158.3056912084103</v>
      </c>
      <c r="J114" s="41">
        <f t="shared" si="25"/>
        <v>295.65831386416619</v>
      </c>
      <c r="K114">
        <f t="shared" si="26"/>
        <v>0.55934055682342909</v>
      </c>
      <c r="L114">
        <f t="shared" si="27"/>
        <v>0</v>
      </c>
      <c r="M114" s="41">
        <f t="shared" si="28"/>
        <v>0.55934055682342909</v>
      </c>
      <c r="N114" s="5">
        <f t="shared" si="20"/>
        <v>1.7759044461108896E-8</v>
      </c>
      <c r="O114" s="4">
        <f>SUM($N$41:N114)*0.1+$N$8</f>
        <v>1.005708464506103E-6</v>
      </c>
      <c r="P114" s="4">
        <f>SUM($O$41:O114)+0</f>
        <v>7.1202711612652566E-5</v>
      </c>
      <c r="Q114" s="5">
        <f t="shared" si="21"/>
        <v>-8.4744425286969297E-8</v>
      </c>
      <c r="R114" s="4">
        <f>SUM($Q$41:Q114)*0.1+$T$8</f>
        <v>4.0864456264382138E-6</v>
      </c>
      <c r="S114" s="4">
        <f>SUM($R$41:R114)+0</f>
        <v>3.1776114066095528E-4</v>
      </c>
      <c r="T114">
        <f t="shared" si="29"/>
        <v>4.2083829879676145E-6</v>
      </c>
      <c r="U114">
        <f t="shared" si="30"/>
        <v>3.2564085839333182E-4</v>
      </c>
      <c r="W114" s="1"/>
      <c r="AR114" s="1"/>
    </row>
    <row r="115" spans="1:44" x14ac:dyDescent="0.25">
      <c r="A115" s="7"/>
      <c r="B115">
        <f t="shared" si="31"/>
        <v>7.3999999999999897</v>
      </c>
      <c r="C115">
        <f t="shared" si="16"/>
        <v>-334.13872449805569</v>
      </c>
      <c r="D115">
        <f t="shared" si="17"/>
        <v>-289.372623803446</v>
      </c>
      <c r="E115" s="2">
        <f t="shared" si="18"/>
        <v>-60.64093625688119</v>
      </c>
      <c r="F115">
        <f t="shared" si="22"/>
        <v>0</v>
      </c>
      <c r="G115">
        <f t="shared" si="23"/>
        <v>-448.7429283009202</v>
      </c>
      <c r="H115">
        <f t="shared" si="19"/>
        <v>2141.3574161454976</v>
      </c>
      <c r="I115" s="2">
        <f t="shared" si="24"/>
        <v>2187.8715225948272</v>
      </c>
      <c r="J115" s="41">
        <f t="shared" si="25"/>
        <v>295.65831386416619</v>
      </c>
      <c r="K115">
        <f t="shared" si="26"/>
        <v>0.56700275623196927</v>
      </c>
      <c r="L115">
        <f t="shared" si="27"/>
        <v>0</v>
      </c>
      <c r="M115" s="41">
        <f t="shared" si="28"/>
        <v>0.56700275623196927</v>
      </c>
      <c r="N115" s="5">
        <f t="shared" si="20"/>
        <v>1.8002319042767921E-8</v>
      </c>
      <c r="O115" s="4">
        <f>SUM($N$41:N115)*0.1+$N$8</f>
        <v>1.0075086964103797E-6</v>
      </c>
      <c r="P115" s="4">
        <f>SUM($O$41:O115)+0</f>
        <v>7.2210220309062946E-5</v>
      </c>
      <c r="Q115" s="5">
        <f t="shared" si="21"/>
        <v>-8.5905307825146955E-8</v>
      </c>
      <c r="R115" s="4">
        <f>SUM($Q$41:Q115)*0.1+$T$8</f>
        <v>4.077855095655699E-6</v>
      </c>
      <c r="S115" s="4">
        <f>SUM($R$41:R115)+0</f>
        <v>3.2183899575661097E-4</v>
      </c>
      <c r="T115">
        <f t="shared" si="29"/>
        <v>4.2004733012492406E-6</v>
      </c>
      <c r="U115">
        <f t="shared" si="30"/>
        <v>3.2984034790593353E-4</v>
      </c>
      <c r="W115" s="1"/>
      <c r="AR115" s="1"/>
    </row>
    <row r="116" spans="1:44" x14ac:dyDescent="0.25">
      <c r="A116" s="7"/>
      <c r="B116">
        <f t="shared" si="31"/>
        <v>7.4999999999999893</v>
      </c>
      <c r="C116">
        <f t="shared" si="16"/>
        <v>-334.13872449805569</v>
      </c>
      <c r="D116">
        <f t="shared" si="17"/>
        <v>-289.372623803446</v>
      </c>
      <c r="E116" s="2">
        <f t="shared" si="18"/>
        <v>-60.64093625688119</v>
      </c>
      <c r="F116">
        <f t="shared" si="22"/>
        <v>0</v>
      </c>
      <c r="G116">
        <f t="shared" si="23"/>
        <v>-454.80702192660829</v>
      </c>
      <c r="H116">
        <f t="shared" si="19"/>
        <v>2170.2946785258418</v>
      </c>
      <c r="I116" s="2">
        <f t="shared" si="24"/>
        <v>2217.4373539812436</v>
      </c>
      <c r="J116" s="41">
        <f t="shared" si="25"/>
        <v>295.65831386416619</v>
      </c>
      <c r="K116">
        <f t="shared" si="26"/>
        <v>0.57466495564050935</v>
      </c>
      <c r="L116">
        <f t="shared" si="27"/>
        <v>0</v>
      </c>
      <c r="M116" s="41">
        <f t="shared" si="28"/>
        <v>0.57466495564050935</v>
      </c>
      <c r="N116" s="5">
        <f t="shared" si="20"/>
        <v>1.8245593624426944E-8</v>
      </c>
      <c r="O116" s="4">
        <f>SUM($N$41:N116)*0.1+$N$8</f>
        <v>1.0093332557728225E-6</v>
      </c>
      <c r="P116" s="4">
        <f>SUM($O$41:O116)+0</f>
        <v>7.3219553564835767E-5</v>
      </c>
      <c r="Q116" s="5">
        <f t="shared" si="21"/>
        <v>-8.7066190363324613E-8</v>
      </c>
      <c r="R116" s="4">
        <f>SUM($Q$41:Q116)*0.1+$T$8</f>
        <v>4.0691484766193664E-6</v>
      </c>
      <c r="S116" s="4">
        <f>SUM($R$41:R116)+0</f>
        <v>3.2590814423323036E-4</v>
      </c>
      <c r="T116">
        <f t="shared" si="29"/>
        <v>4.1924602497796779E-6</v>
      </c>
      <c r="U116">
        <f t="shared" si="30"/>
        <v>3.3403176720453096E-4</v>
      </c>
      <c r="W116" s="1"/>
      <c r="AR116" s="1"/>
    </row>
    <row r="117" spans="1:44" x14ac:dyDescent="0.25">
      <c r="A117" s="7"/>
      <c r="B117">
        <f t="shared" si="31"/>
        <v>7.599999999999989</v>
      </c>
      <c r="C117">
        <f t="shared" si="16"/>
        <v>-334.13872449805569</v>
      </c>
      <c r="D117">
        <f t="shared" si="17"/>
        <v>-289.372623803446</v>
      </c>
      <c r="E117" s="2">
        <f t="shared" si="18"/>
        <v>-60.64093625688119</v>
      </c>
      <c r="F117">
        <f t="shared" si="22"/>
        <v>0</v>
      </c>
      <c r="G117">
        <f t="shared" si="23"/>
        <v>-460.87111555229637</v>
      </c>
      <c r="H117">
        <f t="shared" si="19"/>
        <v>2199.2319409061865</v>
      </c>
      <c r="I117" s="2">
        <f t="shared" si="24"/>
        <v>2247.0031853676601</v>
      </c>
      <c r="J117" s="41">
        <f t="shared" si="25"/>
        <v>295.65831386416619</v>
      </c>
      <c r="K117">
        <f t="shared" si="26"/>
        <v>0.58232715504904942</v>
      </c>
      <c r="L117">
        <f t="shared" si="27"/>
        <v>0</v>
      </c>
      <c r="M117" s="41">
        <f t="shared" si="28"/>
        <v>0.58232715504904942</v>
      </c>
      <c r="N117" s="5">
        <f t="shared" si="20"/>
        <v>1.848886820608597E-8</v>
      </c>
      <c r="O117" s="4">
        <f>SUM($N$41:N117)*0.1+$N$8</f>
        <v>1.011182142593431E-6</v>
      </c>
      <c r="P117" s="4">
        <f>SUM($O$41:O117)+0</f>
        <v>7.4230735707429195E-5</v>
      </c>
      <c r="Q117" s="5">
        <f t="shared" si="21"/>
        <v>-8.8227072901502271E-8</v>
      </c>
      <c r="R117" s="4">
        <f>SUM($Q$41:Q117)*0.1+$T$8</f>
        <v>4.060325769329216E-6</v>
      </c>
      <c r="S117" s="4">
        <f>SUM($R$41:R117)+0</f>
        <v>3.2996847000255959E-4</v>
      </c>
      <c r="T117">
        <f t="shared" si="29"/>
        <v>4.1843439962052274E-6</v>
      </c>
      <c r="U117">
        <f t="shared" si="30"/>
        <v>3.3821501048814535E-4</v>
      </c>
      <c r="W117" s="1"/>
      <c r="AR117" s="1"/>
    </row>
    <row r="118" spans="1:44" x14ac:dyDescent="0.25">
      <c r="A118" s="7"/>
      <c r="B118">
        <f t="shared" si="31"/>
        <v>7.6999999999999886</v>
      </c>
      <c r="C118">
        <f t="shared" si="16"/>
        <v>-334.13872449805569</v>
      </c>
      <c r="D118">
        <f t="shared" si="17"/>
        <v>-289.372623803446</v>
      </c>
      <c r="E118" s="2">
        <f t="shared" si="18"/>
        <v>-60.64093625688119</v>
      </c>
      <c r="F118">
        <f t="shared" si="22"/>
        <v>0</v>
      </c>
      <c r="G118">
        <f t="shared" si="23"/>
        <v>-466.93520917798446</v>
      </c>
      <c r="H118">
        <f t="shared" si="19"/>
        <v>2228.1692032865308</v>
      </c>
      <c r="I118" s="2">
        <f t="shared" si="24"/>
        <v>2276.5690167540761</v>
      </c>
      <c r="J118" s="41">
        <f t="shared" si="25"/>
        <v>295.65831386416619</v>
      </c>
      <c r="K118">
        <f t="shared" si="26"/>
        <v>0.58998935445758938</v>
      </c>
      <c r="L118">
        <f t="shared" si="27"/>
        <v>0</v>
      </c>
      <c r="M118" s="41">
        <f t="shared" si="28"/>
        <v>0.58998935445758938</v>
      </c>
      <c r="N118" s="5">
        <f t="shared" si="20"/>
        <v>1.8732142787744996E-8</v>
      </c>
      <c r="O118" s="4">
        <f>SUM($N$41:N118)*0.1+$N$8</f>
        <v>1.0130553568722056E-6</v>
      </c>
      <c r="P118" s="4">
        <f>SUM($O$41:O118)+0</f>
        <v>7.5243791064301396E-5</v>
      </c>
      <c r="Q118" s="5">
        <f t="shared" si="21"/>
        <v>-8.9387955439679929E-8</v>
      </c>
      <c r="R118" s="4">
        <f>SUM($Q$41:Q118)*0.1+$T$8</f>
        <v>4.0513869737852478E-6</v>
      </c>
      <c r="S118" s="4">
        <f>SUM($R$41:R118)+0</f>
        <v>3.3401985697634483E-4</v>
      </c>
      <c r="T118">
        <f t="shared" si="29"/>
        <v>4.1761247068836749E-6</v>
      </c>
      <c r="U118">
        <f t="shared" si="30"/>
        <v>3.4238997203222247E-4</v>
      </c>
      <c r="W118" s="1"/>
      <c r="AR118" s="1"/>
    </row>
    <row r="119" spans="1:44" x14ac:dyDescent="0.25">
      <c r="A119" s="7"/>
      <c r="B119">
        <f t="shared" si="31"/>
        <v>7.7999999999999883</v>
      </c>
      <c r="C119">
        <f t="shared" si="16"/>
        <v>-334.13872449805569</v>
      </c>
      <c r="D119">
        <f t="shared" si="17"/>
        <v>-289.372623803446</v>
      </c>
      <c r="E119" s="2">
        <f t="shared" si="18"/>
        <v>-60.64093625688119</v>
      </c>
      <c r="F119">
        <f t="shared" si="22"/>
        <v>0</v>
      </c>
      <c r="G119">
        <f t="shared" si="23"/>
        <v>-472.99930280367255</v>
      </c>
      <c r="H119">
        <f t="shared" si="19"/>
        <v>2257.1064656668755</v>
      </c>
      <c r="I119" s="2">
        <f t="shared" si="24"/>
        <v>2306.134848140493</v>
      </c>
      <c r="J119" s="41">
        <f t="shared" si="25"/>
        <v>295.65831386416619</v>
      </c>
      <c r="K119">
        <f t="shared" si="26"/>
        <v>0.59765155386612956</v>
      </c>
      <c r="L119">
        <f t="shared" si="27"/>
        <v>0</v>
      </c>
      <c r="M119" s="41">
        <f t="shared" si="28"/>
        <v>0.59765155386612956</v>
      </c>
      <c r="N119" s="5">
        <f t="shared" si="20"/>
        <v>1.8975417369404019E-8</v>
      </c>
      <c r="O119" s="4">
        <f>SUM($N$41:N119)*0.1+$N$8</f>
        <v>1.0149528986091459E-6</v>
      </c>
      <c r="P119" s="4">
        <f>SUM($O$41:O119)+0</f>
        <v>7.6258743962910537E-5</v>
      </c>
      <c r="Q119" s="5">
        <f t="shared" si="21"/>
        <v>-9.0548837977857586E-8</v>
      </c>
      <c r="R119" s="4">
        <f>SUM($Q$41:Q119)*0.1+$T$8</f>
        <v>4.0423320899874626E-6</v>
      </c>
      <c r="S119" s="4">
        <f>SUM($R$41:R119)+0</f>
        <v>3.3806218906633228E-4</v>
      </c>
      <c r="T119">
        <f t="shared" si="29"/>
        <v>4.1678025519615871E-6</v>
      </c>
      <c r="U119">
        <f t="shared" si="30"/>
        <v>3.4655654618997078E-4</v>
      </c>
      <c r="W119" s="1"/>
      <c r="AR119" s="1"/>
    </row>
    <row r="120" spans="1:44" x14ac:dyDescent="0.25">
      <c r="A120" s="7"/>
      <c r="B120">
        <f t="shared" si="31"/>
        <v>7.8999999999999879</v>
      </c>
      <c r="C120">
        <f t="shared" si="16"/>
        <v>-334.13872449805569</v>
      </c>
      <c r="D120">
        <f t="shared" si="17"/>
        <v>-289.372623803446</v>
      </c>
      <c r="E120" s="2">
        <f t="shared" si="18"/>
        <v>-60.64093625688119</v>
      </c>
      <c r="F120">
        <f t="shared" si="22"/>
        <v>0</v>
      </c>
      <c r="G120">
        <f t="shared" si="23"/>
        <v>-479.06339642936069</v>
      </c>
      <c r="H120">
        <f t="shared" si="19"/>
        <v>2286.0437280472202</v>
      </c>
      <c r="I120" s="2">
        <f t="shared" si="24"/>
        <v>2335.7006795269099</v>
      </c>
      <c r="J120" s="41">
        <f t="shared" si="25"/>
        <v>295.65831386416619</v>
      </c>
      <c r="K120">
        <f t="shared" si="26"/>
        <v>0.60531375327466985</v>
      </c>
      <c r="L120">
        <f t="shared" si="27"/>
        <v>0</v>
      </c>
      <c r="M120" s="41">
        <f t="shared" si="28"/>
        <v>0.60531375327466985</v>
      </c>
      <c r="N120" s="5">
        <f t="shared" si="20"/>
        <v>1.9218691951063048E-8</v>
      </c>
      <c r="O120" s="4">
        <f>SUM($N$41:N120)*0.1+$N$8</f>
        <v>1.0168747678042523E-6</v>
      </c>
      <c r="P120" s="4">
        <f>SUM($O$41:O120)+0</f>
        <v>7.7275618730714783E-5</v>
      </c>
      <c r="Q120" s="5">
        <f t="shared" si="21"/>
        <v>-9.1709720516035257E-8</v>
      </c>
      <c r="R120" s="4">
        <f>SUM($Q$41:Q120)*0.1+$T$8</f>
        <v>4.0331611179358588E-6</v>
      </c>
      <c r="S120" s="4">
        <f>SUM($R$41:R120)+0</f>
        <v>3.4209535018426814E-4</v>
      </c>
      <c r="T120">
        <f t="shared" si="29"/>
        <v>4.1593777054538549E-6</v>
      </c>
      <c r="U120">
        <f t="shared" si="30"/>
        <v>3.5071462739371431E-4</v>
      </c>
      <c r="W120" s="1"/>
      <c r="AR120" s="1"/>
    </row>
    <row r="121" spans="1:44" x14ac:dyDescent="0.25">
      <c r="A121" s="7"/>
      <c r="B121">
        <f t="shared" si="31"/>
        <v>7.9999999999999876</v>
      </c>
      <c r="C121">
        <f t="shared" si="16"/>
        <v>-334.13872449805569</v>
      </c>
      <c r="D121">
        <f t="shared" si="17"/>
        <v>-289.372623803446</v>
      </c>
      <c r="E121" s="2">
        <f t="shared" si="18"/>
        <v>-60.64093625688119</v>
      </c>
      <c r="F121">
        <f t="shared" si="22"/>
        <v>0</v>
      </c>
      <c r="G121">
        <f t="shared" si="23"/>
        <v>-485.12749005504878</v>
      </c>
      <c r="H121">
        <f t="shared" si="19"/>
        <v>2314.9809904275644</v>
      </c>
      <c r="I121" s="2">
        <f t="shared" si="24"/>
        <v>2365.2665109133259</v>
      </c>
      <c r="J121" s="41">
        <f t="shared" si="25"/>
        <v>295.65831386416619</v>
      </c>
      <c r="K121">
        <f t="shared" si="26"/>
        <v>0.61297595268320981</v>
      </c>
      <c r="L121">
        <f t="shared" si="27"/>
        <v>0</v>
      </c>
      <c r="M121" s="41">
        <f t="shared" si="28"/>
        <v>0.61297595268320981</v>
      </c>
      <c r="N121" s="5">
        <f t="shared" si="20"/>
        <v>1.9461966532722074E-8</v>
      </c>
      <c r="O121" s="4">
        <f>SUM($N$41:N121)*0.1+$N$8</f>
        <v>1.0188209644575245E-6</v>
      </c>
      <c r="P121" s="4">
        <f>SUM($O$41:O121)+0</f>
        <v>7.8294439695172314E-5</v>
      </c>
      <c r="Q121" s="5">
        <f t="shared" si="21"/>
        <v>-9.2870603054212902E-8</v>
      </c>
      <c r="R121" s="4">
        <f>SUM($Q$41:Q121)*0.1+$T$8</f>
        <v>4.0238740576304372E-6</v>
      </c>
      <c r="S121" s="4">
        <f>SUM($R$41:R121)+0</f>
        <v>3.4611922424189858E-4</v>
      </c>
      <c r="T121">
        <f t="shared" si="29"/>
        <v>4.1508503453255691E-6</v>
      </c>
      <c r="U121">
        <f t="shared" si="30"/>
        <v>3.5486411015626056E-4</v>
      </c>
      <c r="W121" s="1"/>
      <c r="AR121" s="1"/>
    </row>
    <row r="122" spans="1:44" x14ac:dyDescent="0.25">
      <c r="A122" s="7"/>
      <c r="B122">
        <f t="shared" si="31"/>
        <v>8.0999999999999872</v>
      </c>
      <c r="C122">
        <f t="shared" si="16"/>
        <v>-334.13872449805569</v>
      </c>
      <c r="D122">
        <f t="shared" si="17"/>
        <v>-289.372623803446</v>
      </c>
      <c r="E122" s="2">
        <f t="shared" si="18"/>
        <v>-60.64093625688119</v>
      </c>
      <c r="F122">
        <f t="shared" si="22"/>
        <v>0</v>
      </c>
      <c r="G122">
        <f t="shared" si="23"/>
        <v>-491.19158368073687</v>
      </c>
      <c r="H122">
        <f t="shared" si="19"/>
        <v>2343.9182528079091</v>
      </c>
      <c r="I122" s="2">
        <f t="shared" si="24"/>
        <v>2394.8323422997428</v>
      </c>
      <c r="J122" s="41">
        <f t="shared" si="25"/>
        <v>295.65831386416619</v>
      </c>
      <c r="K122">
        <f t="shared" si="26"/>
        <v>0.62063815209174999</v>
      </c>
      <c r="L122">
        <f t="shared" si="27"/>
        <v>0</v>
      </c>
      <c r="M122" s="41">
        <f t="shared" si="28"/>
        <v>0.62063815209174999</v>
      </c>
      <c r="N122" s="5">
        <f t="shared" si="20"/>
        <v>1.9705241114381097E-8</v>
      </c>
      <c r="O122" s="4">
        <f>SUM($N$41:N122)*0.1+$N$8</f>
        <v>1.0207914885689625E-6</v>
      </c>
      <c r="P122" s="4">
        <f>SUM($O$41:O122)+0</f>
        <v>7.9315231183741281E-5</v>
      </c>
      <c r="Q122" s="5">
        <f t="shared" si="21"/>
        <v>-9.4031485592390573E-8</v>
      </c>
      <c r="R122" s="4">
        <f>SUM($Q$41:Q122)*0.1+$T$8</f>
        <v>4.0144709090711987E-6</v>
      </c>
      <c r="S122" s="4">
        <f>SUM($R$41:R122)+0</f>
        <v>3.501336951509698E-4</v>
      </c>
      <c r="T122">
        <f t="shared" si="29"/>
        <v>4.1422206535762647E-6</v>
      </c>
      <c r="U122">
        <f t="shared" si="30"/>
        <v>3.5900488907228352E-4</v>
      </c>
      <c r="W122" s="1"/>
      <c r="AR122" s="1"/>
    </row>
    <row r="123" spans="1:44" x14ac:dyDescent="0.25">
      <c r="A123" s="7"/>
      <c r="B123">
        <f t="shared" si="31"/>
        <v>8.1999999999999869</v>
      </c>
      <c r="C123">
        <f t="shared" si="16"/>
        <v>-334.13872449805569</v>
      </c>
      <c r="D123">
        <f t="shared" si="17"/>
        <v>-289.372623803446</v>
      </c>
      <c r="E123" s="2">
        <f t="shared" si="18"/>
        <v>-60.64093625688119</v>
      </c>
      <c r="F123">
        <f t="shared" si="22"/>
        <v>0</v>
      </c>
      <c r="G123">
        <f t="shared" si="23"/>
        <v>-497.25567730642496</v>
      </c>
      <c r="H123">
        <f t="shared" si="19"/>
        <v>2372.8555151882533</v>
      </c>
      <c r="I123" s="2">
        <f t="shared" si="24"/>
        <v>2424.3981736861588</v>
      </c>
      <c r="J123" s="41">
        <f t="shared" si="25"/>
        <v>295.65831386416619</v>
      </c>
      <c r="K123">
        <f t="shared" si="26"/>
        <v>0.62830035150028996</v>
      </c>
      <c r="L123">
        <f t="shared" si="27"/>
        <v>0</v>
      </c>
      <c r="M123" s="41">
        <f t="shared" si="28"/>
        <v>0.62830035150028996</v>
      </c>
      <c r="N123" s="5">
        <f t="shared" si="20"/>
        <v>1.9948515696040123E-8</v>
      </c>
      <c r="O123" s="4">
        <f>SUM($N$41:N123)*0.1+$N$8</f>
        <v>1.0227863401385665E-6</v>
      </c>
      <c r="P123" s="4">
        <f>SUM($O$41:O123)+0</f>
        <v>8.0338017523879851E-5</v>
      </c>
      <c r="Q123" s="5">
        <f t="shared" si="21"/>
        <v>-9.5192368130568218E-8</v>
      </c>
      <c r="R123" s="4">
        <f>SUM($Q$41:Q123)*0.1+$T$8</f>
        <v>4.0049516722581416E-6</v>
      </c>
      <c r="S123" s="4">
        <f>SUM($R$41:R123)+0</f>
        <v>3.5413864682322794E-4</v>
      </c>
      <c r="T123">
        <f t="shared" si="29"/>
        <v>4.1334888163266299E-6</v>
      </c>
      <c r="U123">
        <f t="shared" si="30"/>
        <v>3.631368588197213E-4</v>
      </c>
      <c r="W123" s="1"/>
      <c r="AR123" s="1"/>
    </row>
    <row r="124" spans="1:44" x14ac:dyDescent="0.25">
      <c r="A124" s="7"/>
      <c r="B124">
        <f t="shared" si="31"/>
        <v>8.2999999999999865</v>
      </c>
      <c r="C124">
        <f t="shared" si="16"/>
        <v>-334.13872449805569</v>
      </c>
      <c r="D124">
        <f t="shared" si="17"/>
        <v>-289.372623803446</v>
      </c>
      <c r="E124" s="2">
        <f t="shared" si="18"/>
        <v>-60.64093625688119</v>
      </c>
      <c r="F124">
        <f t="shared" si="22"/>
        <v>0</v>
      </c>
      <c r="G124">
        <f t="shared" si="23"/>
        <v>-503.31977093211304</v>
      </c>
      <c r="H124">
        <f t="shared" si="19"/>
        <v>2401.792777568598</v>
      </c>
      <c r="I124" s="2">
        <f t="shared" si="24"/>
        <v>2453.9640050725757</v>
      </c>
      <c r="J124" s="41">
        <f t="shared" si="25"/>
        <v>295.65831386416619</v>
      </c>
      <c r="K124">
        <f t="shared" si="26"/>
        <v>0.63596255090883014</v>
      </c>
      <c r="L124">
        <f t="shared" si="27"/>
        <v>0</v>
      </c>
      <c r="M124" s="41">
        <f t="shared" si="28"/>
        <v>0.63596255090883014</v>
      </c>
      <c r="N124" s="5">
        <f t="shared" si="20"/>
        <v>2.0191790277699149E-8</v>
      </c>
      <c r="O124" s="4">
        <f>SUM($N$41:N124)*0.1+$N$8</f>
        <v>1.0248055191663364E-6</v>
      </c>
      <c r="P124" s="4">
        <f>SUM($O$41:O124)+0</f>
        <v>8.136282304304619E-5</v>
      </c>
      <c r="Q124" s="5">
        <f t="shared" si="21"/>
        <v>-9.6353250668745889E-8</v>
      </c>
      <c r="R124" s="4">
        <f>SUM($Q$41:Q124)*0.1+$T$8</f>
        <v>3.9953163471912675E-6</v>
      </c>
      <c r="S124" s="4">
        <f>SUM($R$41:R124)+0</f>
        <v>3.5813396317041919E-4</v>
      </c>
      <c r="T124">
        <f t="shared" si="29"/>
        <v>4.124655023907764E-6</v>
      </c>
      <c r="U124">
        <f t="shared" si="30"/>
        <v>3.672599141611908E-4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7"/>
      <c r="B125">
        <f t="shared" si="31"/>
        <v>8.3999999999999861</v>
      </c>
      <c r="C125">
        <f t="shared" si="16"/>
        <v>-334.13872449805569</v>
      </c>
      <c r="D125">
        <f t="shared" si="17"/>
        <v>-289.372623803446</v>
      </c>
      <c r="E125" s="2">
        <f t="shared" si="18"/>
        <v>-60.64093625688119</v>
      </c>
      <c r="F125">
        <f t="shared" si="22"/>
        <v>0</v>
      </c>
      <c r="G125">
        <f t="shared" si="23"/>
        <v>-509.38386455780113</v>
      </c>
      <c r="H125">
        <f t="shared" si="19"/>
        <v>2430.7300399489422</v>
      </c>
      <c r="I125" s="2">
        <f t="shared" si="24"/>
        <v>2483.5298364589921</v>
      </c>
      <c r="J125" s="41">
        <f t="shared" si="25"/>
        <v>295.65831386416619</v>
      </c>
      <c r="K125">
        <f t="shared" si="26"/>
        <v>0.64362475031737032</v>
      </c>
      <c r="L125">
        <f t="shared" si="27"/>
        <v>0</v>
      </c>
      <c r="M125" s="41">
        <f t="shared" si="28"/>
        <v>0.64362475031737032</v>
      </c>
      <c r="N125" s="5">
        <f t="shared" si="20"/>
        <v>2.0435064859358171E-8</v>
      </c>
      <c r="O125" s="4">
        <f>SUM($N$41:N125)*0.1+$N$8</f>
        <v>1.0268490256522722E-6</v>
      </c>
      <c r="P125" s="4">
        <f>SUM($O$41:O125)+0</f>
        <v>8.2389672068698463E-5</v>
      </c>
      <c r="Q125" s="5">
        <f t="shared" si="21"/>
        <v>-9.7514133206923533E-8</v>
      </c>
      <c r="R125" s="4">
        <f>SUM($Q$41:Q125)*0.1+$T$8</f>
        <v>3.9855649338705747E-6</v>
      </c>
      <c r="S125" s="4">
        <f>SUM($R$41:R125)+0</f>
        <v>3.6211952810428978E-4</v>
      </c>
      <c r="T125">
        <f t="shared" si="29"/>
        <v>4.115719470953017E-6</v>
      </c>
      <c r="U125">
        <f t="shared" si="30"/>
        <v>3.7137394994541718E-4</v>
      </c>
      <c r="W125" s="1"/>
    </row>
    <row r="126" spans="1:44" x14ac:dyDescent="0.25">
      <c r="A126" s="7"/>
      <c r="B126">
        <f t="shared" si="31"/>
        <v>8.4999999999999858</v>
      </c>
      <c r="C126">
        <f t="shared" si="16"/>
        <v>-334.13872449805569</v>
      </c>
      <c r="D126">
        <f t="shared" si="17"/>
        <v>-289.372623803446</v>
      </c>
      <c r="E126" s="2">
        <f t="shared" si="18"/>
        <v>-60.64093625688119</v>
      </c>
      <c r="F126">
        <f t="shared" si="22"/>
        <v>0</v>
      </c>
      <c r="G126">
        <f t="shared" si="23"/>
        <v>-515.44795818348928</v>
      </c>
      <c r="H126">
        <f t="shared" si="19"/>
        <v>2459.6673023292869</v>
      </c>
      <c r="I126" s="2">
        <f t="shared" si="24"/>
        <v>2513.0956678454086</v>
      </c>
      <c r="J126" s="41">
        <f t="shared" si="25"/>
        <v>295.65831386416619</v>
      </c>
      <c r="K126">
        <f t="shared" si="26"/>
        <v>0.65128694972591039</v>
      </c>
      <c r="L126">
        <f t="shared" si="27"/>
        <v>0</v>
      </c>
      <c r="M126" s="41">
        <f t="shared" si="28"/>
        <v>0.65128694972591039</v>
      </c>
      <c r="N126" s="5">
        <f t="shared" si="20"/>
        <v>2.06783394410172E-8</v>
      </c>
      <c r="O126" s="4">
        <f>SUM($N$41:N126)*0.1+$N$8</f>
        <v>1.0289168595963739E-6</v>
      </c>
      <c r="P126" s="4">
        <f>SUM($O$41:O126)+0</f>
        <v>8.3418588928294837E-5</v>
      </c>
      <c r="Q126" s="5">
        <f t="shared" si="21"/>
        <v>-9.8675015745101204E-8</v>
      </c>
      <c r="R126" s="4">
        <f>SUM($Q$41:Q126)*0.1+$T$8</f>
        <v>3.975697432296065E-6</v>
      </c>
      <c r="S126" s="4">
        <f>SUM($R$41:R126)+0</f>
        <v>3.6609522553658586E-4</v>
      </c>
      <c r="T126">
        <f t="shared" si="29"/>
        <v>4.1066823564925479E-6</v>
      </c>
      <c r="U126">
        <f t="shared" si="30"/>
        <v>3.7547886110868013E-4</v>
      </c>
      <c r="W126" s="1"/>
    </row>
    <row r="127" spans="1:44" x14ac:dyDescent="0.25">
      <c r="A127" s="7"/>
      <c r="B127">
        <f t="shared" si="31"/>
        <v>8.5999999999999854</v>
      </c>
      <c r="C127">
        <f t="shared" si="16"/>
        <v>-334.13872449805569</v>
      </c>
      <c r="D127">
        <f t="shared" si="17"/>
        <v>-289.372623803446</v>
      </c>
      <c r="E127" s="2">
        <f t="shared" si="18"/>
        <v>-60.64093625688119</v>
      </c>
      <c r="F127">
        <f t="shared" si="22"/>
        <v>0</v>
      </c>
      <c r="G127">
        <f t="shared" si="23"/>
        <v>-521.51205180917736</v>
      </c>
      <c r="H127">
        <f t="shared" si="19"/>
        <v>2488.6045647096316</v>
      </c>
      <c r="I127" s="2">
        <f t="shared" si="24"/>
        <v>2542.6614992318255</v>
      </c>
      <c r="J127" s="41">
        <f t="shared" si="25"/>
        <v>295.65831386416619</v>
      </c>
      <c r="K127">
        <f t="shared" si="26"/>
        <v>0.65894914913445057</v>
      </c>
      <c r="L127">
        <f t="shared" si="27"/>
        <v>0</v>
      </c>
      <c r="M127" s="41">
        <f t="shared" si="28"/>
        <v>0.65894914913445057</v>
      </c>
      <c r="N127" s="5">
        <f t="shared" si="20"/>
        <v>2.0921614022676226E-8</v>
      </c>
      <c r="O127" s="4">
        <f>SUM($N$41:N127)*0.1+$N$8</f>
        <v>1.0310090209986417E-6</v>
      </c>
      <c r="P127" s="4">
        <f>SUM($O$41:O127)+0</f>
        <v>8.4449597949293477E-5</v>
      </c>
      <c r="Q127" s="5">
        <f t="shared" si="21"/>
        <v>-9.9835898283278875E-8</v>
      </c>
      <c r="R127" s="4">
        <f>SUM($Q$41:Q127)*0.1+$T$8</f>
        <v>3.9657138424677367E-6</v>
      </c>
      <c r="S127" s="4">
        <f>SUM($R$41:R127)+0</f>
        <v>3.7006093937905362E-4</v>
      </c>
      <c r="T127">
        <f t="shared" si="29"/>
        <v>4.0975438840506395E-6</v>
      </c>
      <c r="U127">
        <f t="shared" si="30"/>
        <v>3.7957454267627711E-4</v>
      </c>
      <c r="W127" s="1"/>
    </row>
    <row r="128" spans="1:44" x14ac:dyDescent="0.25">
      <c r="A128" s="7"/>
      <c r="B128">
        <f t="shared" si="31"/>
        <v>8.6999999999999851</v>
      </c>
      <c r="C128">
        <f t="shared" si="16"/>
        <v>-334.13872449805569</v>
      </c>
      <c r="D128">
        <f t="shared" si="17"/>
        <v>-289.372623803446</v>
      </c>
      <c r="E128" s="2">
        <f t="shared" si="18"/>
        <v>-60.64093625688119</v>
      </c>
      <c r="F128">
        <f t="shared" si="22"/>
        <v>0</v>
      </c>
      <c r="G128">
        <f t="shared" si="23"/>
        <v>-527.57614543486545</v>
      </c>
      <c r="H128">
        <f t="shared" si="19"/>
        <v>2517.5418270899759</v>
      </c>
      <c r="I128" s="2">
        <f t="shared" si="24"/>
        <v>2572.2273306182415</v>
      </c>
      <c r="J128" s="41">
        <f t="shared" si="25"/>
        <v>295.65831386416619</v>
      </c>
      <c r="K128">
        <f t="shared" si="26"/>
        <v>0.66661134854299053</v>
      </c>
      <c r="L128">
        <f t="shared" si="27"/>
        <v>0</v>
      </c>
      <c r="M128" s="41">
        <f t="shared" si="28"/>
        <v>0.66661134854299053</v>
      </c>
      <c r="N128" s="5">
        <f t="shared" si="20"/>
        <v>2.1164888604335249E-8</v>
      </c>
      <c r="O128" s="4">
        <f>SUM($N$41:N128)*0.1+$N$8</f>
        <v>1.0331255098590752E-6</v>
      </c>
      <c r="P128" s="4">
        <f>SUM($O$41:O128)+0</f>
        <v>8.5482723459152549E-5</v>
      </c>
      <c r="Q128" s="5">
        <f t="shared" si="21"/>
        <v>-1.0099678082145652E-7</v>
      </c>
      <c r="R128" s="4">
        <f>SUM($Q$41:Q128)*0.1+$T$8</f>
        <v>3.9556141643855914E-6</v>
      </c>
      <c r="S128" s="4">
        <f>SUM($R$41:R128)+0</f>
        <v>3.7401655354343919E-4</v>
      </c>
      <c r="T128">
        <f t="shared" si="29"/>
        <v>4.0883042617458756E-6</v>
      </c>
      <c r="U128">
        <f t="shared" si="30"/>
        <v>3.8366088976400273E-4</v>
      </c>
      <c r="W128" s="1"/>
    </row>
    <row r="129" spans="1:23" x14ac:dyDescent="0.25">
      <c r="A129" s="7"/>
      <c r="B129">
        <f t="shared" si="31"/>
        <v>8.7999999999999847</v>
      </c>
      <c r="C129">
        <f t="shared" si="16"/>
        <v>-334.13872449805569</v>
      </c>
      <c r="D129">
        <f t="shared" si="17"/>
        <v>-289.372623803446</v>
      </c>
      <c r="E129" s="2">
        <f t="shared" si="18"/>
        <v>-60.64093625688119</v>
      </c>
      <c r="F129">
        <f t="shared" si="22"/>
        <v>0</v>
      </c>
      <c r="G129">
        <f t="shared" si="23"/>
        <v>-533.64023906055354</v>
      </c>
      <c r="H129">
        <f t="shared" si="19"/>
        <v>2546.4790894703206</v>
      </c>
      <c r="I129" s="2">
        <f t="shared" si="24"/>
        <v>2601.7931620046584</v>
      </c>
      <c r="J129" s="41">
        <f t="shared" si="25"/>
        <v>295.65831386416619</v>
      </c>
      <c r="K129">
        <f t="shared" si="26"/>
        <v>0.67427354795153072</v>
      </c>
      <c r="L129">
        <f t="shared" si="27"/>
        <v>0</v>
      </c>
      <c r="M129" s="41">
        <f t="shared" si="28"/>
        <v>0.67427354795153072</v>
      </c>
      <c r="N129" s="5">
        <f t="shared" si="20"/>
        <v>2.1408163185994275E-8</v>
      </c>
      <c r="O129" s="4">
        <f>SUM($N$41:N129)*0.1+$N$8</f>
        <v>1.0352663261776746E-6</v>
      </c>
      <c r="P129" s="4">
        <f>SUM($O$41:O129)+0</f>
        <v>8.651798978533022E-5</v>
      </c>
      <c r="Q129" s="5">
        <f t="shared" si="21"/>
        <v>-1.0215766335963419E-7</v>
      </c>
      <c r="R129" s="4">
        <f>SUM($Q$41:Q129)*0.1+$T$8</f>
        <v>3.9453983980496275E-6</v>
      </c>
      <c r="S129" s="4">
        <f>SUM($R$41:R129)+0</f>
        <v>3.7796195194148881E-4</v>
      </c>
      <c r="T129">
        <f t="shared" si="29"/>
        <v>4.0789637023942719E-6</v>
      </c>
      <c r="U129">
        <f t="shared" si="30"/>
        <v>3.8773779757964635E-4</v>
      </c>
      <c r="W129" s="1"/>
    </row>
    <row r="130" spans="1:23" x14ac:dyDescent="0.25">
      <c r="A130" s="7"/>
      <c r="B130">
        <f t="shared" si="31"/>
        <v>8.8999999999999844</v>
      </c>
      <c r="C130">
        <f t="shared" si="16"/>
        <v>-334.13872449805569</v>
      </c>
      <c r="D130">
        <f t="shared" si="17"/>
        <v>-289.372623803446</v>
      </c>
      <c r="E130" s="2">
        <f t="shared" si="18"/>
        <v>-60.64093625688119</v>
      </c>
      <c r="F130">
        <f t="shared" si="22"/>
        <v>0</v>
      </c>
      <c r="G130">
        <f t="shared" si="23"/>
        <v>-539.70433268624163</v>
      </c>
      <c r="H130">
        <f t="shared" si="19"/>
        <v>2575.4163518506648</v>
      </c>
      <c r="I130" s="2">
        <f t="shared" si="24"/>
        <v>2631.3589933910744</v>
      </c>
      <c r="J130" s="41">
        <f t="shared" si="25"/>
        <v>295.65831386416619</v>
      </c>
      <c r="K130">
        <f t="shared" si="26"/>
        <v>0.68193574736007068</v>
      </c>
      <c r="L130">
        <f t="shared" si="27"/>
        <v>0</v>
      </c>
      <c r="M130" s="41">
        <f t="shared" si="28"/>
        <v>0.68193574736007068</v>
      </c>
      <c r="N130" s="5">
        <f t="shared" si="20"/>
        <v>2.1651437767653301E-8</v>
      </c>
      <c r="O130" s="4">
        <f>SUM($N$41:N130)*0.1+$N$8</f>
        <v>1.0374314699544398E-6</v>
      </c>
      <c r="P130" s="4">
        <f>SUM($O$41:O130)+0</f>
        <v>8.7555421255284654E-5</v>
      </c>
      <c r="Q130" s="5">
        <f t="shared" si="21"/>
        <v>-1.0331854589781184E-7</v>
      </c>
      <c r="R130" s="4">
        <f>SUM($Q$41:Q130)*0.1+$T$8</f>
        <v>3.9350665434598467E-6</v>
      </c>
      <c r="S130" s="4">
        <f>SUM($R$41:R130)+0</f>
        <v>3.8189701848494867E-4</v>
      </c>
      <c r="T130">
        <f t="shared" si="29"/>
        <v>4.0695224236154367E-6</v>
      </c>
      <c r="U130">
        <f t="shared" si="30"/>
        <v>3.9180516142450653E-4</v>
      </c>
      <c r="W130" s="1"/>
    </row>
    <row r="131" spans="1:23" x14ac:dyDescent="0.25">
      <c r="A131" s="7"/>
      <c r="B131">
        <f t="shared" si="31"/>
        <v>8.999999999999984</v>
      </c>
      <c r="C131">
        <f t="shared" si="16"/>
        <v>-334.13872449805569</v>
      </c>
      <c r="D131">
        <f t="shared" si="17"/>
        <v>-289.372623803446</v>
      </c>
      <c r="E131" s="2">
        <f t="shared" si="18"/>
        <v>-60.64093625688119</v>
      </c>
      <c r="F131">
        <f t="shared" si="22"/>
        <v>0</v>
      </c>
      <c r="G131">
        <f t="shared" si="23"/>
        <v>-545.76842631192972</v>
      </c>
      <c r="H131">
        <f t="shared" si="19"/>
        <v>2604.3536142310095</v>
      </c>
      <c r="I131" s="2">
        <f t="shared" si="24"/>
        <v>2660.9248247774913</v>
      </c>
      <c r="J131" s="41">
        <f t="shared" si="25"/>
        <v>295.65831386416619</v>
      </c>
      <c r="K131">
        <f t="shared" si="26"/>
        <v>0.68959794676861097</v>
      </c>
      <c r="L131">
        <f t="shared" si="27"/>
        <v>0</v>
      </c>
      <c r="M131" s="41">
        <f t="shared" si="28"/>
        <v>0.68959794676861097</v>
      </c>
      <c r="N131" s="5">
        <f t="shared" si="20"/>
        <v>2.1894712349312324E-8</v>
      </c>
      <c r="O131" s="4">
        <f>SUM($N$41:N131)*0.1+$N$8</f>
        <v>1.0396209411893712E-6</v>
      </c>
      <c r="P131" s="4">
        <f>SUM($O$41:O131)+0</f>
        <v>8.8595042196474032E-5</v>
      </c>
      <c r="Q131" s="5">
        <f t="shared" si="21"/>
        <v>-1.0447942843598951E-7</v>
      </c>
      <c r="R131" s="4">
        <f>SUM($Q$41:Q131)*0.1+$T$8</f>
        <v>3.9246186006162472E-6</v>
      </c>
      <c r="S131" s="4">
        <f>SUM($R$41:R131)+0</f>
        <v>3.8582163708556492E-4</v>
      </c>
      <c r="T131">
        <f t="shared" si="29"/>
        <v>4.0599806479418717E-6</v>
      </c>
      <c r="U131">
        <f t="shared" si="30"/>
        <v>3.9586287669492371E-4</v>
      </c>
      <c r="W131" s="1"/>
    </row>
    <row r="132" spans="1:23" x14ac:dyDescent="0.25">
      <c r="A132" s="7"/>
      <c r="B132">
        <f t="shared" si="31"/>
        <v>9.0999999999999837</v>
      </c>
      <c r="C132">
        <f t="shared" si="16"/>
        <v>-334.13872449805569</v>
      </c>
      <c r="D132">
        <f t="shared" si="17"/>
        <v>-289.372623803446</v>
      </c>
      <c r="E132" s="2">
        <f t="shared" si="18"/>
        <v>-60.64093625688119</v>
      </c>
      <c r="F132">
        <f t="shared" si="22"/>
        <v>0</v>
      </c>
      <c r="G132">
        <f t="shared" si="23"/>
        <v>-551.8325199376178</v>
      </c>
      <c r="H132">
        <f t="shared" si="19"/>
        <v>2633.2908766113537</v>
      </c>
      <c r="I132" s="2">
        <f t="shared" si="24"/>
        <v>2690.4906561639077</v>
      </c>
      <c r="J132" s="41">
        <f t="shared" si="25"/>
        <v>295.65831386416619</v>
      </c>
      <c r="K132">
        <f t="shared" si="26"/>
        <v>0.69726014617715104</v>
      </c>
      <c r="L132">
        <f t="shared" si="27"/>
        <v>0</v>
      </c>
      <c r="M132" s="41">
        <f t="shared" si="28"/>
        <v>0.69726014617715104</v>
      </c>
      <c r="N132" s="5">
        <f t="shared" si="20"/>
        <v>2.213798693097135E-8</v>
      </c>
      <c r="O132" s="4">
        <f>SUM($N$41:N132)*0.1+$N$8</f>
        <v>1.0418347398824684E-6</v>
      </c>
      <c r="P132" s="4">
        <f>SUM($O$41:O132)+0</f>
        <v>8.9636876936356505E-5</v>
      </c>
      <c r="Q132" s="5">
        <f t="shared" si="21"/>
        <v>-1.0564031097416715E-7</v>
      </c>
      <c r="R132" s="4">
        <f>SUM($Q$41:Q132)*0.1+$T$8</f>
        <v>3.9140545695188307E-6</v>
      </c>
      <c r="S132" s="4">
        <f>SUM($R$41:R132)+0</f>
        <v>3.8973569165508373E-4</v>
      </c>
      <c r="T132">
        <f t="shared" si="29"/>
        <v>4.0503386029315144E-6</v>
      </c>
      <c r="U132">
        <f t="shared" si="30"/>
        <v>3.9991083888383171E-4</v>
      </c>
      <c r="W132" s="1"/>
    </row>
    <row r="133" spans="1:23" x14ac:dyDescent="0.25">
      <c r="A133" s="7"/>
      <c r="B133">
        <f t="shared" si="31"/>
        <v>9.1999999999999833</v>
      </c>
      <c r="C133">
        <f t="shared" si="16"/>
        <v>-334.13872449805569</v>
      </c>
      <c r="D133">
        <f t="shared" si="17"/>
        <v>-289.372623803446</v>
      </c>
      <c r="E133" s="2">
        <f t="shared" si="18"/>
        <v>-60.64093625688119</v>
      </c>
      <c r="F133">
        <f t="shared" si="22"/>
        <v>0</v>
      </c>
      <c r="G133">
        <f t="shared" si="23"/>
        <v>-557.89661356330589</v>
      </c>
      <c r="H133">
        <f t="shared" si="19"/>
        <v>2662.2281389916984</v>
      </c>
      <c r="I133" s="2">
        <f t="shared" si="24"/>
        <v>2720.0564875503242</v>
      </c>
      <c r="J133" s="41">
        <f t="shared" si="25"/>
        <v>295.65831386416619</v>
      </c>
      <c r="K133">
        <f t="shared" si="26"/>
        <v>0.70492234558569111</v>
      </c>
      <c r="L133">
        <f t="shared" si="27"/>
        <v>0</v>
      </c>
      <c r="M133" s="41">
        <f t="shared" si="28"/>
        <v>0.70492234558569111</v>
      </c>
      <c r="N133" s="5">
        <f t="shared" si="20"/>
        <v>2.2381261512630376E-8</v>
      </c>
      <c r="O133" s="4">
        <f>SUM($N$41:N133)*0.1+$N$8</f>
        <v>1.0440728660337313E-6</v>
      </c>
      <c r="P133" s="4">
        <f>SUM($O$41:O133)+0</f>
        <v>9.068094980239024E-5</v>
      </c>
      <c r="Q133" s="5">
        <f t="shared" si="21"/>
        <v>-1.0680119351234482E-7</v>
      </c>
      <c r="R133" s="4">
        <f>SUM($Q$41:Q133)*0.1+$T$8</f>
        <v>3.9033744501675965E-6</v>
      </c>
      <c r="S133" s="4">
        <f>SUM($R$41:R133)+0</f>
        <v>3.9363906610525131E-4</v>
      </c>
      <c r="T133">
        <f t="shared" si="29"/>
        <v>4.0405965212835937E-6</v>
      </c>
      <c r="U133">
        <f t="shared" si="30"/>
        <v>4.0394894358232708E-4</v>
      </c>
      <c r="W133" s="1"/>
    </row>
    <row r="134" spans="1:23" x14ac:dyDescent="0.25">
      <c r="A134" s="7"/>
      <c r="B134">
        <f t="shared" si="31"/>
        <v>9.2999999999999829</v>
      </c>
      <c r="C134">
        <f t="shared" si="16"/>
        <v>-334.13872449805569</v>
      </c>
      <c r="D134">
        <f t="shared" si="17"/>
        <v>-289.372623803446</v>
      </c>
      <c r="E134" s="2">
        <f t="shared" si="18"/>
        <v>-60.64093625688119</v>
      </c>
      <c r="F134">
        <f t="shared" si="22"/>
        <v>0</v>
      </c>
      <c r="G134">
        <f t="shared" si="23"/>
        <v>-563.96070718899398</v>
      </c>
      <c r="H134">
        <f t="shared" si="19"/>
        <v>2691.1654013720431</v>
      </c>
      <c r="I134" s="2">
        <f t="shared" si="24"/>
        <v>2749.6223189367411</v>
      </c>
      <c r="J134" s="41">
        <f t="shared" si="25"/>
        <v>295.65831386416619</v>
      </c>
      <c r="K134">
        <f t="shared" si="26"/>
        <v>0.71258454499423129</v>
      </c>
      <c r="L134">
        <f t="shared" si="27"/>
        <v>0</v>
      </c>
      <c r="M134" s="41">
        <f t="shared" si="28"/>
        <v>0.71258454499423129</v>
      </c>
      <c r="N134" s="5">
        <f t="shared" si="20"/>
        <v>2.2624536094289402E-8</v>
      </c>
      <c r="O134" s="4">
        <f>SUM($N$41:N134)*0.1+$N$8</f>
        <v>1.0463353196431603E-6</v>
      </c>
      <c r="P134" s="4">
        <f>SUM($O$41:O134)+0</f>
        <v>9.1727285122033403E-5</v>
      </c>
      <c r="Q134" s="5">
        <f t="shared" si="21"/>
        <v>-1.0796207605052248E-7</v>
      </c>
      <c r="R134" s="4">
        <f>SUM($Q$41:Q134)*0.1+$T$8</f>
        <v>3.8925782425625437E-6</v>
      </c>
      <c r="S134" s="4">
        <f>SUM($R$41:R134)+0</f>
        <v>3.9753164434781383E-4</v>
      </c>
      <c r="T134">
        <f t="shared" si="29"/>
        <v>4.0307546409579504E-6</v>
      </c>
      <c r="U134">
        <f t="shared" si="30"/>
        <v>4.0797708648125761E-4</v>
      </c>
      <c r="W134" s="1"/>
    </row>
    <row r="135" spans="1:23" x14ac:dyDescent="0.25">
      <c r="A135" s="7"/>
      <c r="B135">
        <f t="shared" si="31"/>
        <v>9.3999999999999826</v>
      </c>
      <c r="C135">
        <f t="shared" si="16"/>
        <v>-334.13872449805569</v>
      </c>
      <c r="D135">
        <f t="shared" si="17"/>
        <v>-289.372623803446</v>
      </c>
      <c r="E135" s="2">
        <f t="shared" si="18"/>
        <v>-60.64093625688119</v>
      </c>
      <c r="F135">
        <f t="shared" si="22"/>
        <v>0</v>
      </c>
      <c r="G135">
        <f t="shared" si="23"/>
        <v>-570.02480081468218</v>
      </c>
      <c r="H135">
        <f t="shared" si="19"/>
        <v>2720.1026637523873</v>
      </c>
      <c r="I135" s="2">
        <f t="shared" si="24"/>
        <v>2779.1881503231571</v>
      </c>
      <c r="J135" s="41">
        <f t="shared" si="25"/>
        <v>295.65831386416619</v>
      </c>
      <c r="K135">
        <f t="shared" si="26"/>
        <v>0.72024674440277126</v>
      </c>
      <c r="L135">
        <f t="shared" si="27"/>
        <v>0</v>
      </c>
      <c r="M135" s="41">
        <f t="shared" si="28"/>
        <v>0.72024674440277126</v>
      </c>
      <c r="N135" s="5">
        <f t="shared" si="20"/>
        <v>2.2867810675948431E-8</v>
      </c>
      <c r="O135" s="4">
        <f>SUM($N$41:N135)*0.1+$N$8</f>
        <v>1.0486221007107552E-6</v>
      </c>
      <c r="P135" s="4">
        <f>SUM($O$41:O135)+0</f>
        <v>9.2775907222744159E-5</v>
      </c>
      <c r="Q135" s="5">
        <f t="shared" si="21"/>
        <v>-1.0912295858870014E-7</v>
      </c>
      <c r="R135" s="4">
        <f>SUM($Q$41:Q135)*0.1+$T$8</f>
        <v>3.8816659467036739E-6</v>
      </c>
      <c r="S135" s="4">
        <f>SUM($R$41:R135)+0</f>
        <v>4.014133102945175E-4</v>
      </c>
      <c r="T135">
        <f t="shared" si="29"/>
        <v>4.020813205297899E-6</v>
      </c>
      <c r="U135">
        <f t="shared" si="30"/>
        <v>4.1199516337283112E-4</v>
      </c>
      <c r="W135" s="1"/>
    </row>
    <row r="136" spans="1:23" x14ac:dyDescent="0.25">
      <c r="A136" s="7"/>
      <c r="B136">
        <f t="shared" si="31"/>
        <v>9.4999999999999822</v>
      </c>
      <c r="C136">
        <f t="shared" si="16"/>
        <v>-334.13872449805569</v>
      </c>
      <c r="D136">
        <f t="shared" si="17"/>
        <v>-289.372623803446</v>
      </c>
      <c r="E136" s="2">
        <f t="shared" si="18"/>
        <v>-60.64093625688119</v>
      </c>
      <c r="F136">
        <f t="shared" si="22"/>
        <v>0</v>
      </c>
      <c r="G136">
        <f t="shared" si="23"/>
        <v>-576.08889444037027</v>
      </c>
      <c r="H136">
        <f t="shared" si="19"/>
        <v>2749.039926132732</v>
      </c>
      <c r="I136" s="2">
        <f t="shared" si="24"/>
        <v>2808.753981709574</v>
      </c>
      <c r="J136" s="41">
        <f t="shared" si="25"/>
        <v>295.65831386416619</v>
      </c>
      <c r="K136">
        <f t="shared" si="26"/>
        <v>0.72790894381131155</v>
      </c>
      <c r="L136">
        <f t="shared" si="27"/>
        <v>0</v>
      </c>
      <c r="M136" s="41">
        <f t="shared" si="28"/>
        <v>0.72790894381131155</v>
      </c>
      <c r="N136" s="5">
        <f t="shared" si="20"/>
        <v>2.3111085257607454E-8</v>
      </c>
      <c r="O136" s="4">
        <f>SUM($N$41:N136)*0.1+$N$8</f>
        <v>1.0509332092365158E-6</v>
      </c>
      <c r="P136" s="4">
        <f>SUM($O$41:O136)+0</f>
        <v>9.3826840431980674E-5</v>
      </c>
      <c r="Q136" s="5">
        <f t="shared" si="21"/>
        <v>-1.102838411268778E-7</v>
      </c>
      <c r="R136" s="4">
        <f>SUM($Q$41:Q136)*0.1+$T$8</f>
        <v>3.8706375625909863E-6</v>
      </c>
      <c r="S136" s="4">
        <f>SUM($R$41:R136)+0</f>
        <v>4.0528394785710849E-4</v>
      </c>
      <c r="T136">
        <f t="shared" si="29"/>
        <v>4.0107724631567489E-6</v>
      </c>
      <c r="U136">
        <f t="shared" si="30"/>
        <v>4.1600307015224276E-4</v>
      </c>
      <c r="W136" s="1"/>
    </row>
    <row r="137" spans="1:23" x14ac:dyDescent="0.25">
      <c r="A137" s="7"/>
      <c r="B137">
        <f t="shared" si="31"/>
        <v>9.5999999999999819</v>
      </c>
      <c r="C137">
        <f t="shared" si="16"/>
        <v>-334.13872449805569</v>
      </c>
      <c r="D137">
        <f t="shared" si="17"/>
        <v>-289.372623803446</v>
      </c>
      <c r="E137" s="2">
        <f t="shared" si="18"/>
        <v>-60.64093625688119</v>
      </c>
      <c r="F137">
        <f t="shared" si="22"/>
        <v>0</v>
      </c>
      <c r="G137">
        <f t="shared" si="23"/>
        <v>-582.15298806605836</v>
      </c>
      <c r="H137">
        <f t="shared" si="19"/>
        <v>2777.9771885130763</v>
      </c>
      <c r="I137" s="2">
        <f t="shared" si="24"/>
        <v>2838.31981309599</v>
      </c>
      <c r="J137" s="41">
        <f t="shared" si="25"/>
        <v>295.65831386416619</v>
      </c>
      <c r="K137">
        <f t="shared" si="26"/>
        <v>0.73557114321985151</v>
      </c>
      <c r="L137">
        <f t="shared" si="27"/>
        <v>0</v>
      </c>
      <c r="M137" s="41">
        <f t="shared" si="28"/>
        <v>0.73557114321985151</v>
      </c>
      <c r="N137" s="5">
        <f t="shared" si="20"/>
        <v>2.3354359839266479E-8</v>
      </c>
      <c r="O137" s="4">
        <f>SUM($N$41:N137)*0.1+$N$8</f>
        <v>1.0532686452204425E-6</v>
      </c>
      <c r="P137" s="4">
        <f>SUM($O$41:O137)+0</f>
        <v>9.4880109077201115E-5</v>
      </c>
      <c r="Q137" s="5">
        <f t="shared" si="21"/>
        <v>-1.1144472366505545E-7</v>
      </c>
      <c r="R137" s="4">
        <f>SUM($Q$41:Q137)*0.1+$T$8</f>
        <v>3.8594930902244809E-6</v>
      </c>
      <c r="S137" s="4">
        <f>SUM($R$41:R137)+0</f>
        <v>4.0914344094733295E-4</v>
      </c>
      <c r="T137">
        <f t="shared" si="29"/>
        <v>4.0006326690281157E-6</v>
      </c>
      <c r="U137">
        <f t="shared" si="30"/>
        <v>4.2000070281932305E-4</v>
      </c>
      <c r="W137" s="1"/>
    </row>
    <row r="138" spans="1:23" x14ac:dyDescent="0.25">
      <c r="A138" s="7"/>
      <c r="B138">
        <f t="shared" si="31"/>
        <v>9.6999999999999815</v>
      </c>
      <c r="C138">
        <f t="shared" si="16"/>
        <v>-334.13872449805569</v>
      </c>
      <c r="D138">
        <f t="shared" si="17"/>
        <v>-289.372623803446</v>
      </c>
      <c r="E138" s="2">
        <f t="shared" si="18"/>
        <v>-60.64093625688119</v>
      </c>
      <c r="F138">
        <f t="shared" si="22"/>
        <v>0</v>
      </c>
      <c r="G138">
        <f t="shared" si="23"/>
        <v>-588.21708169174644</v>
      </c>
      <c r="H138">
        <f t="shared" si="19"/>
        <v>2806.914450893421</v>
      </c>
      <c r="I138" s="2">
        <f t="shared" si="24"/>
        <v>2867.8856444824069</v>
      </c>
      <c r="J138" s="41">
        <f t="shared" si="25"/>
        <v>295.65831386416619</v>
      </c>
      <c r="K138">
        <f t="shared" si="26"/>
        <v>0.74323334262839169</v>
      </c>
      <c r="L138">
        <f t="shared" si="27"/>
        <v>0</v>
      </c>
      <c r="M138" s="41">
        <f t="shared" si="28"/>
        <v>0.74323334262839169</v>
      </c>
      <c r="N138" s="5">
        <f t="shared" si="20"/>
        <v>2.3597634420925505E-8</v>
      </c>
      <c r="O138" s="4">
        <f>SUM($N$41:N138)*0.1+$N$8</f>
        <v>1.055628408662535E-6</v>
      </c>
      <c r="P138" s="4">
        <f>SUM($O$41:O138)+0</f>
        <v>9.5935737485863647E-5</v>
      </c>
      <c r="Q138" s="5">
        <f t="shared" si="21"/>
        <v>-1.1260560620323311E-7</v>
      </c>
      <c r="R138" s="4">
        <f>SUM($Q$41:Q138)*0.1+$T$8</f>
        <v>3.8482325296041577E-6</v>
      </c>
      <c r="S138" s="4">
        <f>SUM($R$41:R138)+0</f>
        <v>4.1299167347693712E-4</v>
      </c>
      <c r="T138">
        <f t="shared" si="29"/>
        <v>3.9903940831801323E-6</v>
      </c>
      <c r="U138">
        <f t="shared" si="30"/>
        <v>4.2398795748020674E-4</v>
      </c>
      <c r="W138" s="1"/>
    </row>
    <row r="139" spans="1:23" x14ac:dyDescent="0.25">
      <c r="A139" s="7"/>
      <c r="B139">
        <f t="shared" si="31"/>
        <v>9.7999999999999812</v>
      </c>
      <c r="C139">
        <f t="shared" si="16"/>
        <v>-334.13872449805569</v>
      </c>
      <c r="D139">
        <f t="shared" si="17"/>
        <v>-289.372623803446</v>
      </c>
      <c r="E139" s="2">
        <f t="shared" si="18"/>
        <v>-60.64093625688119</v>
      </c>
      <c r="F139">
        <f t="shared" si="22"/>
        <v>0</v>
      </c>
      <c r="G139">
        <f t="shared" si="23"/>
        <v>-594.28117531743453</v>
      </c>
      <c r="H139">
        <f t="shared" si="19"/>
        <v>2835.8517132737652</v>
      </c>
      <c r="I139" s="2">
        <f t="shared" si="24"/>
        <v>2897.4514758688229</v>
      </c>
      <c r="J139" s="41">
        <f t="shared" si="25"/>
        <v>295.65831386416619</v>
      </c>
      <c r="K139">
        <f t="shared" si="26"/>
        <v>0.75089554203693165</v>
      </c>
      <c r="L139">
        <f t="shared" si="27"/>
        <v>0</v>
      </c>
      <c r="M139" s="41">
        <f t="shared" si="28"/>
        <v>0.75089554203693165</v>
      </c>
      <c r="N139" s="5">
        <f t="shared" si="20"/>
        <v>2.3840909002584528E-8</v>
      </c>
      <c r="O139" s="4">
        <f>SUM($N$41:N139)*0.1+$N$8</f>
        <v>1.0580124995627935E-6</v>
      </c>
      <c r="P139" s="4">
        <f>SUM($O$41:O139)+0</f>
        <v>9.6993749985426435E-5</v>
      </c>
      <c r="Q139" s="5">
        <f t="shared" si="21"/>
        <v>-1.1376648874141077E-7</v>
      </c>
      <c r="R139" s="4">
        <f>SUM($Q$41:Q139)*0.1+$T$8</f>
        <v>3.8368558807300167E-6</v>
      </c>
      <c r="S139" s="4">
        <f>SUM($R$41:R139)+0</f>
        <v>4.1682852935766713E-4</v>
      </c>
      <c r="T139">
        <f t="shared" si="29"/>
        <v>3.9800569717936979E-6</v>
      </c>
      <c r="U139">
        <f t="shared" si="30"/>
        <v>4.2796473034902184E-4</v>
      </c>
      <c r="W139" s="1"/>
    </row>
    <row r="140" spans="1:23" x14ac:dyDescent="0.25">
      <c r="A140" s="7"/>
      <c r="B140">
        <f t="shared" si="31"/>
        <v>9.8999999999999808</v>
      </c>
      <c r="C140">
        <f t="shared" si="16"/>
        <v>-334.13872449805569</v>
      </c>
      <c r="D140">
        <f t="shared" si="17"/>
        <v>-289.372623803446</v>
      </c>
      <c r="E140" s="2">
        <f t="shared" si="18"/>
        <v>-60.64093625688119</v>
      </c>
      <c r="F140">
        <f t="shared" si="22"/>
        <v>0</v>
      </c>
      <c r="G140">
        <f t="shared" si="23"/>
        <v>-600.34526894312262</v>
      </c>
      <c r="H140">
        <f t="shared" si="19"/>
        <v>2864.7889756541099</v>
      </c>
      <c r="I140" s="2">
        <f t="shared" si="24"/>
        <v>2927.0173072552398</v>
      </c>
      <c r="J140" s="41">
        <f t="shared" si="25"/>
        <v>295.65831386416619</v>
      </c>
      <c r="K140">
        <f t="shared" si="26"/>
        <v>0.75855774144547183</v>
      </c>
      <c r="L140">
        <f t="shared" si="27"/>
        <v>0</v>
      </c>
      <c r="M140" s="41">
        <f t="shared" si="28"/>
        <v>0.75855774144547183</v>
      </c>
      <c r="N140" s="5">
        <f t="shared" si="20"/>
        <v>2.4084183584243554E-8</v>
      </c>
      <c r="O140" s="4">
        <f>SUM($N$41:N140)*0.1+$N$8</f>
        <v>1.0604209179212178E-6</v>
      </c>
      <c r="P140" s="4">
        <f>SUM($O$41:O140)+0</f>
        <v>9.8054170903347647E-5</v>
      </c>
      <c r="Q140" s="5">
        <f t="shared" si="21"/>
        <v>-1.1492737127958843E-7</v>
      </c>
      <c r="R140" s="4">
        <f>SUM($Q$41:Q140)*0.1+$T$8</f>
        <v>3.8253631436020571E-6</v>
      </c>
      <c r="S140" s="4">
        <f>SUM($R$41:R140)+0</f>
        <v>4.2065389250126918E-4</v>
      </c>
      <c r="T140">
        <f t="shared" si="29"/>
        <v>3.9696216071048747E-6</v>
      </c>
      <c r="U140">
        <f t="shared" si="30"/>
        <v>4.3193091774960056E-4</v>
      </c>
      <c r="W140" s="1"/>
    </row>
    <row r="141" spans="1:23" x14ac:dyDescent="0.25">
      <c r="A141" s="7"/>
      <c r="B141">
        <f t="shared" si="31"/>
        <v>9.9999999999999805</v>
      </c>
      <c r="C141">
        <f t="shared" si="16"/>
        <v>-334.13872449805569</v>
      </c>
      <c r="D141">
        <f t="shared" si="17"/>
        <v>-289.372623803446</v>
      </c>
      <c r="E141" s="2">
        <f t="shared" si="18"/>
        <v>-60.64093625688119</v>
      </c>
      <c r="F141">
        <f t="shared" si="22"/>
        <v>0</v>
      </c>
      <c r="G141">
        <f t="shared" si="23"/>
        <v>-606.40936256881071</v>
      </c>
      <c r="H141">
        <f t="shared" si="19"/>
        <v>2893.7262380344546</v>
      </c>
      <c r="I141" s="2">
        <f t="shared" si="24"/>
        <v>2956.5831386416567</v>
      </c>
      <c r="J141" s="41">
        <f t="shared" si="25"/>
        <v>295.65831386416619</v>
      </c>
      <c r="K141">
        <f t="shared" si="26"/>
        <v>0.76621994085401202</v>
      </c>
      <c r="L141">
        <f t="shared" si="27"/>
        <v>0</v>
      </c>
      <c r="M141" s="41">
        <f t="shared" si="28"/>
        <v>0.76621994085401202</v>
      </c>
      <c r="N141" s="5">
        <f t="shared" si="20"/>
        <v>2.432745816590258E-8</v>
      </c>
      <c r="O141" s="4">
        <f>SUM($N$41:N141)*0.1+$N$8</f>
        <v>1.0628536637378082E-6</v>
      </c>
      <c r="P141" s="4">
        <f>SUM($O$41:O141)+0</f>
        <v>9.911702456708546E-5</v>
      </c>
      <c r="Q141" s="5">
        <f t="shared" si="21"/>
        <v>-1.160882538177661E-7</v>
      </c>
      <c r="R141" s="4">
        <f>SUM($Q$41:Q141)*0.1+$T$8</f>
        <v>3.813754318220281E-6</v>
      </c>
      <c r="S141" s="4">
        <f>SUM($R$41:R141)+0</f>
        <v>4.2446764681948945E-4</v>
      </c>
      <c r="T141">
        <f t="shared" si="29"/>
        <v>3.9590882675515987E-6</v>
      </c>
      <c r="U141">
        <f t="shared" si="30"/>
        <v>4.3588641611721173E-4</v>
      </c>
      <c r="W141" s="1"/>
    </row>
    <row r="142" spans="1:23" x14ac:dyDescent="0.25">
      <c r="A142" s="7"/>
      <c r="B142">
        <f t="shared" si="31"/>
        <v>10.09999999999998</v>
      </c>
      <c r="C142">
        <f t="shared" si="16"/>
        <v>-334.13872449805569</v>
      </c>
      <c r="D142">
        <f t="shared" si="17"/>
        <v>-289.372623803446</v>
      </c>
      <c r="E142" s="2">
        <f t="shared" si="18"/>
        <v>-60.64093625688119</v>
      </c>
      <c r="F142">
        <f t="shared" si="22"/>
        <v>0</v>
      </c>
      <c r="G142">
        <f t="shared" si="23"/>
        <v>-612.47345619449879</v>
      </c>
      <c r="H142">
        <f t="shared" si="19"/>
        <v>2922.6635004147988</v>
      </c>
      <c r="I142" s="2">
        <f t="shared" si="24"/>
        <v>2986.1489700280727</v>
      </c>
      <c r="J142" s="41">
        <f t="shared" si="25"/>
        <v>295.65831386416619</v>
      </c>
      <c r="K142">
        <f t="shared" si="26"/>
        <v>0.77388214026255209</v>
      </c>
      <c r="L142">
        <f t="shared" si="27"/>
        <v>0</v>
      </c>
      <c r="M142" s="41">
        <f t="shared" si="28"/>
        <v>0.77388214026255209</v>
      </c>
      <c r="N142" s="5">
        <f t="shared" si="20"/>
        <v>2.4570732747561606E-8</v>
      </c>
      <c r="O142" s="4">
        <f>SUM($N$41:N142)*0.1+$N$8</f>
        <v>1.0653107370125643E-6</v>
      </c>
      <c r="P142" s="4">
        <f>SUM($O$41:O142)+0</f>
        <v>1.0018233530409803E-4</v>
      </c>
      <c r="Q142" s="5">
        <f t="shared" si="21"/>
        <v>-1.1724913635594374E-7</v>
      </c>
      <c r="R142" s="4">
        <f>SUM($Q$41:Q142)*0.1+$T$8</f>
        <v>3.8020294045846866E-6</v>
      </c>
      <c r="S142" s="4">
        <f>SUM($R$41:R142)+0</f>
        <v>4.2826967622407413E-4</v>
      </c>
      <c r="T142">
        <f t="shared" si="29"/>
        <v>3.9484572379248128E-6</v>
      </c>
      <c r="U142">
        <f t="shared" si="30"/>
        <v>4.3983112200031503E-4</v>
      </c>
      <c r="W142" s="1"/>
    </row>
    <row r="143" spans="1:23" x14ac:dyDescent="0.25">
      <c r="A143" s="7"/>
      <c r="B143">
        <f t="shared" si="31"/>
        <v>10.19999999999998</v>
      </c>
      <c r="C143">
        <f t="shared" si="16"/>
        <v>-334.13872449805569</v>
      </c>
      <c r="D143">
        <f t="shared" si="17"/>
        <v>-289.372623803446</v>
      </c>
      <c r="E143" s="2">
        <f t="shared" si="18"/>
        <v>-60.64093625688119</v>
      </c>
      <c r="F143">
        <f t="shared" si="22"/>
        <v>0</v>
      </c>
      <c r="G143">
        <f t="shared" si="23"/>
        <v>-618.53754982018688</v>
      </c>
      <c r="H143">
        <f t="shared" si="19"/>
        <v>2951.6007627951435</v>
      </c>
      <c r="I143" s="2">
        <f t="shared" si="24"/>
        <v>3015.7148014144896</v>
      </c>
      <c r="J143" s="41">
        <f t="shared" si="25"/>
        <v>295.65831386416619</v>
      </c>
      <c r="K143">
        <f t="shared" si="26"/>
        <v>0.78154433967109227</v>
      </c>
      <c r="L143">
        <f t="shared" si="27"/>
        <v>0</v>
      </c>
      <c r="M143" s="41">
        <f t="shared" si="28"/>
        <v>0.78154433967109227</v>
      </c>
      <c r="N143" s="5">
        <f t="shared" si="20"/>
        <v>2.4814007329220629E-8</v>
      </c>
      <c r="O143" s="4">
        <f>SUM($N$41:N143)*0.1+$N$8</f>
        <v>1.0677921377454863E-6</v>
      </c>
      <c r="P143" s="4">
        <f>SUM($O$41:O143)+0</f>
        <v>1.0125012744184352E-4</v>
      </c>
      <c r="Q143" s="5">
        <f t="shared" si="21"/>
        <v>-1.1841001889412141E-7</v>
      </c>
      <c r="R143" s="4">
        <f>SUM($Q$41:Q143)*0.1+$T$8</f>
        <v>3.7901884026952745E-6</v>
      </c>
      <c r="S143" s="4">
        <f>SUM($R$41:R143)+0</f>
        <v>4.3205986462676942E-4</v>
      </c>
      <c r="T143">
        <f t="shared" si="29"/>
        <v>3.937728809524195E-6</v>
      </c>
      <c r="U143">
        <f t="shared" si="30"/>
        <v>4.4376493206233847E-4</v>
      </c>
      <c r="W143" s="1"/>
    </row>
    <row r="144" spans="1:23" x14ac:dyDescent="0.25">
      <c r="A144" s="7"/>
      <c r="B144">
        <f t="shared" si="31"/>
        <v>10.299999999999979</v>
      </c>
      <c r="C144">
        <f t="shared" si="16"/>
        <v>-334.13872449805569</v>
      </c>
      <c r="D144">
        <f t="shared" si="17"/>
        <v>-289.372623803446</v>
      </c>
      <c r="E144" s="2">
        <f t="shared" si="18"/>
        <v>-60.64093625688119</v>
      </c>
      <c r="F144">
        <f t="shared" si="22"/>
        <v>0</v>
      </c>
      <c r="G144">
        <f t="shared" si="23"/>
        <v>-624.60164344587497</v>
      </c>
      <c r="H144">
        <f t="shared" si="19"/>
        <v>2980.5380251754877</v>
      </c>
      <c r="I144" s="2">
        <f t="shared" si="24"/>
        <v>3045.2806328009056</v>
      </c>
      <c r="J144" s="41">
        <f t="shared" si="25"/>
        <v>295.65831386416619</v>
      </c>
      <c r="K144">
        <f t="shared" si="26"/>
        <v>0.78920653907963223</v>
      </c>
      <c r="L144">
        <f t="shared" si="27"/>
        <v>0</v>
      </c>
      <c r="M144" s="41">
        <f t="shared" si="28"/>
        <v>0.78920653907963223</v>
      </c>
      <c r="N144" s="5">
        <f t="shared" si="20"/>
        <v>2.5057281910879655E-8</v>
      </c>
      <c r="O144" s="4">
        <f>SUM($N$41:N144)*0.1+$N$8</f>
        <v>1.0702978659365744E-6</v>
      </c>
      <c r="P144" s="4">
        <f>SUM($O$41:O144)+0</f>
        <v>1.0232042530778009E-4</v>
      </c>
      <c r="Q144" s="5">
        <f t="shared" si="21"/>
        <v>-1.1957090143229906E-7</v>
      </c>
      <c r="R144" s="4">
        <f>SUM($Q$41:Q144)*0.1+$T$8</f>
        <v>3.7782313125520446E-6</v>
      </c>
      <c r="S144" s="4">
        <f>SUM($R$41:R144)+0</f>
        <v>4.3583809593932145E-4</v>
      </c>
      <c r="T144">
        <f t="shared" si="29"/>
        <v>3.9269032803186187E-6</v>
      </c>
      <c r="U144">
        <f t="shared" si="30"/>
        <v>4.4768774308347794E-4</v>
      </c>
      <c r="W144" s="1"/>
    </row>
    <row r="145" spans="1:23" x14ac:dyDescent="0.25">
      <c r="A145" s="7"/>
      <c r="B145">
        <f t="shared" si="31"/>
        <v>10.399999999999979</v>
      </c>
      <c r="C145">
        <f t="shared" si="16"/>
        <v>-334.13872449805569</v>
      </c>
      <c r="D145">
        <f t="shared" si="17"/>
        <v>-289.372623803446</v>
      </c>
      <c r="E145" s="2">
        <f t="shared" si="18"/>
        <v>-60.64093625688119</v>
      </c>
      <c r="F145">
        <f t="shared" si="22"/>
        <v>0</v>
      </c>
      <c r="G145">
        <f t="shared" si="23"/>
        <v>-630.66573707156306</v>
      </c>
      <c r="H145">
        <f t="shared" si="19"/>
        <v>3009.4752875558324</v>
      </c>
      <c r="I145" s="2">
        <f t="shared" si="24"/>
        <v>3074.8464641873225</v>
      </c>
      <c r="J145" s="41">
        <f t="shared" si="25"/>
        <v>295.65831386416619</v>
      </c>
      <c r="K145">
        <f t="shared" si="26"/>
        <v>0.79686873848817241</v>
      </c>
      <c r="L145">
        <f t="shared" si="27"/>
        <v>0</v>
      </c>
      <c r="M145" s="41">
        <f t="shared" si="28"/>
        <v>0.79686873848817241</v>
      </c>
      <c r="N145" s="5">
        <f t="shared" si="20"/>
        <v>2.5300556492538681E-8</v>
      </c>
      <c r="O145" s="4">
        <f>SUM($N$41:N145)*0.1+$N$8</f>
        <v>1.0728279215858282E-6</v>
      </c>
      <c r="P145" s="4">
        <f>SUM($O$41:O145)+0</f>
        <v>1.0339325322936592E-4</v>
      </c>
      <c r="Q145" s="5">
        <f t="shared" si="21"/>
        <v>-1.2073178397047673E-7</v>
      </c>
      <c r="R145" s="4">
        <f>SUM($Q$41:Q145)*0.1+$T$8</f>
        <v>3.7661581341549969E-6</v>
      </c>
      <c r="S145" s="4">
        <f>SUM($R$41:R145)+0</f>
        <v>4.3960425407347647E-4</v>
      </c>
      <c r="T145">
        <f t="shared" si="29"/>
        <v>3.915980955111505E-6</v>
      </c>
      <c r="U145">
        <f t="shared" si="30"/>
        <v>4.5159945196252113E-4</v>
      </c>
      <c r="W145" s="1"/>
    </row>
    <row r="146" spans="1:23" x14ac:dyDescent="0.25">
      <c r="A146" s="7"/>
      <c r="B146">
        <f t="shared" si="31"/>
        <v>10.499999999999979</v>
      </c>
      <c r="C146">
        <f t="shared" si="16"/>
        <v>-334.13872449805569</v>
      </c>
      <c r="D146">
        <f t="shared" si="17"/>
        <v>-289.372623803446</v>
      </c>
      <c r="E146" s="2">
        <f t="shared" si="18"/>
        <v>-60.64093625688119</v>
      </c>
      <c r="F146">
        <f t="shared" si="22"/>
        <v>0</v>
      </c>
      <c r="G146">
        <f t="shared" si="23"/>
        <v>-636.72983069725126</v>
      </c>
      <c r="H146">
        <f t="shared" si="19"/>
        <v>3038.4125499361767</v>
      </c>
      <c r="I146" s="2">
        <f t="shared" si="24"/>
        <v>3104.4122955737384</v>
      </c>
      <c r="J146" s="41">
        <f t="shared" si="25"/>
        <v>295.65831386416619</v>
      </c>
      <c r="K146">
        <f t="shared" si="26"/>
        <v>0.80453093789671237</v>
      </c>
      <c r="L146">
        <f t="shared" si="27"/>
        <v>0</v>
      </c>
      <c r="M146" s="41">
        <f t="shared" si="28"/>
        <v>0.80453093789671237</v>
      </c>
      <c r="N146" s="5">
        <f t="shared" si="20"/>
        <v>2.554383107419771E-8</v>
      </c>
      <c r="O146" s="4">
        <f>SUM($N$41:N146)*0.1+$N$8</f>
        <v>1.0753823046932481E-6</v>
      </c>
      <c r="P146" s="4">
        <f>SUM($O$41:O146)+0</f>
        <v>1.0446863553405917E-4</v>
      </c>
      <c r="Q146" s="5">
        <f t="shared" si="21"/>
        <v>-1.2189266650865437E-7</v>
      </c>
      <c r="R146" s="4">
        <f>SUM($Q$41:Q146)*0.1+$T$8</f>
        <v>3.7539688675041314E-6</v>
      </c>
      <c r="S146" s="4">
        <f>SUM($R$41:R146)+0</f>
        <v>4.433582229409806E-4</v>
      </c>
      <c r="T146">
        <f t="shared" si="29"/>
        <v>3.9049621457112249E-6</v>
      </c>
      <c r="U146">
        <f t="shared" si="30"/>
        <v>4.5549995571869412E-4</v>
      </c>
      <c r="W146" s="1"/>
    </row>
    <row r="147" spans="1:23" x14ac:dyDescent="0.25">
      <c r="A147" s="7"/>
      <c r="B147">
        <f t="shared" si="31"/>
        <v>10.599999999999978</v>
      </c>
      <c r="C147">
        <f t="shared" si="16"/>
        <v>-334.13872449805569</v>
      </c>
      <c r="D147">
        <f t="shared" si="17"/>
        <v>-289.372623803446</v>
      </c>
      <c r="E147" s="2">
        <f t="shared" si="18"/>
        <v>-60.64093625688119</v>
      </c>
      <c r="F147">
        <f t="shared" si="22"/>
        <v>0</v>
      </c>
      <c r="G147">
        <f t="shared" si="23"/>
        <v>-642.79392432293935</v>
      </c>
      <c r="H147">
        <f t="shared" si="19"/>
        <v>3067.3498123165214</v>
      </c>
      <c r="I147" s="2">
        <f t="shared" si="24"/>
        <v>3133.9781269601554</v>
      </c>
      <c r="J147" s="41">
        <f t="shared" si="25"/>
        <v>295.65831386416619</v>
      </c>
      <c r="K147">
        <f t="shared" si="26"/>
        <v>0.81219313730525255</v>
      </c>
      <c r="L147">
        <f t="shared" si="27"/>
        <v>0</v>
      </c>
      <c r="M147" s="41">
        <f t="shared" si="28"/>
        <v>0.81219313730525255</v>
      </c>
      <c r="N147" s="5">
        <f t="shared" si="20"/>
        <v>2.5787105655856736E-8</v>
      </c>
      <c r="O147" s="4">
        <f>SUM($N$41:N147)*0.1+$N$8</f>
        <v>1.0779610152588336E-6</v>
      </c>
      <c r="P147" s="4">
        <f>SUM($O$41:O147)+0</f>
        <v>1.05546596549318E-4</v>
      </c>
      <c r="Q147" s="5">
        <f t="shared" si="21"/>
        <v>-1.2305354904683204E-7</v>
      </c>
      <c r="R147" s="4">
        <f>SUM($Q$41:Q147)*0.1+$T$8</f>
        <v>3.7416635125994481E-6</v>
      </c>
      <c r="S147" s="4">
        <f>SUM($R$41:R147)+0</f>
        <v>4.4709988645358004E-4</v>
      </c>
      <c r="T147">
        <f t="shared" si="29"/>
        <v>3.8938471711067312E-6</v>
      </c>
      <c r="U147">
        <f t="shared" si="30"/>
        <v>4.5938915149353353E-4</v>
      </c>
      <c r="W147" s="1"/>
    </row>
    <row r="148" spans="1:23" x14ac:dyDescent="0.25">
      <c r="A148" s="7"/>
      <c r="B148">
        <f t="shared" si="31"/>
        <v>10.699999999999978</v>
      </c>
      <c r="C148">
        <f t="shared" si="16"/>
        <v>-334.13872449805569</v>
      </c>
      <c r="D148">
        <f t="shared" si="17"/>
        <v>-289.372623803446</v>
      </c>
      <c r="E148" s="2">
        <f t="shared" si="18"/>
        <v>-60.64093625688119</v>
      </c>
      <c r="F148">
        <f t="shared" si="22"/>
        <v>0</v>
      </c>
      <c r="G148">
        <f t="shared" si="23"/>
        <v>-648.85801794862743</v>
      </c>
      <c r="H148">
        <f t="shared" si="19"/>
        <v>3096.2870746968661</v>
      </c>
      <c r="I148" s="2">
        <f t="shared" si="24"/>
        <v>3163.5439583465723</v>
      </c>
      <c r="J148" s="41">
        <f t="shared" si="25"/>
        <v>295.65831386416619</v>
      </c>
      <c r="K148">
        <f t="shared" si="26"/>
        <v>0.81985533671379285</v>
      </c>
      <c r="L148">
        <f t="shared" si="27"/>
        <v>0</v>
      </c>
      <c r="M148" s="41">
        <f t="shared" si="28"/>
        <v>0.81985533671379285</v>
      </c>
      <c r="N148" s="5">
        <f t="shared" si="20"/>
        <v>2.6030380237515759E-8</v>
      </c>
      <c r="O148" s="4">
        <f>SUM($N$41:N148)*0.1+$N$8</f>
        <v>1.0805640532825852E-6</v>
      </c>
      <c r="P148" s="4">
        <f>SUM($O$41:O148)+0</f>
        <v>1.0662716060260058E-4</v>
      </c>
      <c r="Q148" s="5">
        <f t="shared" si="21"/>
        <v>-1.2421443158500972E-7</v>
      </c>
      <c r="R148" s="4">
        <f>SUM($Q$41:Q148)*0.1+$T$8</f>
        <v>3.729242069440947E-6</v>
      </c>
      <c r="S148" s="4">
        <f>SUM($R$41:R148)+0</f>
        <v>4.5082912852302098E-4</v>
      </c>
      <c r="T148">
        <f t="shared" si="29"/>
        <v>3.8826363576485871E-6</v>
      </c>
      <c r="U148">
        <f t="shared" si="30"/>
        <v>4.6326693655278199E-4</v>
      </c>
      <c r="W148" s="1"/>
    </row>
    <row r="149" spans="1:23" x14ac:dyDescent="0.25">
      <c r="A149" s="7"/>
      <c r="B149">
        <f t="shared" si="31"/>
        <v>10.799999999999978</v>
      </c>
      <c r="C149">
        <f t="shared" si="16"/>
        <v>-334.13872449805569</v>
      </c>
      <c r="D149">
        <f t="shared" si="17"/>
        <v>-289.372623803446</v>
      </c>
      <c r="E149" s="2">
        <f t="shared" si="18"/>
        <v>-60.64093625688119</v>
      </c>
      <c r="F149">
        <f t="shared" si="22"/>
        <v>0</v>
      </c>
      <c r="G149">
        <f t="shared" si="23"/>
        <v>-654.92211157431552</v>
      </c>
      <c r="H149">
        <f t="shared" si="19"/>
        <v>3125.2243370772103</v>
      </c>
      <c r="I149" s="2">
        <f t="shared" si="24"/>
        <v>3193.1097897329882</v>
      </c>
      <c r="J149" s="41">
        <f t="shared" si="25"/>
        <v>295.65831386416619</v>
      </c>
      <c r="K149">
        <f t="shared" si="26"/>
        <v>0.82751753612233281</v>
      </c>
      <c r="L149">
        <f t="shared" si="27"/>
        <v>0</v>
      </c>
      <c r="M149" s="41">
        <f t="shared" si="28"/>
        <v>0.82751753612233281</v>
      </c>
      <c r="N149" s="5">
        <f t="shared" si="20"/>
        <v>2.6273654819174784E-8</v>
      </c>
      <c r="O149" s="4">
        <f>SUM($N$41:N149)*0.1+$N$8</f>
        <v>1.0831914187645028E-6</v>
      </c>
      <c r="P149" s="4">
        <f>SUM($O$41:O149)+0</f>
        <v>1.0771035202136508E-4</v>
      </c>
      <c r="Q149" s="5">
        <f t="shared" si="21"/>
        <v>-1.2537531412318736E-7</v>
      </c>
      <c r="R149" s="4">
        <f>SUM($Q$41:Q149)*0.1+$T$8</f>
        <v>3.7167045380286285E-6</v>
      </c>
      <c r="S149" s="4">
        <f>SUM($R$41:R149)+0</f>
        <v>4.5454583306104961E-4</v>
      </c>
      <c r="T149">
        <f t="shared" si="29"/>
        <v>3.8713300392355674E-6</v>
      </c>
      <c r="U149">
        <f t="shared" si="30"/>
        <v>4.6713320828831037E-4</v>
      </c>
      <c r="W149" s="1"/>
    </row>
    <row r="150" spans="1:23" x14ac:dyDescent="0.25">
      <c r="A150" s="7"/>
      <c r="B150">
        <f t="shared" si="31"/>
        <v>10.899999999999977</v>
      </c>
      <c r="C150">
        <f t="shared" si="16"/>
        <v>-334.13872449805569</v>
      </c>
      <c r="D150">
        <f t="shared" si="17"/>
        <v>-289.372623803446</v>
      </c>
      <c r="E150" s="2">
        <f t="shared" si="18"/>
        <v>-60.64093625688119</v>
      </c>
      <c r="F150">
        <f t="shared" si="22"/>
        <v>0</v>
      </c>
      <c r="G150">
        <f t="shared" si="23"/>
        <v>-660.98620520000361</v>
      </c>
      <c r="H150">
        <f t="shared" si="19"/>
        <v>3154.161599457555</v>
      </c>
      <c r="I150" s="2">
        <f t="shared" si="24"/>
        <v>3222.6756211194047</v>
      </c>
      <c r="J150" s="41">
        <f t="shared" si="25"/>
        <v>295.65831386416619</v>
      </c>
      <c r="K150">
        <f t="shared" si="26"/>
        <v>0.83517973553087288</v>
      </c>
      <c r="L150">
        <f t="shared" si="27"/>
        <v>0</v>
      </c>
      <c r="M150" s="41">
        <f t="shared" si="28"/>
        <v>0.83517973553087288</v>
      </c>
      <c r="N150" s="5">
        <f t="shared" si="20"/>
        <v>2.651692940083381E-8</v>
      </c>
      <c r="O150" s="4">
        <f>SUM($N$41:N150)*0.1+$N$8</f>
        <v>1.0858431117045862E-6</v>
      </c>
      <c r="P150" s="4">
        <f>SUM($O$41:O150)+0</f>
        <v>1.0879619513306968E-4</v>
      </c>
      <c r="Q150" s="5">
        <f t="shared" si="21"/>
        <v>-1.2653619666136503E-7</v>
      </c>
      <c r="R150" s="4">
        <f>SUM($Q$41:Q150)*0.1+$T$8</f>
        <v>3.7040509183624919E-6</v>
      </c>
      <c r="S150" s="4">
        <f>SUM($R$41:R150)+0</f>
        <v>4.5824988397941211E-4</v>
      </c>
      <c r="T150">
        <f t="shared" si="29"/>
        <v>3.8599285575070325E-6</v>
      </c>
      <c r="U150">
        <f t="shared" si="30"/>
        <v>4.7098786422006419E-4</v>
      </c>
      <c r="W150" s="1"/>
    </row>
    <row r="151" spans="1:23" x14ac:dyDescent="0.25">
      <c r="A151" s="7"/>
      <c r="B151">
        <f t="shared" si="31"/>
        <v>10.999999999999977</v>
      </c>
      <c r="C151">
        <f t="shared" si="16"/>
        <v>-334.13872449805569</v>
      </c>
      <c r="D151">
        <f t="shared" si="17"/>
        <v>-289.372623803446</v>
      </c>
      <c r="E151" s="2">
        <f t="shared" si="18"/>
        <v>-60.64093625688119</v>
      </c>
      <c r="F151">
        <f t="shared" si="22"/>
        <v>0</v>
      </c>
      <c r="G151">
        <f t="shared" si="23"/>
        <v>-667.0502988256917</v>
      </c>
      <c r="H151">
        <f t="shared" si="19"/>
        <v>3183.0988618378992</v>
      </c>
      <c r="I151" s="2">
        <f t="shared" si="24"/>
        <v>3252.2414525058216</v>
      </c>
      <c r="J151" s="41">
        <f t="shared" si="25"/>
        <v>295.65831386416619</v>
      </c>
      <c r="K151">
        <f t="shared" si="26"/>
        <v>0.84284193493941306</v>
      </c>
      <c r="L151">
        <f t="shared" si="27"/>
        <v>0</v>
      </c>
      <c r="M151" s="41">
        <f t="shared" si="28"/>
        <v>0.84284193493941306</v>
      </c>
      <c r="N151" s="5">
        <f t="shared" si="20"/>
        <v>2.6760203982492833E-8</v>
      </c>
      <c r="O151" s="4">
        <f>SUM($N$41:N151)*0.1+$N$8</f>
        <v>1.0885191321028355E-6</v>
      </c>
      <c r="P151" s="4">
        <f>SUM($O$41:O151)+0</f>
        <v>1.0988471426517251E-4</v>
      </c>
      <c r="Q151" s="5">
        <f t="shared" si="21"/>
        <v>-1.2769707919954268E-7</v>
      </c>
      <c r="R151" s="4">
        <f>SUM($Q$41:Q151)*0.1+$T$8</f>
        <v>3.6912812104425374E-6</v>
      </c>
      <c r="S151" s="4">
        <f>SUM($R$41:R151)+0</f>
        <v>4.6194116518985463E-4</v>
      </c>
      <c r="T151">
        <f t="shared" si="29"/>
        <v>3.848432262041263E-6</v>
      </c>
      <c r="U151">
        <f t="shared" si="30"/>
        <v>4.7483080199803719E-4</v>
      </c>
      <c r="W151" s="1"/>
    </row>
    <row r="152" spans="1:23" x14ac:dyDescent="0.25">
      <c r="A152" s="7"/>
      <c r="B152">
        <f t="shared" si="31"/>
        <v>11.099999999999977</v>
      </c>
      <c r="C152">
        <f t="shared" si="16"/>
        <v>-334.13872449805569</v>
      </c>
      <c r="D152">
        <f t="shared" si="17"/>
        <v>-289.372623803446</v>
      </c>
      <c r="E152" s="2">
        <f t="shared" si="18"/>
        <v>-60.64093625688119</v>
      </c>
      <c r="F152">
        <f t="shared" si="22"/>
        <v>0</v>
      </c>
      <c r="G152">
        <f t="shared" si="23"/>
        <v>-673.11439245137979</v>
      </c>
      <c r="H152">
        <f t="shared" si="19"/>
        <v>3212.0361242182439</v>
      </c>
      <c r="I152" s="2">
        <f t="shared" si="24"/>
        <v>3281.8072838922376</v>
      </c>
      <c r="J152" s="41">
        <f t="shared" si="25"/>
        <v>295.65831386416619</v>
      </c>
      <c r="K152">
        <f t="shared" si="26"/>
        <v>0.85050413434795302</v>
      </c>
      <c r="L152">
        <f t="shared" si="27"/>
        <v>0</v>
      </c>
      <c r="M152" s="41">
        <f t="shared" si="28"/>
        <v>0.85050413434795302</v>
      </c>
      <c r="N152" s="5">
        <f t="shared" si="20"/>
        <v>2.7003478564151859E-8</v>
      </c>
      <c r="O152" s="4">
        <f>SUM($N$41:N152)*0.1+$N$8</f>
        <v>1.0912194799592507E-6</v>
      </c>
      <c r="P152" s="4">
        <f>SUM($O$41:O152)+0</f>
        <v>1.1097593374513177E-4</v>
      </c>
      <c r="Q152" s="5">
        <f t="shared" si="21"/>
        <v>-1.2885796173772035E-7</v>
      </c>
      <c r="R152" s="4">
        <f>SUM($Q$41:Q152)*0.1+$T$8</f>
        <v>3.6783954142687656E-6</v>
      </c>
      <c r="S152" s="4">
        <f>SUM($R$41:R152)+0</f>
        <v>4.6561956060412341E-4</v>
      </c>
      <c r="T152">
        <f t="shared" si="29"/>
        <v>3.8368415105599585E-6</v>
      </c>
      <c r="U152">
        <f t="shared" si="30"/>
        <v>4.7866191940427099E-4</v>
      </c>
      <c r="W152" s="1"/>
    </row>
    <row r="153" spans="1:23" x14ac:dyDescent="0.25">
      <c r="A153" s="7"/>
      <c r="B153">
        <f t="shared" si="31"/>
        <v>11.199999999999976</v>
      </c>
      <c r="C153">
        <f t="shared" si="16"/>
        <v>-334.13872449805569</v>
      </c>
      <c r="D153">
        <f t="shared" si="17"/>
        <v>-289.372623803446</v>
      </c>
      <c r="E153" s="2">
        <f t="shared" si="18"/>
        <v>-60.64093625688119</v>
      </c>
      <c r="F153">
        <f t="shared" si="22"/>
        <v>0</v>
      </c>
      <c r="G153">
        <f t="shared" si="23"/>
        <v>-679.17848607706787</v>
      </c>
      <c r="H153">
        <f t="shared" si="19"/>
        <v>3240.9733865985881</v>
      </c>
      <c r="I153" s="2">
        <f t="shared" si="24"/>
        <v>3311.3731152786545</v>
      </c>
      <c r="J153" s="41">
        <f t="shared" si="25"/>
        <v>295.65831386416619</v>
      </c>
      <c r="K153">
        <f t="shared" si="26"/>
        <v>0.85816633375649332</v>
      </c>
      <c r="L153">
        <f t="shared" si="27"/>
        <v>0</v>
      </c>
      <c r="M153" s="41">
        <f t="shared" si="28"/>
        <v>0.85816633375649332</v>
      </c>
      <c r="N153" s="5">
        <f t="shared" si="20"/>
        <v>2.7246753145810885E-8</v>
      </c>
      <c r="O153" s="4">
        <f>SUM($N$41:N153)*0.1+$N$8</f>
        <v>1.0939441552738318E-6</v>
      </c>
      <c r="P153" s="4">
        <f>SUM($O$41:O153)+0</f>
        <v>1.120698779004056E-4</v>
      </c>
      <c r="Q153" s="5">
        <f t="shared" si="21"/>
        <v>-1.3001884427589799E-7</v>
      </c>
      <c r="R153" s="4">
        <f>SUM($Q$41:Q153)*0.1+$T$8</f>
        <v>3.6653935298411759E-6</v>
      </c>
      <c r="S153" s="4">
        <f>SUM($R$41:R153)+0</f>
        <v>4.6928495413396459E-4</v>
      </c>
      <c r="T153">
        <f t="shared" si="29"/>
        <v>3.8251566691391002E-6</v>
      </c>
      <c r="U153">
        <f t="shared" si="30"/>
        <v>4.8248111435488238E-4</v>
      </c>
      <c r="W153" s="1"/>
    </row>
    <row r="154" spans="1:23" x14ac:dyDescent="0.25">
      <c r="A154" s="7"/>
      <c r="B154">
        <f t="shared" si="31"/>
        <v>11.299999999999976</v>
      </c>
      <c r="C154">
        <f t="shared" si="16"/>
        <v>-334.13872449805569</v>
      </c>
      <c r="D154">
        <f t="shared" si="17"/>
        <v>-289.372623803446</v>
      </c>
      <c r="E154" s="2">
        <f t="shared" si="18"/>
        <v>-60.64093625688119</v>
      </c>
      <c r="F154">
        <f t="shared" si="22"/>
        <v>0</v>
      </c>
      <c r="G154">
        <f t="shared" si="23"/>
        <v>-685.24257970275596</v>
      </c>
      <c r="H154">
        <f t="shared" si="19"/>
        <v>3269.9106489789328</v>
      </c>
      <c r="I154" s="2">
        <f t="shared" si="24"/>
        <v>3340.9389466650709</v>
      </c>
      <c r="J154" s="41">
        <f t="shared" si="25"/>
        <v>295.65831386416619</v>
      </c>
      <c r="K154">
        <f t="shared" si="26"/>
        <v>0.86582853316503339</v>
      </c>
      <c r="L154">
        <f t="shared" si="27"/>
        <v>0</v>
      </c>
      <c r="M154" s="41">
        <f t="shared" si="28"/>
        <v>0.86582853316503339</v>
      </c>
      <c r="N154" s="5">
        <f t="shared" si="20"/>
        <v>2.7490027727469911E-8</v>
      </c>
      <c r="O154" s="4">
        <f>SUM($N$41:N154)*0.1+$N$8</f>
        <v>1.0966931580465787E-6</v>
      </c>
      <c r="P154" s="4">
        <f>SUM($O$41:O154)+0</f>
        <v>1.1316657105845217E-4</v>
      </c>
      <c r="Q154" s="5">
        <f t="shared" si="21"/>
        <v>-1.3117972681407566E-7</v>
      </c>
      <c r="R154" s="4">
        <f>SUM($Q$41:Q154)*0.1+$T$8</f>
        <v>3.6522755571597681E-6</v>
      </c>
      <c r="S154" s="4">
        <f>SUM($R$41:R154)+0</f>
        <v>4.7293722969112434E-4</v>
      </c>
      <c r="T154">
        <f t="shared" si="29"/>
        <v>3.813378112426418E-6</v>
      </c>
      <c r="U154">
        <f t="shared" si="30"/>
        <v>4.862882849021175E-4</v>
      </c>
      <c r="W154" s="1"/>
    </row>
    <row r="155" spans="1:23" x14ac:dyDescent="0.25">
      <c r="A155" s="7"/>
      <c r="B155">
        <f t="shared" si="31"/>
        <v>11.399999999999975</v>
      </c>
      <c r="C155">
        <f t="shared" si="16"/>
        <v>-334.13872449805569</v>
      </c>
      <c r="D155">
        <f t="shared" si="17"/>
        <v>-289.372623803446</v>
      </c>
      <c r="E155" s="2">
        <f t="shared" si="18"/>
        <v>-60.64093625688119</v>
      </c>
      <c r="F155">
        <f t="shared" si="22"/>
        <v>0</v>
      </c>
      <c r="G155">
        <f t="shared" si="23"/>
        <v>-691.30667332844405</v>
      </c>
      <c r="H155">
        <f t="shared" si="19"/>
        <v>3298.8479113592775</v>
      </c>
      <c r="I155" s="2">
        <f t="shared" si="24"/>
        <v>3370.5047780514874</v>
      </c>
      <c r="J155" s="41">
        <f t="shared" si="25"/>
        <v>295.65831386416619</v>
      </c>
      <c r="K155">
        <f t="shared" si="26"/>
        <v>0.87349073257357346</v>
      </c>
      <c r="L155">
        <f t="shared" si="27"/>
        <v>0</v>
      </c>
      <c r="M155" s="41">
        <f t="shared" si="28"/>
        <v>0.87349073257357346</v>
      </c>
      <c r="N155" s="5">
        <f t="shared" si="20"/>
        <v>2.7733302309128934E-8</v>
      </c>
      <c r="O155" s="4">
        <f>SUM($N$41:N155)*0.1+$N$8</f>
        <v>1.0994664882774916E-6</v>
      </c>
      <c r="P155" s="4">
        <f>SUM($O$41:O155)+0</f>
        <v>1.1426603754672966E-4</v>
      </c>
      <c r="Q155" s="5">
        <f t="shared" si="21"/>
        <v>-1.3234060935225333E-7</v>
      </c>
      <c r="R155" s="4">
        <f>SUM($Q$41:Q155)*0.1+$T$8</f>
        <v>3.6390414962245429E-6</v>
      </c>
      <c r="S155" s="4">
        <f>SUM($R$41:R155)+0</f>
        <v>4.7657627118734888E-4</v>
      </c>
      <c r="T155">
        <f t="shared" si="29"/>
        <v>3.8015062238656666E-6</v>
      </c>
      <c r="U155">
        <f t="shared" si="30"/>
        <v>4.900833292364352E-4</v>
      </c>
      <c r="W155" s="1"/>
    </row>
    <row r="156" spans="1:23" x14ac:dyDescent="0.25">
      <c r="A156" s="7"/>
      <c r="B156">
        <f t="shared" si="31"/>
        <v>11.499999999999975</v>
      </c>
      <c r="C156">
        <f t="shared" si="16"/>
        <v>-334.13872449805569</v>
      </c>
      <c r="D156">
        <f t="shared" si="17"/>
        <v>-289.372623803446</v>
      </c>
      <c r="E156" s="2">
        <f t="shared" si="18"/>
        <v>-60.64093625688119</v>
      </c>
      <c r="F156">
        <f t="shared" si="22"/>
        <v>0</v>
      </c>
      <c r="G156">
        <f t="shared" si="23"/>
        <v>-697.37076695413214</v>
      </c>
      <c r="H156">
        <f t="shared" si="19"/>
        <v>3327.7851737396218</v>
      </c>
      <c r="I156" s="2">
        <f t="shared" si="24"/>
        <v>3400.0706094379038</v>
      </c>
      <c r="J156" s="41">
        <f t="shared" si="25"/>
        <v>295.65831386416619</v>
      </c>
      <c r="K156">
        <f t="shared" si="26"/>
        <v>0.88115293198211353</v>
      </c>
      <c r="L156">
        <f t="shared" si="27"/>
        <v>0</v>
      </c>
      <c r="M156" s="41">
        <f t="shared" si="28"/>
        <v>0.88115293198211353</v>
      </c>
      <c r="N156" s="5">
        <f t="shared" si="20"/>
        <v>2.797657689078796E-8</v>
      </c>
      <c r="O156" s="4">
        <f>SUM($N$41:N156)*0.1+$N$8</f>
        <v>1.1022641459665703E-6</v>
      </c>
      <c r="P156" s="4">
        <f>SUM($O$41:O156)+0</f>
        <v>1.1536830169269623E-4</v>
      </c>
      <c r="Q156" s="5">
        <f t="shared" si="21"/>
        <v>-1.3350149189043098E-7</v>
      </c>
      <c r="R156" s="4">
        <f>SUM($Q$41:Q156)*0.1+$T$8</f>
        <v>3.6256913470354999E-6</v>
      </c>
      <c r="S156" s="4">
        <f>SUM($R$41:R156)+0</f>
        <v>4.8020196253438437E-4</v>
      </c>
      <c r="T156">
        <f t="shared" si="29"/>
        <v>3.7895413959279439E-6</v>
      </c>
      <c r="U156">
        <f t="shared" si="30"/>
        <v>4.9386614568861799E-4</v>
      </c>
      <c r="W156" s="1"/>
    </row>
    <row r="157" spans="1:23" x14ac:dyDescent="0.25">
      <c r="A157" s="7"/>
      <c r="B157">
        <f t="shared" si="31"/>
        <v>11.599999999999975</v>
      </c>
      <c r="C157">
        <f t="shared" si="16"/>
        <v>-334.13872449805569</v>
      </c>
      <c r="D157">
        <f t="shared" si="17"/>
        <v>-289.372623803446</v>
      </c>
      <c r="E157" s="2">
        <f t="shared" si="18"/>
        <v>-60.64093625688119</v>
      </c>
      <c r="F157">
        <f t="shared" si="22"/>
        <v>0</v>
      </c>
      <c r="G157">
        <f t="shared" si="23"/>
        <v>-703.43486057982022</v>
      </c>
      <c r="H157">
        <f t="shared" si="19"/>
        <v>3356.7224361199665</v>
      </c>
      <c r="I157" s="2">
        <f t="shared" si="24"/>
        <v>3429.6364408243207</v>
      </c>
      <c r="J157" s="41">
        <f t="shared" si="25"/>
        <v>295.65831386416619</v>
      </c>
      <c r="K157">
        <f t="shared" si="26"/>
        <v>0.88881513139065371</v>
      </c>
      <c r="L157">
        <f t="shared" si="27"/>
        <v>0</v>
      </c>
      <c r="M157" s="41">
        <f t="shared" si="28"/>
        <v>0.88881513139065371</v>
      </c>
      <c r="N157" s="5">
        <f t="shared" si="20"/>
        <v>2.8219851472446986E-8</v>
      </c>
      <c r="O157" s="4">
        <f>SUM($N$41:N157)*0.1+$N$8</f>
        <v>1.105086131113815E-6</v>
      </c>
      <c r="P157" s="4">
        <f>SUM($O$41:O157)+0</f>
        <v>1.1647338782381005E-4</v>
      </c>
      <c r="Q157" s="5">
        <f t="shared" si="21"/>
        <v>-1.3466237442860865E-7</v>
      </c>
      <c r="R157" s="4">
        <f>SUM($Q$41:Q157)*0.1+$T$8</f>
        <v>3.6122251095926387E-6</v>
      </c>
      <c r="S157" s="4">
        <f>SUM($R$41:R157)+0</f>
        <v>4.8381418764397702E-4</v>
      </c>
      <c r="T157">
        <f t="shared" si="29"/>
        <v>3.7774840303503139E-6</v>
      </c>
      <c r="U157">
        <f t="shared" si="30"/>
        <v>4.9763663273191317E-4</v>
      </c>
      <c r="W157" s="1"/>
    </row>
    <row r="158" spans="1:23" x14ac:dyDescent="0.25">
      <c r="A158" s="7"/>
      <c r="B158">
        <f t="shared" si="31"/>
        <v>11.699999999999974</v>
      </c>
      <c r="C158">
        <f t="shared" si="16"/>
        <v>-334.13872449805569</v>
      </c>
      <c r="D158">
        <f t="shared" si="17"/>
        <v>-289.372623803446</v>
      </c>
      <c r="E158" s="2">
        <f t="shared" si="18"/>
        <v>-60.64093625688119</v>
      </c>
      <c r="F158">
        <f t="shared" si="22"/>
        <v>0</v>
      </c>
      <c r="G158">
        <f t="shared" si="23"/>
        <v>-709.49895420550843</v>
      </c>
      <c r="H158">
        <f t="shared" si="19"/>
        <v>3385.6596985003107</v>
      </c>
      <c r="I158" s="2">
        <f t="shared" si="24"/>
        <v>3459.2022722107372</v>
      </c>
      <c r="J158" s="41">
        <f t="shared" si="25"/>
        <v>295.65831386416619</v>
      </c>
      <c r="K158">
        <f t="shared" si="26"/>
        <v>0.89647733079919378</v>
      </c>
      <c r="L158">
        <f t="shared" si="27"/>
        <v>0</v>
      </c>
      <c r="M158" s="41">
        <f t="shared" si="28"/>
        <v>0.89647733079919378</v>
      </c>
      <c r="N158" s="5">
        <f t="shared" si="20"/>
        <v>2.8463126054106015E-8</v>
      </c>
      <c r="O158" s="4">
        <f>SUM($N$41:N158)*0.1+$N$8</f>
        <v>1.1079324437192257E-6</v>
      </c>
      <c r="P158" s="4">
        <f>SUM($O$41:O158)+0</f>
        <v>1.1758132026752928E-4</v>
      </c>
      <c r="Q158" s="5">
        <f t="shared" si="21"/>
        <v>-1.3582325696678629E-7</v>
      </c>
      <c r="R158" s="4">
        <f>SUM($Q$41:Q158)*0.1+$T$8</f>
        <v>3.5986427838959601E-6</v>
      </c>
      <c r="S158" s="4">
        <f>SUM($R$41:R158)+0</f>
        <v>4.8741283042787295E-4</v>
      </c>
      <c r="T158">
        <f t="shared" si="29"/>
        <v>3.7653345383819643E-6</v>
      </c>
      <c r="U158">
        <f t="shared" si="30"/>
        <v>5.0139468898420308E-4</v>
      </c>
      <c r="W158" s="1"/>
    </row>
    <row r="159" spans="1:23" x14ac:dyDescent="0.25">
      <c r="A159" s="7"/>
      <c r="B159">
        <f t="shared" si="31"/>
        <v>11.799999999999974</v>
      </c>
      <c r="C159">
        <f t="shared" si="16"/>
        <v>-334.13872449805569</v>
      </c>
      <c r="D159">
        <f t="shared" si="17"/>
        <v>-289.372623803446</v>
      </c>
      <c r="E159" s="2">
        <f t="shared" si="18"/>
        <v>-60.64093625688119</v>
      </c>
      <c r="F159">
        <f t="shared" si="22"/>
        <v>0</v>
      </c>
      <c r="G159">
        <f t="shared" si="23"/>
        <v>-715.56304783119651</v>
      </c>
      <c r="H159">
        <f t="shared" si="19"/>
        <v>3414.5969608806554</v>
      </c>
      <c r="I159" s="2">
        <f t="shared" si="24"/>
        <v>3488.7681035971536</v>
      </c>
      <c r="J159" s="41">
        <f t="shared" si="25"/>
        <v>295.65831386416619</v>
      </c>
      <c r="K159">
        <f t="shared" si="26"/>
        <v>0.90413953020773397</v>
      </c>
      <c r="L159">
        <f t="shared" si="27"/>
        <v>0</v>
      </c>
      <c r="M159" s="41">
        <f t="shared" si="28"/>
        <v>0.90413953020773397</v>
      </c>
      <c r="N159" s="5">
        <f t="shared" si="20"/>
        <v>2.8706400635765041E-8</v>
      </c>
      <c r="O159" s="4">
        <f>SUM($N$41:N159)*0.1+$N$8</f>
        <v>1.1108030837828021E-6</v>
      </c>
      <c r="P159" s="4">
        <f>SUM($O$41:O159)+0</f>
        <v>1.1869212335131208E-4</v>
      </c>
      <c r="Q159" s="5">
        <f t="shared" si="21"/>
        <v>-1.3698413950496396E-7</v>
      </c>
      <c r="R159" s="4">
        <f>SUM($Q$41:Q159)*0.1+$T$8</f>
        <v>3.5849443699454638E-6</v>
      </c>
      <c r="S159" s="4">
        <f>SUM($R$41:R159)+0</f>
        <v>4.9099777479781842E-4</v>
      </c>
      <c r="T159">
        <f t="shared" si="29"/>
        <v>3.7530933410381711E-6</v>
      </c>
      <c r="U159">
        <f t="shared" si="30"/>
        <v>5.0514021321020595E-4</v>
      </c>
      <c r="W159" s="1"/>
    </row>
    <row r="160" spans="1:23" x14ac:dyDescent="0.25">
      <c r="A160" s="7"/>
      <c r="B160">
        <f t="shared" si="31"/>
        <v>11.899999999999974</v>
      </c>
      <c r="C160">
        <f t="shared" si="16"/>
        <v>-334.13872449805569</v>
      </c>
      <c r="D160">
        <f t="shared" si="17"/>
        <v>-289.372623803446</v>
      </c>
      <c r="E160" s="2">
        <f t="shared" si="18"/>
        <v>-60.64093625688119</v>
      </c>
      <c r="F160">
        <f t="shared" si="22"/>
        <v>0</v>
      </c>
      <c r="G160">
        <f t="shared" si="23"/>
        <v>-721.6271414568846</v>
      </c>
      <c r="H160">
        <f t="shared" si="19"/>
        <v>3443.5342232609996</v>
      </c>
      <c r="I160" s="2">
        <f t="shared" si="24"/>
        <v>3518.3339349835701</v>
      </c>
      <c r="J160" s="41">
        <f t="shared" si="25"/>
        <v>295.65831386416619</v>
      </c>
      <c r="K160">
        <f t="shared" si="26"/>
        <v>0.91180172961627404</v>
      </c>
      <c r="L160">
        <f t="shared" si="27"/>
        <v>0</v>
      </c>
      <c r="M160" s="41">
        <f t="shared" si="28"/>
        <v>0.91180172961627404</v>
      </c>
      <c r="N160" s="5">
        <f t="shared" si="20"/>
        <v>2.8949675217424063E-8</v>
      </c>
      <c r="O160" s="4">
        <f>SUM($N$41:N160)*0.1+$N$8</f>
        <v>1.1136980513045446E-6</v>
      </c>
      <c r="P160" s="4">
        <f>SUM($O$41:O160)+0</f>
        <v>1.1980582140261663E-4</v>
      </c>
      <c r="Q160" s="5">
        <f t="shared" si="21"/>
        <v>-1.3814502204314161E-7</v>
      </c>
      <c r="R160" s="4">
        <f>SUM($Q$41:Q160)*0.1+$T$8</f>
        <v>3.5711298677411496E-6</v>
      </c>
      <c r="S160" s="4">
        <f>SUM($R$41:R160)+0</f>
        <v>4.9456890466555961E-4</v>
      </c>
      <c r="T160">
        <f t="shared" si="29"/>
        <v>3.7407608693623362E-6</v>
      </c>
      <c r="U160">
        <f t="shared" si="30"/>
        <v>5.0887310432370762E-4</v>
      </c>
      <c r="W160" s="1"/>
    </row>
    <row r="161" spans="1:23" x14ac:dyDescent="0.25">
      <c r="A161" s="7"/>
      <c r="B161">
        <f t="shared" si="31"/>
        <v>11.999999999999973</v>
      </c>
      <c r="C161">
        <f t="shared" si="16"/>
        <v>-334.13872449805569</v>
      </c>
      <c r="D161">
        <f t="shared" si="17"/>
        <v>-289.372623803446</v>
      </c>
      <c r="E161" s="2">
        <f t="shared" si="18"/>
        <v>-60.64093625688119</v>
      </c>
      <c r="F161">
        <f t="shared" si="22"/>
        <v>0</v>
      </c>
      <c r="G161">
        <f t="shared" si="23"/>
        <v>-727.69123508257269</v>
      </c>
      <c r="H161">
        <f t="shared" si="19"/>
        <v>3472.4714856413443</v>
      </c>
      <c r="I161" s="2">
        <f t="shared" si="24"/>
        <v>3547.8997663699865</v>
      </c>
      <c r="J161" s="41">
        <f t="shared" si="25"/>
        <v>295.65831386416619</v>
      </c>
      <c r="K161">
        <f t="shared" si="26"/>
        <v>0.91946392902481411</v>
      </c>
      <c r="L161">
        <f t="shared" si="27"/>
        <v>0</v>
      </c>
      <c r="M161" s="41">
        <f t="shared" si="28"/>
        <v>0.91946392902481411</v>
      </c>
      <c r="N161" s="5">
        <f t="shared" si="20"/>
        <v>2.9192949799083089E-8</v>
      </c>
      <c r="O161" s="4">
        <f>SUM($N$41:N161)*0.1+$N$8</f>
        <v>1.1166173462844528E-6</v>
      </c>
      <c r="P161" s="4">
        <f>SUM($O$41:O161)+0</f>
        <v>1.2092243874890108E-4</v>
      </c>
      <c r="Q161" s="5">
        <f t="shared" si="21"/>
        <v>-1.3930590458131928E-7</v>
      </c>
      <c r="R161" s="4">
        <f>SUM($Q$41:Q161)*0.1+$T$8</f>
        <v>3.5571992772830177E-6</v>
      </c>
      <c r="S161" s="4">
        <f>SUM($R$41:R161)+0</f>
        <v>4.9812610394284261E-4</v>
      </c>
      <c r="T161">
        <f t="shared" si="29"/>
        <v>3.7283375646963833E-6</v>
      </c>
      <c r="U161">
        <f t="shared" si="30"/>
        <v>5.1259326138982492E-4</v>
      </c>
      <c r="W161" s="1"/>
    </row>
    <row r="162" spans="1:23" x14ac:dyDescent="0.25">
      <c r="A162" s="7"/>
      <c r="B162">
        <f t="shared" si="31"/>
        <v>12.099999999999973</v>
      </c>
      <c r="C162">
        <f t="shared" si="16"/>
        <v>-334.13872449805569</v>
      </c>
      <c r="D162">
        <f t="shared" si="17"/>
        <v>-289.372623803446</v>
      </c>
      <c r="E162" s="2">
        <f t="shared" si="18"/>
        <v>-60.64093625688119</v>
      </c>
      <c r="F162">
        <f t="shared" si="22"/>
        <v>0</v>
      </c>
      <c r="G162">
        <f t="shared" si="23"/>
        <v>-733.75532870826078</v>
      </c>
      <c r="H162">
        <f t="shared" si="19"/>
        <v>3501.408748021689</v>
      </c>
      <c r="I162" s="2">
        <f t="shared" si="24"/>
        <v>3577.465597756403</v>
      </c>
      <c r="J162" s="41">
        <f t="shared" si="25"/>
        <v>295.65831386416619</v>
      </c>
      <c r="K162">
        <f t="shared" si="26"/>
        <v>0.92712612843335418</v>
      </c>
      <c r="L162">
        <f t="shared" si="27"/>
        <v>0</v>
      </c>
      <c r="M162" s="41">
        <f t="shared" si="28"/>
        <v>0.92712612843335418</v>
      </c>
      <c r="N162" s="5">
        <f t="shared" si="20"/>
        <v>2.9436224380742115E-8</v>
      </c>
      <c r="O162" s="4">
        <f>SUM($N$41:N162)*0.1+$N$8</f>
        <v>1.1195609687225271E-6</v>
      </c>
      <c r="P162" s="4">
        <f>SUM($O$41:O162)+0</f>
        <v>1.220419997176236E-4</v>
      </c>
      <c r="Q162" s="5">
        <f t="shared" si="21"/>
        <v>-1.4046678711949692E-7</v>
      </c>
      <c r="R162" s="4">
        <f>SUM($Q$41:Q162)*0.1+$T$8</f>
        <v>3.5431525985710679E-6</v>
      </c>
      <c r="S162" s="4">
        <f>SUM($R$41:R162)+0</f>
        <v>5.0166925654141371E-4</v>
      </c>
      <c r="T162">
        <f t="shared" si="29"/>
        <v>3.7158238789597972E-6</v>
      </c>
      <c r="U162">
        <f t="shared" si="30"/>
        <v>5.1630058362730059E-4</v>
      </c>
      <c r="W162" s="1"/>
    </row>
    <row r="163" spans="1:23" x14ac:dyDescent="0.25">
      <c r="A163" s="7"/>
      <c r="B163">
        <f t="shared" si="31"/>
        <v>12.199999999999973</v>
      </c>
      <c r="C163">
        <f t="shared" si="16"/>
        <v>-334.13872449805569</v>
      </c>
      <c r="D163">
        <f t="shared" si="17"/>
        <v>-289.372623803446</v>
      </c>
      <c r="E163" s="2">
        <f t="shared" si="18"/>
        <v>-60.64093625688119</v>
      </c>
      <c r="F163">
        <f t="shared" si="22"/>
        <v>0</v>
      </c>
      <c r="G163">
        <f t="shared" si="23"/>
        <v>-739.81942233394886</v>
      </c>
      <c r="H163">
        <f t="shared" si="19"/>
        <v>3530.3460104020332</v>
      </c>
      <c r="I163" s="2">
        <f t="shared" si="24"/>
        <v>3607.0314291428194</v>
      </c>
      <c r="J163" s="41">
        <f t="shared" si="25"/>
        <v>295.65831386416619</v>
      </c>
      <c r="K163">
        <f t="shared" si="26"/>
        <v>0.93478832784189425</v>
      </c>
      <c r="L163">
        <f t="shared" si="27"/>
        <v>0</v>
      </c>
      <c r="M163" s="41">
        <f t="shared" si="28"/>
        <v>0.93478832784189425</v>
      </c>
      <c r="N163" s="5">
        <f t="shared" si="20"/>
        <v>2.9679498962401138E-8</v>
      </c>
      <c r="O163" s="4">
        <f>SUM($N$41:N163)*0.1+$N$8</f>
        <v>1.1225289186187672E-6</v>
      </c>
      <c r="P163" s="4">
        <f>SUM($O$41:O163)+0</f>
        <v>1.2316452863624238E-4</v>
      </c>
      <c r="Q163" s="5">
        <f t="shared" si="21"/>
        <v>-1.416276696576746E-7</v>
      </c>
      <c r="R163" s="4">
        <f>SUM($Q$41:Q163)*0.1+$T$8</f>
        <v>3.5289898316053004E-6</v>
      </c>
      <c r="S163" s="4">
        <f>SUM($R$41:R163)+0</f>
        <v>5.0519824637301899E-4</v>
      </c>
      <c r="T163">
        <f t="shared" si="29"/>
        <v>3.7032202749376151E-6</v>
      </c>
      <c r="U163">
        <f t="shared" si="30"/>
        <v>5.199949704108313E-4</v>
      </c>
      <c r="W163" s="1"/>
    </row>
    <row r="164" spans="1:23" x14ac:dyDescent="0.25">
      <c r="A164" s="7"/>
      <c r="B164">
        <f t="shared" si="31"/>
        <v>12.299999999999972</v>
      </c>
      <c r="C164">
        <f t="shared" si="16"/>
        <v>-334.13872449805569</v>
      </c>
      <c r="D164">
        <f t="shared" si="17"/>
        <v>-289.372623803446</v>
      </c>
      <c r="E164" s="2">
        <f t="shared" si="18"/>
        <v>-60.64093625688119</v>
      </c>
      <c r="F164">
        <f t="shared" si="22"/>
        <v>0</v>
      </c>
      <c r="G164">
        <f t="shared" si="23"/>
        <v>-745.88351595963695</v>
      </c>
      <c r="H164">
        <f t="shared" si="19"/>
        <v>3559.2832727823779</v>
      </c>
      <c r="I164" s="2">
        <f t="shared" si="24"/>
        <v>3636.5972605292363</v>
      </c>
      <c r="J164" s="41">
        <f t="shared" si="25"/>
        <v>295.65831386416619</v>
      </c>
      <c r="K164">
        <f t="shared" si="26"/>
        <v>0.94245052725043454</v>
      </c>
      <c r="L164">
        <f t="shared" si="27"/>
        <v>0</v>
      </c>
      <c r="M164" s="41">
        <f t="shared" si="28"/>
        <v>0.94245052725043454</v>
      </c>
      <c r="N164" s="5">
        <f t="shared" si="20"/>
        <v>2.9922773544060167E-8</v>
      </c>
      <c r="O164" s="4">
        <f>SUM($N$41:N164)*0.1+$N$8</f>
        <v>1.1255211959731733E-6</v>
      </c>
      <c r="P164" s="4">
        <f>SUM($O$41:O164)+0</f>
        <v>1.2429004983221555E-4</v>
      </c>
      <c r="Q164" s="5">
        <f t="shared" si="21"/>
        <v>-1.4278855219585224E-7</v>
      </c>
      <c r="R164" s="4">
        <f>SUM($Q$41:Q164)*0.1+$T$8</f>
        <v>3.5147109763857155E-6</v>
      </c>
      <c r="S164" s="4">
        <f>SUM($R$41:R164)+0</f>
        <v>5.0871295734940475E-4</v>
      </c>
      <c r="T164">
        <f t="shared" si="29"/>
        <v>3.690527226577676E-6</v>
      </c>
      <c r="U164">
        <f t="shared" si="30"/>
        <v>5.2367632127342924E-4</v>
      </c>
      <c r="W164" s="1"/>
    </row>
    <row r="165" spans="1:23" x14ac:dyDescent="0.25">
      <c r="A165" s="7"/>
      <c r="B165">
        <f t="shared" si="31"/>
        <v>12.399999999999972</v>
      </c>
      <c r="C165">
        <f t="shared" si="16"/>
        <v>-334.13872449805569</v>
      </c>
      <c r="D165">
        <f t="shared" si="17"/>
        <v>-289.372623803446</v>
      </c>
      <c r="E165" s="2">
        <f t="shared" si="18"/>
        <v>-60.64093625688119</v>
      </c>
      <c r="F165">
        <f t="shared" si="22"/>
        <v>0</v>
      </c>
      <c r="G165">
        <f t="shared" si="23"/>
        <v>-751.94760958532504</v>
      </c>
      <c r="H165">
        <f t="shared" si="19"/>
        <v>3588.2205351627222</v>
      </c>
      <c r="I165" s="2">
        <f t="shared" si="24"/>
        <v>3666.1630919156523</v>
      </c>
      <c r="J165" s="41">
        <f t="shared" si="25"/>
        <v>295.65831386416619</v>
      </c>
      <c r="K165">
        <f t="shared" si="26"/>
        <v>0.9501127266589745</v>
      </c>
      <c r="L165">
        <f t="shared" si="27"/>
        <v>0</v>
      </c>
      <c r="M165" s="41">
        <f t="shared" si="28"/>
        <v>0.9501127266589745</v>
      </c>
      <c r="N165" s="5">
        <f t="shared" si="20"/>
        <v>3.0166048125719187E-8</v>
      </c>
      <c r="O165" s="4">
        <f>SUM($N$41:N165)*0.1+$N$8</f>
        <v>1.1285378007857452E-6</v>
      </c>
      <c r="P165" s="4">
        <f>SUM($O$41:O165)+0</f>
        <v>1.2541858763300128E-4</v>
      </c>
      <c r="Q165" s="5">
        <f t="shared" si="21"/>
        <v>-1.4394943473402991E-7</v>
      </c>
      <c r="R165" s="4">
        <f>SUM($Q$41:Q165)*0.1+$T$8</f>
        <v>3.5003160329123124E-6</v>
      </c>
      <c r="S165" s="4">
        <f>SUM($R$41:R165)+0</f>
        <v>5.1221327338231708E-4</v>
      </c>
      <c r="T165">
        <f t="shared" si="29"/>
        <v>3.6777452192974587E-6</v>
      </c>
      <c r="U165">
        <f t="shared" si="30"/>
        <v>5.2734453590881658E-4</v>
      </c>
      <c r="W165" s="1"/>
    </row>
    <row r="166" spans="1:23" x14ac:dyDescent="0.25">
      <c r="A166" s="7"/>
      <c r="B166">
        <f t="shared" si="31"/>
        <v>12.499999999999972</v>
      </c>
      <c r="C166">
        <f t="shared" si="16"/>
        <v>-334.13872449805569</v>
      </c>
      <c r="D166">
        <f t="shared" si="17"/>
        <v>-289.372623803446</v>
      </c>
      <c r="E166" s="2">
        <f t="shared" si="18"/>
        <v>-60.64093625688119</v>
      </c>
      <c r="F166">
        <f t="shared" si="22"/>
        <v>0</v>
      </c>
      <c r="G166">
        <f t="shared" si="23"/>
        <v>-758.01170321101313</v>
      </c>
      <c r="H166">
        <f t="shared" si="19"/>
        <v>3617.1577975430669</v>
      </c>
      <c r="I166" s="2">
        <f t="shared" si="24"/>
        <v>3695.7289233020692</v>
      </c>
      <c r="J166" s="41">
        <f t="shared" si="25"/>
        <v>295.65831386416619</v>
      </c>
      <c r="K166">
        <f t="shared" si="26"/>
        <v>0.95777492606751469</v>
      </c>
      <c r="L166">
        <f t="shared" si="27"/>
        <v>0</v>
      </c>
      <c r="M166" s="41">
        <f t="shared" si="28"/>
        <v>0.95777492606751469</v>
      </c>
      <c r="N166" s="5">
        <f t="shared" si="20"/>
        <v>3.0409322707378213E-8</v>
      </c>
      <c r="O166" s="4">
        <f>SUM($N$41:N166)*0.1+$N$8</f>
        <v>1.1315787330564828E-6</v>
      </c>
      <c r="P166" s="4">
        <f>SUM($O$41:O166)+0</f>
        <v>1.2655016636605777E-4</v>
      </c>
      <c r="Q166" s="5">
        <f t="shared" si="21"/>
        <v>-1.4511031727220756E-7</v>
      </c>
      <c r="R166" s="4">
        <f>SUM($Q$41:Q166)*0.1+$T$8</f>
        <v>3.4858050011850915E-6</v>
      </c>
      <c r="S166" s="4">
        <f>SUM($R$41:R166)+0</f>
        <v>5.1569907838350216E-4</v>
      </c>
      <c r="T166">
        <f t="shared" si="29"/>
        <v>3.6648747503008491E-6</v>
      </c>
      <c r="U166">
        <f t="shared" si="30"/>
        <v>5.3099951417385539E-4</v>
      </c>
      <c r="W166" s="1"/>
    </row>
    <row r="167" spans="1:23" x14ac:dyDescent="0.25">
      <c r="A167" s="7"/>
      <c r="B167">
        <f t="shared" si="31"/>
        <v>12.599999999999971</v>
      </c>
      <c r="C167">
        <f t="shared" si="16"/>
        <v>-334.13872449805569</v>
      </c>
      <c r="D167">
        <f t="shared" si="17"/>
        <v>-289.372623803446</v>
      </c>
      <c r="E167" s="2">
        <f t="shared" si="18"/>
        <v>-60.64093625688119</v>
      </c>
      <c r="F167">
        <f t="shared" si="22"/>
        <v>0</v>
      </c>
      <c r="G167">
        <f t="shared" si="23"/>
        <v>-764.07579683670122</v>
      </c>
      <c r="H167">
        <f t="shared" si="19"/>
        <v>3646.0950599234111</v>
      </c>
      <c r="I167" s="2">
        <f t="shared" si="24"/>
        <v>3725.2947546884857</v>
      </c>
      <c r="J167" s="41">
        <f t="shared" si="25"/>
        <v>295.65831386416619</v>
      </c>
      <c r="K167">
        <f t="shared" si="26"/>
        <v>0.96543712547605476</v>
      </c>
      <c r="L167">
        <f t="shared" si="27"/>
        <v>0</v>
      </c>
      <c r="M167" s="41">
        <f t="shared" si="28"/>
        <v>0.96543712547605476</v>
      </c>
      <c r="N167" s="5">
        <f t="shared" si="20"/>
        <v>3.0652597289037239E-8</v>
      </c>
      <c r="O167" s="4">
        <f>SUM($N$41:N167)*0.1+$N$8</f>
        <v>1.1346439927853868E-6</v>
      </c>
      <c r="P167" s="4">
        <f>SUM($O$41:O167)+0</f>
        <v>1.2768481035884316E-4</v>
      </c>
      <c r="Q167" s="5">
        <f t="shared" si="21"/>
        <v>-1.462711998103852E-7</v>
      </c>
      <c r="R167" s="4">
        <f>SUM($Q$41:Q167)*0.1+$T$8</f>
        <v>3.4711778812040532E-6</v>
      </c>
      <c r="S167" s="4">
        <f>SUM($R$41:R167)+0</f>
        <v>5.1917025626470618E-4</v>
      </c>
      <c r="T167">
        <f t="shared" si="29"/>
        <v>3.6519163289051712E-6</v>
      </c>
      <c r="U167">
        <f t="shared" si="30"/>
        <v>5.3464115609101249E-4</v>
      </c>
      <c r="W167" s="1"/>
    </row>
    <row r="168" spans="1:23" x14ac:dyDescent="0.25">
      <c r="A168" s="7"/>
      <c r="B168">
        <f t="shared" si="31"/>
        <v>12.699999999999971</v>
      </c>
      <c r="C168">
        <f t="shared" si="16"/>
        <v>-334.13872449805569</v>
      </c>
      <c r="D168">
        <f t="shared" si="17"/>
        <v>-289.372623803446</v>
      </c>
      <c r="E168" s="2">
        <f t="shared" si="18"/>
        <v>-60.64093625688119</v>
      </c>
      <c r="F168">
        <f t="shared" si="22"/>
        <v>0</v>
      </c>
      <c r="G168">
        <f t="shared" si="23"/>
        <v>-770.1398904623893</v>
      </c>
      <c r="H168">
        <f t="shared" si="19"/>
        <v>3675.0323223037558</v>
      </c>
      <c r="I168" s="2">
        <f t="shared" si="24"/>
        <v>3754.8605860749021</v>
      </c>
      <c r="J168" s="41">
        <f t="shared" si="25"/>
        <v>295.65831386416619</v>
      </c>
      <c r="K168">
        <f t="shared" si="26"/>
        <v>0.97309932488459483</v>
      </c>
      <c r="L168">
        <f t="shared" si="27"/>
        <v>0</v>
      </c>
      <c r="M168" s="41">
        <f t="shared" si="28"/>
        <v>0.97309932488459483</v>
      </c>
      <c r="N168" s="5">
        <f t="shared" si="20"/>
        <v>3.0895871870696265E-8</v>
      </c>
      <c r="O168" s="4">
        <f>SUM($N$41:N168)*0.1+$N$8</f>
        <v>1.1377335799724564E-6</v>
      </c>
      <c r="P168" s="4">
        <f>SUM($O$41:O168)+0</f>
        <v>1.2882254393881563E-4</v>
      </c>
      <c r="Q168" s="5">
        <f t="shared" si="21"/>
        <v>-1.4743208234856287E-7</v>
      </c>
      <c r="R168" s="4">
        <f>SUM($Q$41:Q168)*0.1+$T$8</f>
        <v>3.4564346729691967E-6</v>
      </c>
      <c r="S168" s="4">
        <f>SUM($R$41:R168)+0</f>
        <v>5.2262669093767534E-4</v>
      </c>
      <c r="T168">
        <f t="shared" si="29"/>
        <v>3.6388704768788654E-6</v>
      </c>
      <c r="U168">
        <f t="shared" si="30"/>
        <v>5.3826936185086044E-4</v>
      </c>
      <c r="W168" s="1"/>
    </row>
    <row r="169" spans="1:23" x14ac:dyDescent="0.25">
      <c r="A169" s="7"/>
      <c r="B169">
        <f t="shared" si="31"/>
        <v>12.799999999999971</v>
      </c>
      <c r="C169">
        <f t="shared" ref="C169:C232" si="32">IF(B169&lt;$G$6,$B$11,$B$11+$B$9)</f>
        <v>-334.13872449805569</v>
      </c>
      <c r="D169">
        <f t="shared" ref="D169:D232" si="33">IF(B169&lt;18, $B$12, $B$12+$B$8 )</f>
        <v>-289.372623803446</v>
      </c>
      <c r="E169" s="2">
        <f t="shared" ref="E169:E232" si="34">IF(B169&lt;18, $B$13, $B$13+$B$10 )</f>
        <v>-60.64093625688119</v>
      </c>
      <c r="F169">
        <f t="shared" si="22"/>
        <v>0</v>
      </c>
      <c r="G169">
        <f t="shared" si="23"/>
        <v>-776.20398408807739</v>
      </c>
      <c r="H169">
        <f t="shared" ref="H169:H232" si="35">IF(B169&lt;$G$6,-B169*$B$12,-B169*$B$12+(-B169+$G$6)*$B$8)</f>
        <v>3703.9695846841005</v>
      </c>
      <c r="I169" s="2">
        <f t="shared" si="24"/>
        <v>3784.426417461319</v>
      </c>
      <c r="J169" s="41">
        <f t="shared" si="25"/>
        <v>295.65831386416619</v>
      </c>
      <c r="K169">
        <f t="shared" si="26"/>
        <v>0.98076152429313501</v>
      </c>
      <c r="L169">
        <f t="shared" si="27"/>
        <v>0</v>
      </c>
      <c r="M169" s="41">
        <f t="shared" si="28"/>
        <v>0.98076152429313501</v>
      </c>
      <c r="N169" s="5">
        <f t="shared" ref="N169:N232" si="36">-G169/($G$18*$B$28)</f>
        <v>3.1139146452355291E-8</v>
      </c>
      <c r="O169" s="4">
        <f>SUM($N$41:N169)*0.1+$N$8</f>
        <v>1.1408474946176919E-6</v>
      </c>
      <c r="P169" s="4">
        <f>SUM($O$41:O169)+0</f>
        <v>1.2996339143343333E-4</v>
      </c>
      <c r="Q169" s="5">
        <f t="shared" ref="Q169:Q232" si="37">-H169/($G$18*$B$28)</f>
        <v>-1.4859296488674054E-7</v>
      </c>
      <c r="R169" s="4">
        <f>SUM($Q$41:Q169)*0.1+$T$8</f>
        <v>3.4415753764805225E-6</v>
      </c>
      <c r="S169" s="4">
        <f>SUM($R$41:R169)+0</f>
        <v>5.2606826631415582E-4</v>
      </c>
      <c r="T169">
        <f t="shared" si="29"/>
        <v>3.625737728790172E-6</v>
      </c>
      <c r="U169">
        <f t="shared" si="30"/>
        <v>5.4188403181461373E-4</v>
      </c>
      <c r="W169" s="1"/>
    </row>
    <row r="170" spans="1:23" x14ac:dyDescent="0.25">
      <c r="A170" s="7"/>
      <c r="B170">
        <f t="shared" si="31"/>
        <v>12.89999999999997</v>
      </c>
      <c r="C170">
        <f t="shared" si="32"/>
        <v>-334.13872449805569</v>
      </c>
      <c r="D170">
        <f t="shared" si="33"/>
        <v>-289.372623803446</v>
      </c>
      <c r="E170" s="2">
        <f t="shared" si="34"/>
        <v>-60.64093625688119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-782.26807771376559</v>
      </c>
      <c r="H170">
        <f t="shared" si="35"/>
        <v>3732.9068470644447</v>
      </c>
      <c r="I170" s="2">
        <f t="shared" ref="I170:I233" si="40">SQRT(H170*H170+G170*G170)</f>
        <v>3813.992248847735</v>
      </c>
      <c r="J170" s="41">
        <f t="shared" ref="J170:J233" si="41">SQRT(D170*D170+E170*E170)</f>
        <v>295.65831386416619</v>
      </c>
      <c r="K170">
        <f t="shared" ref="K170:K233" si="42">32*I170/(PI()*$G$11^3)</f>
        <v>0.98842372370167508</v>
      </c>
      <c r="L170">
        <f t="shared" ref="L170:L233" si="43">16*F170/(PI()*$G$11^3)*$G$22</f>
        <v>0</v>
      </c>
      <c r="M170" s="41">
        <f t="shared" ref="M170:M233" si="44">SQRT(K170^2+3*L170^2)</f>
        <v>0.98842372370167508</v>
      </c>
      <c r="N170" s="5">
        <f t="shared" si="36"/>
        <v>3.1382421034014317E-8</v>
      </c>
      <c r="O170" s="4">
        <f>SUM($N$41:N170)*0.1+$N$8</f>
        <v>1.1439857367210932E-6</v>
      </c>
      <c r="P170" s="4">
        <f>SUM($O$41:O170)+0</f>
        <v>1.3110737717015442E-4</v>
      </c>
      <c r="Q170" s="5">
        <f t="shared" si="37"/>
        <v>-1.4975384742491819E-7</v>
      </c>
      <c r="R170" s="4">
        <f>SUM($Q$41:Q170)*0.1+$T$8</f>
        <v>3.4265999917380308E-6</v>
      </c>
      <c r="S170" s="4">
        <f>SUM($R$41:R170)+0</f>
        <v>5.2949486630589381E-4</v>
      </c>
      <c r="T170">
        <f t="shared" ref="T170:T233" si="45">SQRT(SUMSQ(O170,R170))</f>
        <v>3.6125186323672264E-6</v>
      </c>
      <c r="U170">
        <f t="shared" ref="U170:U233" si="46">SQRT(SUMSQ(S170,P170))</f>
        <v>5.4548506651670443E-4</v>
      </c>
      <c r="W170" s="1"/>
    </row>
    <row r="171" spans="1:23" x14ac:dyDescent="0.25">
      <c r="A171" s="7"/>
      <c r="B171">
        <f t="shared" ref="B171:B234" si="47">B170+0.1</f>
        <v>12.99999999999997</v>
      </c>
      <c r="C171">
        <f t="shared" si="32"/>
        <v>-334.13872449805569</v>
      </c>
      <c r="D171">
        <f t="shared" si="33"/>
        <v>-289.372623803446</v>
      </c>
      <c r="E171" s="2">
        <f t="shared" si="34"/>
        <v>-60.64093625688119</v>
      </c>
      <c r="F171">
        <f t="shared" si="38"/>
        <v>0</v>
      </c>
      <c r="G171">
        <f t="shared" si="39"/>
        <v>-788.33217133945368</v>
      </c>
      <c r="H171">
        <f t="shared" si="35"/>
        <v>3761.8441094447894</v>
      </c>
      <c r="I171" s="2">
        <f t="shared" si="40"/>
        <v>3843.5580802341519</v>
      </c>
      <c r="J171" s="41">
        <f t="shared" si="41"/>
        <v>295.65831386416619</v>
      </c>
      <c r="K171">
        <f t="shared" si="42"/>
        <v>0.99608592311021527</v>
      </c>
      <c r="L171">
        <f t="shared" si="43"/>
        <v>0</v>
      </c>
      <c r="M171" s="41">
        <f t="shared" si="44"/>
        <v>0.99608592311021527</v>
      </c>
      <c r="N171" s="5">
        <f t="shared" si="36"/>
        <v>3.1625695615673342E-8</v>
      </c>
      <c r="O171" s="4">
        <f>SUM($N$41:N171)*0.1+$N$8</f>
        <v>1.1471483062826605E-6</v>
      </c>
      <c r="P171" s="4">
        <f>SUM($O$41:O171)+0</f>
        <v>1.3225452547643707E-4</v>
      </c>
      <c r="Q171" s="5">
        <f t="shared" si="37"/>
        <v>-1.5091472996309586E-7</v>
      </c>
      <c r="R171" s="4">
        <f>SUM($Q$41:Q171)*0.1+$T$8</f>
        <v>3.4115085187417214E-6</v>
      </c>
      <c r="S171" s="4">
        <f>SUM($R$41:R171)+0</f>
        <v>5.3290637482463551E-4</v>
      </c>
      <c r="T171">
        <f t="shared" si="45"/>
        <v>3.5992137488699542E-6</v>
      </c>
      <c r="U171">
        <f t="shared" si="46"/>
        <v>5.4907236666739334E-4</v>
      </c>
      <c r="W171" s="1"/>
    </row>
    <row r="172" spans="1:23" x14ac:dyDescent="0.25">
      <c r="A172" s="7"/>
      <c r="B172">
        <f t="shared" si="47"/>
        <v>13.099999999999969</v>
      </c>
      <c r="C172">
        <f t="shared" si="32"/>
        <v>-334.13872449805569</v>
      </c>
      <c r="D172">
        <f t="shared" si="33"/>
        <v>-289.372623803446</v>
      </c>
      <c r="E172" s="2">
        <f t="shared" si="34"/>
        <v>-60.64093625688119</v>
      </c>
      <c r="F172">
        <f t="shared" si="38"/>
        <v>0</v>
      </c>
      <c r="G172">
        <f t="shared" si="39"/>
        <v>-794.39626496514177</v>
      </c>
      <c r="H172">
        <f t="shared" si="35"/>
        <v>3790.7813718251336</v>
      </c>
      <c r="I172" s="2">
        <f t="shared" si="40"/>
        <v>3873.1239116205679</v>
      </c>
      <c r="J172" s="41">
        <f t="shared" si="41"/>
        <v>295.65831386416619</v>
      </c>
      <c r="K172">
        <f t="shared" si="42"/>
        <v>1.0037481225187552</v>
      </c>
      <c r="L172">
        <f t="shared" si="43"/>
        <v>0</v>
      </c>
      <c r="M172" s="41">
        <f t="shared" si="44"/>
        <v>1.0037481225187552</v>
      </c>
      <c r="N172" s="5">
        <f t="shared" si="36"/>
        <v>3.1868970197332368E-8</v>
      </c>
      <c r="O172" s="4">
        <f>SUM($N$41:N172)*0.1+$N$8</f>
        <v>1.1503352033023939E-6</v>
      </c>
      <c r="P172" s="4">
        <f>SUM($O$41:O172)+0</f>
        <v>1.3340486067973947E-4</v>
      </c>
      <c r="Q172" s="5">
        <f t="shared" si="37"/>
        <v>-1.520756125012735E-7</v>
      </c>
      <c r="R172" s="4">
        <f>SUM($Q$41:Q172)*0.1+$T$8</f>
        <v>3.3963009574915942E-6</v>
      </c>
      <c r="S172" s="4">
        <f>SUM($R$41:R172)+0</f>
        <v>5.3630267578212709E-4</v>
      </c>
      <c r="T172">
        <f t="shared" si="45"/>
        <v>3.5858236534742027E-6</v>
      </c>
      <c r="U172">
        <f t="shared" si="46"/>
        <v>5.5264583315542154E-4</v>
      </c>
      <c r="W172" s="1"/>
    </row>
    <row r="173" spans="1:23" x14ac:dyDescent="0.25">
      <c r="A173" s="7"/>
      <c r="B173">
        <f t="shared" si="47"/>
        <v>13.199999999999969</v>
      </c>
      <c r="C173">
        <f t="shared" si="32"/>
        <v>-334.13872449805569</v>
      </c>
      <c r="D173">
        <f t="shared" si="33"/>
        <v>-289.372623803446</v>
      </c>
      <c r="E173" s="2">
        <f t="shared" si="34"/>
        <v>-60.64093625688119</v>
      </c>
      <c r="F173">
        <f t="shared" si="38"/>
        <v>0</v>
      </c>
      <c r="G173">
        <f t="shared" si="39"/>
        <v>-800.46035859082986</v>
      </c>
      <c r="H173">
        <f t="shared" si="35"/>
        <v>3819.7186342054783</v>
      </c>
      <c r="I173" s="2">
        <f t="shared" si="40"/>
        <v>3902.6897430069848</v>
      </c>
      <c r="J173" s="41">
        <f t="shared" si="41"/>
        <v>295.65831386416619</v>
      </c>
      <c r="K173">
        <f t="shared" si="42"/>
        <v>1.0114103219272954</v>
      </c>
      <c r="L173">
        <f t="shared" si="43"/>
        <v>0</v>
      </c>
      <c r="M173" s="41">
        <f t="shared" si="44"/>
        <v>1.0114103219272954</v>
      </c>
      <c r="N173" s="5">
        <f t="shared" si="36"/>
        <v>3.2112244778991394E-8</v>
      </c>
      <c r="O173" s="4">
        <f>SUM($N$41:N173)*0.1+$N$8</f>
        <v>1.1535464277802929E-6</v>
      </c>
      <c r="P173" s="4">
        <f>SUM($O$41:O173)+0</f>
        <v>1.3455840710751977E-4</v>
      </c>
      <c r="Q173" s="5">
        <f t="shared" si="37"/>
        <v>-1.5323649503945117E-7</v>
      </c>
      <c r="R173" s="4">
        <f>SUM($Q$41:Q173)*0.1+$T$8</f>
        <v>3.3809773079876487E-6</v>
      </c>
      <c r="S173" s="4">
        <f>SUM($R$41:R173)+0</f>
        <v>5.3968365309011476E-4</v>
      </c>
      <c r="T173">
        <f t="shared" si="45"/>
        <v>3.5723489356685303E-6</v>
      </c>
      <c r="U173">
        <f t="shared" si="46"/>
        <v>5.5620536705070043E-4</v>
      </c>
      <c r="W173" s="1"/>
    </row>
    <row r="174" spans="1:23" x14ac:dyDescent="0.25">
      <c r="A174" s="7"/>
      <c r="B174">
        <f t="shared" si="47"/>
        <v>13.299999999999969</v>
      </c>
      <c r="C174">
        <f t="shared" si="32"/>
        <v>-334.13872449805569</v>
      </c>
      <c r="D174">
        <f t="shared" si="33"/>
        <v>-289.372623803446</v>
      </c>
      <c r="E174" s="2">
        <f t="shared" si="34"/>
        <v>-60.64093625688119</v>
      </c>
      <c r="F174">
        <f t="shared" si="38"/>
        <v>0</v>
      </c>
      <c r="G174">
        <f t="shared" si="39"/>
        <v>-806.52445221651794</v>
      </c>
      <c r="H174">
        <f t="shared" si="35"/>
        <v>3848.655896585823</v>
      </c>
      <c r="I174" s="2">
        <f t="shared" si="40"/>
        <v>3932.2555743934017</v>
      </c>
      <c r="J174" s="41">
        <f t="shared" si="41"/>
        <v>295.65831386416619</v>
      </c>
      <c r="K174">
        <f t="shared" si="42"/>
        <v>1.0190725213358356</v>
      </c>
      <c r="L174">
        <f t="shared" si="43"/>
        <v>0</v>
      </c>
      <c r="M174" s="41">
        <f t="shared" si="44"/>
        <v>1.0190725213358356</v>
      </c>
      <c r="N174" s="5">
        <f t="shared" si="36"/>
        <v>3.235551936065042E-8</v>
      </c>
      <c r="O174" s="4">
        <f>SUM($N$41:N174)*0.1+$N$8</f>
        <v>1.156781979716358E-6</v>
      </c>
      <c r="P174" s="4">
        <f>SUM($O$41:O174)+0</f>
        <v>1.3571518908723611E-4</v>
      </c>
      <c r="Q174" s="5">
        <f t="shared" si="37"/>
        <v>-1.5439737757762884E-7</v>
      </c>
      <c r="R174" s="4">
        <f>SUM($Q$41:Q174)*0.1+$T$8</f>
        <v>3.3655375702298859E-6</v>
      </c>
      <c r="S174" s="4">
        <f>SUM($R$41:R174)+0</f>
        <v>5.4304919066034459E-4</v>
      </c>
      <c r="T174">
        <f t="shared" si="45"/>
        <v>3.5587901996641194E-6</v>
      </c>
      <c r="U174">
        <f t="shared" si="46"/>
        <v>5.5975086960704178E-4</v>
      </c>
      <c r="W174" s="1"/>
    </row>
    <row r="175" spans="1:23" x14ac:dyDescent="0.25">
      <c r="A175" s="7"/>
      <c r="B175">
        <f t="shared" si="47"/>
        <v>13.399999999999968</v>
      </c>
      <c r="C175">
        <f t="shared" si="32"/>
        <v>-334.13872449805569</v>
      </c>
      <c r="D175">
        <f t="shared" si="33"/>
        <v>-289.372623803446</v>
      </c>
      <c r="E175" s="2">
        <f t="shared" si="34"/>
        <v>-60.64093625688119</v>
      </c>
      <c r="F175">
        <f t="shared" si="38"/>
        <v>0</v>
      </c>
      <c r="G175">
        <f t="shared" si="39"/>
        <v>-812.58854584220603</v>
      </c>
      <c r="H175">
        <f t="shared" si="35"/>
        <v>3877.5931589661673</v>
      </c>
      <c r="I175" s="2">
        <f t="shared" si="40"/>
        <v>3961.8214057798177</v>
      </c>
      <c r="J175" s="41">
        <f t="shared" si="41"/>
        <v>295.65831386416619</v>
      </c>
      <c r="K175">
        <f t="shared" si="42"/>
        <v>1.0267347207443756</v>
      </c>
      <c r="L175">
        <f t="shared" si="43"/>
        <v>0</v>
      </c>
      <c r="M175" s="41">
        <f t="shared" si="44"/>
        <v>1.0267347207443756</v>
      </c>
      <c r="N175" s="5">
        <f t="shared" si="36"/>
        <v>3.2598793942309446E-8</v>
      </c>
      <c r="O175" s="4">
        <f>SUM($N$41:N175)*0.1+$N$8</f>
        <v>1.1600418591105889E-6</v>
      </c>
      <c r="P175" s="4">
        <f>SUM($O$41:O175)+0</f>
        <v>1.3687523094634672E-4</v>
      </c>
      <c r="Q175" s="5">
        <f t="shared" si="37"/>
        <v>-1.5555826011580649E-7</v>
      </c>
      <c r="R175" s="4">
        <f>SUM($Q$41:Q175)*0.1+$T$8</f>
        <v>3.3499817442183053E-6</v>
      </c>
      <c r="S175" s="4">
        <f>SUM($R$41:R175)+0</f>
        <v>5.4639917240456289E-4</v>
      </c>
      <c r="T175">
        <f t="shared" si="45"/>
        <v>3.5451480648182626E-6</v>
      </c>
      <c r="U175">
        <f t="shared" si="46"/>
        <v>5.6328224226492971E-4</v>
      </c>
      <c r="W175" s="1"/>
    </row>
    <row r="176" spans="1:23" x14ac:dyDescent="0.25">
      <c r="A176" s="7"/>
      <c r="B176">
        <f t="shared" si="47"/>
        <v>13.499999999999968</v>
      </c>
      <c r="C176">
        <f t="shared" si="32"/>
        <v>-334.13872449805569</v>
      </c>
      <c r="D176">
        <f t="shared" si="33"/>
        <v>-289.372623803446</v>
      </c>
      <c r="E176" s="2">
        <f t="shared" si="34"/>
        <v>-60.64093625688119</v>
      </c>
      <c r="F176">
        <f t="shared" si="38"/>
        <v>0</v>
      </c>
      <c r="G176">
        <f t="shared" si="39"/>
        <v>-818.65263946789412</v>
      </c>
      <c r="H176">
        <f t="shared" si="35"/>
        <v>3906.530421346512</v>
      </c>
      <c r="I176" s="2">
        <f t="shared" si="40"/>
        <v>3991.3872371662342</v>
      </c>
      <c r="J176" s="41">
        <f t="shared" si="41"/>
        <v>295.65831386416619</v>
      </c>
      <c r="K176">
        <f t="shared" si="42"/>
        <v>1.0343969201529157</v>
      </c>
      <c r="L176">
        <f t="shared" si="43"/>
        <v>0</v>
      </c>
      <c r="M176" s="41">
        <f t="shared" si="44"/>
        <v>1.0343969201529157</v>
      </c>
      <c r="N176" s="5">
        <f t="shared" si="36"/>
        <v>3.2842068523968472E-8</v>
      </c>
      <c r="O176" s="4">
        <f>SUM($N$41:N176)*0.1+$N$8</f>
        <v>1.1633260659629858E-6</v>
      </c>
      <c r="P176" s="4">
        <f>SUM($O$41:O176)+0</f>
        <v>1.380385570123097E-4</v>
      </c>
      <c r="Q176" s="5">
        <f t="shared" si="37"/>
        <v>-1.5671914265398416E-7</v>
      </c>
      <c r="R176" s="4">
        <f>SUM($Q$41:Q176)*0.1+$T$8</f>
        <v>3.3343098299529069E-6</v>
      </c>
      <c r="S176" s="4">
        <f>SUM($R$41:R176)+0</f>
        <v>5.4973348223451583E-4</v>
      </c>
      <c r="T176">
        <f t="shared" si="45"/>
        <v>3.531423166071931E-6</v>
      </c>
      <c r="U176">
        <f t="shared" si="46"/>
        <v>5.6679938665433246E-4</v>
      </c>
      <c r="W176" s="1"/>
    </row>
    <row r="177" spans="1:23" x14ac:dyDescent="0.25">
      <c r="A177" s="7"/>
      <c r="B177">
        <f t="shared" si="47"/>
        <v>13.599999999999968</v>
      </c>
      <c r="C177">
        <f t="shared" si="32"/>
        <v>-334.13872449805569</v>
      </c>
      <c r="D177">
        <f t="shared" si="33"/>
        <v>-289.372623803446</v>
      </c>
      <c r="E177" s="2">
        <f t="shared" si="34"/>
        <v>-60.64093625688119</v>
      </c>
      <c r="F177">
        <f t="shared" si="38"/>
        <v>0</v>
      </c>
      <c r="G177">
        <f t="shared" si="39"/>
        <v>-824.71673309358221</v>
      </c>
      <c r="H177">
        <f t="shared" si="35"/>
        <v>3935.4676837268562</v>
      </c>
      <c r="I177" s="2">
        <f t="shared" si="40"/>
        <v>4020.9530685526506</v>
      </c>
      <c r="J177" s="41">
        <f t="shared" si="41"/>
        <v>295.65831386416619</v>
      </c>
      <c r="K177">
        <f t="shared" si="42"/>
        <v>1.0420591195614557</v>
      </c>
      <c r="L177">
        <f t="shared" si="43"/>
        <v>0</v>
      </c>
      <c r="M177" s="41">
        <f t="shared" si="44"/>
        <v>1.0420591195614557</v>
      </c>
      <c r="N177" s="5">
        <f t="shared" si="36"/>
        <v>3.3085343105627492E-8</v>
      </c>
      <c r="O177" s="4">
        <f>SUM($N$41:N177)*0.1+$N$8</f>
        <v>1.1666346002735486E-6</v>
      </c>
      <c r="P177" s="4">
        <f>SUM($O$41:O177)+0</f>
        <v>1.3920519161258324E-4</v>
      </c>
      <c r="Q177" s="5">
        <f t="shared" si="37"/>
        <v>-1.578800251921618E-7</v>
      </c>
      <c r="R177" s="4">
        <f>SUM($Q$41:Q177)*0.1+$T$8</f>
        <v>3.3185218274336908E-6</v>
      </c>
      <c r="S177" s="4">
        <f>SUM($R$41:R177)+0</f>
        <v>5.5305200406194951E-4</v>
      </c>
      <c r="T177">
        <f t="shared" si="45"/>
        <v>3.5176161544019073E-6</v>
      </c>
      <c r="U177">
        <f t="shared" si="46"/>
        <v>5.7030220459755772E-4</v>
      </c>
      <c r="W177" s="1"/>
    </row>
    <row r="178" spans="1:23" x14ac:dyDescent="0.25">
      <c r="A178" s="7"/>
      <c r="B178">
        <f t="shared" si="47"/>
        <v>13.699999999999967</v>
      </c>
      <c r="C178">
        <f t="shared" si="32"/>
        <v>-334.13872449805569</v>
      </c>
      <c r="D178">
        <f t="shared" si="33"/>
        <v>-289.372623803446</v>
      </c>
      <c r="E178" s="2">
        <f t="shared" si="34"/>
        <v>-60.64093625688119</v>
      </c>
      <c r="F178">
        <f t="shared" si="38"/>
        <v>0</v>
      </c>
      <c r="G178">
        <f t="shared" si="39"/>
        <v>-830.78082671927029</v>
      </c>
      <c r="H178">
        <f t="shared" si="35"/>
        <v>3964.4049461072009</v>
      </c>
      <c r="I178" s="2">
        <f t="shared" si="40"/>
        <v>4050.5188999390675</v>
      </c>
      <c r="J178" s="41">
        <f t="shared" si="41"/>
        <v>295.65831386416619</v>
      </c>
      <c r="K178">
        <f t="shared" si="42"/>
        <v>1.0497213189699959</v>
      </c>
      <c r="L178">
        <f t="shared" si="43"/>
        <v>0</v>
      </c>
      <c r="M178" s="41">
        <f t="shared" si="44"/>
        <v>1.0497213189699959</v>
      </c>
      <c r="N178" s="5">
        <f t="shared" si="36"/>
        <v>3.3328617687286518E-8</v>
      </c>
      <c r="O178" s="4">
        <f>SUM($N$41:N178)*0.1+$N$8</f>
        <v>1.1699674620422773E-6</v>
      </c>
      <c r="P178" s="4">
        <f>SUM($O$41:O178)+0</f>
        <v>1.4037515907462553E-4</v>
      </c>
      <c r="Q178" s="5">
        <f t="shared" si="37"/>
        <v>-1.5904090773033948E-7</v>
      </c>
      <c r="R178" s="4">
        <f>SUM($Q$41:Q178)*0.1+$T$8</f>
        <v>3.3026177366606568E-6</v>
      </c>
      <c r="S178" s="4">
        <f>SUM($R$41:R178)+0</f>
        <v>5.5635462179861022E-4</v>
      </c>
      <c r="T178">
        <f t="shared" si="45"/>
        <v>3.5037276972880196E-6</v>
      </c>
      <c r="U178">
        <f t="shared" si="46"/>
        <v>5.7379059811215195E-4</v>
      </c>
      <c r="W178" s="1"/>
    </row>
    <row r="179" spans="1:23" x14ac:dyDescent="0.25">
      <c r="A179" s="7"/>
      <c r="B179">
        <f t="shared" si="47"/>
        <v>13.799999999999967</v>
      </c>
      <c r="C179">
        <f t="shared" si="32"/>
        <v>-334.13872449805569</v>
      </c>
      <c r="D179">
        <f t="shared" si="33"/>
        <v>-289.372623803446</v>
      </c>
      <c r="E179" s="2">
        <f t="shared" si="34"/>
        <v>-60.64093625688119</v>
      </c>
      <c r="F179">
        <f t="shared" si="38"/>
        <v>0</v>
      </c>
      <c r="G179">
        <f t="shared" si="39"/>
        <v>-836.84492034495838</v>
      </c>
      <c r="H179">
        <f t="shared" si="35"/>
        <v>3993.3422084875451</v>
      </c>
      <c r="I179" s="2">
        <f t="shared" si="40"/>
        <v>4080.0847313254835</v>
      </c>
      <c r="J179" s="41">
        <f t="shared" si="41"/>
        <v>295.65831386416619</v>
      </c>
      <c r="K179">
        <f t="shared" si="42"/>
        <v>1.0573835183785361</v>
      </c>
      <c r="L179">
        <f t="shared" si="43"/>
        <v>0</v>
      </c>
      <c r="M179" s="41">
        <f t="shared" si="44"/>
        <v>1.0573835183785361</v>
      </c>
      <c r="N179" s="5">
        <f t="shared" si="36"/>
        <v>3.3571892268945544E-8</v>
      </c>
      <c r="O179" s="4">
        <f>SUM($N$41:N179)*0.1+$N$8</f>
        <v>1.1733246512691718E-6</v>
      </c>
      <c r="P179" s="4">
        <f>SUM($O$41:O179)+0</f>
        <v>1.415484837258947E-4</v>
      </c>
      <c r="Q179" s="5">
        <f t="shared" si="37"/>
        <v>-1.6020179026851712E-7</v>
      </c>
      <c r="R179" s="4">
        <f>SUM($Q$41:Q179)*0.1+$T$8</f>
        <v>3.286597557633805E-6</v>
      </c>
      <c r="S179" s="4">
        <f>SUM($R$41:R179)+0</f>
        <v>5.5964121935624404E-4</v>
      </c>
      <c r="T179">
        <f t="shared" si="45"/>
        <v>3.4897584791960054E-6</v>
      </c>
      <c r="U179">
        <f t="shared" si="46"/>
        <v>5.7726446941384121E-4</v>
      </c>
      <c r="W179" s="1"/>
    </row>
    <row r="180" spans="1:23" x14ac:dyDescent="0.25">
      <c r="A180" s="7"/>
      <c r="B180">
        <f t="shared" si="47"/>
        <v>13.899999999999967</v>
      </c>
      <c r="C180">
        <f t="shared" si="32"/>
        <v>-334.13872449805569</v>
      </c>
      <c r="D180">
        <f t="shared" si="33"/>
        <v>-289.372623803446</v>
      </c>
      <c r="E180" s="2">
        <f t="shared" si="34"/>
        <v>-60.64093625688119</v>
      </c>
      <c r="F180">
        <f t="shared" si="38"/>
        <v>0</v>
      </c>
      <c r="G180">
        <f t="shared" si="39"/>
        <v>-842.90901397064647</v>
      </c>
      <c r="H180">
        <f t="shared" si="35"/>
        <v>4022.2794708678898</v>
      </c>
      <c r="I180" s="2">
        <f t="shared" si="40"/>
        <v>4109.6505627119004</v>
      </c>
      <c r="J180" s="41">
        <f t="shared" si="41"/>
        <v>295.65831386416619</v>
      </c>
      <c r="K180">
        <f t="shared" si="42"/>
        <v>1.0650457177870762</v>
      </c>
      <c r="L180">
        <f t="shared" si="43"/>
        <v>0</v>
      </c>
      <c r="M180" s="41">
        <f t="shared" si="44"/>
        <v>1.0650457177870762</v>
      </c>
      <c r="N180" s="5">
        <f t="shared" si="36"/>
        <v>3.381516685060457E-8</v>
      </c>
      <c r="O180" s="4">
        <f>SUM($N$41:N180)*0.1+$N$8</f>
        <v>1.1767061679542323E-6</v>
      </c>
      <c r="P180" s="4">
        <f>SUM($O$41:O180)+0</f>
        <v>1.4272518989384892E-4</v>
      </c>
      <c r="Q180" s="5">
        <f t="shared" si="37"/>
        <v>-1.6136267280669479E-7</v>
      </c>
      <c r="R180" s="4">
        <f>SUM($Q$41:Q180)*0.1+$T$8</f>
        <v>3.2704612903531355E-6</v>
      </c>
      <c r="S180" s="4">
        <f>SUM($R$41:R180)+0</f>
        <v>5.6291168064659717E-4</v>
      </c>
      <c r="T180">
        <f t="shared" si="45"/>
        <v>3.4757092020765821E-6</v>
      </c>
      <c r="U180">
        <f t="shared" si="46"/>
        <v>5.807237209195194E-4</v>
      </c>
      <c r="W180" s="1"/>
    </row>
    <row r="181" spans="1:23" x14ac:dyDescent="0.25">
      <c r="A181" s="7"/>
      <c r="B181">
        <f t="shared" si="47"/>
        <v>13.999999999999966</v>
      </c>
      <c r="C181">
        <f t="shared" si="32"/>
        <v>-334.13872449805569</v>
      </c>
      <c r="D181">
        <f t="shared" si="33"/>
        <v>-289.372623803446</v>
      </c>
      <c r="E181" s="2">
        <f t="shared" si="34"/>
        <v>-60.64093625688119</v>
      </c>
      <c r="F181">
        <f t="shared" si="38"/>
        <v>0</v>
      </c>
      <c r="G181">
        <f t="shared" si="39"/>
        <v>-848.97310759633456</v>
      </c>
      <c r="H181">
        <f t="shared" si="35"/>
        <v>4051.2167332482345</v>
      </c>
      <c r="I181" s="2">
        <f t="shared" si="40"/>
        <v>4139.2163940983173</v>
      </c>
      <c r="J181" s="41">
        <f t="shared" si="41"/>
        <v>295.65831386416619</v>
      </c>
      <c r="K181">
        <f t="shared" si="42"/>
        <v>1.0727079171956164</v>
      </c>
      <c r="L181">
        <f t="shared" si="43"/>
        <v>0</v>
      </c>
      <c r="M181" s="41">
        <f t="shared" si="44"/>
        <v>1.0727079171956164</v>
      </c>
      <c r="N181" s="5">
        <f t="shared" si="36"/>
        <v>3.4058441432263596E-8</v>
      </c>
      <c r="O181" s="4">
        <f>SUM($N$41:N181)*0.1+$N$8</f>
        <v>1.1801120120974586E-6</v>
      </c>
      <c r="P181" s="4">
        <f>SUM($O$41:O181)+0</f>
        <v>1.4390530190594637E-4</v>
      </c>
      <c r="Q181" s="5">
        <f t="shared" si="37"/>
        <v>-1.6252355534487246E-7</v>
      </c>
      <c r="R181" s="4">
        <f>SUM($Q$41:Q181)*0.1+$T$8</f>
        <v>3.2542089348186486E-6</v>
      </c>
      <c r="S181" s="4">
        <f>SUM($R$41:R181)+0</f>
        <v>5.6616588958141578E-4</v>
      </c>
      <c r="T181">
        <f t="shared" si="45"/>
        <v>3.4615805858812872E-6</v>
      </c>
      <c r="U181">
        <f t="shared" si="46"/>
        <v>5.8416825525028102E-4</v>
      </c>
      <c r="W181" s="1"/>
    </row>
    <row r="182" spans="1:23" x14ac:dyDescent="0.25">
      <c r="A182" s="7"/>
      <c r="B182">
        <f t="shared" si="47"/>
        <v>14.099999999999966</v>
      </c>
      <c r="C182">
        <f t="shared" si="32"/>
        <v>-334.13872449805569</v>
      </c>
      <c r="D182">
        <f t="shared" si="33"/>
        <v>-289.372623803446</v>
      </c>
      <c r="E182" s="2">
        <f t="shared" si="34"/>
        <v>-60.64093625688119</v>
      </c>
      <c r="F182">
        <f t="shared" si="38"/>
        <v>0</v>
      </c>
      <c r="G182">
        <f t="shared" si="39"/>
        <v>-855.03720122202276</v>
      </c>
      <c r="H182">
        <f t="shared" si="35"/>
        <v>4080.1539956285787</v>
      </c>
      <c r="I182" s="2">
        <f t="shared" si="40"/>
        <v>4168.7822254847333</v>
      </c>
      <c r="J182" s="41">
        <f t="shared" si="41"/>
        <v>295.65831386416619</v>
      </c>
      <c r="K182">
        <f t="shared" si="42"/>
        <v>1.0803701166041564</v>
      </c>
      <c r="L182">
        <f t="shared" si="43"/>
        <v>0</v>
      </c>
      <c r="M182" s="41">
        <f t="shared" si="44"/>
        <v>1.0803701166041564</v>
      </c>
      <c r="N182" s="5">
        <f t="shared" si="36"/>
        <v>3.4301716013922621E-8</v>
      </c>
      <c r="O182" s="4">
        <f>SUM($N$41:N182)*0.1+$N$8</f>
        <v>1.1835421836988509E-6</v>
      </c>
      <c r="P182" s="4">
        <f>SUM($O$41:O182)+0</f>
        <v>1.4508884408964522E-4</v>
      </c>
      <c r="Q182" s="5">
        <f t="shared" si="37"/>
        <v>-1.6368443788305011E-7</v>
      </c>
      <c r="R182" s="4">
        <f>SUM($Q$41:Q182)*0.1+$T$8</f>
        <v>3.2378404910303434E-6</v>
      </c>
      <c r="S182" s="4">
        <f>SUM($R$41:R182)+0</f>
        <v>5.6940373007244608E-4</v>
      </c>
      <c r="T182">
        <f t="shared" si="45"/>
        <v>3.4473733690957034E-6</v>
      </c>
      <c r="U182">
        <f t="shared" si="46"/>
        <v>5.8759797523450028E-4</v>
      </c>
      <c r="W182" s="1"/>
    </row>
    <row r="183" spans="1:23" x14ac:dyDescent="0.25">
      <c r="A183" s="7"/>
      <c r="B183">
        <f t="shared" si="47"/>
        <v>14.199999999999966</v>
      </c>
      <c r="C183">
        <f t="shared" si="32"/>
        <v>-334.13872449805569</v>
      </c>
      <c r="D183">
        <f t="shared" si="33"/>
        <v>-289.372623803446</v>
      </c>
      <c r="E183" s="2">
        <f t="shared" si="34"/>
        <v>-60.64093625688119</v>
      </c>
      <c r="F183">
        <f t="shared" si="38"/>
        <v>0</v>
      </c>
      <c r="G183">
        <f t="shared" si="39"/>
        <v>-861.10129484771085</v>
      </c>
      <c r="H183">
        <f t="shared" si="35"/>
        <v>4109.0912580089234</v>
      </c>
      <c r="I183" s="2">
        <f t="shared" si="40"/>
        <v>4198.3480568711502</v>
      </c>
      <c r="J183" s="41">
        <f t="shared" si="41"/>
        <v>295.65831386416619</v>
      </c>
      <c r="K183">
        <f t="shared" si="42"/>
        <v>1.0880323160126966</v>
      </c>
      <c r="L183">
        <f t="shared" si="43"/>
        <v>0</v>
      </c>
      <c r="M183" s="41">
        <f t="shared" si="44"/>
        <v>1.0880323160126966</v>
      </c>
      <c r="N183" s="5">
        <f t="shared" si="36"/>
        <v>3.4544990595581647E-8</v>
      </c>
      <c r="O183" s="4">
        <f>SUM($N$41:N183)*0.1+$N$8</f>
        <v>1.186996682758409E-6</v>
      </c>
      <c r="P183" s="4">
        <f>SUM($O$41:O183)+0</f>
        <v>1.4627584077240362E-4</v>
      </c>
      <c r="Q183" s="5">
        <f t="shared" si="37"/>
        <v>-1.6484532042122778E-7</v>
      </c>
      <c r="R183" s="4">
        <f>SUM($Q$41:Q183)*0.1+$T$8</f>
        <v>3.2213559589882205E-6</v>
      </c>
      <c r="S183" s="4">
        <f>SUM($R$41:R183)+0</f>
        <v>5.7262508603143426E-4</v>
      </c>
      <c r="T183">
        <f t="shared" si="45"/>
        <v>3.4330883092906869E-6</v>
      </c>
      <c r="U183">
        <f t="shared" si="46"/>
        <v>5.9101278391095831E-4</v>
      </c>
      <c r="W183" s="1"/>
    </row>
    <row r="184" spans="1:23" x14ac:dyDescent="0.25">
      <c r="A184" s="7"/>
      <c r="B184">
        <f t="shared" si="47"/>
        <v>14.299999999999965</v>
      </c>
      <c r="C184">
        <f t="shared" si="32"/>
        <v>-334.13872449805569</v>
      </c>
      <c r="D184">
        <f t="shared" si="33"/>
        <v>-289.372623803446</v>
      </c>
      <c r="E184" s="2">
        <f t="shared" si="34"/>
        <v>-60.64093625688119</v>
      </c>
      <c r="F184">
        <f t="shared" si="38"/>
        <v>0</v>
      </c>
      <c r="G184">
        <f t="shared" si="39"/>
        <v>-867.16538847339893</v>
      </c>
      <c r="H184">
        <f t="shared" si="35"/>
        <v>4138.0285203892681</v>
      </c>
      <c r="I184" s="2">
        <f t="shared" si="40"/>
        <v>4227.9138882575662</v>
      </c>
      <c r="J184" s="41">
        <f t="shared" si="41"/>
        <v>295.65831386416619</v>
      </c>
      <c r="K184">
        <f t="shared" si="42"/>
        <v>1.0956945154212365</v>
      </c>
      <c r="L184">
        <f t="shared" si="43"/>
        <v>0</v>
      </c>
      <c r="M184" s="41">
        <f t="shared" si="44"/>
        <v>1.0956945154212365</v>
      </c>
      <c r="N184" s="5">
        <f t="shared" si="36"/>
        <v>3.4788265177240673E-8</v>
      </c>
      <c r="O184" s="4">
        <f>SUM($N$41:N184)*0.1+$N$8</f>
        <v>1.190475509276133E-6</v>
      </c>
      <c r="P184" s="4">
        <f>SUM($O$41:O184)+0</f>
        <v>1.4746631628167976E-4</v>
      </c>
      <c r="Q184" s="5">
        <f t="shared" si="37"/>
        <v>-1.6600620295940545E-7</v>
      </c>
      <c r="R184" s="4">
        <f>SUM($Q$41:Q184)*0.1+$T$8</f>
        <v>3.2047553386922798E-6</v>
      </c>
      <c r="S184" s="4">
        <f>SUM($R$41:R184)+0</f>
        <v>5.7582984137012649E-4</v>
      </c>
      <c r="T184">
        <f t="shared" si="45"/>
        <v>3.4187261836922442E-6</v>
      </c>
      <c r="U184">
        <f t="shared" si="46"/>
        <v>5.9441258453201806E-4</v>
      </c>
      <c r="W184" s="1"/>
    </row>
    <row r="185" spans="1:23" x14ac:dyDescent="0.25">
      <c r="A185" s="7"/>
      <c r="B185">
        <f t="shared" si="47"/>
        <v>14.399999999999965</v>
      </c>
      <c r="C185">
        <f t="shared" si="32"/>
        <v>-334.13872449805569</v>
      </c>
      <c r="D185">
        <f t="shared" si="33"/>
        <v>-289.372623803446</v>
      </c>
      <c r="E185" s="2">
        <f t="shared" si="34"/>
        <v>-60.64093625688119</v>
      </c>
      <c r="F185">
        <f t="shared" si="38"/>
        <v>0</v>
      </c>
      <c r="G185">
        <f t="shared" si="39"/>
        <v>-873.22948209908702</v>
      </c>
      <c r="H185">
        <f t="shared" si="35"/>
        <v>4166.9657827696119</v>
      </c>
      <c r="I185" s="2">
        <f t="shared" si="40"/>
        <v>4257.4797196439831</v>
      </c>
      <c r="J185" s="41">
        <f t="shared" si="41"/>
        <v>295.65831386416619</v>
      </c>
      <c r="K185">
        <f t="shared" si="42"/>
        <v>1.1033567148297767</v>
      </c>
      <c r="L185">
        <f t="shared" si="43"/>
        <v>0</v>
      </c>
      <c r="M185" s="41">
        <f t="shared" si="44"/>
        <v>1.1033567148297767</v>
      </c>
      <c r="N185" s="5">
        <f t="shared" si="36"/>
        <v>3.5031539758899699E-8</v>
      </c>
      <c r="O185" s="4">
        <f>SUM($N$41:N185)*0.1+$N$8</f>
        <v>1.1939786632520231E-6</v>
      </c>
      <c r="P185" s="4">
        <f>SUM($O$41:O185)+0</f>
        <v>1.4866029494493179E-4</v>
      </c>
      <c r="Q185" s="5">
        <f t="shared" si="37"/>
        <v>-1.6716708549758307E-7</v>
      </c>
      <c r="R185" s="4">
        <f>SUM($Q$41:Q185)*0.1+$T$8</f>
        <v>3.1880386301425217E-6</v>
      </c>
      <c r="S185" s="4">
        <f>SUM($R$41:R185)+0</f>
        <v>5.7901788000026897E-4</v>
      </c>
      <c r="T185">
        <f t="shared" si="45"/>
        <v>3.404287789770732E-6</v>
      </c>
      <c r="U185">
        <f t="shared" si="46"/>
        <v>5.9779728056684901E-4</v>
      </c>
      <c r="W185" s="1"/>
    </row>
    <row r="186" spans="1:23" x14ac:dyDescent="0.25">
      <c r="A186" s="7"/>
      <c r="B186">
        <f t="shared" si="47"/>
        <v>14.499999999999964</v>
      </c>
      <c r="C186">
        <f t="shared" si="32"/>
        <v>-334.13872449805569</v>
      </c>
      <c r="D186">
        <f t="shared" si="33"/>
        <v>-289.372623803446</v>
      </c>
      <c r="E186" s="2">
        <f t="shared" si="34"/>
        <v>-60.64093625688119</v>
      </c>
      <c r="F186">
        <f t="shared" si="38"/>
        <v>0</v>
      </c>
      <c r="G186">
        <f t="shared" si="39"/>
        <v>-879.29357572477511</v>
      </c>
      <c r="H186">
        <f t="shared" si="35"/>
        <v>4195.9030451499566</v>
      </c>
      <c r="I186" s="2">
        <f t="shared" si="40"/>
        <v>4287.0455510303991</v>
      </c>
      <c r="J186" s="41">
        <f t="shared" si="41"/>
        <v>295.65831386416619</v>
      </c>
      <c r="K186">
        <f t="shared" si="42"/>
        <v>1.1110189142383167</v>
      </c>
      <c r="L186">
        <f t="shared" si="43"/>
        <v>0</v>
      </c>
      <c r="M186" s="41">
        <f t="shared" si="44"/>
        <v>1.1110189142383167</v>
      </c>
      <c r="N186" s="5">
        <f t="shared" si="36"/>
        <v>3.5274814340558725E-8</v>
      </c>
      <c r="O186" s="4">
        <f>SUM($N$41:N186)*0.1+$N$8</f>
        <v>1.1975061446860789E-6</v>
      </c>
      <c r="P186" s="4">
        <f>SUM($O$41:O186)+0</f>
        <v>1.4985780108961786E-4</v>
      </c>
      <c r="Q186" s="5">
        <f t="shared" si="37"/>
        <v>-1.6832796803576074E-7</v>
      </c>
      <c r="R186" s="4">
        <f>SUM($Q$41:Q186)*0.1+$T$8</f>
        <v>3.1712058333389458E-6</v>
      </c>
      <c r="S186" s="4">
        <f>SUM($R$41:R186)+0</f>
        <v>5.821890858336079E-4</v>
      </c>
      <c r="T186">
        <f t="shared" si="45"/>
        <v>3.3897739458500581E-6</v>
      </c>
      <c r="U186">
        <f t="shared" si="46"/>
        <v>6.0116677570470206E-4</v>
      </c>
      <c r="W186" s="1"/>
    </row>
    <row r="187" spans="1:23" x14ac:dyDescent="0.25">
      <c r="A187" s="7"/>
      <c r="B187">
        <f t="shared" si="47"/>
        <v>14.599999999999964</v>
      </c>
      <c r="C187">
        <f t="shared" si="32"/>
        <v>-334.13872449805569</v>
      </c>
      <c r="D187">
        <f t="shared" si="33"/>
        <v>-289.372623803446</v>
      </c>
      <c r="E187" s="2">
        <f t="shared" si="34"/>
        <v>-60.64093625688119</v>
      </c>
      <c r="F187">
        <f t="shared" si="38"/>
        <v>0</v>
      </c>
      <c r="G187">
        <f t="shared" si="39"/>
        <v>-885.3576693504632</v>
      </c>
      <c r="H187">
        <f t="shared" si="35"/>
        <v>4224.8403075303013</v>
      </c>
      <c r="I187" s="2">
        <f t="shared" si="40"/>
        <v>4316.611382416816</v>
      </c>
      <c r="J187" s="41">
        <f t="shared" si="41"/>
        <v>295.65831386416619</v>
      </c>
      <c r="K187">
        <f t="shared" si="42"/>
        <v>1.1186811136468569</v>
      </c>
      <c r="L187">
        <f t="shared" si="43"/>
        <v>0</v>
      </c>
      <c r="M187" s="41">
        <f t="shared" si="44"/>
        <v>1.1186811136468569</v>
      </c>
      <c r="N187" s="5">
        <f t="shared" si="36"/>
        <v>3.5518088922217751E-8</v>
      </c>
      <c r="O187" s="4">
        <f>SUM($N$41:N187)*0.1+$N$8</f>
        <v>1.2010579535783008E-6</v>
      </c>
      <c r="P187" s="4">
        <f>SUM($O$41:O187)+0</f>
        <v>1.5105885904319615E-4</v>
      </c>
      <c r="Q187" s="5">
        <f t="shared" si="37"/>
        <v>-1.6948885057393841E-7</v>
      </c>
      <c r="R187" s="4">
        <f>SUM($Q$41:Q187)*0.1+$T$8</f>
        <v>3.1542569482815518E-6</v>
      </c>
      <c r="S187" s="4">
        <f>SUM($R$41:R187)+0</f>
        <v>5.8534334278188946E-4</v>
      </c>
      <c r="T187">
        <f t="shared" si="45"/>
        <v>3.3751854917376237E-6</v>
      </c>
      <c r="U187">
        <f t="shared" si="46"/>
        <v>6.0452097385823493E-4</v>
      </c>
      <c r="W187" s="1"/>
    </row>
    <row r="188" spans="1:23" x14ac:dyDescent="0.25">
      <c r="A188" s="7"/>
      <c r="B188">
        <f t="shared" si="47"/>
        <v>14.699999999999964</v>
      </c>
      <c r="C188">
        <f t="shared" si="32"/>
        <v>-334.13872449805569</v>
      </c>
      <c r="D188">
        <f t="shared" si="33"/>
        <v>-289.372623803446</v>
      </c>
      <c r="E188" s="2">
        <f t="shared" si="34"/>
        <v>-60.64093625688119</v>
      </c>
      <c r="F188">
        <f t="shared" si="38"/>
        <v>0</v>
      </c>
      <c r="G188">
        <f t="shared" si="39"/>
        <v>-891.42176297615129</v>
      </c>
      <c r="H188">
        <f t="shared" si="35"/>
        <v>4253.777569910646</v>
      </c>
      <c r="I188" s="2">
        <f t="shared" si="40"/>
        <v>4346.1772138032329</v>
      </c>
      <c r="J188" s="41">
        <f t="shared" si="41"/>
        <v>295.65831386416619</v>
      </c>
      <c r="K188">
        <f t="shared" si="42"/>
        <v>1.126343313055397</v>
      </c>
      <c r="L188">
        <f t="shared" si="43"/>
        <v>0</v>
      </c>
      <c r="M188" s="41">
        <f t="shared" si="44"/>
        <v>1.126343313055397</v>
      </c>
      <c r="N188" s="5">
        <f t="shared" si="36"/>
        <v>3.5761363503876771E-8</v>
      </c>
      <c r="O188" s="4">
        <f>SUM($N$41:N188)*0.1+$N$8</f>
        <v>1.2046340899286884E-6</v>
      </c>
      <c r="P188" s="4">
        <f>SUM($O$41:O188)+0</f>
        <v>1.5226349313312483E-4</v>
      </c>
      <c r="Q188" s="5">
        <f t="shared" si="37"/>
        <v>-1.7064973311211608E-7</v>
      </c>
      <c r="R188" s="4">
        <f>SUM($Q$41:Q188)*0.1+$T$8</f>
        <v>3.1371919749703399E-6</v>
      </c>
      <c r="S188" s="4">
        <f>SUM($R$41:R188)+0</f>
        <v>5.8848053475685984E-4</v>
      </c>
      <c r="T188">
        <f t="shared" si="45"/>
        <v>3.3605232893757217E-6</v>
      </c>
      <c r="U188">
        <f t="shared" si="46"/>
        <v>6.0785977916689049E-4</v>
      </c>
      <c r="W188" s="1"/>
    </row>
    <row r="189" spans="1:23" x14ac:dyDescent="0.25">
      <c r="A189" s="7"/>
      <c r="B189">
        <f t="shared" si="47"/>
        <v>14.799999999999963</v>
      </c>
      <c r="C189">
        <f t="shared" si="32"/>
        <v>-334.13872449805569</v>
      </c>
      <c r="D189">
        <f t="shared" si="33"/>
        <v>-289.372623803446</v>
      </c>
      <c r="E189" s="2">
        <f t="shared" si="34"/>
        <v>-60.64093625688119</v>
      </c>
      <c r="F189">
        <f t="shared" si="38"/>
        <v>0</v>
      </c>
      <c r="G189">
        <f t="shared" si="39"/>
        <v>-897.48585660183937</v>
      </c>
      <c r="H189">
        <f t="shared" si="35"/>
        <v>4282.7148322909907</v>
      </c>
      <c r="I189" s="2">
        <f t="shared" si="40"/>
        <v>4375.7430451896498</v>
      </c>
      <c r="J189" s="41">
        <f t="shared" si="41"/>
        <v>295.65831386416619</v>
      </c>
      <c r="K189">
        <f t="shared" si="42"/>
        <v>1.1340055124639374</v>
      </c>
      <c r="L189">
        <f t="shared" si="43"/>
        <v>0</v>
      </c>
      <c r="M189" s="41">
        <f t="shared" si="44"/>
        <v>1.1340055124639374</v>
      </c>
      <c r="N189" s="5">
        <f t="shared" si="36"/>
        <v>3.6004638085535797E-8</v>
      </c>
      <c r="O189" s="4">
        <f>SUM($N$41:N189)*0.1+$N$8</f>
        <v>1.208234553737242E-6</v>
      </c>
      <c r="P189" s="4">
        <f>SUM($O$41:O189)+0</f>
        <v>1.5347172768686207E-4</v>
      </c>
      <c r="Q189" s="5">
        <f t="shared" si="37"/>
        <v>-1.7181061565029373E-7</v>
      </c>
      <c r="R189" s="4">
        <f>SUM($Q$41:Q189)*0.1+$T$8</f>
        <v>3.1200109134053111E-6</v>
      </c>
      <c r="S189" s="4">
        <f>SUM($R$41:R189)+0</f>
        <v>5.9160054567026512E-4</v>
      </c>
      <c r="T189">
        <f t="shared" si="45"/>
        <v>3.3457882235151819E-6</v>
      </c>
      <c r="U189">
        <f t="shared" si="46"/>
        <v>6.1118309600032776E-4</v>
      </c>
      <c r="W189" s="1"/>
    </row>
    <row r="190" spans="1:23" x14ac:dyDescent="0.25">
      <c r="A190" s="7"/>
      <c r="B190">
        <f t="shared" si="47"/>
        <v>14.899999999999963</v>
      </c>
      <c r="C190">
        <f t="shared" si="32"/>
        <v>-334.13872449805569</v>
      </c>
      <c r="D190">
        <f t="shared" si="33"/>
        <v>-289.372623803446</v>
      </c>
      <c r="E190" s="2">
        <f t="shared" si="34"/>
        <v>-60.64093625688119</v>
      </c>
      <c r="F190">
        <f t="shared" si="38"/>
        <v>0</v>
      </c>
      <c r="G190">
        <f t="shared" si="39"/>
        <v>-903.54995022752746</v>
      </c>
      <c r="H190">
        <f t="shared" si="35"/>
        <v>4311.6520946713345</v>
      </c>
      <c r="I190" s="2">
        <f t="shared" si="40"/>
        <v>4405.3088765760658</v>
      </c>
      <c r="J190" s="41">
        <f t="shared" si="41"/>
        <v>295.65831386416619</v>
      </c>
      <c r="K190">
        <f t="shared" si="42"/>
        <v>1.1416677118724774</v>
      </c>
      <c r="L190">
        <f t="shared" si="43"/>
        <v>0</v>
      </c>
      <c r="M190" s="41">
        <f t="shared" si="44"/>
        <v>1.1416677118724774</v>
      </c>
      <c r="N190" s="5">
        <f t="shared" si="36"/>
        <v>3.6247912667194823E-8</v>
      </c>
      <c r="O190" s="4">
        <f>SUM($N$41:N190)*0.1+$N$8</f>
        <v>1.2118593450039614E-6</v>
      </c>
      <c r="P190" s="4">
        <f>SUM($O$41:O190)+0</f>
        <v>1.5468358703186604E-4</v>
      </c>
      <c r="Q190" s="5">
        <f t="shared" si="37"/>
        <v>-1.7297149818847137E-7</v>
      </c>
      <c r="R190" s="4">
        <f>SUM($Q$41:Q190)*0.1+$T$8</f>
        <v>3.1027137635864636E-6</v>
      </c>
      <c r="S190" s="4">
        <f>SUM($R$41:R190)+0</f>
        <v>5.947032594338516E-4</v>
      </c>
      <c r="T190">
        <f t="shared" si="45"/>
        <v>3.3309812024120321E-6</v>
      </c>
      <c r="U190">
        <f t="shared" si="46"/>
        <v>6.1449082896190724E-4</v>
      </c>
      <c r="W190" s="1"/>
    </row>
    <row r="191" spans="1:23" x14ac:dyDescent="0.25">
      <c r="A191" s="7"/>
      <c r="B191">
        <f t="shared" si="47"/>
        <v>14.999999999999963</v>
      </c>
      <c r="C191">
        <f t="shared" si="32"/>
        <v>-334.13872449805569</v>
      </c>
      <c r="D191">
        <f t="shared" si="33"/>
        <v>-289.372623803446</v>
      </c>
      <c r="E191" s="2">
        <f t="shared" si="34"/>
        <v>-60.64093625688119</v>
      </c>
      <c r="F191">
        <f t="shared" si="38"/>
        <v>0</v>
      </c>
      <c r="G191">
        <f t="shared" si="39"/>
        <v>-909.61404385321555</v>
      </c>
      <c r="H191">
        <f t="shared" si="35"/>
        <v>4340.5893570516791</v>
      </c>
      <c r="I191" s="2">
        <f t="shared" si="40"/>
        <v>4434.8747079624818</v>
      </c>
      <c r="J191" s="41">
        <f t="shared" si="41"/>
        <v>295.65831386416619</v>
      </c>
      <c r="K191">
        <f t="shared" si="42"/>
        <v>1.1493299112810174</v>
      </c>
      <c r="L191">
        <f t="shared" si="43"/>
        <v>0</v>
      </c>
      <c r="M191" s="41">
        <f t="shared" si="44"/>
        <v>1.1493299112810174</v>
      </c>
      <c r="N191" s="5">
        <f t="shared" si="36"/>
        <v>3.6491187248853849E-8</v>
      </c>
      <c r="O191" s="4">
        <f>SUM($N$41:N191)*0.1+$N$8</f>
        <v>1.2155084637288468E-6</v>
      </c>
      <c r="P191" s="4">
        <f>SUM($O$41:O191)+0</f>
        <v>1.5589909549559489E-4</v>
      </c>
      <c r="Q191" s="5">
        <f t="shared" si="37"/>
        <v>-1.7413238072664904E-7</v>
      </c>
      <c r="R191" s="4">
        <f>SUM($Q$41:Q191)*0.1+$T$8</f>
        <v>3.0853005255137988E-6</v>
      </c>
      <c r="S191" s="4">
        <f>SUM($R$41:R191)+0</f>
        <v>5.9778855995936536E-4</v>
      </c>
      <c r="T191">
        <f t="shared" si="45"/>
        <v>3.3161031585480245E-6</v>
      </c>
      <c r="U191">
        <f t="shared" si="46"/>
        <v>6.1778288289223132E-4</v>
      </c>
      <c r="W191" s="1"/>
    </row>
    <row r="192" spans="1:23" x14ac:dyDescent="0.25">
      <c r="A192" s="7"/>
      <c r="B192">
        <f t="shared" si="47"/>
        <v>15.099999999999962</v>
      </c>
      <c r="C192">
        <f t="shared" si="32"/>
        <v>-334.13872449805569</v>
      </c>
      <c r="D192">
        <f t="shared" si="33"/>
        <v>-289.372623803446</v>
      </c>
      <c r="E192" s="2">
        <f t="shared" si="34"/>
        <v>-60.64093625688119</v>
      </c>
      <c r="F192">
        <f t="shared" si="38"/>
        <v>0</v>
      </c>
      <c r="G192">
        <f t="shared" si="39"/>
        <v>-915.67813747890364</v>
      </c>
      <c r="H192">
        <f t="shared" si="35"/>
        <v>4369.5266194320238</v>
      </c>
      <c r="I192" s="2">
        <f t="shared" si="40"/>
        <v>4464.4405393488987</v>
      </c>
      <c r="J192" s="41">
        <f t="shared" si="41"/>
        <v>295.65831386416619</v>
      </c>
      <c r="K192">
        <f t="shared" si="42"/>
        <v>1.1569921106895575</v>
      </c>
      <c r="L192">
        <f t="shared" si="43"/>
        <v>0</v>
      </c>
      <c r="M192" s="41">
        <f t="shared" si="44"/>
        <v>1.1569921106895575</v>
      </c>
      <c r="N192" s="5">
        <f t="shared" si="36"/>
        <v>3.6734461830512875E-8</v>
      </c>
      <c r="O192" s="4">
        <f>SUM($N$41:N192)*0.1+$N$8</f>
        <v>1.2191819099118981E-6</v>
      </c>
      <c r="P192" s="4">
        <f>SUM($O$41:O192)+0</f>
        <v>1.5711827740550678E-4</v>
      </c>
      <c r="Q192" s="5">
        <f t="shared" si="37"/>
        <v>-1.7529326326482671E-7</v>
      </c>
      <c r="R192" s="4">
        <f>SUM($Q$41:Q192)*0.1+$T$8</f>
        <v>3.0677711991873162E-6</v>
      </c>
      <c r="S192" s="4">
        <f>SUM($R$41:R192)+0</f>
        <v>6.0085633115855271E-4</v>
      </c>
      <c r="T192">
        <f t="shared" si="45"/>
        <v>3.3011550493758405E-6</v>
      </c>
      <c r="U192">
        <f t="shared" si="46"/>
        <v>6.210591628727412E-4</v>
      </c>
      <c r="W192" s="1"/>
    </row>
    <row r="193" spans="1:23" x14ac:dyDescent="0.25">
      <c r="A193" s="7"/>
      <c r="B193">
        <f t="shared" si="47"/>
        <v>15.199999999999962</v>
      </c>
      <c r="C193">
        <f t="shared" si="32"/>
        <v>-334.13872449805569</v>
      </c>
      <c r="D193">
        <f t="shared" si="33"/>
        <v>-289.372623803446</v>
      </c>
      <c r="E193" s="2">
        <f t="shared" si="34"/>
        <v>-60.64093625688119</v>
      </c>
      <c r="F193">
        <f t="shared" si="38"/>
        <v>0</v>
      </c>
      <c r="G193">
        <f t="shared" si="39"/>
        <v>-921.74223110459184</v>
      </c>
      <c r="H193">
        <f t="shared" si="35"/>
        <v>4398.4638818123685</v>
      </c>
      <c r="I193" s="2">
        <f t="shared" si="40"/>
        <v>4494.0063707353147</v>
      </c>
      <c r="J193" s="41">
        <f t="shared" si="41"/>
        <v>295.65831386416619</v>
      </c>
      <c r="K193">
        <f t="shared" si="42"/>
        <v>1.1646543100980975</v>
      </c>
      <c r="L193">
        <f t="shared" si="43"/>
        <v>0</v>
      </c>
      <c r="M193" s="41">
        <f t="shared" si="44"/>
        <v>1.1646543100980975</v>
      </c>
      <c r="N193" s="5">
        <f t="shared" si="36"/>
        <v>3.6977736412171901E-8</v>
      </c>
      <c r="O193" s="4">
        <f>SUM($N$41:N193)*0.1+$N$8</f>
        <v>1.2228796835531153E-6</v>
      </c>
      <c r="P193" s="4">
        <f>SUM($O$41:O193)+0</f>
        <v>1.5834115708905988E-4</v>
      </c>
      <c r="Q193" s="5">
        <f t="shared" si="37"/>
        <v>-1.7645414580300436E-7</v>
      </c>
      <c r="R193" s="4">
        <f>SUM($Q$41:Q193)*0.1+$T$8</f>
        <v>3.0501257846070153E-6</v>
      </c>
      <c r="S193" s="4">
        <f>SUM($R$41:R193)+0</f>
        <v>6.0390645694315972E-4</v>
      </c>
      <c r="T193">
        <f t="shared" si="45"/>
        <v>3.2861378580898775E-6</v>
      </c>
      <c r="U193">
        <f t="shared" si="46"/>
        <v>6.2431957422937067E-4</v>
      </c>
      <c r="W193" s="1"/>
    </row>
    <row r="194" spans="1:23" x14ac:dyDescent="0.25">
      <c r="A194" s="7"/>
      <c r="B194">
        <f t="shared" si="47"/>
        <v>15.299999999999962</v>
      </c>
      <c r="C194">
        <f t="shared" si="32"/>
        <v>-334.13872449805569</v>
      </c>
      <c r="D194">
        <f t="shared" si="33"/>
        <v>-289.372623803446</v>
      </c>
      <c r="E194" s="2">
        <f t="shared" si="34"/>
        <v>-60.64093625688119</v>
      </c>
      <c r="F194">
        <f t="shared" si="38"/>
        <v>0</v>
      </c>
      <c r="G194">
        <f t="shared" si="39"/>
        <v>-927.80632473027993</v>
      </c>
      <c r="H194">
        <f t="shared" si="35"/>
        <v>4427.4011441927123</v>
      </c>
      <c r="I194" s="2">
        <f t="shared" si="40"/>
        <v>4523.5722021217307</v>
      </c>
      <c r="J194" s="41">
        <f t="shared" si="41"/>
        <v>295.65831386416619</v>
      </c>
      <c r="K194">
        <f t="shared" si="42"/>
        <v>1.1723165095066375</v>
      </c>
      <c r="L194">
        <f t="shared" si="43"/>
        <v>0</v>
      </c>
      <c r="M194" s="41">
        <f t="shared" si="44"/>
        <v>1.1723165095066375</v>
      </c>
      <c r="N194" s="5">
        <f t="shared" si="36"/>
        <v>3.7221010993830926E-8</v>
      </c>
      <c r="O194" s="4">
        <f>SUM($N$41:N194)*0.1+$N$8</f>
        <v>1.2266017846524984E-6</v>
      </c>
      <c r="P194" s="4">
        <f>SUM($O$41:O194)+0</f>
        <v>1.5956775887371238E-4</v>
      </c>
      <c r="Q194" s="5">
        <f t="shared" si="37"/>
        <v>-1.77615028341182E-7</v>
      </c>
      <c r="R194" s="4">
        <f>SUM($Q$41:Q194)*0.1+$T$8</f>
        <v>3.0323642817728975E-6</v>
      </c>
      <c r="S194" s="4">
        <f>SUM($R$41:R194)+0</f>
        <v>6.0693882122493258E-4</v>
      </c>
      <c r="T194">
        <f t="shared" si="45"/>
        <v>3.2710525944235068E-6</v>
      </c>
      <c r="U194">
        <f t="shared" si="46"/>
        <v>6.2756402253625872E-4</v>
      </c>
      <c r="W194" s="1"/>
    </row>
    <row r="195" spans="1:23" x14ac:dyDescent="0.25">
      <c r="A195" s="7"/>
      <c r="B195">
        <f t="shared" si="47"/>
        <v>15.399999999999961</v>
      </c>
      <c r="C195">
        <f t="shared" si="32"/>
        <v>-334.13872449805569</v>
      </c>
      <c r="D195">
        <f t="shared" si="33"/>
        <v>-289.372623803446</v>
      </c>
      <c r="E195" s="2">
        <f t="shared" si="34"/>
        <v>-60.64093625688119</v>
      </c>
      <c r="F195">
        <f t="shared" si="38"/>
        <v>0</v>
      </c>
      <c r="G195">
        <f t="shared" si="39"/>
        <v>-933.87041835596801</v>
      </c>
      <c r="H195">
        <f t="shared" si="35"/>
        <v>4456.338406573057</v>
      </c>
      <c r="I195" s="2">
        <f t="shared" si="40"/>
        <v>4553.1380335081476</v>
      </c>
      <c r="J195" s="41">
        <f t="shared" si="41"/>
        <v>295.65831386416619</v>
      </c>
      <c r="K195">
        <f t="shared" si="42"/>
        <v>1.1799787089151776</v>
      </c>
      <c r="L195">
        <f t="shared" si="43"/>
        <v>0</v>
      </c>
      <c r="M195" s="41">
        <f t="shared" si="44"/>
        <v>1.1799787089151776</v>
      </c>
      <c r="N195" s="5">
        <f t="shared" si="36"/>
        <v>3.7464285575489952E-8</v>
      </c>
      <c r="O195" s="4">
        <f>SUM($N$41:N195)*0.1+$N$8</f>
        <v>1.2303482132100474E-6</v>
      </c>
      <c r="P195" s="4">
        <f>SUM($O$41:O195)+0</f>
        <v>1.6079810708692242E-4</v>
      </c>
      <c r="Q195" s="5">
        <f t="shared" si="37"/>
        <v>-1.7877591087935967E-7</v>
      </c>
      <c r="R195" s="4">
        <f>SUM($Q$41:Q195)*0.1+$T$8</f>
        <v>3.0144866906849616E-6</v>
      </c>
      <c r="S195" s="4">
        <f>SUM($R$41:R195)+0</f>
        <v>6.0995330791561758E-4</v>
      </c>
      <c r="T195">
        <f t="shared" si="45"/>
        <v>3.2559002954737311E-6</v>
      </c>
      <c r="U195">
        <f t="shared" si="46"/>
        <v>6.3079241361952158E-4</v>
      </c>
      <c r="W195" s="1"/>
    </row>
    <row r="196" spans="1:23" x14ac:dyDescent="0.25">
      <c r="A196" s="7"/>
      <c r="B196">
        <f t="shared" si="47"/>
        <v>15.499999999999961</v>
      </c>
      <c r="C196">
        <f t="shared" si="32"/>
        <v>-334.13872449805569</v>
      </c>
      <c r="D196">
        <f t="shared" si="33"/>
        <v>-289.372623803446</v>
      </c>
      <c r="E196" s="2">
        <f t="shared" si="34"/>
        <v>-60.64093625688119</v>
      </c>
      <c r="F196">
        <f t="shared" si="38"/>
        <v>0</v>
      </c>
      <c r="G196">
        <f t="shared" si="39"/>
        <v>-939.9345119816561</v>
      </c>
      <c r="H196">
        <f t="shared" si="35"/>
        <v>4485.2756689534017</v>
      </c>
      <c r="I196" s="2">
        <f t="shared" si="40"/>
        <v>4582.7038648945645</v>
      </c>
      <c r="J196" s="41">
        <f t="shared" si="41"/>
        <v>295.65831386416619</v>
      </c>
      <c r="K196">
        <f t="shared" si="42"/>
        <v>1.1876409083237178</v>
      </c>
      <c r="L196">
        <f t="shared" si="43"/>
        <v>0</v>
      </c>
      <c r="M196" s="41">
        <f t="shared" si="44"/>
        <v>1.1876409083237178</v>
      </c>
      <c r="N196" s="5">
        <f t="shared" si="36"/>
        <v>3.7707560157148978E-8</v>
      </c>
      <c r="O196" s="4">
        <f>SUM($N$41:N196)*0.1+$N$8</f>
        <v>1.2341189692257623E-6</v>
      </c>
      <c r="P196" s="4">
        <f>SUM($O$41:O196)+0</f>
        <v>1.6203222605614819E-4</v>
      </c>
      <c r="Q196" s="5">
        <f t="shared" si="37"/>
        <v>-1.7993679341753734E-7</v>
      </c>
      <c r="R196" s="4">
        <f>SUM($Q$41:Q196)*0.1+$T$8</f>
        <v>2.9964930113432078E-6</v>
      </c>
      <c r="S196" s="4">
        <f>SUM($R$41:R196)+0</f>
        <v>6.1294980092696082E-4</v>
      </c>
      <c r="T196">
        <f t="shared" si="45"/>
        <v>3.2406820265542166E-6</v>
      </c>
      <c r="U196">
        <f t="shared" si="46"/>
        <v>6.3400465356108521E-4</v>
      </c>
      <c r="W196" s="1"/>
    </row>
    <row r="197" spans="1:23" x14ac:dyDescent="0.25">
      <c r="A197" s="7"/>
      <c r="B197">
        <f t="shared" si="47"/>
        <v>15.599999999999961</v>
      </c>
      <c r="C197">
        <f t="shared" si="32"/>
        <v>-334.13872449805569</v>
      </c>
      <c r="D197">
        <f t="shared" si="33"/>
        <v>-289.372623803446</v>
      </c>
      <c r="E197" s="2">
        <f t="shared" si="34"/>
        <v>-60.64093625688119</v>
      </c>
      <c r="F197">
        <f t="shared" si="38"/>
        <v>0</v>
      </c>
      <c r="G197">
        <f t="shared" si="39"/>
        <v>-945.99860560734419</v>
      </c>
      <c r="H197">
        <f t="shared" si="35"/>
        <v>4514.2129313337464</v>
      </c>
      <c r="I197" s="2">
        <f t="shared" si="40"/>
        <v>4612.2696962809814</v>
      </c>
      <c r="J197" s="41">
        <f t="shared" si="41"/>
        <v>295.65831386416619</v>
      </c>
      <c r="K197">
        <f t="shared" si="42"/>
        <v>1.195303107732258</v>
      </c>
      <c r="L197">
        <f t="shared" si="43"/>
        <v>0</v>
      </c>
      <c r="M197" s="41">
        <f t="shared" si="44"/>
        <v>1.195303107732258</v>
      </c>
      <c r="N197" s="5">
        <f t="shared" si="36"/>
        <v>3.7950834738808004E-8</v>
      </c>
      <c r="O197" s="4">
        <f>SUM($N$41:N197)*0.1+$N$8</f>
        <v>1.2379140526996431E-6</v>
      </c>
      <c r="P197" s="4">
        <f>SUM($O$41:O197)+0</f>
        <v>1.6327014010884784E-4</v>
      </c>
      <c r="Q197" s="5">
        <f t="shared" si="37"/>
        <v>-1.8109767595571499E-7</v>
      </c>
      <c r="R197" s="4">
        <f>SUM($Q$41:Q197)*0.1+$T$8</f>
        <v>2.9783832437476366E-6</v>
      </c>
      <c r="S197" s="4">
        <f>SUM($R$41:R197)+0</f>
        <v>6.1592818417070848E-4</v>
      </c>
      <c r="T197">
        <f t="shared" si="45"/>
        <v>3.2253988820776802E-6</v>
      </c>
      <c r="U197">
        <f t="shared" si="46"/>
        <v>6.3720064870258024E-4</v>
      </c>
      <c r="W197" s="1"/>
    </row>
    <row r="198" spans="1:23" x14ac:dyDescent="0.25">
      <c r="A198" s="7"/>
      <c r="B198">
        <f t="shared" si="47"/>
        <v>15.69999999999996</v>
      </c>
      <c r="C198">
        <f t="shared" si="32"/>
        <v>-334.13872449805569</v>
      </c>
      <c r="D198">
        <f t="shared" si="33"/>
        <v>-289.372623803446</v>
      </c>
      <c r="E198" s="2">
        <f t="shared" si="34"/>
        <v>-60.64093625688119</v>
      </c>
      <c r="F198">
        <f t="shared" si="38"/>
        <v>0</v>
      </c>
      <c r="G198">
        <f t="shared" si="39"/>
        <v>-952.06269923303228</v>
      </c>
      <c r="H198">
        <f t="shared" si="35"/>
        <v>4543.1501937140911</v>
      </c>
      <c r="I198" s="2">
        <f t="shared" si="40"/>
        <v>4641.8355276673974</v>
      </c>
      <c r="J198" s="41">
        <f t="shared" si="41"/>
        <v>295.65831386416619</v>
      </c>
      <c r="K198">
        <f t="shared" si="42"/>
        <v>1.202965307140798</v>
      </c>
      <c r="L198">
        <f t="shared" si="43"/>
        <v>0</v>
      </c>
      <c r="M198" s="41">
        <f t="shared" si="44"/>
        <v>1.202965307140798</v>
      </c>
      <c r="N198" s="5">
        <f t="shared" si="36"/>
        <v>3.819410932046703E-8</v>
      </c>
      <c r="O198" s="4">
        <f>SUM($N$41:N198)*0.1+$N$8</f>
        <v>1.2417334636316899E-6</v>
      </c>
      <c r="P198" s="4">
        <f>SUM($O$41:O198)+0</f>
        <v>1.6451187357247952E-4</v>
      </c>
      <c r="Q198" s="5">
        <f t="shared" si="37"/>
        <v>-1.8225855849389266E-7</v>
      </c>
      <c r="R198" s="4">
        <f>SUM($Q$41:Q198)*0.1+$T$8</f>
        <v>2.9601573878982468E-6</v>
      </c>
      <c r="S198" s="4">
        <f>SUM($R$41:R198)+0</f>
        <v>6.1888834155860676E-4</v>
      </c>
      <c r="T198">
        <f t="shared" si="45"/>
        <v>3.2100519864686499E-6</v>
      </c>
      <c r="U198">
        <f t="shared" si="46"/>
        <v>6.4038030564929945E-4</v>
      </c>
      <c r="W198" s="1"/>
    </row>
    <row r="199" spans="1:23" x14ac:dyDescent="0.25">
      <c r="A199" s="7"/>
      <c r="B199">
        <f t="shared" si="47"/>
        <v>15.79999999999996</v>
      </c>
      <c r="C199">
        <f t="shared" si="32"/>
        <v>-334.13872449805569</v>
      </c>
      <c r="D199">
        <f t="shared" si="33"/>
        <v>-289.372623803446</v>
      </c>
      <c r="E199" s="2">
        <f t="shared" si="34"/>
        <v>-60.64093625688119</v>
      </c>
      <c r="F199">
        <f t="shared" si="38"/>
        <v>0</v>
      </c>
      <c r="G199">
        <f t="shared" si="39"/>
        <v>-958.12679285872036</v>
      </c>
      <c r="H199">
        <f t="shared" si="35"/>
        <v>4572.0874560944349</v>
      </c>
      <c r="I199" s="2">
        <f t="shared" si="40"/>
        <v>4671.4013590538134</v>
      </c>
      <c r="J199" s="41">
        <f t="shared" si="41"/>
        <v>295.65831386416619</v>
      </c>
      <c r="K199">
        <f t="shared" si="42"/>
        <v>1.2106275065493379</v>
      </c>
      <c r="L199">
        <f t="shared" si="43"/>
        <v>0</v>
      </c>
      <c r="M199" s="41">
        <f t="shared" si="44"/>
        <v>1.2106275065493379</v>
      </c>
      <c r="N199" s="5">
        <f t="shared" si="36"/>
        <v>3.8437383902126056E-8</v>
      </c>
      <c r="O199" s="4">
        <f>SUM($N$41:N199)*0.1+$N$8</f>
        <v>1.2455772020219024E-6</v>
      </c>
      <c r="P199" s="4">
        <f>SUM($O$41:O199)+0</f>
        <v>1.6575745077450143E-4</v>
      </c>
      <c r="Q199" s="5">
        <f t="shared" si="37"/>
        <v>-1.834194410320703E-7</v>
      </c>
      <c r="R199" s="4">
        <f>SUM($Q$41:Q199)*0.1+$T$8</f>
        <v>2.9418154437950401E-6</v>
      </c>
      <c r="S199" s="4">
        <f>SUM($R$41:R199)+0</f>
        <v>6.2183015700240183E-4</v>
      </c>
      <c r="T199">
        <f t="shared" si="45"/>
        <v>3.1946424951076638E-6</v>
      </c>
      <c r="U199">
        <f t="shared" si="46"/>
        <v>6.4354353127422004E-4</v>
      </c>
      <c r="W199" s="1"/>
    </row>
    <row r="200" spans="1:23" x14ac:dyDescent="0.25">
      <c r="A200" s="7"/>
      <c r="B200">
        <f t="shared" si="47"/>
        <v>15.899999999999959</v>
      </c>
      <c r="C200">
        <f t="shared" si="32"/>
        <v>-334.13872449805569</v>
      </c>
      <c r="D200">
        <f t="shared" si="33"/>
        <v>-289.372623803446</v>
      </c>
      <c r="E200" s="2">
        <f t="shared" si="34"/>
        <v>-60.64093625688119</v>
      </c>
      <c r="F200">
        <f t="shared" si="38"/>
        <v>0</v>
      </c>
      <c r="G200">
        <f t="shared" si="39"/>
        <v>-964.19088648440845</v>
      </c>
      <c r="H200">
        <f t="shared" si="35"/>
        <v>4601.0247184747795</v>
      </c>
      <c r="I200" s="2">
        <f t="shared" si="40"/>
        <v>4700.9671904402303</v>
      </c>
      <c r="J200" s="41">
        <f t="shared" si="41"/>
        <v>295.65831386416619</v>
      </c>
      <c r="K200">
        <f t="shared" si="42"/>
        <v>1.2182897059578781</v>
      </c>
      <c r="L200">
        <f t="shared" si="43"/>
        <v>0</v>
      </c>
      <c r="M200" s="41">
        <f t="shared" si="44"/>
        <v>1.2182897059578781</v>
      </c>
      <c r="N200" s="5">
        <f t="shared" si="36"/>
        <v>3.8680658483785076E-8</v>
      </c>
      <c r="O200" s="4">
        <f>SUM($N$41:N200)*0.1+$N$8</f>
        <v>1.2494452678702809E-6</v>
      </c>
      <c r="P200" s="4">
        <f>SUM($O$41:O200)+0</f>
        <v>1.6700689604237171E-4</v>
      </c>
      <c r="Q200" s="5">
        <f t="shared" si="37"/>
        <v>-1.8458032357024797E-7</v>
      </c>
      <c r="R200" s="4">
        <f>SUM($Q$41:Q200)*0.1+$T$8</f>
        <v>2.9233574114380152E-6</v>
      </c>
      <c r="S200" s="4">
        <f>SUM($R$41:R200)+0</f>
        <v>6.2475351441383989E-4</v>
      </c>
      <c r="T200">
        <f t="shared" si="45"/>
        <v>3.179171595307968E-6</v>
      </c>
      <c r="U200">
        <f t="shared" si="46"/>
        <v>6.4669023272209052E-4</v>
      </c>
      <c r="W200" s="1"/>
    </row>
    <row r="201" spans="1:23" x14ac:dyDescent="0.25">
      <c r="A201" s="7"/>
      <c r="B201">
        <f t="shared" si="47"/>
        <v>15.999999999999959</v>
      </c>
      <c r="C201">
        <f t="shared" si="32"/>
        <v>-334.13872449805569</v>
      </c>
      <c r="D201">
        <f t="shared" si="33"/>
        <v>-289.372623803446</v>
      </c>
      <c r="E201" s="2">
        <f t="shared" si="34"/>
        <v>-60.64093625688119</v>
      </c>
      <c r="F201">
        <f t="shared" si="38"/>
        <v>0</v>
      </c>
      <c r="G201">
        <f t="shared" si="39"/>
        <v>-970.25498011009654</v>
      </c>
      <c r="H201">
        <f t="shared" si="35"/>
        <v>4629.9619808551242</v>
      </c>
      <c r="I201" s="2">
        <f t="shared" si="40"/>
        <v>4730.5330218266472</v>
      </c>
      <c r="J201" s="41">
        <f t="shared" si="41"/>
        <v>295.65831386416619</v>
      </c>
      <c r="K201">
        <f t="shared" si="42"/>
        <v>1.2259519053664185</v>
      </c>
      <c r="L201">
        <f t="shared" si="43"/>
        <v>0</v>
      </c>
      <c r="M201" s="41">
        <f t="shared" si="44"/>
        <v>1.2259519053664185</v>
      </c>
      <c r="N201" s="5">
        <f t="shared" si="36"/>
        <v>3.8923933065444102E-8</v>
      </c>
      <c r="O201" s="4">
        <f>SUM($N$41:N201)*0.1+$N$8</f>
        <v>1.2533376611768254E-6</v>
      </c>
      <c r="P201" s="4">
        <f>SUM($O$41:O201)+0</f>
        <v>1.6826023370354853E-4</v>
      </c>
      <c r="Q201" s="5">
        <f t="shared" si="37"/>
        <v>-1.8574120610842562E-7</v>
      </c>
      <c r="R201" s="4">
        <f>SUM($Q$41:Q201)*0.1+$T$8</f>
        <v>2.9047832908271724E-6</v>
      </c>
      <c r="S201" s="4">
        <f>SUM($R$41:R201)+0</f>
        <v>6.2765829770466703E-4</v>
      </c>
      <c r="T201">
        <f t="shared" si="45"/>
        <v>3.1636405073258457E-6</v>
      </c>
      <c r="U201">
        <f t="shared" si="46"/>
        <v>6.4982031741358571E-4</v>
      </c>
      <c r="W201" s="1"/>
    </row>
    <row r="202" spans="1:23" x14ac:dyDescent="0.25">
      <c r="A202" s="7"/>
      <c r="B202">
        <f t="shared" si="47"/>
        <v>16.099999999999959</v>
      </c>
      <c r="C202">
        <f t="shared" si="32"/>
        <v>-334.13872449805569</v>
      </c>
      <c r="D202">
        <f t="shared" si="33"/>
        <v>-289.372623803446</v>
      </c>
      <c r="E202" s="2">
        <f t="shared" si="34"/>
        <v>-60.64093625688119</v>
      </c>
      <c r="F202">
        <f t="shared" si="38"/>
        <v>0</v>
      </c>
      <c r="G202">
        <f t="shared" si="39"/>
        <v>-976.31907373578463</v>
      </c>
      <c r="H202">
        <f t="shared" si="35"/>
        <v>4658.8992432354689</v>
      </c>
      <c r="I202" s="2">
        <f t="shared" si="40"/>
        <v>4760.0988532130641</v>
      </c>
      <c r="J202" s="41">
        <f t="shared" si="41"/>
        <v>295.65831386416619</v>
      </c>
      <c r="K202">
        <f t="shared" si="42"/>
        <v>1.2336141047749587</v>
      </c>
      <c r="L202">
        <f t="shared" si="43"/>
        <v>0</v>
      </c>
      <c r="M202" s="41">
        <f t="shared" si="44"/>
        <v>1.2336141047749587</v>
      </c>
      <c r="N202" s="5">
        <f t="shared" si="36"/>
        <v>3.9167207647103128E-8</v>
      </c>
      <c r="O202" s="4">
        <f>SUM($N$41:N202)*0.1+$N$8</f>
        <v>1.2572543819415358E-6</v>
      </c>
      <c r="P202" s="4">
        <f>SUM($O$41:O202)+0</f>
        <v>1.6951748808549007E-4</v>
      </c>
      <c r="Q202" s="5">
        <f t="shared" si="37"/>
        <v>-1.8690208864660329E-7</v>
      </c>
      <c r="R202" s="4">
        <f>SUM($Q$41:Q202)*0.1+$T$8</f>
        <v>2.8860930819625123E-6</v>
      </c>
      <c r="S202" s="4">
        <f>SUM($R$41:R202)+0</f>
        <v>6.3054439078662954E-4</v>
      </c>
      <c r="T202">
        <f t="shared" si="45"/>
        <v>3.1480504854057002E-6</v>
      </c>
      <c r="U202">
        <f t="shared" si="46"/>
        <v>6.5293369304952854E-4</v>
      </c>
      <c r="W202" s="1"/>
    </row>
    <row r="203" spans="1:23" x14ac:dyDescent="0.25">
      <c r="A203" s="7"/>
      <c r="B203">
        <f t="shared" si="47"/>
        <v>16.19999999999996</v>
      </c>
      <c r="C203">
        <f t="shared" si="32"/>
        <v>-334.13872449805569</v>
      </c>
      <c r="D203">
        <f t="shared" si="33"/>
        <v>-289.372623803446</v>
      </c>
      <c r="E203" s="2">
        <f t="shared" si="34"/>
        <v>-60.64093625688119</v>
      </c>
      <c r="F203">
        <f t="shared" si="38"/>
        <v>0</v>
      </c>
      <c r="G203">
        <f t="shared" si="39"/>
        <v>-982.38316736147283</v>
      </c>
      <c r="H203">
        <f t="shared" si="35"/>
        <v>4687.8365056158136</v>
      </c>
      <c r="I203" s="2">
        <f t="shared" si="40"/>
        <v>4789.6646845994801</v>
      </c>
      <c r="J203" s="41">
        <f t="shared" si="41"/>
        <v>295.65831386416619</v>
      </c>
      <c r="K203">
        <f t="shared" si="42"/>
        <v>1.2412763041834987</v>
      </c>
      <c r="L203">
        <f t="shared" si="43"/>
        <v>0</v>
      </c>
      <c r="M203" s="41">
        <f t="shared" si="44"/>
        <v>1.2412763041834987</v>
      </c>
      <c r="N203" s="5">
        <f t="shared" si="36"/>
        <v>3.941048222876216E-8</v>
      </c>
      <c r="O203" s="4">
        <f>SUM($N$41:N203)*0.1+$N$8</f>
        <v>1.2611954301644119E-6</v>
      </c>
      <c r="P203" s="4">
        <f>SUM($O$41:O203)+0</f>
        <v>1.7077868351565449E-4</v>
      </c>
      <c r="Q203" s="5">
        <f t="shared" si="37"/>
        <v>-1.8806297118478096E-7</v>
      </c>
      <c r="R203" s="4">
        <f>SUM($Q$41:Q203)*0.1+$T$8</f>
        <v>2.8672867848440344E-6</v>
      </c>
      <c r="S203" s="4">
        <f>SUM($R$41:R203)+0</f>
        <v>6.334116775714736E-4</v>
      </c>
      <c r="T203">
        <f t="shared" si="45"/>
        <v>3.1324028188610794E-6</v>
      </c>
      <c r="U203">
        <f t="shared" si="46"/>
        <v>6.5603026761518288E-4</v>
      </c>
      <c r="W203" s="1"/>
    </row>
    <row r="204" spans="1:23" x14ac:dyDescent="0.25">
      <c r="A204" s="7"/>
      <c r="B204">
        <f t="shared" si="47"/>
        <v>16.299999999999962</v>
      </c>
      <c r="C204">
        <f t="shared" si="32"/>
        <v>-334.13872449805569</v>
      </c>
      <c r="D204">
        <f t="shared" si="33"/>
        <v>-289.372623803446</v>
      </c>
      <c r="E204" s="2">
        <f t="shared" si="34"/>
        <v>-60.64093625688119</v>
      </c>
      <c r="F204">
        <f t="shared" si="38"/>
        <v>0</v>
      </c>
      <c r="G204">
        <f t="shared" si="39"/>
        <v>-988.44726098716103</v>
      </c>
      <c r="H204">
        <f t="shared" si="35"/>
        <v>4716.7737679961583</v>
      </c>
      <c r="I204" s="2">
        <f t="shared" si="40"/>
        <v>4819.230515985897</v>
      </c>
      <c r="J204" s="41">
        <f t="shared" si="41"/>
        <v>295.65831386416619</v>
      </c>
      <c r="K204">
        <f t="shared" si="42"/>
        <v>1.2489385035920388</v>
      </c>
      <c r="L204">
        <f t="shared" si="43"/>
        <v>0</v>
      </c>
      <c r="M204" s="41">
        <f t="shared" si="44"/>
        <v>1.2489385035920388</v>
      </c>
      <c r="N204" s="5">
        <f t="shared" si="36"/>
        <v>3.9653756810421186E-8</v>
      </c>
      <c r="O204" s="4">
        <f>SUM($N$41:N204)*0.1+$N$8</f>
        <v>1.2651608058454539E-6</v>
      </c>
      <c r="P204" s="4">
        <f>SUM($O$41:O204)+0</f>
        <v>1.7204384432149993E-4</v>
      </c>
      <c r="Q204" s="5">
        <f t="shared" si="37"/>
        <v>-1.8922385372295863E-7</v>
      </c>
      <c r="R204" s="4">
        <f>SUM($Q$41:Q204)*0.1+$T$8</f>
        <v>2.8483643994717383E-6</v>
      </c>
      <c r="S204" s="4">
        <f>SUM($R$41:R204)+0</f>
        <v>6.3626004197094531E-4</v>
      </c>
      <c r="T204">
        <f t="shared" si="45"/>
        <v>3.1166988331928246E-6</v>
      </c>
      <c r="U204">
        <f t="shared" si="46"/>
        <v>6.5910994938461493E-4</v>
      </c>
      <c r="W204" s="1"/>
    </row>
    <row r="205" spans="1:23" x14ac:dyDescent="0.25">
      <c r="A205" s="7"/>
      <c r="B205">
        <f t="shared" si="47"/>
        <v>16.399999999999963</v>
      </c>
      <c r="C205">
        <f t="shared" si="32"/>
        <v>-334.13872449805569</v>
      </c>
      <c r="D205">
        <f t="shared" si="33"/>
        <v>-289.372623803446</v>
      </c>
      <c r="E205" s="2">
        <f t="shared" si="34"/>
        <v>-60.64093625688119</v>
      </c>
      <c r="F205">
        <f t="shared" si="38"/>
        <v>0</v>
      </c>
      <c r="G205">
        <f t="shared" si="39"/>
        <v>-994.51135461284923</v>
      </c>
      <c r="H205">
        <f t="shared" si="35"/>
        <v>4745.7110303765039</v>
      </c>
      <c r="I205" s="2">
        <f t="shared" si="40"/>
        <v>4848.7963473723148</v>
      </c>
      <c r="J205" s="41">
        <f t="shared" si="41"/>
        <v>295.65831386416619</v>
      </c>
      <c r="K205">
        <f t="shared" si="42"/>
        <v>1.2566007030005792</v>
      </c>
      <c r="L205">
        <f t="shared" si="43"/>
        <v>0</v>
      </c>
      <c r="M205" s="41">
        <f t="shared" si="44"/>
        <v>1.2566007030005792</v>
      </c>
      <c r="N205" s="5">
        <f t="shared" si="36"/>
        <v>3.9897031392080219E-8</v>
      </c>
      <c r="O205" s="4">
        <f>SUM($N$41:N205)*0.1+$N$8</f>
        <v>1.2691505089846619E-6</v>
      </c>
      <c r="P205" s="4">
        <f>SUM($O$41:O205)+0</f>
        <v>1.733129948304846E-4</v>
      </c>
      <c r="Q205" s="5">
        <f t="shared" si="37"/>
        <v>-1.9038473626113633E-7</v>
      </c>
      <c r="R205" s="4">
        <f>SUM($Q$41:Q205)*0.1+$T$8</f>
        <v>2.8293259258456244E-6</v>
      </c>
      <c r="S205" s="4">
        <f>SUM($R$41:R205)+0</f>
        <v>6.3908936789679096E-4</v>
      </c>
      <c r="T205">
        <f t="shared" si="45"/>
        <v>3.1009398912455923E-6</v>
      </c>
      <c r="U205">
        <f t="shared" si="46"/>
        <v>6.6217264692512885E-4</v>
      </c>
      <c r="W205" s="1"/>
    </row>
    <row r="206" spans="1:23" x14ac:dyDescent="0.25">
      <c r="A206" s="7"/>
      <c r="B206">
        <f t="shared" si="47"/>
        <v>16.499999999999964</v>
      </c>
      <c r="C206">
        <f t="shared" si="32"/>
        <v>-334.13872449805569</v>
      </c>
      <c r="D206">
        <f t="shared" si="33"/>
        <v>-289.372623803446</v>
      </c>
      <c r="E206" s="2">
        <f t="shared" si="34"/>
        <v>-60.64093625688119</v>
      </c>
      <c r="F206">
        <f t="shared" si="38"/>
        <v>0</v>
      </c>
      <c r="G206">
        <f t="shared" si="39"/>
        <v>-1000.5754482385374</v>
      </c>
      <c r="H206">
        <f t="shared" si="35"/>
        <v>4774.6482927568486</v>
      </c>
      <c r="I206" s="2">
        <f t="shared" si="40"/>
        <v>4878.3621787587317</v>
      </c>
      <c r="J206" s="41">
        <f t="shared" si="41"/>
        <v>295.65831386416619</v>
      </c>
      <c r="K206">
        <f t="shared" si="42"/>
        <v>1.2642629024091194</v>
      </c>
      <c r="L206">
        <f t="shared" si="43"/>
        <v>0</v>
      </c>
      <c r="M206" s="41">
        <f t="shared" si="44"/>
        <v>1.2642629024091194</v>
      </c>
      <c r="N206" s="5">
        <f t="shared" si="36"/>
        <v>4.0140305973739245E-8</v>
      </c>
      <c r="O206" s="4">
        <f>SUM($N$41:N206)*0.1+$N$8</f>
        <v>1.2731645395820359E-6</v>
      </c>
      <c r="P206" s="4">
        <f>SUM($O$41:O206)+0</f>
        <v>1.7458615937006663E-4</v>
      </c>
      <c r="Q206" s="5">
        <f t="shared" si="37"/>
        <v>-1.91545618799314E-7</v>
      </c>
      <c r="R206" s="4">
        <f>SUM($Q$41:Q206)*0.1+$T$8</f>
        <v>2.8101713639656931E-6</v>
      </c>
      <c r="S206" s="4">
        <f>SUM($R$41:R206)+0</f>
        <v>6.4189953926075663E-4</v>
      </c>
      <c r="T206">
        <f t="shared" si="45"/>
        <v>3.0851273944039885E-6</v>
      </c>
      <c r="U206">
        <f t="shared" si="46"/>
        <v>6.6521826910177523E-4</v>
      </c>
      <c r="W206" s="1"/>
    </row>
    <row r="207" spans="1:23" x14ac:dyDescent="0.25">
      <c r="A207" s="7"/>
      <c r="B207">
        <f t="shared" si="47"/>
        <v>16.599999999999966</v>
      </c>
      <c r="C207">
        <f t="shared" si="32"/>
        <v>-334.13872449805569</v>
      </c>
      <c r="D207">
        <f t="shared" si="33"/>
        <v>-289.372623803446</v>
      </c>
      <c r="E207" s="2">
        <f t="shared" si="34"/>
        <v>-60.64093625688119</v>
      </c>
      <c r="F207">
        <f t="shared" si="38"/>
        <v>0</v>
      </c>
      <c r="G207">
        <f t="shared" si="39"/>
        <v>-1006.6395418642256</v>
      </c>
      <c r="H207">
        <f t="shared" si="35"/>
        <v>4803.5855551371942</v>
      </c>
      <c r="I207" s="2">
        <f t="shared" si="40"/>
        <v>4907.9280101451486</v>
      </c>
      <c r="J207" s="41">
        <f t="shared" si="41"/>
        <v>295.65831386416619</v>
      </c>
      <c r="K207">
        <f t="shared" si="42"/>
        <v>1.2719251018176596</v>
      </c>
      <c r="L207">
        <f t="shared" si="43"/>
        <v>0</v>
      </c>
      <c r="M207" s="41">
        <f t="shared" si="44"/>
        <v>1.2719251018176596</v>
      </c>
      <c r="N207" s="5">
        <f t="shared" si="36"/>
        <v>4.0383580555398277E-8</v>
      </c>
      <c r="O207" s="4">
        <f>SUM($N$41:N207)*0.1+$N$8</f>
        <v>1.2772028976375757E-6</v>
      </c>
      <c r="P207" s="4">
        <f>SUM($O$41:O207)+0</f>
        <v>1.758633622677042E-4</v>
      </c>
      <c r="Q207" s="5">
        <f t="shared" si="37"/>
        <v>-1.927065013374917E-7</v>
      </c>
      <c r="R207" s="4">
        <f>SUM($Q$41:Q207)*0.1+$T$8</f>
        <v>2.7909007138319441E-6</v>
      </c>
      <c r="S207" s="4">
        <f>SUM($R$41:R207)+0</f>
        <v>6.4469043997458862E-4</v>
      </c>
      <c r="T207">
        <f t="shared" si="45"/>
        <v>3.0692627838296084E-6</v>
      </c>
      <c r="U207">
        <f t="shared" si="46"/>
        <v>6.6824672508193443E-4</v>
      </c>
      <c r="W207" s="1"/>
    </row>
    <row r="208" spans="1:23" x14ac:dyDescent="0.25">
      <c r="A208" s="7"/>
      <c r="B208">
        <f t="shared" si="47"/>
        <v>16.699999999999967</v>
      </c>
      <c r="C208">
        <f t="shared" si="32"/>
        <v>-334.13872449805569</v>
      </c>
      <c r="D208">
        <f t="shared" si="33"/>
        <v>-289.372623803446</v>
      </c>
      <c r="E208" s="2">
        <f t="shared" si="34"/>
        <v>-60.64093625688119</v>
      </c>
      <c r="F208">
        <f t="shared" si="38"/>
        <v>0</v>
      </c>
      <c r="G208">
        <f t="shared" si="39"/>
        <v>-1012.7036354899138</v>
      </c>
      <c r="H208">
        <f t="shared" si="35"/>
        <v>4832.5228175175389</v>
      </c>
      <c r="I208" s="2">
        <f t="shared" si="40"/>
        <v>4937.4938415315655</v>
      </c>
      <c r="J208" s="41">
        <f t="shared" si="41"/>
        <v>295.65831386416619</v>
      </c>
      <c r="K208">
        <f t="shared" si="42"/>
        <v>1.2795873012261998</v>
      </c>
      <c r="L208">
        <f t="shared" si="43"/>
        <v>0</v>
      </c>
      <c r="M208" s="41">
        <f t="shared" si="44"/>
        <v>1.2795873012261998</v>
      </c>
      <c r="N208" s="5">
        <f t="shared" si="36"/>
        <v>4.0626855137057303E-8</v>
      </c>
      <c r="O208" s="4">
        <f>SUM($N$41:N208)*0.1+$N$8</f>
        <v>1.2812655831512815E-6</v>
      </c>
      <c r="P208" s="4">
        <f>SUM($O$41:O208)+0</f>
        <v>1.7714462785085549E-4</v>
      </c>
      <c r="Q208" s="5">
        <f t="shared" si="37"/>
        <v>-1.9386738387566937E-7</v>
      </c>
      <c r="R208" s="4">
        <f>SUM($Q$41:Q208)*0.1+$T$8</f>
        <v>2.7715139754443772E-6</v>
      </c>
      <c r="S208" s="4">
        <f>SUM($R$41:R208)+0</f>
        <v>6.4746195395003301E-4</v>
      </c>
      <c r="T208">
        <f t="shared" si="45"/>
        <v>3.0533475417402929E-6</v>
      </c>
      <c r="U208">
        <f t="shared" si="46"/>
        <v>6.7125792433997584E-4</v>
      </c>
      <c r="W208" s="1"/>
    </row>
    <row r="209" spans="1:23" x14ac:dyDescent="0.25">
      <c r="A209" s="7"/>
      <c r="B209">
        <f t="shared" si="47"/>
        <v>16.799999999999969</v>
      </c>
      <c r="C209">
        <f t="shared" si="32"/>
        <v>-334.13872449805569</v>
      </c>
      <c r="D209">
        <f t="shared" si="33"/>
        <v>-289.372623803446</v>
      </c>
      <c r="E209" s="2">
        <f t="shared" si="34"/>
        <v>-60.64093625688119</v>
      </c>
      <c r="F209">
        <f t="shared" si="38"/>
        <v>0</v>
      </c>
      <c r="G209">
        <f t="shared" si="39"/>
        <v>-1018.7677291156022</v>
      </c>
      <c r="H209">
        <f t="shared" si="35"/>
        <v>4861.4600798978836</v>
      </c>
      <c r="I209" s="2">
        <f t="shared" si="40"/>
        <v>4967.0596729179833</v>
      </c>
      <c r="J209" s="41">
        <f t="shared" si="41"/>
        <v>295.65831386416619</v>
      </c>
      <c r="K209">
        <f t="shared" si="42"/>
        <v>1.2872495006347404</v>
      </c>
      <c r="L209">
        <f t="shared" si="43"/>
        <v>0</v>
      </c>
      <c r="M209" s="41">
        <f t="shared" si="44"/>
        <v>1.2872495006347404</v>
      </c>
      <c r="N209" s="5">
        <f t="shared" si="36"/>
        <v>4.0870129718716342E-8</v>
      </c>
      <c r="O209" s="4">
        <f>SUM($N$41:N209)*0.1+$N$8</f>
        <v>1.2853525961231531E-6</v>
      </c>
      <c r="P209" s="4">
        <f>SUM($O$41:O209)+0</f>
        <v>1.7842998044697865E-4</v>
      </c>
      <c r="Q209" s="5">
        <f t="shared" si="37"/>
        <v>-1.9502826641384704E-7</v>
      </c>
      <c r="R209" s="4">
        <f>SUM($Q$41:Q209)*0.1+$T$8</f>
        <v>2.7520111488029926E-6</v>
      </c>
      <c r="S209" s="4">
        <f>SUM($R$41:R209)+0</f>
        <v>6.5021396509883599E-4</v>
      </c>
      <c r="T209">
        <f t="shared" si="45"/>
        <v>3.0373831927329316E-6</v>
      </c>
      <c r="U209">
        <f t="shared" si="46"/>
        <v>6.7425177666199704E-4</v>
      </c>
      <c r="W209" s="1"/>
    </row>
    <row r="210" spans="1:23" x14ac:dyDescent="0.25">
      <c r="A210" s="7"/>
      <c r="B210">
        <f t="shared" si="47"/>
        <v>16.89999999999997</v>
      </c>
      <c r="C210">
        <f t="shared" si="32"/>
        <v>-334.13872449805569</v>
      </c>
      <c r="D210">
        <f t="shared" si="33"/>
        <v>-289.372623803446</v>
      </c>
      <c r="E210" s="2">
        <f t="shared" si="34"/>
        <v>-60.64093625688119</v>
      </c>
      <c r="F210">
        <f t="shared" si="38"/>
        <v>0</v>
      </c>
      <c r="G210">
        <f t="shared" si="39"/>
        <v>-1024.8318227412904</v>
      </c>
      <c r="H210">
        <f t="shared" si="35"/>
        <v>4890.3973422782292</v>
      </c>
      <c r="I210" s="2">
        <f t="shared" si="40"/>
        <v>4996.6255043044002</v>
      </c>
      <c r="J210" s="41">
        <f t="shared" si="41"/>
        <v>295.65831386416619</v>
      </c>
      <c r="K210">
        <f t="shared" si="42"/>
        <v>1.2949117000432806</v>
      </c>
      <c r="L210">
        <f t="shared" si="43"/>
        <v>0</v>
      </c>
      <c r="M210" s="41">
        <f t="shared" si="44"/>
        <v>1.2949117000432806</v>
      </c>
      <c r="N210" s="5">
        <f t="shared" si="36"/>
        <v>4.1113404300375368E-8</v>
      </c>
      <c r="O210" s="4">
        <f>SUM($N$41:N210)*0.1+$N$8</f>
        <v>1.2894639365531906E-6</v>
      </c>
      <c r="P210" s="4">
        <f>SUM($O$41:O210)+0</f>
        <v>1.7971944438353185E-4</v>
      </c>
      <c r="Q210" s="5">
        <f t="shared" si="37"/>
        <v>-1.9618914895202474E-7</v>
      </c>
      <c r="R210" s="4">
        <f>SUM($Q$41:Q210)*0.1+$T$8</f>
        <v>2.7323922339077902E-6</v>
      </c>
      <c r="S210" s="4">
        <f>SUM($R$41:R210)+0</f>
        <v>6.5294635733274375E-4</v>
      </c>
      <c r="T210">
        <f t="shared" si="45"/>
        <v>3.0213713051511653E-6</v>
      </c>
      <c r="U210">
        <f t="shared" si="46"/>
        <v>6.7722819215064022E-4</v>
      </c>
      <c r="W210" s="1"/>
    </row>
    <row r="211" spans="1:23" x14ac:dyDescent="0.25">
      <c r="A211" s="7"/>
      <c r="B211">
        <f t="shared" si="47"/>
        <v>16.999999999999972</v>
      </c>
      <c r="C211">
        <f t="shared" si="32"/>
        <v>-334.13872449805569</v>
      </c>
      <c r="D211">
        <f t="shared" si="33"/>
        <v>-289.372623803446</v>
      </c>
      <c r="E211" s="2">
        <f t="shared" si="34"/>
        <v>-60.64093625688119</v>
      </c>
      <c r="F211">
        <f t="shared" si="38"/>
        <v>0</v>
      </c>
      <c r="G211">
        <f t="shared" si="39"/>
        <v>-1030.8959163669786</v>
      </c>
      <c r="H211">
        <f t="shared" si="35"/>
        <v>4919.3346046585739</v>
      </c>
      <c r="I211" s="2">
        <f t="shared" si="40"/>
        <v>5026.1913356908171</v>
      </c>
      <c r="J211" s="41">
        <f t="shared" si="41"/>
        <v>295.65831386416619</v>
      </c>
      <c r="K211">
        <f t="shared" si="42"/>
        <v>1.3025738994518208</v>
      </c>
      <c r="L211">
        <f t="shared" si="43"/>
        <v>0</v>
      </c>
      <c r="M211" s="41">
        <f t="shared" si="44"/>
        <v>1.3025738994518208</v>
      </c>
      <c r="N211" s="5">
        <f t="shared" si="36"/>
        <v>4.1356678882034401E-8</v>
      </c>
      <c r="O211" s="4">
        <f>SUM($N$41:N211)*0.1+$N$8</f>
        <v>1.293599604441394E-6</v>
      </c>
      <c r="P211" s="4">
        <f>SUM($O$41:O211)+0</f>
        <v>1.8101304398797325E-4</v>
      </c>
      <c r="Q211" s="5">
        <f t="shared" si="37"/>
        <v>-1.9735003149020241E-7</v>
      </c>
      <c r="R211" s="4">
        <f>SUM($Q$41:Q211)*0.1+$T$8</f>
        <v>2.7126572307587699E-6</v>
      </c>
      <c r="S211" s="4">
        <f>SUM($R$41:R211)+0</f>
        <v>6.5565901456350248E-4</v>
      </c>
      <c r="T211">
        <f t="shared" si="45"/>
        <v>3.0053134924993713E-6</v>
      </c>
      <c r="U211">
        <f t="shared" si="46"/>
        <v>6.8018708122999155E-4</v>
      </c>
      <c r="W211" s="1"/>
    </row>
    <row r="212" spans="1:23" x14ac:dyDescent="0.25">
      <c r="A212" s="7"/>
      <c r="B212">
        <f t="shared" si="47"/>
        <v>17.099999999999973</v>
      </c>
      <c r="C212">
        <f t="shared" si="32"/>
        <v>-334.13872449805569</v>
      </c>
      <c r="D212">
        <f t="shared" si="33"/>
        <v>-289.372623803446</v>
      </c>
      <c r="E212" s="2">
        <f t="shared" si="34"/>
        <v>-60.64093625688119</v>
      </c>
      <c r="F212">
        <f t="shared" si="38"/>
        <v>0</v>
      </c>
      <c r="G212">
        <f t="shared" si="39"/>
        <v>-1036.9600099926668</v>
      </c>
      <c r="H212">
        <f t="shared" si="35"/>
        <v>4948.2718670389186</v>
      </c>
      <c r="I212" s="2">
        <f t="shared" si="40"/>
        <v>5055.757167077234</v>
      </c>
      <c r="J212" s="41">
        <f t="shared" si="41"/>
        <v>295.65831386416619</v>
      </c>
      <c r="K212">
        <f t="shared" si="42"/>
        <v>1.310236098860361</v>
      </c>
      <c r="L212">
        <f t="shared" si="43"/>
        <v>0</v>
      </c>
      <c r="M212" s="41">
        <f t="shared" si="44"/>
        <v>1.310236098860361</v>
      </c>
      <c r="N212" s="5">
        <f t="shared" si="36"/>
        <v>4.1599953463693427E-8</v>
      </c>
      <c r="O212" s="4">
        <f>SUM($N$41:N212)*0.1+$N$8</f>
        <v>1.2977595997877635E-6</v>
      </c>
      <c r="P212" s="4">
        <f>SUM($O$41:O212)+0</f>
        <v>1.8231080358776101E-4</v>
      </c>
      <c r="Q212" s="5">
        <f t="shared" si="37"/>
        <v>-1.9851091402838008E-7</v>
      </c>
      <c r="R212" s="4">
        <f>SUM($Q$41:Q212)*0.1+$T$8</f>
        <v>2.6928061393559319E-6</v>
      </c>
      <c r="S212" s="4">
        <f>SUM($R$41:R212)+0</f>
        <v>6.5835182070285837E-4</v>
      </c>
      <c r="T212">
        <f t="shared" si="45"/>
        <v>2.9892114149043214E-6</v>
      </c>
      <c r="U212">
        <f t="shared" si="46"/>
        <v>6.8312835465056182E-4</v>
      </c>
      <c r="W212" s="1"/>
    </row>
    <row r="213" spans="1:23" x14ac:dyDescent="0.25">
      <c r="A213" s="7"/>
      <c r="B213">
        <f t="shared" si="47"/>
        <v>17.199999999999974</v>
      </c>
      <c r="C213">
        <f t="shared" si="32"/>
        <v>-334.13872449805569</v>
      </c>
      <c r="D213">
        <f t="shared" si="33"/>
        <v>-289.372623803446</v>
      </c>
      <c r="E213" s="2">
        <f t="shared" si="34"/>
        <v>-60.64093625688119</v>
      </c>
      <c r="F213">
        <f t="shared" si="38"/>
        <v>0</v>
      </c>
      <c r="G213">
        <f t="shared" si="39"/>
        <v>-1043.024103618355</v>
      </c>
      <c r="H213">
        <f t="shared" si="35"/>
        <v>4977.2091294192642</v>
      </c>
      <c r="I213" s="2">
        <f t="shared" si="40"/>
        <v>5085.3229984636509</v>
      </c>
      <c r="J213" s="41">
        <f t="shared" si="41"/>
        <v>295.65831386416619</v>
      </c>
      <c r="K213">
        <f t="shared" si="42"/>
        <v>1.3178982982689011</v>
      </c>
      <c r="L213">
        <f t="shared" si="43"/>
        <v>0</v>
      </c>
      <c r="M213" s="41">
        <f t="shared" si="44"/>
        <v>1.3178982982689011</v>
      </c>
      <c r="N213" s="5">
        <f t="shared" si="36"/>
        <v>4.184322804535246E-8</v>
      </c>
      <c r="O213" s="4">
        <f>SUM($N$41:N213)*0.1+$N$8</f>
        <v>1.3019439225922987E-6</v>
      </c>
      <c r="P213" s="4">
        <f>SUM($O$41:O213)+0</f>
        <v>1.836127475103533E-4</v>
      </c>
      <c r="Q213" s="5">
        <f t="shared" si="37"/>
        <v>-1.9967179656655778E-7</v>
      </c>
      <c r="R213" s="4">
        <f>SUM($Q$41:Q213)*0.1+$T$8</f>
        <v>2.6728389596992761E-6</v>
      </c>
      <c r="S213" s="4">
        <f>SUM($R$41:R213)+0</f>
        <v>6.6102465966255762E-4</v>
      </c>
      <c r="T213">
        <f t="shared" si="45"/>
        <v>2.973066780625913E-6</v>
      </c>
      <c r="U213">
        <f t="shared" si="46"/>
        <v>6.8605192349435252E-4</v>
      </c>
      <c r="W213" s="1"/>
    </row>
    <row r="214" spans="1:23" x14ac:dyDescent="0.25">
      <c r="A214" s="7"/>
      <c r="B214">
        <f t="shared" si="47"/>
        <v>17.299999999999976</v>
      </c>
      <c r="C214">
        <f t="shared" si="32"/>
        <v>-334.13872449805569</v>
      </c>
      <c r="D214">
        <f t="shared" si="33"/>
        <v>-289.372623803446</v>
      </c>
      <c r="E214" s="2">
        <f t="shared" si="34"/>
        <v>-60.64093625688119</v>
      </c>
      <c r="F214">
        <f t="shared" si="38"/>
        <v>0</v>
      </c>
      <c r="G214">
        <f t="shared" si="39"/>
        <v>-1049.0881972440432</v>
      </c>
      <c r="H214">
        <f t="shared" si="35"/>
        <v>5006.1463917996089</v>
      </c>
      <c r="I214" s="2">
        <f t="shared" si="40"/>
        <v>5114.8888298500679</v>
      </c>
      <c r="J214" s="41">
        <f t="shared" si="41"/>
        <v>295.65831386416619</v>
      </c>
      <c r="K214">
        <f t="shared" si="42"/>
        <v>1.3255604976774413</v>
      </c>
      <c r="L214">
        <f t="shared" si="43"/>
        <v>0</v>
      </c>
      <c r="M214" s="41">
        <f t="shared" si="44"/>
        <v>1.3255604976774413</v>
      </c>
      <c r="N214" s="5">
        <f t="shared" si="36"/>
        <v>4.2086502627011485E-8</v>
      </c>
      <c r="O214" s="4">
        <f>SUM($N$41:N214)*0.1+$N$8</f>
        <v>1.3061525728549999E-6</v>
      </c>
      <c r="P214" s="4">
        <f>SUM($O$41:O214)+0</f>
        <v>1.849189000832083E-4</v>
      </c>
      <c r="Q214" s="5">
        <f t="shared" si="37"/>
        <v>-2.0083267910473545E-7</v>
      </c>
      <c r="R214" s="4">
        <f>SUM($Q$41:Q214)*0.1+$T$8</f>
        <v>2.6527556917888025E-6</v>
      </c>
      <c r="S214" s="4">
        <f>SUM($R$41:R214)+0</f>
        <v>6.636774153543464E-4</v>
      </c>
      <c r="T214">
        <f t="shared" si="45"/>
        <v>2.9568813476184033E-6</v>
      </c>
      <c r="U214">
        <f t="shared" si="46"/>
        <v>6.889576991800071E-4</v>
      </c>
      <c r="W214" s="1"/>
    </row>
    <row r="215" spans="1:23" x14ac:dyDescent="0.25">
      <c r="A215" s="7"/>
      <c r="B215">
        <f t="shared" si="47"/>
        <v>17.399999999999977</v>
      </c>
      <c r="C215">
        <f t="shared" si="32"/>
        <v>-334.13872449805569</v>
      </c>
      <c r="D215">
        <f t="shared" si="33"/>
        <v>-289.372623803446</v>
      </c>
      <c r="E215" s="2">
        <f t="shared" si="34"/>
        <v>-60.64093625688119</v>
      </c>
      <c r="F215">
        <f t="shared" si="38"/>
        <v>0</v>
      </c>
      <c r="G215">
        <f t="shared" si="39"/>
        <v>-1055.1522908697314</v>
      </c>
      <c r="H215">
        <f t="shared" si="35"/>
        <v>5035.0836541799536</v>
      </c>
      <c r="I215" s="2">
        <f t="shared" si="40"/>
        <v>5144.4546612364848</v>
      </c>
      <c r="J215" s="41">
        <f t="shared" si="41"/>
        <v>295.65831386416619</v>
      </c>
      <c r="K215">
        <f t="shared" si="42"/>
        <v>1.3332226970859815</v>
      </c>
      <c r="L215">
        <f t="shared" si="43"/>
        <v>0</v>
      </c>
      <c r="M215" s="41">
        <f t="shared" si="44"/>
        <v>1.3332226970859815</v>
      </c>
      <c r="N215" s="5">
        <f t="shared" si="36"/>
        <v>4.2329777208670518E-8</v>
      </c>
      <c r="O215" s="4">
        <f>SUM($N$41:N215)*0.1+$N$8</f>
        <v>1.3103855505758669E-6</v>
      </c>
      <c r="P215" s="4">
        <f>SUM($O$41:O215)+0</f>
        <v>1.8622928563378417E-4</v>
      </c>
      <c r="Q215" s="5">
        <f t="shared" si="37"/>
        <v>-2.0199356164291312E-7</v>
      </c>
      <c r="R215" s="4">
        <f>SUM($Q$41:Q215)*0.1+$T$8</f>
        <v>2.6325563356245111E-6</v>
      </c>
      <c r="S215" s="4">
        <f>SUM($R$41:R215)+0</f>
        <v>6.6630997168997091E-4</v>
      </c>
      <c r="T215">
        <f t="shared" si="45"/>
        <v>2.9406569251435589E-6</v>
      </c>
      <c r="U215">
        <f t="shared" si="46"/>
        <v>6.9184559346805081E-4</v>
      </c>
      <c r="W215" s="1"/>
    </row>
    <row r="216" spans="1:23" x14ac:dyDescent="0.25">
      <c r="A216" s="7"/>
      <c r="B216">
        <f t="shared" si="47"/>
        <v>17.499999999999979</v>
      </c>
      <c r="C216">
        <f t="shared" si="32"/>
        <v>-334.13872449805569</v>
      </c>
      <c r="D216">
        <f t="shared" si="33"/>
        <v>-289.372623803446</v>
      </c>
      <c r="E216" s="2">
        <f t="shared" si="34"/>
        <v>-60.64093625688119</v>
      </c>
      <c r="F216">
        <f t="shared" si="38"/>
        <v>0</v>
      </c>
      <c r="G216">
        <f t="shared" si="39"/>
        <v>-1061.2163844954196</v>
      </c>
      <c r="H216">
        <f t="shared" si="35"/>
        <v>5064.0209165602992</v>
      </c>
      <c r="I216" s="2">
        <f t="shared" si="40"/>
        <v>5174.0204926229026</v>
      </c>
      <c r="J216" s="41">
        <f t="shared" si="41"/>
        <v>295.65831386416619</v>
      </c>
      <c r="K216">
        <f t="shared" si="42"/>
        <v>1.3408848964945219</v>
      </c>
      <c r="L216">
        <f t="shared" si="43"/>
        <v>0</v>
      </c>
      <c r="M216" s="41">
        <f t="shared" si="44"/>
        <v>1.3408848964945219</v>
      </c>
      <c r="N216" s="5">
        <f t="shared" si="36"/>
        <v>4.2573051790329551E-8</v>
      </c>
      <c r="O216" s="4">
        <f>SUM($N$41:N216)*0.1+$N$8</f>
        <v>1.3146428557548999E-6</v>
      </c>
      <c r="P216" s="4">
        <f>SUM($O$41:O216)+0</f>
        <v>1.8754392848953908E-4</v>
      </c>
      <c r="Q216" s="5">
        <f t="shared" si="37"/>
        <v>-2.0315444418109082E-7</v>
      </c>
      <c r="R216" s="4">
        <f>SUM($Q$41:Q216)*0.1+$T$8</f>
        <v>2.612240891206402E-6</v>
      </c>
      <c r="S216" s="4">
        <f>SUM($R$41:R216)+0</f>
        <v>6.6892221258117734E-4</v>
      </c>
      <c r="T216">
        <f t="shared" si="45"/>
        <v>2.9243953754371543E-6</v>
      </c>
      <c r="U216">
        <f t="shared" si="46"/>
        <v>6.9471551846621879E-4</v>
      </c>
      <c r="W216" s="1"/>
    </row>
    <row r="217" spans="1:23" x14ac:dyDescent="0.25">
      <c r="A217" s="7"/>
      <c r="B217">
        <f t="shared" si="47"/>
        <v>17.59999999999998</v>
      </c>
      <c r="C217">
        <f t="shared" si="32"/>
        <v>-334.13872449805569</v>
      </c>
      <c r="D217">
        <f t="shared" si="33"/>
        <v>-289.372623803446</v>
      </c>
      <c r="E217" s="2">
        <f t="shared" si="34"/>
        <v>-60.64093625688119</v>
      </c>
      <c r="F217">
        <f t="shared" si="38"/>
        <v>0</v>
      </c>
      <c r="G217">
        <f t="shared" si="39"/>
        <v>-1067.2804781211078</v>
      </c>
      <c r="H217">
        <f t="shared" si="35"/>
        <v>5092.9581789406438</v>
      </c>
      <c r="I217" s="2">
        <f t="shared" si="40"/>
        <v>5203.5863240093195</v>
      </c>
      <c r="J217" s="41">
        <f t="shared" si="41"/>
        <v>295.65831386416619</v>
      </c>
      <c r="K217">
        <f t="shared" si="42"/>
        <v>1.3485470959030621</v>
      </c>
      <c r="L217">
        <f t="shared" si="43"/>
        <v>0</v>
      </c>
      <c r="M217" s="41">
        <f t="shared" si="44"/>
        <v>1.3485470959030621</v>
      </c>
      <c r="N217" s="5">
        <f t="shared" si="36"/>
        <v>4.2816326371988577E-8</v>
      </c>
      <c r="O217" s="4">
        <f>SUM($N$41:N217)*0.1+$N$8</f>
        <v>1.3189244883920988E-6</v>
      </c>
      <c r="P217" s="4">
        <f>SUM($O$41:O217)+0</f>
        <v>1.8886285297793119E-4</v>
      </c>
      <c r="Q217" s="5">
        <f t="shared" si="37"/>
        <v>-2.0431532671926849E-7</v>
      </c>
      <c r="R217" s="4">
        <f>SUM($Q$41:Q217)*0.1+$T$8</f>
        <v>2.591809358534475E-6</v>
      </c>
      <c r="S217" s="4">
        <f>SUM($R$41:R217)+0</f>
        <v>6.7151402193971177E-4</v>
      </c>
      <c r="T217">
        <f t="shared" si="45"/>
        <v>2.9080986154302346E-6</v>
      </c>
      <c r="U217">
        <f t="shared" si="46"/>
        <v>6.9756738663487652E-4</v>
      </c>
      <c r="W217" s="1"/>
    </row>
    <row r="218" spans="1:23" x14ac:dyDescent="0.25">
      <c r="A218" s="7"/>
      <c r="B218">
        <f t="shared" si="47"/>
        <v>17.699999999999982</v>
      </c>
      <c r="C218">
        <f t="shared" si="32"/>
        <v>-334.13872449805569</v>
      </c>
      <c r="D218">
        <f t="shared" si="33"/>
        <v>-289.372623803446</v>
      </c>
      <c r="E218" s="2">
        <f t="shared" si="34"/>
        <v>-60.64093625688119</v>
      </c>
      <c r="F218">
        <f t="shared" si="38"/>
        <v>0</v>
      </c>
      <c r="G218">
        <f t="shared" si="39"/>
        <v>-1073.344571746796</v>
      </c>
      <c r="H218">
        <f t="shared" si="35"/>
        <v>5121.8954413209885</v>
      </c>
      <c r="I218" s="2">
        <f t="shared" si="40"/>
        <v>5233.1521553957364</v>
      </c>
      <c r="J218" s="41">
        <f t="shared" si="41"/>
        <v>295.65831386416619</v>
      </c>
      <c r="K218">
        <f t="shared" si="42"/>
        <v>1.3562092953116025</v>
      </c>
      <c r="L218">
        <f t="shared" si="43"/>
        <v>0</v>
      </c>
      <c r="M218" s="41">
        <f t="shared" si="44"/>
        <v>1.3562092953116025</v>
      </c>
      <c r="N218" s="5">
        <f t="shared" si="36"/>
        <v>4.3059600953647609E-8</v>
      </c>
      <c r="O218" s="4">
        <f>SUM($N$41:N218)*0.1+$N$8</f>
        <v>1.3232304484874634E-6</v>
      </c>
      <c r="P218" s="4">
        <f>SUM($O$41:O218)+0</f>
        <v>1.9018608342641864E-4</v>
      </c>
      <c r="Q218" s="5">
        <f t="shared" si="37"/>
        <v>-2.0547620925744616E-7</v>
      </c>
      <c r="R218" s="4">
        <f>SUM($Q$41:Q218)*0.1+$T$8</f>
        <v>2.5712617376087302E-6</v>
      </c>
      <c r="S218" s="4">
        <f>SUM($R$41:R218)+0</f>
        <v>6.7408528367732051E-4</v>
      </c>
      <c r="T218">
        <f t="shared" si="45"/>
        <v>2.8917686185265583E-6</v>
      </c>
      <c r="U218">
        <f t="shared" si="46"/>
        <v>7.0040111079253315E-4</v>
      </c>
      <c r="W218" s="1"/>
    </row>
    <row r="219" spans="1:23" x14ac:dyDescent="0.25">
      <c r="A219" s="7"/>
      <c r="B219">
        <f t="shared" si="47"/>
        <v>17.799999999999983</v>
      </c>
      <c r="C219">
        <f t="shared" si="32"/>
        <v>-334.13872449805569</v>
      </c>
      <c r="D219">
        <f t="shared" si="33"/>
        <v>-289.372623803446</v>
      </c>
      <c r="E219" s="2">
        <f t="shared" si="34"/>
        <v>-60.64093625688119</v>
      </c>
      <c r="F219">
        <f t="shared" si="38"/>
        <v>0</v>
      </c>
      <c r="G219">
        <f t="shared" si="39"/>
        <v>-1079.4086653724842</v>
      </c>
      <c r="H219">
        <f t="shared" si="35"/>
        <v>5150.8327037013341</v>
      </c>
      <c r="I219" s="2">
        <f t="shared" si="40"/>
        <v>5262.7179867821533</v>
      </c>
      <c r="J219" s="41">
        <f t="shared" si="41"/>
        <v>295.65831386416619</v>
      </c>
      <c r="K219">
        <f t="shared" si="42"/>
        <v>1.3638714947201427</v>
      </c>
      <c r="L219">
        <f t="shared" si="43"/>
        <v>0</v>
      </c>
      <c r="M219" s="41">
        <f t="shared" si="44"/>
        <v>1.3638714947201427</v>
      </c>
      <c r="N219" s="5">
        <f t="shared" si="36"/>
        <v>4.3302875535306635E-8</v>
      </c>
      <c r="O219" s="4">
        <f>SUM($N$41:N219)*0.1+$N$8</f>
        <v>1.3275607360409942E-6</v>
      </c>
      <c r="P219" s="4">
        <f>SUM($O$41:O219)+0</f>
        <v>1.9151364416245963E-4</v>
      </c>
      <c r="Q219" s="5">
        <f t="shared" si="37"/>
        <v>-2.0663709179562386E-7</v>
      </c>
      <c r="R219" s="4">
        <f>SUM($Q$41:Q219)*0.1+$T$8</f>
        <v>2.5505980284291681E-6</v>
      </c>
      <c r="S219" s="4">
        <f>SUM($R$41:R219)+0</f>
        <v>6.7663588170574973E-4</v>
      </c>
      <c r="T219">
        <f t="shared" si="45"/>
        <v>2.8754074164376194E-6</v>
      </c>
      <c r="U219">
        <f t="shared" si="46"/>
        <v>7.0321660412144883E-4</v>
      </c>
      <c r="W219" s="1"/>
    </row>
    <row r="220" spans="1:23" x14ac:dyDescent="0.25">
      <c r="A220" s="7"/>
      <c r="B220">
        <f t="shared" si="47"/>
        <v>17.899999999999984</v>
      </c>
      <c r="C220">
        <f t="shared" si="32"/>
        <v>-334.13872449805569</v>
      </c>
      <c r="D220">
        <f t="shared" si="33"/>
        <v>-289.372623803446</v>
      </c>
      <c r="E220" s="2">
        <f t="shared" si="34"/>
        <v>-60.64093625688119</v>
      </c>
      <c r="F220">
        <f t="shared" si="38"/>
        <v>0</v>
      </c>
      <c r="G220">
        <f t="shared" si="39"/>
        <v>-1085.4727589981724</v>
      </c>
      <c r="H220">
        <f t="shared" si="35"/>
        <v>5179.7699660816788</v>
      </c>
      <c r="I220" s="2">
        <f t="shared" si="40"/>
        <v>5292.2838181685702</v>
      </c>
      <c r="J220" s="41">
        <f t="shared" si="41"/>
        <v>295.65831386416619</v>
      </c>
      <c r="K220">
        <f t="shared" si="42"/>
        <v>1.3715336941286829</v>
      </c>
      <c r="L220">
        <f t="shared" si="43"/>
        <v>0</v>
      </c>
      <c r="M220" s="41">
        <f t="shared" si="44"/>
        <v>1.3715336941286829</v>
      </c>
      <c r="N220" s="5">
        <f t="shared" si="36"/>
        <v>4.3546150116965668E-8</v>
      </c>
      <c r="O220" s="4">
        <f>SUM($N$41:N220)*0.1+$N$8</f>
        <v>1.3319153510526907E-6</v>
      </c>
      <c r="P220" s="4">
        <f>SUM($O$41:O220)+0</f>
        <v>1.9284555951351232E-4</v>
      </c>
      <c r="Q220" s="5">
        <f t="shared" si="37"/>
        <v>-2.0779797433380153E-7</v>
      </c>
      <c r="R220" s="4">
        <f>SUM($Q$41:Q220)*0.1+$T$8</f>
        <v>2.5298182309957882E-6</v>
      </c>
      <c r="S220" s="4">
        <f>SUM($R$41:R220)+0</f>
        <v>6.7916569993674552E-4</v>
      </c>
      <c r="T220">
        <f t="shared" si="45"/>
        <v>2.8590171010766046E-6</v>
      </c>
      <c r="U220">
        <f t="shared" si="46"/>
        <v>7.060137801733398E-4</v>
      </c>
      <c r="W220" s="1"/>
    </row>
    <row r="221" spans="1:23" x14ac:dyDescent="0.25">
      <c r="A221" s="7"/>
      <c r="B221">
        <f t="shared" si="47"/>
        <v>17.999999999999986</v>
      </c>
      <c r="C221">
        <f t="shared" si="32"/>
        <v>-334.13872449805569</v>
      </c>
      <c r="D221">
        <f t="shared" si="33"/>
        <v>289.372623803446</v>
      </c>
      <c r="E221" s="2">
        <f t="shared" si="34"/>
        <v>-303.87403592281589</v>
      </c>
      <c r="F221">
        <f t="shared" si="38"/>
        <v>0</v>
      </c>
      <c r="G221">
        <f t="shared" si="39"/>
        <v>-1091.5368526238606</v>
      </c>
      <c r="H221">
        <f t="shared" si="35"/>
        <v>5208.7072284620235</v>
      </c>
      <c r="I221" s="2">
        <f t="shared" si="40"/>
        <v>5321.8496495549871</v>
      </c>
      <c r="J221" s="41">
        <f t="shared" si="41"/>
        <v>419.61404303825611</v>
      </c>
      <c r="K221">
        <f t="shared" si="42"/>
        <v>1.379195893537223</v>
      </c>
      <c r="L221">
        <f t="shared" si="43"/>
        <v>0</v>
      </c>
      <c r="M221" s="41">
        <f t="shared" si="44"/>
        <v>1.379195893537223</v>
      </c>
      <c r="N221" s="5">
        <f t="shared" si="36"/>
        <v>4.3789424698624694E-8</v>
      </c>
      <c r="O221" s="4">
        <f>SUM($N$41:N221)*0.1+$N$8</f>
        <v>1.336294293522553E-6</v>
      </c>
      <c r="P221" s="4">
        <f>SUM($O$41:O221)+0</f>
        <v>1.9418185380703487E-4</v>
      </c>
      <c r="Q221" s="5">
        <f t="shared" si="37"/>
        <v>-2.0895885687197917E-7</v>
      </c>
      <c r="R221" s="4">
        <f>SUM($Q$41:Q221)*0.1+$T$8</f>
        <v>2.5089223453085901E-6</v>
      </c>
      <c r="S221" s="4">
        <f>SUM($R$41:R221)+0</f>
        <v>6.8167462228205407E-4</v>
      </c>
      <c r="T221">
        <f t="shared" si="45"/>
        <v>2.842599826512641E-6</v>
      </c>
      <c r="U221">
        <f t="shared" si="46"/>
        <v>7.0879255287518202E-4</v>
      </c>
      <c r="W221" s="1"/>
    </row>
    <row r="222" spans="1:23" x14ac:dyDescent="0.25">
      <c r="A222" s="7"/>
      <c r="B222">
        <f t="shared" si="47"/>
        <v>18.099999999999987</v>
      </c>
      <c r="C222">
        <f t="shared" si="32"/>
        <v>-334.13872449805569</v>
      </c>
      <c r="D222">
        <f t="shared" si="33"/>
        <v>289.372623803446</v>
      </c>
      <c r="E222" s="2">
        <f t="shared" si="34"/>
        <v>-303.87403592281589</v>
      </c>
      <c r="F222">
        <f t="shared" si="38"/>
        <v>0</v>
      </c>
      <c r="G222">
        <f t="shared" si="39"/>
        <v>-1097.6009462495488</v>
      </c>
      <c r="H222">
        <f t="shared" si="35"/>
        <v>5237.6444908423691</v>
      </c>
      <c r="I222" s="2">
        <f t="shared" si="40"/>
        <v>5351.4154809414049</v>
      </c>
      <c r="J222" s="41">
        <f t="shared" si="41"/>
        <v>419.61404303825611</v>
      </c>
      <c r="K222">
        <f t="shared" si="42"/>
        <v>1.3868580929457635</v>
      </c>
      <c r="L222">
        <f t="shared" si="43"/>
        <v>0</v>
      </c>
      <c r="M222" s="41">
        <f t="shared" si="44"/>
        <v>1.3868580929457635</v>
      </c>
      <c r="N222" s="5">
        <f t="shared" si="36"/>
        <v>4.4032699280283726E-8</v>
      </c>
      <c r="O222" s="4">
        <f>SUM($N$41:N222)*0.1+$N$8</f>
        <v>1.3406975634505816E-6</v>
      </c>
      <c r="P222" s="4">
        <f>SUM($O$41:O222)+0</f>
        <v>1.9552255137048546E-4</v>
      </c>
      <c r="Q222" s="5">
        <f t="shared" si="37"/>
        <v>-2.101197394101569E-7</v>
      </c>
      <c r="R222" s="4">
        <f>SUM($Q$41:Q222)*0.1+$T$8</f>
        <v>2.4879103713675746E-6</v>
      </c>
      <c r="S222" s="4">
        <f>SUM($R$41:R222)+0</f>
        <v>6.8416253265342168E-4</v>
      </c>
      <c r="T222">
        <f t="shared" si="45"/>
        <v>2.8261578109866174E-6</v>
      </c>
      <c r="U222">
        <f t="shared" si="46"/>
        <v>7.1155283653511522E-4</v>
      </c>
      <c r="W222" s="1"/>
    </row>
    <row r="223" spans="1:23" x14ac:dyDescent="0.25">
      <c r="A223" s="7"/>
      <c r="B223">
        <f t="shared" si="47"/>
        <v>18.199999999999989</v>
      </c>
      <c r="C223">
        <f t="shared" si="32"/>
        <v>-334.13872449805569</v>
      </c>
      <c r="D223">
        <f t="shared" si="33"/>
        <v>289.372623803446</v>
      </c>
      <c r="E223" s="2">
        <f t="shared" si="34"/>
        <v>-303.87403592281589</v>
      </c>
      <c r="F223">
        <f t="shared" si="38"/>
        <v>0</v>
      </c>
      <c r="G223">
        <f t="shared" si="39"/>
        <v>-1103.665039875237</v>
      </c>
      <c r="H223">
        <f t="shared" si="35"/>
        <v>5266.5817532227138</v>
      </c>
      <c r="I223" s="2">
        <f t="shared" si="40"/>
        <v>5380.9813123278218</v>
      </c>
      <c r="J223" s="41">
        <f t="shared" si="41"/>
        <v>419.61404303825611</v>
      </c>
      <c r="K223">
        <f t="shared" si="42"/>
        <v>1.3945202923543036</v>
      </c>
      <c r="L223">
        <f t="shared" si="43"/>
        <v>0</v>
      </c>
      <c r="M223" s="41">
        <f t="shared" si="44"/>
        <v>1.3945202923543036</v>
      </c>
      <c r="N223" s="5">
        <f t="shared" si="36"/>
        <v>4.4275973861942752E-8</v>
      </c>
      <c r="O223" s="4">
        <f>SUM($N$41:N223)*0.1+$N$8</f>
        <v>1.3451251608367758E-6</v>
      </c>
      <c r="P223" s="4">
        <f>SUM($O$41:O223)+0</f>
        <v>1.9686767653132224E-4</v>
      </c>
      <c r="Q223" s="5">
        <f t="shared" si="37"/>
        <v>-2.1128062194833457E-7</v>
      </c>
      <c r="R223" s="4">
        <f>SUM($Q$41:Q223)*0.1+$T$8</f>
        <v>2.4667823091727409E-6</v>
      </c>
      <c r="S223" s="4">
        <f>SUM($R$41:R223)+0</f>
        <v>6.8662931496259443E-4</v>
      </c>
      <c r="T223">
        <f t="shared" si="45"/>
        <v>2.8096933389898196E-6</v>
      </c>
      <c r="U223">
        <f t="shared" si="46"/>
        <v>7.1429454584844975E-4</v>
      </c>
      <c r="W223" s="1"/>
    </row>
    <row r="224" spans="1:23" x14ac:dyDescent="0.25">
      <c r="A224" s="7"/>
      <c r="B224">
        <f t="shared" si="47"/>
        <v>18.29999999999999</v>
      </c>
      <c r="C224">
        <f t="shared" si="32"/>
        <v>-334.13872449805569</v>
      </c>
      <c r="D224">
        <f t="shared" si="33"/>
        <v>289.372623803446</v>
      </c>
      <c r="E224" s="2">
        <f t="shared" si="34"/>
        <v>-303.87403592281589</v>
      </c>
      <c r="F224">
        <f t="shared" si="38"/>
        <v>0</v>
      </c>
      <c r="G224">
        <f t="shared" si="39"/>
        <v>-1109.7291335009252</v>
      </c>
      <c r="H224">
        <f t="shared" si="35"/>
        <v>5295.5190156030594</v>
      </c>
      <c r="I224" s="2">
        <f t="shared" si="40"/>
        <v>5410.5471437142387</v>
      </c>
      <c r="J224" s="41">
        <f t="shared" si="41"/>
        <v>419.61404303825611</v>
      </c>
      <c r="K224">
        <f t="shared" si="42"/>
        <v>1.4021824917628438</v>
      </c>
      <c r="L224">
        <f t="shared" si="43"/>
        <v>0</v>
      </c>
      <c r="M224" s="41">
        <f t="shared" si="44"/>
        <v>1.4021824917628438</v>
      </c>
      <c r="N224" s="5">
        <f t="shared" si="36"/>
        <v>4.4519248443601785E-8</v>
      </c>
      <c r="O224" s="4">
        <f>SUM($N$41:N224)*0.1+$N$8</f>
        <v>1.349577085681136E-6</v>
      </c>
      <c r="P224" s="4">
        <f>SUM($O$41:O224)+0</f>
        <v>1.9821725361700336E-4</v>
      </c>
      <c r="Q224" s="5">
        <f t="shared" si="37"/>
        <v>-2.1244150448651226E-7</v>
      </c>
      <c r="R224" s="4">
        <f>SUM($Q$41:Q224)*0.1+$T$8</f>
        <v>2.4455381587240898E-6</v>
      </c>
      <c r="S224" s="4">
        <f>SUM($R$41:R224)+0</f>
        <v>6.8907485312131851E-4</v>
      </c>
      <c r="T224">
        <f t="shared" si="45"/>
        <v>2.7932087634065592E-6</v>
      </c>
      <c r="U224">
        <f t="shared" si="46"/>
        <v>7.1701759590377849E-4</v>
      </c>
      <c r="W224" s="1"/>
    </row>
    <row r="225" spans="1:23" x14ac:dyDescent="0.25">
      <c r="A225" s="7"/>
      <c r="B225">
        <f t="shared" si="47"/>
        <v>18.399999999999991</v>
      </c>
      <c r="C225">
        <f t="shared" si="32"/>
        <v>-334.13872449805569</v>
      </c>
      <c r="D225">
        <f t="shared" si="33"/>
        <v>289.372623803446</v>
      </c>
      <c r="E225" s="2">
        <f t="shared" si="34"/>
        <v>-303.87403592281589</v>
      </c>
      <c r="F225">
        <f t="shared" si="38"/>
        <v>0</v>
      </c>
      <c r="G225">
        <f t="shared" si="39"/>
        <v>-1115.7932271266134</v>
      </c>
      <c r="H225">
        <f t="shared" si="35"/>
        <v>5324.4562779834041</v>
      </c>
      <c r="I225" s="2">
        <f t="shared" si="40"/>
        <v>5440.1129751006556</v>
      </c>
      <c r="J225" s="41">
        <f t="shared" si="41"/>
        <v>419.61404303825611</v>
      </c>
      <c r="K225">
        <f t="shared" si="42"/>
        <v>1.409844691171384</v>
      </c>
      <c r="L225">
        <f t="shared" si="43"/>
        <v>0</v>
      </c>
      <c r="M225" s="41">
        <f t="shared" si="44"/>
        <v>1.409844691171384</v>
      </c>
      <c r="N225" s="5">
        <f t="shared" si="36"/>
        <v>4.4762523025260811E-8</v>
      </c>
      <c r="O225" s="4">
        <f>SUM($N$41:N225)*0.1+$N$8</f>
        <v>1.3540533379836622E-6</v>
      </c>
      <c r="P225" s="4">
        <f>SUM($O$41:O225)+0</f>
        <v>1.9957130695498704E-4</v>
      </c>
      <c r="Q225" s="5">
        <f t="shared" si="37"/>
        <v>-2.1360238702468994E-7</v>
      </c>
      <c r="R225" s="4">
        <f>SUM($Q$41:Q225)*0.1+$T$8</f>
        <v>2.4241779200216209E-6</v>
      </c>
      <c r="S225" s="4">
        <f>SUM($R$41:R225)+0</f>
        <v>6.9149903104134011E-4</v>
      </c>
      <c r="T225">
        <f t="shared" si="45"/>
        <v>2.7767065077218822E-6</v>
      </c>
      <c r="U225">
        <f t="shared" si="46"/>
        <v>7.1972190218919552E-4</v>
      </c>
      <c r="W225" s="1"/>
    </row>
    <row r="226" spans="1:23" x14ac:dyDescent="0.25">
      <c r="A226" s="7"/>
      <c r="B226">
        <f t="shared" si="47"/>
        <v>18.499999999999993</v>
      </c>
      <c r="C226">
        <f t="shared" si="32"/>
        <v>-334.13872449805569</v>
      </c>
      <c r="D226">
        <f t="shared" si="33"/>
        <v>289.372623803446</v>
      </c>
      <c r="E226" s="2">
        <f t="shared" si="34"/>
        <v>-303.87403592281589</v>
      </c>
      <c r="F226">
        <f t="shared" si="38"/>
        <v>0</v>
      </c>
      <c r="G226">
        <f t="shared" si="39"/>
        <v>-1121.8573207523016</v>
      </c>
      <c r="H226">
        <f t="shared" si="35"/>
        <v>5353.3935403637488</v>
      </c>
      <c r="I226" s="2">
        <f t="shared" si="40"/>
        <v>5469.6788064870725</v>
      </c>
      <c r="J226" s="41">
        <f t="shared" si="41"/>
        <v>419.61404303825611</v>
      </c>
      <c r="K226">
        <f t="shared" si="42"/>
        <v>1.4175068905799244</v>
      </c>
      <c r="L226">
        <f t="shared" si="43"/>
        <v>0</v>
      </c>
      <c r="M226" s="41">
        <f t="shared" si="44"/>
        <v>1.4175068905799244</v>
      </c>
      <c r="N226" s="5">
        <f t="shared" si="36"/>
        <v>4.5005797606919843E-8</v>
      </c>
      <c r="O226" s="4">
        <f>SUM($N$41:N226)*0.1+$N$8</f>
        <v>1.3585539177443539E-6</v>
      </c>
      <c r="P226" s="4">
        <f>SUM($O$41:O226)+0</f>
        <v>2.0092986087273139E-4</v>
      </c>
      <c r="Q226" s="5">
        <f t="shared" si="37"/>
        <v>-2.1476326956286758E-7</v>
      </c>
      <c r="R226" s="4">
        <f>SUM($Q$41:Q226)*0.1+$T$8</f>
        <v>2.4027015930653338E-6</v>
      </c>
      <c r="S226" s="4">
        <f>SUM($R$41:R226)+0</f>
        <v>6.9390173263440542E-4</v>
      </c>
      <c r="T226">
        <f t="shared" si="45"/>
        <v>2.7601890682953634E-6</v>
      </c>
      <c r="U226">
        <f t="shared" si="46"/>
        <v>7.224073805986239E-4</v>
      </c>
      <c r="W226" s="1"/>
    </row>
    <row r="227" spans="1:23" x14ac:dyDescent="0.25">
      <c r="A227" s="7"/>
      <c r="B227">
        <f t="shared" si="47"/>
        <v>18.599999999999994</v>
      </c>
      <c r="C227">
        <f t="shared" si="32"/>
        <v>-334.13872449805569</v>
      </c>
      <c r="D227">
        <f t="shared" si="33"/>
        <v>289.372623803446</v>
      </c>
      <c r="E227" s="2">
        <f t="shared" si="34"/>
        <v>-303.87403592281589</v>
      </c>
      <c r="F227">
        <f t="shared" si="38"/>
        <v>0</v>
      </c>
      <c r="G227">
        <f t="shared" si="39"/>
        <v>-1127.9214143779898</v>
      </c>
      <c r="H227">
        <f t="shared" si="35"/>
        <v>5382.3308027440944</v>
      </c>
      <c r="I227" s="2">
        <f t="shared" si="40"/>
        <v>5499.2446378734903</v>
      </c>
      <c r="J227" s="41">
        <f t="shared" si="41"/>
        <v>419.61404303825611</v>
      </c>
      <c r="K227">
        <f t="shared" si="42"/>
        <v>1.4251690899884648</v>
      </c>
      <c r="L227">
        <f t="shared" si="43"/>
        <v>0</v>
      </c>
      <c r="M227" s="41">
        <f t="shared" si="44"/>
        <v>1.4251690899884648</v>
      </c>
      <c r="N227" s="5">
        <f t="shared" si="36"/>
        <v>4.5249072188578876E-8</v>
      </c>
      <c r="O227" s="4">
        <f>SUM($N$41:N227)*0.1+$N$8</f>
        <v>1.363078824963212E-6</v>
      </c>
      <c r="P227" s="4">
        <f>SUM($O$41:O227)+0</f>
        <v>2.022929396976946E-4</v>
      </c>
      <c r="Q227" s="5">
        <f t="shared" si="37"/>
        <v>-2.159241521010453E-7</v>
      </c>
      <c r="R227" s="4">
        <f>SUM($Q$41:Q227)*0.1+$T$8</f>
        <v>2.3811091778552298E-6</v>
      </c>
      <c r="S227" s="4">
        <f>SUM($R$41:R227)+0</f>
        <v>6.9628284181226063E-4</v>
      </c>
      <c r="T227">
        <f t="shared" si="45"/>
        <v>2.7436590167018749E-6</v>
      </c>
      <c r="U227">
        <f t="shared" si="46"/>
        <v>7.2507394743825449E-4</v>
      </c>
      <c r="W227" s="1"/>
    </row>
    <row r="228" spans="1:23" x14ac:dyDescent="0.25">
      <c r="A228" s="7"/>
      <c r="B228">
        <f t="shared" si="47"/>
        <v>18.699999999999996</v>
      </c>
      <c r="C228">
        <f t="shared" si="32"/>
        <v>-334.13872449805569</v>
      </c>
      <c r="D228">
        <f t="shared" si="33"/>
        <v>289.372623803446</v>
      </c>
      <c r="E228" s="2">
        <f t="shared" si="34"/>
        <v>-303.87403592281589</v>
      </c>
      <c r="F228">
        <f t="shared" si="38"/>
        <v>0</v>
      </c>
      <c r="G228">
        <f t="shared" si="39"/>
        <v>-1133.985508003678</v>
      </c>
      <c r="H228">
        <f t="shared" si="35"/>
        <v>5411.2680651244391</v>
      </c>
      <c r="I228" s="2">
        <f t="shared" si="40"/>
        <v>5528.8104692599063</v>
      </c>
      <c r="J228" s="41">
        <f t="shared" si="41"/>
        <v>419.61404303825611</v>
      </c>
      <c r="K228">
        <f t="shared" si="42"/>
        <v>1.4328312893970048</v>
      </c>
      <c r="L228">
        <f t="shared" si="43"/>
        <v>0</v>
      </c>
      <c r="M228" s="41">
        <f t="shared" si="44"/>
        <v>1.4328312893970048</v>
      </c>
      <c r="N228" s="5">
        <f t="shared" si="36"/>
        <v>4.5492346770237902E-8</v>
      </c>
      <c r="O228" s="4">
        <f>SUM($N$41:N228)*0.1+$N$8</f>
        <v>1.3676280596402359E-6</v>
      </c>
      <c r="P228" s="4">
        <f>SUM($O$41:O228)+0</f>
        <v>2.0366056775733484E-4</v>
      </c>
      <c r="Q228" s="5">
        <f t="shared" si="37"/>
        <v>-2.1708503463922295E-7</v>
      </c>
      <c r="R228" s="4">
        <f>SUM($Q$41:Q228)*0.1+$T$8</f>
        <v>2.3594006743913071E-6</v>
      </c>
      <c r="S228" s="4">
        <f>SUM($R$41:R228)+0</f>
        <v>6.9864224248665193E-4</v>
      </c>
      <c r="T228">
        <f t="shared" si="45"/>
        <v>2.7271190021400736E-6</v>
      </c>
      <c r="U228">
        <f t="shared" si="46"/>
        <v>7.2772151943309861E-4</v>
      </c>
      <c r="W228" s="1"/>
    </row>
    <row r="229" spans="1:23" x14ac:dyDescent="0.25">
      <c r="A229" s="7"/>
      <c r="B229">
        <f t="shared" si="47"/>
        <v>18.799999999999997</v>
      </c>
      <c r="C229">
        <f t="shared" si="32"/>
        <v>-334.13872449805569</v>
      </c>
      <c r="D229">
        <f t="shared" si="33"/>
        <v>289.372623803446</v>
      </c>
      <c r="E229" s="2">
        <f t="shared" si="34"/>
        <v>-303.87403592281589</v>
      </c>
      <c r="F229">
        <f t="shared" si="38"/>
        <v>0</v>
      </c>
      <c r="G229">
        <f t="shared" si="39"/>
        <v>-1140.0496016293662</v>
      </c>
      <c r="H229">
        <f t="shared" si="35"/>
        <v>5440.2053275047838</v>
      </c>
      <c r="I229" s="2">
        <f t="shared" si="40"/>
        <v>5558.3763006463232</v>
      </c>
      <c r="J229" s="41">
        <f t="shared" si="41"/>
        <v>419.61404303825611</v>
      </c>
      <c r="K229">
        <f t="shared" si="42"/>
        <v>1.440493488805545</v>
      </c>
      <c r="L229">
        <f t="shared" si="43"/>
        <v>0</v>
      </c>
      <c r="M229" s="41">
        <f t="shared" si="44"/>
        <v>1.440493488805545</v>
      </c>
      <c r="N229" s="5">
        <f t="shared" si="36"/>
        <v>4.5735621351896935E-8</v>
      </c>
      <c r="O229" s="4">
        <f>SUM($N$41:N229)*0.1+$N$8</f>
        <v>1.3722016217754254E-6</v>
      </c>
      <c r="P229" s="4">
        <f>SUM($O$41:O229)+0</f>
        <v>2.0503276937911026E-4</v>
      </c>
      <c r="Q229" s="5">
        <f t="shared" si="37"/>
        <v>-2.1824591717740062E-7</v>
      </c>
      <c r="R229" s="4">
        <f>SUM($Q$41:Q229)*0.1+$T$8</f>
        <v>2.3375760826735675E-6</v>
      </c>
      <c r="S229" s="4">
        <f>SUM($R$41:R229)+0</f>
        <v>7.0097981856932551E-4</v>
      </c>
      <c r="T229">
        <f t="shared" si="45"/>
        <v>2.7105717539092393E-6</v>
      </c>
      <c r="U229">
        <f t="shared" si="46"/>
        <v>7.3035001373365619E-4</v>
      </c>
      <c r="W229" s="1"/>
    </row>
    <row r="230" spans="1:23" x14ac:dyDescent="0.25">
      <c r="A230" s="7"/>
      <c r="B230">
        <f t="shared" si="47"/>
        <v>18.899999999999999</v>
      </c>
      <c r="C230">
        <f t="shared" si="32"/>
        <v>-334.13872449805569</v>
      </c>
      <c r="D230">
        <f t="shared" si="33"/>
        <v>289.372623803446</v>
      </c>
      <c r="E230" s="2">
        <f t="shared" si="34"/>
        <v>-303.87403592281589</v>
      </c>
      <c r="F230">
        <f t="shared" si="38"/>
        <v>0</v>
      </c>
      <c r="G230">
        <f t="shared" si="39"/>
        <v>-1146.1136952550544</v>
      </c>
      <c r="H230">
        <f t="shared" si="35"/>
        <v>5469.1425898851294</v>
      </c>
      <c r="I230" s="2">
        <f t="shared" si="40"/>
        <v>5587.942132032741</v>
      </c>
      <c r="J230" s="41">
        <f t="shared" si="41"/>
        <v>419.61404303825611</v>
      </c>
      <c r="K230">
        <f t="shared" si="42"/>
        <v>1.4481556882140854</v>
      </c>
      <c r="L230">
        <f t="shared" si="43"/>
        <v>0</v>
      </c>
      <c r="M230" s="41">
        <f t="shared" si="44"/>
        <v>1.4481556882140854</v>
      </c>
      <c r="N230" s="5">
        <f t="shared" si="36"/>
        <v>4.5978895933555961E-8</v>
      </c>
      <c r="O230" s="4">
        <f>SUM($N$41:N230)*0.1+$N$8</f>
        <v>1.3767995113687809E-6</v>
      </c>
      <c r="P230" s="4">
        <f>SUM($O$41:O230)+0</f>
        <v>2.0640956889047906E-4</v>
      </c>
      <c r="Q230" s="5">
        <f t="shared" si="37"/>
        <v>-2.1940679971557834E-7</v>
      </c>
      <c r="R230" s="4">
        <f>SUM($Q$41:Q230)*0.1+$T$8</f>
        <v>2.3156354027020093E-6</v>
      </c>
      <c r="S230" s="4">
        <f>SUM($R$41:R230)+0</f>
        <v>7.0329545397202755E-4</v>
      </c>
      <c r="T230">
        <f t="shared" si="45"/>
        <v>2.6940200839548709E-6</v>
      </c>
      <c r="U230">
        <f t="shared" si="46"/>
        <v>7.3295934792270284E-4</v>
      </c>
      <c r="W230" s="1"/>
    </row>
    <row r="231" spans="1:23" x14ac:dyDescent="0.25">
      <c r="A231" s="7"/>
      <c r="B231">
        <f t="shared" si="47"/>
        <v>19</v>
      </c>
      <c r="C231">
        <f t="shared" si="32"/>
        <v>-334.13872449805569</v>
      </c>
      <c r="D231">
        <f t="shared" si="33"/>
        <v>289.372623803446</v>
      </c>
      <c r="E231" s="2">
        <f t="shared" si="34"/>
        <v>-303.87403592281589</v>
      </c>
      <c r="F231">
        <f t="shared" si="38"/>
        <v>0</v>
      </c>
      <c r="G231">
        <f t="shared" si="39"/>
        <v>-1152.1777888807426</v>
      </c>
      <c r="H231">
        <f t="shared" si="35"/>
        <v>5498.0798522654741</v>
      </c>
      <c r="I231" s="2">
        <f t="shared" si="40"/>
        <v>5617.5079634191579</v>
      </c>
      <c r="J231" s="41">
        <f t="shared" si="41"/>
        <v>419.61404303825611</v>
      </c>
      <c r="K231">
        <f t="shared" si="42"/>
        <v>1.4558178876226255</v>
      </c>
      <c r="L231">
        <f t="shared" si="43"/>
        <v>0</v>
      </c>
      <c r="M231" s="41">
        <f t="shared" si="44"/>
        <v>1.4558178876226255</v>
      </c>
      <c r="N231" s="5">
        <f t="shared" si="36"/>
        <v>4.6222170515214993E-8</v>
      </c>
      <c r="O231" s="4">
        <f>SUM($N$41:N231)*0.1+$N$8</f>
        <v>1.3814217284203025E-6</v>
      </c>
      <c r="P231" s="4">
        <f>SUM($O$41:O231)+0</f>
        <v>2.0779099061889937E-4</v>
      </c>
      <c r="Q231" s="5">
        <f t="shared" si="37"/>
        <v>-2.2056768225375599E-7</v>
      </c>
      <c r="R231" s="4">
        <f>SUM($Q$41:Q231)*0.1+$T$8</f>
        <v>2.2935786344766341E-6</v>
      </c>
      <c r="S231" s="4">
        <f>SUM($R$41:R231)+0</f>
        <v>7.0558903260650415E-4</v>
      </c>
      <c r="T231">
        <f t="shared" si="45"/>
        <v>2.6774668894833113E-6</v>
      </c>
      <c r="U231">
        <f t="shared" si="46"/>
        <v>7.3554944002219593E-4</v>
      </c>
      <c r="W231" s="1"/>
    </row>
    <row r="232" spans="1:23" x14ac:dyDescent="0.25">
      <c r="A232" s="7"/>
      <c r="B232">
        <f t="shared" si="47"/>
        <v>19.100000000000001</v>
      </c>
      <c r="C232">
        <f t="shared" si="32"/>
        <v>-334.13872449805569</v>
      </c>
      <c r="D232">
        <f t="shared" si="33"/>
        <v>289.372623803446</v>
      </c>
      <c r="E232" s="2">
        <f t="shared" si="34"/>
        <v>-303.87403592281589</v>
      </c>
      <c r="F232">
        <f t="shared" si="38"/>
        <v>0</v>
      </c>
      <c r="G232">
        <f t="shared" si="39"/>
        <v>-1158.2418825064308</v>
      </c>
      <c r="H232">
        <f t="shared" si="35"/>
        <v>5527.0171146458188</v>
      </c>
      <c r="I232" s="2">
        <f t="shared" si="40"/>
        <v>5647.0737948055748</v>
      </c>
      <c r="J232" s="41">
        <f t="shared" si="41"/>
        <v>419.61404303825611</v>
      </c>
      <c r="K232">
        <f t="shared" si="42"/>
        <v>1.4634800870311657</v>
      </c>
      <c r="L232">
        <f t="shared" si="43"/>
        <v>0</v>
      </c>
      <c r="M232" s="41">
        <f t="shared" si="44"/>
        <v>1.4634800870311657</v>
      </c>
      <c r="N232" s="5">
        <f t="shared" si="36"/>
        <v>4.6465445096874019E-8</v>
      </c>
      <c r="O232" s="4">
        <f>SUM($N$41:N232)*0.1+$N$8</f>
        <v>1.3860682729299899E-6</v>
      </c>
      <c r="P232" s="4">
        <f>SUM($O$41:O232)+0</f>
        <v>2.0917705889182935E-4</v>
      </c>
      <c r="Q232" s="5">
        <f t="shared" si="37"/>
        <v>-2.2172856479193366E-7</v>
      </c>
      <c r="R232" s="4">
        <f>SUM($Q$41:Q232)*0.1+$T$8</f>
        <v>2.2714057779974402E-6</v>
      </c>
      <c r="S232" s="4">
        <f>SUM($R$41:R232)+0</f>
        <v>7.0786043838450159E-4</v>
      </c>
      <c r="T232">
        <f t="shared" si="45"/>
        <v>2.6609151556453809E-6</v>
      </c>
      <c r="U232">
        <f t="shared" si="46"/>
        <v>7.3812020850030566E-4</v>
      </c>
      <c r="W232" s="1"/>
    </row>
    <row r="233" spans="1:23" x14ac:dyDescent="0.25">
      <c r="A233" s="7"/>
      <c r="B233">
        <f t="shared" si="47"/>
        <v>19.200000000000003</v>
      </c>
      <c r="C233">
        <f t="shared" ref="C233:C296" si="48">IF(B233&lt;$G$6,$B$11,$B$11+$B$9)</f>
        <v>-334.13872449805569</v>
      </c>
      <c r="D233">
        <f t="shared" ref="D233:D296" si="49">IF(B233&lt;18, $B$12, $B$12+$B$8 )</f>
        <v>289.372623803446</v>
      </c>
      <c r="E233" s="2">
        <f t="shared" ref="E233:E296" si="50">IF(B233&lt;18, $B$13, $B$13+$B$10 )</f>
        <v>-303.87403592281589</v>
      </c>
      <c r="F233">
        <f t="shared" si="38"/>
        <v>0</v>
      </c>
      <c r="G233">
        <f t="shared" si="39"/>
        <v>-1164.305976132119</v>
      </c>
      <c r="H233">
        <f t="shared" ref="H233:H296" si="51">IF(B233&lt;$G$6,-B233*$B$12,-B233*$B$12+(-B233+$G$6)*$B$8)</f>
        <v>5555.9543770261644</v>
      </c>
      <c r="I233" s="2">
        <f t="shared" si="40"/>
        <v>5676.6396261919917</v>
      </c>
      <c r="J233" s="41">
        <f t="shared" si="41"/>
        <v>419.61404303825611</v>
      </c>
      <c r="K233">
        <f t="shared" si="42"/>
        <v>1.4711422864397059</v>
      </c>
      <c r="L233">
        <f t="shared" si="43"/>
        <v>0</v>
      </c>
      <c r="M233" s="41">
        <f t="shared" si="44"/>
        <v>1.4711422864397059</v>
      </c>
      <c r="N233" s="5">
        <f t="shared" ref="N233:N296" si="52">-G233/($G$18*$B$28)</f>
        <v>4.6708719678533052E-8</v>
      </c>
      <c r="O233" s="4">
        <f>SUM($N$41:N233)*0.1+$N$8</f>
        <v>1.3907391448978433E-6</v>
      </c>
      <c r="P233" s="4">
        <f>SUM($O$41:O233)+0</f>
        <v>2.1056779803672719E-4</v>
      </c>
      <c r="Q233" s="5">
        <f t="shared" ref="Q233:Q296" si="53">-H233/($G$18*$B$28)</f>
        <v>-2.2288944733011136E-7</v>
      </c>
      <c r="R233" s="4">
        <f>SUM($Q$41:Q233)*0.1+$T$8</f>
        <v>2.2491168332644295E-6</v>
      </c>
      <c r="S233" s="4">
        <f>SUM($R$41:R233)+0</f>
        <v>7.1010955521776608E-4</v>
      </c>
      <c r="T233">
        <f t="shared" si="45"/>
        <v>2.6443679582888231E-6</v>
      </c>
      <c r="U233">
        <f t="shared" si="46"/>
        <v>7.4067157227857038E-4</v>
      </c>
      <c r="W233" s="1"/>
    </row>
    <row r="234" spans="1:23" x14ac:dyDescent="0.25">
      <c r="A234" s="7"/>
      <c r="B234">
        <f t="shared" si="47"/>
        <v>19.300000000000004</v>
      </c>
      <c r="C234">
        <f t="shared" si="48"/>
        <v>-334.13872449805569</v>
      </c>
      <c r="D234">
        <f t="shared" si="49"/>
        <v>289.372623803446</v>
      </c>
      <c r="E234" s="2">
        <f t="shared" si="50"/>
        <v>-303.87403592281589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-1170.3700697578072</v>
      </c>
      <c r="H234">
        <f t="shared" si="51"/>
        <v>5584.8916394065091</v>
      </c>
      <c r="I234" s="2">
        <f t="shared" ref="I234:I297" si="56">SQRT(H234*H234+G234*G234)</f>
        <v>5706.2054575784086</v>
      </c>
      <c r="J234" s="41">
        <f t="shared" ref="J234:J297" si="57">SQRT(D234*D234+E234*E234)</f>
        <v>419.61404303825611</v>
      </c>
      <c r="K234">
        <f t="shared" ref="K234:K297" si="58">32*I234/(PI()*$G$11^3)</f>
        <v>1.4788044858482463</v>
      </c>
      <c r="L234">
        <f t="shared" ref="L234:L297" si="59">16*F234/(PI()*$G$11^3)*$G$22</f>
        <v>0</v>
      </c>
      <c r="M234" s="41">
        <f t="shared" ref="M234:M297" si="60">SQRT(K234^2+3*L234^2)</f>
        <v>1.4788044858482463</v>
      </c>
      <c r="N234" s="5">
        <f t="shared" si="52"/>
        <v>4.6951994260192078E-8</v>
      </c>
      <c r="O234" s="4">
        <f>SUM($N$41:N234)*0.1+$N$8</f>
        <v>1.3954343443238625E-6</v>
      </c>
      <c r="P234" s="4">
        <f>SUM($O$41:O234)+0</f>
        <v>2.1196323238105105E-4</v>
      </c>
      <c r="Q234" s="5">
        <f t="shared" si="53"/>
        <v>-2.2405032986828903E-7</v>
      </c>
      <c r="R234" s="4">
        <f>SUM($Q$41:Q234)*0.1+$T$8</f>
        <v>2.2267118002776005E-6</v>
      </c>
      <c r="S234" s="4">
        <f>SUM($R$41:R234)+0</f>
        <v>7.1233626701804368E-4</v>
      </c>
      <c r="T234">
        <f t="shared" ref="T234:T297" si="61">SQRT(SUMSQ(O234,R234))</f>
        <v>2.627828466779002E-6</v>
      </c>
      <c r="U234">
        <f t="shared" ref="U234:U297" si="62">SQRT(SUMSQ(S234,P234))</f>
        <v>7.4320345073918025E-4</v>
      </c>
      <c r="W234" s="1"/>
    </row>
    <row r="235" spans="1:23" x14ac:dyDescent="0.25">
      <c r="A235" s="7"/>
      <c r="B235">
        <f t="shared" ref="B235:B298" si="63">B234+0.1</f>
        <v>19.400000000000006</v>
      </c>
      <c r="C235">
        <f t="shared" si="48"/>
        <v>-334.13872449805569</v>
      </c>
      <c r="D235">
        <f t="shared" si="49"/>
        <v>289.372623803446</v>
      </c>
      <c r="E235" s="2">
        <f t="shared" si="50"/>
        <v>-303.87403592281589</v>
      </c>
      <c r="F235">
        <f t="shared" si="54"/>
        <v>0</v>
      </c>
      <c r="G235">
        <f t="shared" si="55"/>
        <v>-1176.4341633834954</v>
      </c>
      <c r="H235">
        <f t="shared" si="51"/>
        <v>5613.8289017868537</v>
      </c>
      <c r="I235" s="2">
        <f t="shared" si="56"/>
        <v>5735.7712889648255</v>
      </c>
      <c r="J235" s="41">
        <f t="shared" si="57"/>
        <v>419.61404303825611</v>
      </c>
      <c r="K235">
        <f t="shared" si="58"/>
        <v>1.4864666852567865</v>
      </c>
      <c r="L235">
        <f t="shared" si="59"/>
        <v>0</v>
      </c>
      <c r="M235" s="41">
        <f t="shared" si="60"/>
        <v>1.4864666852567865</v>
      </c>
      <c r="N235" s="5">
        <f t="shared" si="52"/>
        <v>4.719526884185111E-8</v>
      </c>
      <c r="O235" s="4">
        <f>SUM($N$41:N235)*0.1+$N$8</f>
        <v>1.4001538712080476E-6</v>
      </c>
      <c r="P235" s="4">
        <f>SUM($O$41:O235)+0</f>
        <v>2.133633862522591E-4</v>
      </c>
      <c r="Q235" s="5">
        <f t="shared" si="53"/>
        <v>-2.252112124064667E-7</v>
      </c>
      <c r="R235" s="4">
        <f>SUM($Q$41:Q235)*0.1+$T$8</f>
        <v>2.2041906790369537E-6</v>
      </c>
      <c r="S235" s="4">
        <f>SUM($R$41:R235)+0</f>
        <v>7.1454045769708059E-4</v>
      </c>
      <c r="T235">
        <f t="shared" si="61"/>
        <v>2.611299946887042E-6</v>
      </c>
      <c r="U235">
        <f t="shared" si="62"/>
        <v>7.4571576373239166E-4</v>
      </c>
      <c r="W235" s="1"/>
    </row>
    <row r="236" spans="1:23" x14ac:dyDescent="0.25">
      <c r="A236" s="7"/>
      <c r="B236">
        <f t="shared" si="63"/>
        <v>19.500000000000007</v>
      </c>
      <c r="C236">
        <f t="shared" si="48"/>
        <v>-334.13872449805569</v>
      </c>
      <c r="D236">
        <f t="shared" si="49"/>
        <v>289.372623803446</v>
      </c>
      <c r="E236" s="2">
        <f t="shared" si="50"/>
        <v>-303.87403592281589</v>
      </c>
      <c r="F236">
        <f t="shared" si="54"/>
        <v>0</v>
      </c>
      <c r="G236">
        <f t="shared" si="55"/>
        <v>-1182.4982570091836</v>
      </c>
      <c r="H236">
        <f t="shared" si="51"/>
        <v>5642.7661641671993</v>
      </c>
      <c r="I236" s="2">
        <f t="shared" si="56"/>
        <v>5765.3371203512434</v>
      </c>
      <c r="J236" s="41">
        <f t="shared" si="57"/>
        <v>419.61404303825611</v>
      </c>
      <c r="K236">
        <f t="shared" si="58"/>
        <v>1.4941288846653269</v>
      </c>
      <c r="L236">
        <f t="shared" si="59"/>
        <v>0</v>
      </c>
      <c r="M236" s="41">
        <f t="shared" si="60"/>
        <v>1.4941288846653269</v>
      </c>
      <c r="N236" s="5">
        <f t="shared" si="52"/>
        <v>4.7438543423510136E-8</v>
      </c>
      <c r="O236" s="4">
        <f>SUM($N$41:N236)*0.1+$N$8</f>
        <v>1.4048977255503986E-6</v>
      </c>
      <c r="P236" s="4">
        <f>SUM($O$41:O236)+0</f>
        <v>2.147682839778095E-4</v>
      </c>
      <c r="Q236" s="5">
        <f t="shared" si="53"/>
        <v>-2.263720949446444E-7</v>
      </c>
      <c r="R236" s="4">
        <f>SUM($Q$41:Q236)*0.1+$T$8</f>
        <v>2.1815534695424895E-6</v>
      </c>
      <c r="S236" s="4">
        <f>SUM($R$41:R236)+0</f>
        <v>7.1672201116662311E-4</v>
      </c>
      <c r="T236">
        <f t="shared" si="61"/>
        <v>2.5947857637441975E-6</v>
      </c>
      <c r="U236">
        <f t="shared" si="62"/>
        <v>7.4820843158407543E-4</v>
      </c>
      <c r="W236" s="1"/>
    </row>
    <row r="237" spans="1:23" x14ac:dyDescent="0.25">
      <c r="A237" s="7"/>
      <c r="B237">
        <f t="shared" si="63"/>
        <v>19.600000000000009</v>
      </c>
      <c r="C237">
        <f t="shared" si="48"/>
        <v>-334.13872449805569</v>
      </c>
      <c r="D237">
        <f t="shared" si="49"/>
        <v>289.372623803446</v>
      </c>
      <c r="E237" s="2">
        <f t="shared" si="50"/>
        <v>-303.87403592281589</v>
      </c>
      <c r="F237">
        <f t="shared" si="54"/>
        <v>0</v>
      </c>
      <c r="G237">
        <f t="shared" si="55"/>
        <v>-1188.5623506348718</v>
      </c>
      <c r="H237">
        <f t="shared" si="51"/>
        <v>5671.703426547544</v>
      </c>
      <c r="I237" s="2">
        <f t="shared" si="56"/>
        <v>5794.9029517376603</v>
      </c>
      <c r="J237" s="41">
        <f t="shared" si="57"/>
        <v>419.61404303825611</v>
      </c>
      <c r="K237">
        <f t="shared" si="58"/>
        <v>1.5017910840738671</v>
      </c>
      <c r="L237">
        <f t="shared" si="59"/>
        <v>0</v>
      </c>
      <c r="M237" s="41">
        <f t="shared" si="60"/>
        <v>1.5017910840738671</v>
      </c>
      <c r="N237" s="5">
        <f t="shared" si="52"/>
        <v>4.7681818005169169E-8</v>
      </c>
      <c r="O237" s="4">
        <f>SUM($N$41:N237)*0.1+$N$8</f>
        <v>1.4096659073509155E-6</v>
      </c>
      <c r="P237" s="4">
        <f>SUM($O$41:O237)+0</f>
        <v>2.1617794988516042E-4</v>
      </c>
      <c r="Q237" s="5">
        <f t="shared" si="53"/>
        <v>-2.2753297748282207E-7</v>
      </c>
      <c r="R237" s="4">
        <f>SUM($Q$41:Q237)*0.1+$T$8</f>
        <v>2.1588001717942072E-6</v>
      </c>
      <c r="S237" s="4">
        <f>SUM($R$41:R237)+0</f>
        <v>7.1888081133841732E-4</v>
      </c>
      <c r="T237">
        <f t="shared" si="61"/>
        <v>2.5782893848608573E-6</v>
      </c>
      <c r="U237">
        <f t="shared" si="62"/>
        <v>7.5068137510340039E-4</v>
      </c>
      <c r="W237" s="1"/>
    </row>
    <row r="238" spans="1:23" x14ac:dyDescent="0.25">
      <c r="A238" s="7"/>
      <c r="B238">
        <f t="shared" si="63"/>
        <v>19.70000000000001</v>
      </c>
      <c r="C238">
        <f t="shared" si="48"/>
        <v>-334.13872449805569</v>
      </c>
      <c r="D238">
        <f t="shared" si="49"/>
        <v>289.372623803446</v>
      </c>
      <c r="E238" s="2">
        <f t="shared" si="50"/>
        <v>-303.87403592281589</v>
      </c>
      <c r="F238">
        <f t="shared" si="54"/>
        <v>0</v>
      </c>
      <c r="G238">
        <f t="shared" si="55"/>
        <v>-1194.62644426056</v>
      </c>
      <c r="H238">
        <f t="shared" si="51"/>
        <v>5700.6406889278887</v>
      </c>
      <c r="I238" s="2">
        <f t="shared" si="56"/>
        <v>5824.4687831240772</v>
      </c>
      <c r="J238" s="41">
        <f t="shared" si="57"/>
        <v>419.61404303825611</v>
      </c>
      <c r="K238">
        <f t="shared" si="58"/>
        <v>1.5094532834824073</v>
      </c>
      <c r="L238">
        <f t="shared" si="59"/>
        <v>0</v>
      </c>
      <c r="M238" s="41">
        <f t="shared" si="60"/>
        <v>1.5094532834824073</v>
      </c>
      <c r="N238" s="5">
        <f t="shared" si="52"/>
        <v>4.7925092586828201E-8</v>
      </c>
      <c r="O238" s="4">
        <f>SUM($N$41:N238)*0.1+$N$8</f>
        <v>1.4144584166095983E-6</v>
      </c>
      <c r="P238" s="4">
        <f>SUM($O$41:O238)+0</f>
        <v>2.1759240830177001E-4</v>
      </c>
      <c r="Q238" s="5">
        <f t="shared" si="53"/>
        <v>-2.2869386002099974E-7</v>
      </c>
      <c r="R238" s="4">
        <f>SUM($Q$41:Q238)*0.1+$T$8</f>
        <v>2.1359307857921074E-6</v>
      </c>
      <c r="S238" s="4">
        <f>SUM($R$41:R238)+0</f>
        <v>7.2101674212420941E-4</v>
      </c>
      <c r="T238">
        <f t="shared" si="61"/>
        <v>2.561814383208163E-6</v>
      </c>
      <c r="U238">
        <f t="shared" si="62"/>
        <v>7.5313451559065646E-4</v>
      </c>
      <c r="W238" s="1"/>
    </row>
    <row r="239" spans="1:23" x14ac:dyDescent="0.25">
      <c r="A239" s="7"/>
      <c r="B239">
        <f t="shared" si="63"/>
        <v>19.800000000000011</v>
      </c>
      <c r="C239">
        <f t="shared" si="48"/>
        <v>-334.13872449805569</v>
      </c>
      <c r="D239">
        <f t="shared" si="49"/>
        <v>289.372623803446</v>
      </c>
      <c r="E239" s="2">
        <f t="shared" si="50"/>
        <v>-303.87403592281589</v>
      </c>
      <c r="F239">
        <f t="shared" si="54"/>
        <v>0</v>
      </c>
      <c r="G239">
        <f t="shared" si="55"/>
        <v>-1200.6905378862482</v>
      </c>
      <c r="H239">
        <f t="shared" si="51"/>
        <v>5729.5779513082343</v>
      </c>
      <c r="I239" s="2">
        <f t="shared" si="56"/>
        <v>5854.0346145104941</v>
      </c>
      <c r="J239" s="41">
        <f t="shared" si="57"/>
        <v>419.61404303825611</v>
      </c>
      <c r="K239">
        <f t="shared" si="58"/>
        <v>1.5171154828909474</v>
      </c>
      <c r="L239">
        <f t="shared" si="59"/>
        <v>0</v>
      </c>
      <c r="M239" s="41">
        <f t="shared" si="60"/>
        <v>1.5171154828909474</v>
      </c>
      <c r="N239" s="5">
        <f t="shared" si="52"/>
        <v>4.8168367168487227E-8</v>
      </c>
      <c r="O239" s="4">
        <f>SUM($N$41:N239)*0.1+$N$8</f>
        <v>1.4192752533264469E-6</v>
      </c>
      <c r="P239" s="4">
        <f>SUM($O$41:O239)+0</f>
        <v>2.1901168355509647E-4</v>
      </c>
      <c r="Q239" s="5">
        <f t="shared" si="53"/>
        <v>-2.2985474255917744E-7</v>
      </c>
      <c r="R239" s="4">
        <f>SUM($Q$41:Q239)*0.1+$T$8</f>
        <v>2.1129453115361895E-6</v>
      </c>
      <c r="S239" s="4">
        <f>SUM($R$41:R239)+0</f>
        <v>7.2312968743574557E-4</v>
      </c>
      <c r="T239">
        <f t="shared" si="61"/>
        <v>2.5453644403596934E-6</v>
      </c>
      <c r="U239">
        <f t="shared" si="62"/>
        <v>7.5556777484521984E-4</v>
      </c>
      <c r="W239" s="1"/>
    </row>
    <row r="240" spans="1:23" x14ac:dyDescent="0.25">
      <c r="A240" s="7"/>
      <c r="B240">
        <f t="shared" si="63"/>
        <v>19.900000000000013</v>
      </c>
      <c r="C240">
        <f t="shared" si="48"/>
        <v>-334.13872449805569</v>
      </c>
      <c r="D240">
        <f t="shared" si="49"/>
        <v>289.372623803446</v>
      </c>
      <c r="E240" s="2">
        <f t="shared" si="50"/>
        <v>-303.87403592281589</v>
      </c>
      <c r="F240">
        <f t="shared" si="54"/>
        <v>0</v>
      </c>
      <c r="G240">
        <f t="shared" si="55"/>
        <v>-1206.7546315119364</v>
      </c>
      <c r="H240">
        <f t="shared" si="51"/>
        <v>5758.515213688579</v>
      </c>
      <c r="I240" s="2">
        <f t="shared" si="56"/>
        <v>5883.600445896911</v>
      </c>
      <c r="J240" s="41">
        <f t="shared" si="57"/>
        <v>419.61404303825611</v>
      </c>
      <c r="K240">
        <f t="shared" si="58"/>
        <v>1.5247776822994876</v>
      </c>
      <c r="L240">
        <f t="shared" si="59"/>
        <v>0</v>
      </c>
      <c r="M240" s="41">
        <f t="shared" si="60"/>
        <v>1.5247776822994876</v>
      </c>
      <c r="N240" s="5">
        <f t="shared" si="52"/>
        <v>4.841164175014626E-8</v>
      </c>
      <c r="O240" s="4">
        <f>SUM($N$41:N240)*0.1+$N$8</f>
        <v>1.4241164175014617E-6</v>
      </c>
      <c r="P240" s="4">
        <f>SUM($O$41:O240)+0</f>
        <v>2.2043579997259793E-4</v>
      </c>
      <c r="Q240" s="5">
        <f t="shared" si="53"/>
        <v>-2.3101562509735511E-7</v>
      </c>
      <c r="R240" s="4">
        <f>SUM($Q$41:Q240)*0.1+$T$8</f>
        <v>2.0898437490264538E-6</v>
      </c>
      <c r="S240" s="4">
        <f>SUM($R$41:R240)+0</f>
        <v>7.2521953118477199E-4</v>
      </c>
      <c r="T240">
        <f t="shared" si="61"/>
        <v>2.5289433496901706E-6</v>
      </c>
      <c r="U240">
        <f t="shared" si="62"/>
        <v>7.5798107517366137E-4</v>
      </c>
      <c r="W240" s="1"/>
    </row>
    <row r="241" spans="1:23" x14ac:dyDescent="0.25">
      <c r="A241" s="7"/>
      <c r="B241">
        <f t="shared" si="63"/>
        <v>20.000000000000014</v>
      </c>
      <c r="C241">
        <f t="shared" si="48"/>
        <v>-334.13872449805569</v>
      </c>
      <c r="D241">
        <f t="shared" si="49"/>
        <v>289.372623803446</v>
      </c>
      <c r="E241" s="2">
        <f t="shared" si="50"/>
        <v>-303.87403592281589</v>
      </c>
      <c r="F241">
        <f t="shared" si="54"/>
        <v>0</v>
      </c>
      <c r="G241">
        <f t="shared" si="55"/>
        <v>-1212.8187251376246</v>
      </c>
      <c r="H241">
        <f t="shared" si="51"/>
        <v>5787.4524760689246</v>
      </c>
      <c r="I241" s="2">
        <f t="shared" si="56"/>
        <v>5913.1662772833288</v>
      </c>
      <c r="J241" s="41">
        <f t="shared" si="57"/>
        <v>419.61404303825611</v>
      </c>
      <c r="K241">
        <f t="shared" si="58"/>
        <v>1.532439881708028</v>
      </c>
      <c r="L241">
        <f t="shared" si="59"/>
        <v>0</v>
      </c>
      <c r="M241" s="41">
        <f t="shared" si="60"/>
        <v>1.532439881708028</v>
      </c>
      <c r="N241" s="5">
        <f t="shared" si="52"/>
        <v>4.8654916331805286E-8</v>
      </c>
      <c r="O241" s="4">
        <f>SUM($N$41:N241)*0.1+$N$8</f>
        <v>1.4289819091346424E-6</v>
      </c>
      <c r="P241" s="4">
        <f>SUM($O$41:O241)+0</f>
        <v>2.2186478188173257E-4</v>
      </c>
      <c r="Q241" s="5">
        <f t="shared" si="53"/>
        <v>-2.321765076355328E-7</v>
      </c>
      <c r="R241" s="4">
        <f>SUM($Q$41:Q241)*0.1+$T$8</f>
        <v>2.0666260982629007E-6</v>
      </c>
      <c r="S241" s="4">
        <f>SUM($R$41:R241)+0</f>
        <v>7.2728615728303485E-4</v>
      </c>
      <c r="T241">
        <f t="shared" si="61"/>
        <v>2.5125550196275162E-6</v>
      </c>
      <c r="U241">
        <f t="shared" si="62"/>
        <v>7.6037433939800479E-4</v>
      </c>
      <c r="W241" s="1"/>
    </row>
    <row r="242" spans="1:23" x14ac:dyDescent="0.25">
      <c r="A242" s="7"/>
      <c r="B242">
        <f t="shared" si="63"/>
        <v>20.100000000000016</v>
      </c>
      <c r="C242">
        <f t="shared" si="48"/>
        <v>-334.13872449805569</v>
      </c>
      <c r="D242">
        <f t="shared" si="49"/>
        <v>289.372623803446</v>
      </c>
      <c r="E242" s="2">
        <f t="shared" si="50"/>
        <v>-303.87403592281589</v>
      </c>
      <c r="F242">
        <f t="shared" si="54"/>
        <v>0</v>
      </c>
      <c r="G242">
        <f t="shared" si="55"/>
        <v>-1218.8828187633128</v>
      </c>
      <c r="H242">
        <f t="shared" si="51"/>
        <v>5816.3897384492693</v>
      </c>
      <c r="I242" s="2">
        <f t="shared" si="56"/>
        <v>5942.7321086697448</v>
      </c>
      <c r="J242" s="41">
        <f t="shared" si="57"/>
        <v>419.61404303825611</v>
      </c>
      <c r="K242">
        <f t="shared" si="58"/>
        <v>1.5401020811165682</v>
      </c>
      <c r="L242">
        <f t="shared" si="59"/>
        <v>0</v>
      </c>
      <c r="M242" s="41">
        <f t="shared" si="60"/>
        <v>1.5401020811165682</v>
      </c>
      <c r="N242" s="5">
        <f t="shared" si="52"/>
        <v>4.8898190913464318E-8</v>
      </c>
      <c r="O242" s="4">
        <f>SUM($N$41:N242)*0.1+$N$8</f>
        <v>1.4338717282259887E-6</v>
      </c>
      <c r="P242" s="4">
        <f>SUM($O$41:O242)+0</f>
        <v>2.2329865360995856E-4</v>
      </c>
      <c r="Q242" s="5">
        <f t="shared" si="53"/>
        <v>-2.3333739017371048E-7</v>
      </c>
      <c r="R242" s="4">
        <f>SUM($Q$41:Q242)*0.1+$T$8</f>
        <v>2.0432923592455293E-6</v>
      </c>
      <c r="S242" s="4">
        <f>SUM($R$41:R242)+0</f>
        <v>7.2932944964228036E-4</v>
      </c>
      <c r="T242">
        <f t="shared" si="61"/>
        <v>2.496203476953941E-6</v>
      </c>
      <c r="U242">
        <f t="shared" si="62"/>
        <v>7.6274749086413377E-4</v>
      </c>
      <c r="W242" s="1"/>
    </row>
    <row r="243" spans="1:23" x14ac:dyDescent="0.25">
      <c r="A243" s="7"/>
      <c r="B243">
        <f t="shared" si="63"/>
        <v>20.200000000000017</v>
      </c>
      <c r="C243">
        <f t="shared" si="48"/>
        <v>-334.13872449805569</v>
      </c>
      <c r="D243">
        <f t="shared" si="49"/>
        <v>289.372623803446</v>
      </c>
      <c r="E243" s="2">
        <f t="shared" si="50"/>
        <v>-303.87403592281589</v>
      </c>
      <c r="F243">
        <f t="shared" si="54"/>
        <v>0</v>
      </c>
      <c r="G243">
        <f t="shared" si="55"/>
        <v>-1224.946912389001</v>
      </c>
      <c r="H243">
        <f t="shared" si="51"/>
        <v>5845.327000829614</v>
      </c>
      <c r="I243" s="2">
        <f t="shared" si="56"/>
        <v>5972.2979400561626</v>
      </c>
      <c r="J243" s="41">
        <f t="shared" si="57"/>
        <v>419.61404303825611</v>
      </c>
      <c r="K243">
        <f t="shared" si="58"/>
        <v>1.5477642805251086</v>
      </c>
      <c r="L243">
        <f t="shared" si="59"/>
        <v>0</v>
      </c>
      <c r="M243" s="41">
        <f t="shared" si="60"/>
        <v>1.5477642805251086</v>
      </c>
      <c r="N243" s="5">
        <f t="shared" si="52"/>
        <v>4.9141465495123344E-8</v>
      </c>
      <c r="O243" s="4">
        <f>SUM($N$41:N243)*0.1+$N$8</f>
        <v>1.4387858747755009E-6</v>
      </c>
      <c r="P243" s="4">
        <f>SUM($O$41:O243)+0</f>
        <v>2.2473743948473406E-4</v>
      </c>
      <c r="Q243" s="5">
        <f t="shared" si="53"/>
        <v>-2.3449827271188815E-7</v>
      </c>
      <c r="R243" s="4">
        <f>SUM($Q$41:Q243)*0.1+$T$8</f>
        <v>2.0198425319743407E-6</v>
      </c>
      <c r="S243" s="4">
        <f>SUM($R$41:R243)+0</f>
        <v>7.3134929217425469E-4</v>
      </c>
      <c r="T243">
        <f t="shared" si="61"/>
        <v>2.4798928701510513E-6</v>
      </c>
      <c r="U243">
        <f t="shared" si="62"/>
        <v>7.6510045345035431E-4</v>
      </c>
      <c r="W243" s="1"/>
    </row>
    <row r="244" spans="1:23" x14ac:dyDescent="0.25">
      <c r="A244" s="7"/>
      <c r="B244">
        <f t="shared" si="63"/>
        <v>20.300000000000018</v>
      </c>
      <c r="C244">
        <f t="shared" si="48"/>
        <v>-334.13872449805569</v>
      </c>
      <c r="D244">
        <f t="shared" si="49"/>
        <v>289.372623803446</v>
      </c>
      <c r="E244" s="2">
        <f t="shared" si="50"/>
        <v>-303.87403592281589</v>
      </c>
      <c r="F244">
        <f t="shared" si="54"/>
        <v>0</v>
      </c>
      <c r="G244">
        <f t="shared" si="55"/>
        <v>-1231.0110060146892</v>
      </c>
      <c r="H244">
        <f t="shared" si="51"/>
        <v>5874.2642632099596</v>
      </c>
      <c r="I244" s="2">
        <f t="shared" si="56"/>
        <v>6001.8637714425795</v>
      </c>
      <c r="J244" s="41">
        <f t="shared" si="57"/>
        <v>419.61404303825611</v>
      </c>
      <c r="K244">
        <f t="shared" si="58"/>
        <v>1.5554264799336488</v>
      </c>
      <c r="L244">
        <f t="shared" si="59"/>
        <v>0</v>
      </c>
      <c r="M244" s="41">
        <f t="shared" si="60"/>
        <v>1.5554264799336488</v>
      </c>
      <c r="N244" s="5">
        <f t="shared" si="52"/>
        <v>4.9384740076782377E-8</v>
      </c>
      <c r="O244" s="4">
        <f>SUM($N$41:N244)*0.1+$N$8</f>
        <v>1.4437243487831792E-6</v>
      </c>
      <c r="P244" s="4">
        <f>SUM($O$41:O244)+0</f>
        <v>2.2618116383351725E-4</v>
      </c>
      <c r="Q244" s="5">
        <f t="shared" si="53"/>
        <v>-2.3565915525006584E-7</v>
      </c>
      <c r="R244" s="4">
        <f>SUM($Q$41:Q244)*0.1+$T$8</f>
        <v>1.9962766164493342E-6</v>
      </c>
      <c r="S244" s="4">
        <f>SUM($R$41:R244)+0</f>
        <v>7.3334556879070404E-4</v>
      </c>
      <c r="T244">
        <f t="shared" si="61"/>
        <v>2.463627472783135E-6</v>
      </c>
      <c r="U244">
        <f t="shared" si="62"/>
        <v>7.6743315157611319E-4</v>
      </c>
      <c r="W244" s="1"/>
    </row>
    <row r="245" spans="1:23" x14ac:dyDescent="0.25">
      <c r="A245" s="7"/>
      <c r="B245">
        <f t="shared" si="63"/>
        <v>20.40000000000002</v>
      </c>
      <c r="C245">
        <f t="shared" si="48"/>
        <v>-334.13872449805569</v>
      </c>
      <c r="D245">
        <f t="shared" si="49"/>
        <v>289.372623803446</v>
      </c>
      <c r="E245" s="2">
        <f t="shared" si="50"/>
        <v>-303.87403592281589</v>
      </c>
      <c r="F245">
        <f t="shared" si="54"/>
        <v>0</v>
      </c>
      <c r="G245">
        <f t="shared" si="55"/>
        <v>-1237.0750996403774</v>
      </c>
      <c r="H245">
        <f t="shared" si="51"/>
        <v>5903.2015255903043</v>
      </c>
      <c r="I245" s="2">
        <f t="shared" si="56"/>
        <v>6031.4296028289964</v>
      </c>
      <c r="J245" s="41">
        <f t="shared" si="57"/>
        <v>419.61404303825611</v>
      </c>
      <c r="K245">
        <f t="shared" si="58"/>
        <v>1.563088679342189</v>
      </c>
      <c r="L245">
        <f t="shared" si="59"/>
        <v>0</v>
      </c>
      <c r="M245" s="41">
        <f t="shared" si="60"/>
        <v>1.563088679342189</v>
      </c>
      <c r="N245" s="5">
        <f t="shared" si="52"/>
        <v>4.9628014658441403E-8</v>
      </c>
      <c r="O245" s="4">
        <f>SUM($N$41:N245)*0.1+$N$8</f>
        <v>1.4486871502490234E-6</v>
      </c>
      <c r="P245" s="4">
        <f>SUM($O$41:O245)+0</f>
        <v>2.2762985098376628E-4</v>
      </c>
      <c r="Q245" s="5">
        <f t="shared" si="53"/>
        <v>-2.3682003778824351E-7</v>
      </c>
      <c r="R245" s="4">
        <f>SUM($Q$41:Q245)*0.1+$T$8</f>
        <v>1.9725946126705099E-6</v>
      </c>
      <c r="S245" s="4">
        <f>SUM($R$41:R245)+0</f>
        <v>7.3531816340337459E-4</v>
      </c>
      <c r="T245">
        <f t="shared" si="61"/>
        <v>2.4474116869119825E-6</v>
      </c>
      <c r="U245">
        <f t="shared" si="62"/>
        <v>7.6974551021087708E-4</v>
      </c>
      <c r="W245" s="1"/>
    </row>
    <row r="246" spans="1:23" x14ac:dyDescent="0.25">
      <c r="A246" s="7"/>
      <c r="B246">
        <f t="shared" si="63"/>
        <v>20.500000000000021</v>
      </c>
      <c r="C246">
        <f t="shared" si="48"/>
        <v>-334.13872449805569</v>
      </c>
      <c r="D246">
        <f t="shared" si="49"/>
        <v>289.372623803446</v>
      </c>
      <c r="E246" s="2">
        <f t="shared" si="50"/>
        <v>-303.87403592281589</v>
      </c>
      <c r="F246">
        <f t="shared" si="54"/>
        <v>0</v>
      </c>
      <c r="G246">
        <f t="shared" si="55"/>
        <v>-1243.1391932660656</v>
      </c>
      <c r="H246">
        <f t="shared" si="51"/>
        <v>5932.138787970649</v>
      </c>
      <c r="I246" s="2">
        <f t="shared" si="56"/>
        <v>6060.9954342154133</v>
      </c>
      <c r="J246" s="41">
        <f t="shared" si="57"/>
        <v>419.61404303825611</v>
      </c>
      <c r="K246">
        <f t="shared" si="58"/>
        <v>1.5707508787507292</v>
      </c>
      <c r="L246">
        <f t="shared" si="59"/>
        <v>0</v>
      </c>
      <c r="M246" s="41">
        <f t="shared" si="60"/>
        <v>1.5707508787507292</v>
      </c>
      <c r="N246" s="5">
        <f t="shared" si="52"/>
        <v>4.9871289240100436E-8</v>
      </c>
      <c r="O246" s="4">
        <f>SUM($N$41:N246)*0.1+$N$8</f>
        <v>1.4536742791730333E-6</v>
      </c>
      <c r="P246" s="4">
        <f>SUM($O$41:O246)+0</f>
        <v>2.2908352526293931E-4</v>
      </c>
      <c r="Q246" s="5">
        <f t="shared" si="53"/>
        <v>-2.3798092032642119E-7</v>
      </c>
      <c r="R246" s="4">
        <f>SUM($Q$41:Q246)*0.1+$T$8</f>
        <v>1.9487965206378674E-6</v>
      </c>
      <c r="S246" s="4">
        <f>SUM($R$41:R246)+0</f>
        <v>7.3726695992401244E-4</v>
      </c>
      <c r="T246">
        <f t="shared" si="61"/>
        <v>2.4312500465356287E-6</v>
      </c>
      <c r="U246">
        <f t="shared" si="62"/>
        <v>7.7203745488317545E-4</v>
      </c>
      <c r="W246" s="1"/>
    </row>
    <row r="247" spans="1:23" x14ac:dyDescent="0.25">
      <c r="A247" s="7"/>
      <c r="B247">
        <f t="shared" si="63"/>
        <v>20.600000000000023</v>
      </c>
      <c r="C247">
        <f t="shared" si="48"/>
        <v>-334.13872449805569</v>
      </c>
      <c r="D247">
        <f t="shared" si="49"/>
        <v>289.372623803446</v>
      </c>
      <c r="E247" s="2">
        <f t="shared" si="50"/>
        <v>-303.87403592281589</v>
      </c>
      <c r="F247">
        <f t="shared" si="54"/>
        <v>0</v>
      </c>
      <c r="G247">
        <f t="shared" si="55"/>
        <v>-1249.2032868917538</v>
      </c>
      <c r="H247">
        <f t="shared" si="51"/>
        <v>5961.0760503509946</v>
      </c>
      <c r="I247" s="2">
        <f t="shared" si="56"/>
        <v>6090.5612656018311</v>
      </c>
      <c r="J247" s="41">
        <f t="shared" si="57"/>
        <v>419.61404303825611</v>
      </c>
      <c r="K247">
        <f t="shared" si="58"/>
        <v>1.5784130781592696</v>
      </c>
      <c r="L247">
        <f t="shared" si="59"/>
        <v>0</v>
      </c>
      <c r="M247" s="41">
        <f t="shared" si="60"/>
        <v>1.5784130781592696</v>
      </c>
      <c r="N247" s="5">
        <f t="shared" si="52"/>
        <v>5.0114563821759461E-8</v>
      </c>
      <c r="O247" s="4">
        <f>SUM($N$41:N247)*0.1+$N$8</f>
        <v>1.4586857355552095E-6</v>
      </c>
      <c r="P247" s="4">
        <f>SUM($O$41:O247)+0</f>
        <v>2.305422109984945E-4</v>
      </c>
      <c r="Q247" s="5">
        <f t="shared" si="53"/>
        <v>-2.3914180286459891E-7</v>
      </c>
      <c r="R247" s="4">
        <f>SUM($Q$41:Q247)*0.1+$T$8</f>
        <v>1.9248823403514076E-6</v>
      </c>
      <c r="S247" s="4">
        <f>SUM($R$41:R247)+0</f>
        <v>7.3919184226436388E-4</v>
      </c>
      <c r="T247">
        <f t="shared" si="61"/>
        <v>2.4151472210424262E-6</v>
      </c>
      <c r="U247">
        <f t="shared" si="62"/>
        <v>7.7430891168981037E-4</v>
      </c>
      <c r="W247" s="1"/>
    </row>
    <row r="248" spans="1:23" x14ac:dyDescent="0.25">
      <c r="A248" s="7"/>
      <c r="B248">
        <f t="shared" si="63"/>
        <v>20.700000000000024</v>
      </c>
      <c r="C248">
        <f t="shared" si="48"/>
        <v>-334.13872449805569</v>
      </c>
      <c r="D248">
        <f t="shared" si="49"/>
        <v>289.372623803446</v>
      </c>
      <c r="E248" s="2">
        <f t="shared" si="50"/>
        <v>-303.87403592281589</v>
      </c>
      <c r="F248">
        <f t="shared" si="54"/>
        <v>0</v>
      </c>
      <c r="G248">
        <f t="shared" si="55"/>
        <v>-1255.267380517442</v>
      </c>
      <c r="H248">
        <f t="shared" si="51"/>
        <v>5990.0133127313393</v>
      </c>
      <c r="I248" s="2">
        <f t="shared" si="56"/>
        <v>6120.127096988248</v>
      </c>
      <c r="J248" s="41">
        <f t="shared" si="57"/>
        <v>419.61404303825611</v>
      </c>
      <c r="K248">
        <f t="shared" si="58"/>
        <v>1.5860752775678097</v>
      </c>
      <c r="L248">
        <f t="shared" si="59"/>
        <v>0</v>
      </c>
      <c r="M248" s="41">
        <f t="shared" si="60"/>
        <v>1.5860752775678097</v>
      </c>
      <c r="N248" s="5">
        <f t="shared" si="52"/>
        <v>5.0357838403418494E-8</v>
      </c>
      <c r="O248" s="4">
        <f>SUM($N$41:N248)*0.1+$N$8</f>
        <v>1.4637215193955511E-6</v>
      </c>
      <c r="P248" s="4">
        <f>SUM($O$41:O248)+0</f>
        <v>2.3200593251789005E-4</v>
      </c>
      <c r="Q248" s="5">
        <f t="shared" si="53"/>
        <v>-2.4030268540277655E-7</v>
      </c>
      <c r="R248" s="4">
        <f>SUM($Q$41:Q248)*0.1+$T$8</f>
        <v>1.9008520718111299E-6</v>
      </c>
      <c r="S248" s="4">
        <f>SUM($R$41:R248)+0</f>
        <v>7.4109269433617498E-4</v>
      </c>
      <c r="T248">
        <f t="shared" si="61"/>
        <v>2.399108018670749E-6</v>
      </c>
      <c r="U248">
        <f t="shared" si="62"/>
        <v>7.7655980730523722E-4</v>
      </c>
      <c r="W248" s="1"/>
    </row>
    <row r="249" spans="1:23" x14ac:dyDescent="0.25">
      <c r="A249" s="7"/>
      <c r="B249">
        <f t="shared" si="63"/>
        <v>20.800000000000026</v>
      </c>
      <c r="C249">
        <f t="shared" si="48"/>
        <v>-334.13872449805569</v>
      </c>
      <c r="D249">
        <f t="shared" si="49"/>
        <v>289.372623803446</v>
      </c>
      <c r="E249" s="2">
        <f t="shared" si="50"/>
        <v>-303.87403592281589</v>
      </c>
      <c r="F249">
        <f t="shared" si="54"/>
        <v>0</v>
      </c>
      <c r="G249">
        <f t="shared" si="55"/>
        <v>-1261.3314741431302</v>
      </c>
      <c r="H249">
        <f t="shared" si="51"/>
        <v>6018.950575111684</v>
      </c>
      <c r="I249" s="2">
        <f t="shared" si="56"/>
        <v>6149.692928374664</v>
      </c>
      <c r="J249" s="41">
        <f t="shared" si="57"/>
        <v>419.61404303825611</v>
      </c>
      <c r="K249">
        <f t="shared" si="58"/>
        <v>1.5937374769763497</v>
      </c>
      <c r="L249">
        <f t="shared" si="59"/>
        <v>0</v>
      </c>
      <c r="M249" s="41">
        <f t="shared" si="60"/>
        <v>1.5937374769763497</v>
      </c>
      <c r="N249" s="5">
        <f t="shared" si="52"/>
        <v>5.0601112985077527E-8</v>
      </c>
      <c r="O249" s="4">
        <f>SUM($N$41:N249)*0.1+$N$8</f>
        <v>1.4687816306940591E-6</v>
      </c>
      <c r="P249" s="4">
        <f>SUM($O$41:O249)+0</f>
        <v>2.3347471414858411E-4</v>
      </c>
      <c r="Q249" s="5">
        <f t="shared" si="53"/>
        <v>-2.414635679409542E-7</v>
      </c>
      <c r="R249" s="4">
        <f>SUM($Q$41:Q249)*0.1+$T$8</f>
        <v>1.8767057150170345E-6</v>
      </c>
      <c r="S249" s="4">
        <f>SUM($R$41:R249)+0</f>
        <v>7.4296940005119205E-4</v>
      </c>
      <c r="T249">
        <f t="shared" si="61"/>
        <v>2.3831373899634696E-6</v>
      </c>
      <c r="U249">
        <f t="shared" si="62"/>
        <v>7.7879006899111861E-4</v>
      </c>
      <c r="W249" s="1"/>
    </row>
    <row r="250" spans="1:23" x14ac:dyDescent="0.25">
      <c r="A250" s="7"/>
      <c r="B250">
        <f t="shared" si="63"/>
        <v>20.900000000000027</v>
      </c>
      <c r="C250">
        <f t="shared" si="48"/>
        <v>-334.13872449805569</v>
      </c>
      <c r="D250">
        <f t="shared" si="49"/>
        <v>289.372623803446</v>
      </c>
      <c r="E250" s="2">
        <f t="shared" si="50"/>
        <v>-303.87403592281589</v>
      </c>
      <c r="F250">
        <f t="shared" si="54"/>
        <v>0</v>
      </c>
      <c r="G250">
        <f t="shared" si="55"/>
        <v>-1267.3955677688184</v>
      </c>
      <c r="H250">
        <f t="shared" si="51"/>
        <v>6047.8878374920296</v>
      </c>
      <c r="I250" s="2">
        <f t="shared" si="56"/>
        <v>6179.2587597610818</v>
      </c>
      <c r="J250" s="41">
        <f t="shared" si="57"/>
        <v>419.61404303825611</v>
      </c>
      <c r="K250">
        <f t="shared" si="58"/>
        <v>1.6013996763848903</v>
      </c>
      <c r="L250">
        <f t="shared" si="59"/>
        <v>0</v>
      </c>
      <c r="M250" s="41">
        <f t="shared" si="60"/>
        <v>1.6013996763848903</v>
      </c>
      <c r="N250" s="5">
        <f t="shared" si="52"/>
        <v>5.0844387566736553E-8</v>
      </c>
      <c r="O250" s="4">
        <f>SUM($N$41:N250)*0.1+$N$8</f>
        <v>1.4738660694507325E-6</v>
      </c>
      <c r="P250" s="4">
        <f>SUM($O$41:O250)+0</f>
        <v>2.3494858021803485E-4</v>
      </c>
      <c r="Q250" s="5">
        <f t="shared" si="53"/>
        <v>-2.426244504791319E-7</v>
      </c>
      <c r="R250" s="4">
        <f>SUM($Q$41:Q250)*0.1+$T$8</f>
        <v>1.8524432699691213E-6</v>
      </c>
      <c r="S250" s="4">
        <f>SUM($R$41:R250)+0</f>
        <v>7.4482184332116117E-4</v>
      </c>
      <c r="T250">
        <f t="shared" si="61"/>
        <v>2.3672404312050864E-6</v>
      </c>
      <c r="U250">
        <f t="shared" si="62"/>
        <v>7.8099962460605741E-4</v>
      </c>
      <c r="W250" s="1"/>
    </row>
    <row r="251" spans="1:23" x14ac:dyDescent="0.25">
      <c r="A251" s="7"/>
      <c r="B251">
        <f t="shared" si="63"/>
        <v>21.000000000000028</v>
      </c>
      <c r="C251">
        <f t="shared" si="48"/>
        <v>-334.13872449805569</v>
      </c>
      <c r="D251">
        <f t="shared" si="49"/>
        <v>289.372623803446</v>
      </c>
      <c r="E251" s="2">
        <f t="shared" si="50"/>
        <v>-303.87403592281589</v>
      </c>
      <c r="F251">
        <f t="shared" si="54"/>
        <v>0</v>
      </c>
      <c r="G251">
        <f t="shared" si="55"/>
        <v>-1273.4596613945066</v>
      </c>
      <c r="H251">
        <f t="shared" si="51"/>
        <v>6076.8250998723743</v>
      </c>
      <c r="I251" s="2">
        <f t="shared" si="56"/>
        <v>6208.8245911474987</v>
      </c>
      <c r="J251" s="41">
        <f t="shared" si="57"/>
        <v>419.61404303825611</v>
      </c>
      <c r="K251">
        <f t="shared" si="58"/>
        <v>1.6090618757934305</v>
      </c>
      <c r="L251">
        <f t="shared" si="59"/>
        <v>0</v>
      </c>
      <c r="M251" s="41">
        <f t="shared" si="60"/>
        <v>1.6090618757934305</v>
      </c>
      <c r="N251" s="5">
        <f t="shared" si="52"/>
        <v>5.1087662148395585E-8</v>
      </c>
      <c r="O251" s="4">
        <f>SUM($N$41:N251)*0.1+$N$8</f>
        <v>1.4789748356655723E-6</v>
      </c>
      <c r="P251" s="4">
        <f>SUM($O$41:O251)+0</f>
        <v>2.3642755505370042E-4</v>
      </c>
      <c r="Q251" s="5">
        <f t="shared" si="53"/>
        <v>-2.4378533301730959E-7</v>
      </c>
      <c r="R251" s="4">
        <f>SUM($Q$41:Q251)*0.1+$T$8</f>
        <v>1.8280647366673903E-6</v>
      </c>
      <c r="S251" s="4">
        <f>SUM($R$41:R251)+0</f>
        <v>7.4664990805782853E-4</v>
      </c>
      <c r="T251">
        <f t="shared" si="61"/>
        <v>2.3514223878280188E-6</v>
      </c>
      <c r="U251">
        <f t="shared" si="62"/>
        <v>7.8318840261551014E-4</v>
      </c>
      <c r="W251" s="1"/>
    </row>
    <row r="252" spans="1:23" x14ac:dyDescent="0.25">
      <c r="A252" s="7"/>
      <c r="B252">
        <f t="shared" si="63"/>
        <v>21.10000000000003</v>
      </c>
      <c r="C252">
        <f t="shared" si="48"/>
        <v>-334.13872449805569</v>
      </c>
      <c r="D252">
        <f t="shared" si="49"/>
        <v>289.372623803446</v>
      </c>
      <c r="E252" s="2">
        <f t="shared" si="50"/>
        <v>-303.87403592281589</v>
      </c>
      <c r="F252">
        <f t="shared" si="54"/>
        <v>0</v>
      </c>
      <c r="G252">
        <f t="shared" si="55"/>
        <v>-1279.5237550201948</v>
      </c>
      <c r="H252">
        <f t="shared" si="51"/>
        <v>6105.762362252719</v>
      </c>
      <c r="I252" s="2">
        <f t="shared" si="56"/>
        <v>6238.3904225339156</v>
      </c>
      <c r="J252" s="41">
        <f t="shared" si="57"/>
        <v>419.61404303825611</v>
      </c>
      <c r="K252">
        <f t="shared" si="58"/>
        <v>1.6167240752019707</v>
      </c>
      <c r="L252">
        <f t="shared" si="59"/>
        <v>0</v>
      </c>
      <c r="M252" s="41">
        <f t="shared" si="60"/>
        <v>1.6167240752019707</v>
      </c>
      <c r="N252" s="5">
        <f t="shared" si="52"/>
        <v>5.1330936730054611E-8</v>
      </c>
      <c r="O252" s="4">
        <f>SUM($N$41:N252)*0.1+$N$8</f>
        <v>1.4841079293385777E-6</v>
      </c>
      <c r="P252" s="4">
        <f>SUM($O$41:O252)+0</f>
        <v>2.3791166298303901E-4</v>
      </c>
      <c r="Q252" s="5">
        <f t="shared" si="53"/>
        <v>-2.4494621555548724E-7</v>
      </c>
      <c r="R252" s="4">
        <f>SUM($Q$41:Q252)*0.1+$T$8</f>
        <v>1.8035701151118419E-6</v>
      </c>
      <c r="S252" s="4">
        <f>SUM($R$41:R252)+0</f>
        <v>7.4845347817294042E-4</v>
      </c>
      <c r="T252">
        <f t="shared" si="61"/>
        <v>2.3356886577731596E-6</v>
      </c>
      <c r="U252">
        <f t="shared" si="62"/>
        <v>7.8535633210188567E-4</v>
      </c>
      <c r="W252" s="1"/>
    </row>
    <row r="253" spans="1:23" x14ac:dyDescent="0.25">
      <c r="A253" s="7"/>
      <c r="B253">
        <f t="shared" si="63"/>
        <v>21.200000000000031</v>
      </c>
      <c r="C253">
        <f t="shared" si="48"/>
        <v>-334.13872449805569</v>
      </c>
      <c r="D253">
        <f t="shared" si="49"/>
        <v>289.372623803446</v>
      </c>
      <c r="E253" s="2">
        <f t="shared" si="50"/>
        <v>-303.87403592281589</v>
      </c>
      <c r="F253">
        <f t="shared" si="54"/>
        <v>0</v>
      </c>
      <c r="G253">
        <f t="shared" si="55"/>
        <v>-1285.587848645883</v>
      </c>
      <c r="H253">
        <f t="shared" si="51"/>
        <v>6134.6996246330646</v>
      </c>
      <c r="I253" s="2">
        <f t="shared" si="56"/>
        <v>6267.9562539203325</v>
      </c>
      <c r="J253" s="41">
        <f t="shared" si="57"/>
        <v>419.61404303825611</v>
      </c>
      <c r="K253">
        <f t="shared" si="58"/>
        <v>1.6243862746105109</v>
      </c>
      <c r="L253">
        <f t="shared" si="59"/>
        <v>0</v>
      </c>
      <c r="M253" s="41">
        <f t="shared" si="60"/>
        <v>1.6243862746105109</v>
      </c>
      <c r="N253" s="5">
        <f t="shared" si="52"/>
        <v>5.1574211311713644E-8</v>
      </c>
      <c r="O253" s="4">
        <f>SUM($N$41:N253)*0.1+$N$8</f>
        <v>1.489265350469749E-6</v>
      </c>
      <c r="P253" s="4">
        <f>SUM($O$41:O253)+0</f>
        <v>2.3940092833350877E-4</v>
      </c>
      <c r="Q253" s="5">
        <f t="shared" si="53"/>
        <v>-2.4610709809366494E-7</v>
      </c>
      <c r="R253" s="4">
        <f>SUM($Q$41:Q253)*0.1+$T$8</f>
        <v>1.7789594053024753E-6</v>
      </c>
      <c r="S253" s="4">
        <f>SUM($R$41:R253)+0</f>
        <v>7.5023243757824294E-4</v>
      </c>
      <c r="T253">
        <f t="shared" si="61"/>
        <v>2.3200447947882216E-6</v>
      </c>
      <c r="U253">
        <f t="shared" si="62"/>
        <v>7.8750334277483418E-4</v>
      </c>
      <c r="W253" s="1"/>
    </row>
    <row r="254" spans="1:23" x14ac:dyDescent="0.25">
      <c r="A254" s="7"/>
      <c r="B254">
        <f t="shared" si="63"/>
        <v>21.300000000000033</v>
      </c>
      <c r="C254">
        <f t="shared" si="48"/>
        <v>-334.13872449805569</v>
      </c>
      <c r="D254">
        <f t="shared" si="49"/>
        <v>289.372623803446</v>
      </c>
      <c r="E254" s="2">
        <f t="shared" si="50"/>
        <v>-303.87403592281589</v>
      </c>
      <c r="F254">
        <f t="shared" si="54"/>
        <v>0</v>
      </c>
      <c r="G254">
        <f t="shared" si="55"/>
        <v>-1291.6519422715714</v>
      </c>
      <c r="H254">
        <f t="shared" si="51"/>
        <v>6163.6368870134093</v>
      </c>
      <c r="I254" s="2">
        <f t="shared" si="56"/>
        <v>6297.5220853067503</v>
      </c>
      <c r="J254" s="41">
        <f t="shared" si="57"/>
        <v>419.61404303825611</v>
      </c>
      <c r="K254">
        <f t="shared" si="58"/>
        <v>1.6320484740190513</v>
      </c>
      <c r="L254">
        <f t="shared" si="59"/>
        <v>0</v>
      </c>
      <c r="M254" s="41">
        <f t="shared" si="60"/>
        <v>1.6320484740190513</v>
      </c>
      <c r="N254" s="5">
        <f t="shared" si="52"/>
        <v>5.1817485893372683E-8</v>
      </c>
      <c r="O254" s="4">
        <f>SUM($N$41:N254)*0.1+$N$8</f>
        <v>1.4944470990590864E-6</v>
      </c>
      <c r="P254" s="4">
        <f>SUM($O$41:O254)+0</f>
        <v>2.4089537543256785E-4</v>
      </c>
      <c r="Q254" s="5">
        <f t="shared" si="53"/>
        <v>-2.4726798063184263E-7</v>
      </c>
      <c r="R254" s="4">
        <f>SUM($Q$41:Q254)*0.1+$T$8</f>
        <v>1.7542326072392909E-6</v>
      </c>
      <c r="S254" s="4">
        <f>SUM($R$41:R254)+0</f>
        <v>7.5198667018548226E-4</v>
      </c>
      <c r="T254">
        <f t="shared" si="61"/>
        <v>2.304496511645804E-6</v>
      </c>
      <c r="U254">
        <f t="shared" si="62"/>
        <v>7.8962936498172803E-4</v>
      </c>
      <c r="W254" s="1"/>
    </row>
    <row r="255" spans="1:23" x14ac:dyDescent="0.25">
      <c r="A255" s="7"/>
      <c r="B255">
        <f t="shared" si="63"/>
        <v>21.400000000000034</v>
      </c>
      <c r="C255">
        <f t="shared" si="48"/>
        <v>-334.13872449805569</v>
      </c>
      <c r="D255">
        <f t="shared" si="49"/>
        <v>289.372623803446</v>
      </c>
      <c r="E255" s="2">
        <f t="shared" si="50"/>
        <v>-303.87403592281589</v>
      </c>
      <c r="F255">
        <f t="shared" si="54"/>
        <v>0</v>
      </c>
      <c r="G255">
        <f t="shared" si="55"/>
        <v>-1297.7160358972596</v>
      </c>
      <c r="H255">
        <f t="shared" si="51"/>
        <v>6192.5741493937539</v>
      </c>
      <c r="I255" s="2">
        <f t="shared" si="56"/>
        <v>6327.0879166931663</v>
      </c>
      <c r="J255" s="41">
        <f t="shared" si="57"/>
        <v>419.61404303825611</v>
      </c>
      <c r="K255">
        <f t="shared" si="58"/>
        <v>1.6397106734275912</v>
      </c>
      <c r="L255">
        <f t="shared" si="59"/>
        <v>0</v>
      </c>
      <c r="M255" s="41">
        <f t="shared" si="60"/>
        <v>1.6397106734275912</v>
      </c>
      <c r="N255" s="5">
        <f t="shared" si="52"/>
        <v>5.2060760475031709E-8</v>
      </c>
      <c r="O255" s="4">
        <f>SUM($N$41:N255)*0.1+$N$8</f>
        <v>1.4996531751065894E-6</v>
      </c>
      <c r="P255" s="4">
        <f>SUM($O$41:O255)+0</f>
        <v>2.4239502860767443E-4</v>
      </c>
      <c r="Q255" s="5">
        <f t="shared" si="53"/>
        <v>-2.4842886317002028E-7</v>
      </c>
      <c r="R255" s="4">
        <f>SUM($Q$41:Q255)*0.1+$T$8</f>
        <v>1.7293897209222887E-6</v>
      </c>
      <c r="S255" s="4">
        <f>SUM($R$41:R255)+0</f>
        <v>7.5371605990640458E-4</v>
      </c>
      <c r="T255">
        <f t="shared" si="61"/>
        <v>2.289049683261363E-6</v>
      </c>
      <c r="U255">
        <f t="shared" si="62"/>
        <v>7.9173432971834062E-4</v>
      </c>
      <c r="W255" s="1"/>
    </row>
    <row r="256" spans="1:23" x14ac:dyDescent="0.25">
      <c r="A256" s="7"/>
      <c r="B256">
        <f t="shared" si="63"/>
        <v>21.500000000000036</v>
      </c>
      <c r="C256">
        <f t="shared" si="48"/>
        <v>-334.13872449805569</v>
      </c>
      <c r="D256">
        <f t="shared" si="49"/>
        <v>289.372623803446</v>
      </c>
      <c r="E256" s="2">
        <f t="shared" si="50"/>
        <v>-303.87403592281589</v>
      </c>
      <c r="F256">
        <f t="shared" si="54"/>
        <v>0</v>
      </c>
      <c r="G256">
        <f t="shared" si="55"/>
        <v>-1303.7801295229478</v>
      </c>
      <c r="H256">
        <f t="shared" si="51"/>
        <v>6221.5114117740995</v>
      </c>
      <c r="I256" s="2">
        <f t="shared" si="56"/>
        <v>6356.6537480795841</v>
      </c>
      <c r="J256" s="41">
        <f t="shared" si="57"/>
        <v>419.61404303825611</v>
      </c>
      <c r="K256">
        <f t="shared" si="58"/>
        <v>1.6473728728361317</v>
      </c>
      <c r="L256">
        <f t="shared" si="59"/>
        <v>0</v>
      </c>
      <c r="M256" s="41">
        <f t="shared" si="60"/>
        <v>1.6473728728361317</v>
      </c>
      <c r="N256" s="5">
        <f t="shared" si="52"/>
        <v>5.2304035056690742E-8</v>
      </c>
      <c r="O256" s="4">
        <f>SUM($N$41:N256)*0.1+$N$8</f>
        <v>1.5048835786122584E-6</v>
      </c>
      <c r="P256" s="4">
        <f>SUM($O$41:O256)+0</f>
        <v>2.4389991218628669E-4</v>
      </c>
      <c r="Q256" s="5">
        <f t="shared" si="53"/>
        <v>-2.4958974570819798E-7</v>
      </c>
      <c r="R256" s="4">
        <f>SUM($Q$41:Q256)*0.1+$T$8</f>
        <v>1.7044307463514692E-6</v>
      </c>
      <c r="S256" s="4">
        <f>SUM($R$41:R256)+0</f>
        <v>7.5542049065275608E-4</v>
      </c>
      <c r="T256">
        <f t="shared" si="61"/>
        <v>2.2737103496894815E-6</v>
      </c>
      <c r="U256">
        <f t="shared" si="62"/>
        <v>7.9381816863972638E-4</v>
      </c>
      <c r="W256" s="1"/>
    </row>
    <row r="257" spans="1:23" x14ac:dyDescent="0.25">
      <c r="A257" s="7"/>
      <c r="B257">
        <f t="shared" si="63"/>
        <v>21.600000000000037</v>
      </c>
      <c r="C257">
        <f t="shared" si="48"/>
        <v>-334.13872449805569</v>
      </c>
      <c r="D257">
        <f t="shared" si="49"/>
        <v>289.372623803446</v>
      </c>
      <c r="E257" s="2">
        <f t="shared" si="50"/>
        <v>-303.87403592281589</v>
      </c>
      <c r="F257">
        <f t="shared" si="54"/>
        <v>0</v>
      </c>
      <c r="G257">
        <f t="shared" si="55"/>
        <v>-1309.844223148636</v>
      </c>
      <c r="H257">
        <f t="shared" si="51"/>
        <v>6250.4486741544442</v>
      </c>
      <c r="I257" s="2">
        <f t="shared" si="56"/>
        <v>6386.2195794660011</v>
      </c>
      <c r="J257" s="41">
        <f t="shared" si="57"/>
        <v>419.61404303825611</v>
      </c>
      <c r="K257">
        <f t="shared" si="58"/>
        <v>1.6550350722446718</v>
      </c>
      <c r="L257">
        <f t="shared" si="59"/>
        <v>0</v>
      </c>
      <c r="M257" s="41">
        <f t="shared" si="60"/>
        <v>1.6550350722446718</v>
      </c>
      <c r="N257" s="5">
        <f t="shared" si="52"/>
        <v>5.2547309638349767E-8</v>
      </c>
      <c r="O257" s="4">
        <f>SUM($N$41:N257)*0.1+$N$8</f>
        <v>1.5101383095760935E-6</v>
      </c>
      <c r="P257" s="4">
        <f>SUM($O$41:O257)+0</f>
        <v>2.454100504958628E-4</v>
      </c>
      <c r="Q257" s="5">
        <f t="shared" si="53"/>
        <v>-2.5075062824637567E-7</v>
      </c>
      <c r="R257" s="4">
        <f>SUM($Q$41:Q257)*0.1+$T$8</f>
        <v>1.6793556835268314E-6</v>
      </c>
      <c r="S257" s="4">
        <f>SUM($R$41:R257)+0</f>
        <v>7.5709984633628297E-4</v>
      </c>
      <c r="T257">
        <f t="shared" si="61"/>
        <v>2.2584847189749175E-6</v>
      </c>
      <c r="U257">
        <f t="shared" si="62"/>
        <v>7.9588081407130625E-4</v>
      </c>
      <c r="W257" s="1"/>
    </row>
    <row r="258" spans="1:23" x14ac:dyDescent="0.25">
      <c r="A258" s="7"/>
      <c r="B258">
        <f t="shared" si="63"/>
        <v>21.700000000000038</v>
      </c>
      <c r="C258">
        <f t="shared" si="48"/>
        <v>-334.13872449805569</v>
      </c>
      <c r="D258">
        <f t="shared" si="49"/>
        <v>289.372623803446</v>
      </c>
      <c r="E258" s="2">
        <f t="shared" si="50"/>
        <v>-303.87403592281589</v>
      </c>
      <c r="F258">
        <f t="shared" si="54"/>
        <v>0</v>
      </c>
      <c r="G258">
        <f t="shared" si="55"/>
        <v>-1315.9083167743242</v>
      </c>
      <c r="H258">
        <f t="shared" si="51"/>
        <v>6279.3859365347898</v>
      </c>
      <c r="I258" s="2">
        <f t="shared" si="56"/>
        <v>6415.7854108524189</v>
      </c>
      <c r="J258" s="41">
        <f t="shared" si="57"/>
        <v>419.61404303825611</v>
      </c>
      <c r="K258">
        <f t="shared" si="58"/>
        <v>1.6626972716532125</v>
      </c>
      <c r="L258">
        <f t="shared" si="59"/>
        <v>0</v>
      </c>
      <c r="M258" s="41">
        <f t="shared" si="60"/>
        <v>1.6626972716532125</v>
      </c>
      <c r="N258" s="5">
        <f t="shared" si="52"/>
        <v>5.27905842200088E-8</v>
      </c>
      <c r="O258" s="4">
        <f>SUM($N$41:N258)*0.1+$N$8</f>
        <v>1.5154173679980944E-6</v>
      </c>
      <c r="P258" s="4">
        <f>SUM($O$41:O258)+0</f>
        <v>2.4692546786386088E-4</v>
      </c>
      <c r="Q258" s="5">
        <f t="shared" si="53"/>
        <v>-2.5191151078455337E-7</v>
      </c>
      <c r="R258" s="4">
        <f>SUM($Q$41:Q258)*0.1+$T$8</f>
        <v>1.6541645324483763E-6</v>
      </c>
      <c r="S258" s="4">
        <f>SUM($R$41:R258)+0</f>
        <v>7.5875401086873131E-4</v>
      </c>
      <c r="T258">
        <f t="shared" si="61"/>
        <v>2.2433791698329613E-6</v>
      </c>
      <c r="U258">
        <f t="shared" si="62"/>
        <v>7.9792219902016358E-4</v>
      </c>
      <c r="W258" s="1"/>
    </row>
    <row r="259" spans="1:23" x14ac:dyDescent="0.25">
      <c r="A259" s="7"/>
      <c r="B259">
        <f t="shared" si="63"/>
        <v>21.80000000000004</v>
      </c>
      <c r="C259">
        <f t="shared" si="48"/>
        <v>-334.13872449805569</v>
      </c>
      <c r="D259">
        <f t="shared" si="49"/>
        <v>289.372623803446</v>
      </c>
      <c r="E259" s="2">
        <f t="shared" si="50"/>
        <v>-303.87403592281589</v>
      </c>
      <c r="F259">
        <f t="shared" si="54"/>
        <v>0</v>
      </c>
      <c r="G259">
        <f t="shared" si="55"/>
        <v>-1321.9724104000124</v>
      </c>
      <c r="H259">
        <f t="shared" si="51"/>
        <v>6308.3231989151345</v>
      </c>
      <c r="I259" s="2">
        <f t="shared" si="56"/>
        <v>6445.3512422388349</v>
      </c>
      <c r="J259" s="41">
        <f t="shared" si="57"/>
        <v>419.61404303825611</v>
      </c>
      <c r="K259">
        <f t="shared" si="58"/>
        <v>1.6703594710617524</v>
      </c>
      <c r="L259">
        <f t="shared" si="59"/>
        <v>0</v>
      </c>
      <c r="M259" s="41">
        <f t="shared" si="60"/>
        <v>1.6703594710617524</v>
      </c>
      <c r="N259" s="5">
        <f t="shared" si="52"/>
        <v>5.3033858801667826E-8</v>
      </c>
      <c r="O259" s="4">
        <f>SUM($N$41:N259)*0.1+$N$8</f>
        <v>1.5207207538782613E-6</v>
      </c>
      <c r="P259" s="4">
        <f>SUM($O$41:O259)+0</f>
        <v>2.4844618861773914E-4</v>
      </c>
      <c r="Q259" s="5">
        <f t="shared" si="53"/>
        <v>-2.5307239332273102E-7</v>
      </c>
      <c r="R259" s="4">
        <f>SUM($Q$41:Q259)*0.1+$T$8</f>
        <v>1.6288572931161034E-6</v>
      </c>
      <c r="S259" s="4">
        <f>SUM($R$41:R259)+0</f>
        <v>7.6038286816184741E-4</v>
      </c>
      <c r="T259">
        <f t="shared" si="61"/>
        <v>2.2284002541315569E-6</v>
      </c>
      <c r="U259">
        <f t="shared" si="62"/>
        <v>7.9994225718655384E-4</v>
      </c>
      <c r="W259" s="1"/>
    </row>
    <row r="260" spans="1:23" x14ac:dyDescent="0.25">
      <c r="A260" s="7"/>
      <c r="B260">
        <f t="shared" si="63"/>
        <v>21.900000000000041</v>
      </c>
      <c r="C260">
        <f t="shared" si="48"/>
        <v>-334.13872449805569</v>
      </c>
      <c r="D260">
        <f t="shared" si="49"/>
        <v>289.372623803446</v>
      </c>
      <c r="E260" s="2">
        <f t="shared" si="50"/>
        <v>-303.87403592281589</v>
      </c>
      <c r="F260">
        <f t="shared" si="54"/>
        <v>0</v>
      </c>
      <c r="G260">
        <f t="shared" si="55"/>
        <v>-1328.0365040257007</v>
      </c>
      <c r="H260">
        <f t="shared" si="51"/>
        <v>6337.2604612954792</v>
      </c>
      <c r="I260" s="2">
        <f t="shared" si="56"/>
        <v>6474.9170736252518</v>
      </c>
      <c r="J260" s="41">
        <f t="shared" si="57"/>
        <v>419.61404303825611</v>
      </c>
      <c r="K260">
        <f t="shared" si="58"/>
        <v>1.6780216704702926</v>
      </c>
      <c r="L260">
        <f t="shared" si="59"/>
        <v>0</v>
      </c>
      <c r="M260" s="41">
        <f t="shared" si="60"/>
        <v>1.6780216704702926</v>
      </c>
      <c r="N260" s="5">
        <f t="shared" si="52"/>
        <v>5.3277133383326859E-8</v>
      </c>
      <c r="O260" s="4">
        <f>SUM($N$41:N260)*0.1+$N$8</f>
        <v>1.526048467216594E-6</v>
      </c>
      <c r="P260" s="4">
        <f>SUM($O$41:O260)+0</f>
        <v>2.4997223708495572E-4</v>
      </c>
      <c r="Q260" s="5">
        <f t="shared" si="53"/>
        <v>-2.5423327586090871E-7</v>
      </c>
      <c r="R260" s="4">
        <f>SUM($Q$41:Q260)*0.1+$T$8</f>
        <v>1.6034339655300123E-6</v>
      </c>
      <c r="S260" s="4">
        <f>SUM($R$41:R260)+0</f>
        <v>7.6198630212737746E-4</v>
      </c>
      <c r="T260">
        <f t="shared" si="61"/>
        <v>2.213554699145566E-6</v>
      </c>
      <c r="U260">
        <f t="shared" si="62"/>
        <v>8.019409229756343E-4</v>
      </c>
      <c r="W260" s="1"/>
    </row>
    <row r="261" spans="1:23" x14ac:dyDescent="0.25">
      <c r="A261" s="7"/>
      <c r="B261">
        <f t="shared" si="63"/>
        <v>22.000000000000043</v>
      </c>
      <c r="C261">
        <f t="shared" si="48"/>
        <v>-334.13872449805569</v>
      </c>
      <c r="D261">
        <f t="shared" si="49"/>
        <v>289.372623803446</v>
      </c>
      <c r="E261" s="2">
        <f t="shared" si="50"/>
        <v>-303.87403592281589</v>
      </c>
      <c r="F261">
        <f t="shared" si="54"/>
        <v>0</v>
      </c>
      <c r="G261">
        <f t="shared" si="55"/>
        <v>-1334.1005976513889</v>
      </c>
      <c r="H261">
        <f t="shared" si="51"/>
        <v>6366.1977236758248</v>
      </c>
      <c r="I261" s="2">
        <f t="shared" si="56"/>
        <v>6504.4829050116696</v>
      </c>
      <c r="J261" s="41">
        <f t="shared" si="57"/>
        <v>419.61404303825611</v>
      </c>
      <c r="K261">
        <f t="shared" si="58"/>
        <v>1.685683869878833</v>
      </c>
      <c r="L261">
        <f t="shared" si="59"/>
        <v>0</v>
      </c>
      <c r="M261" s="41">
        <f t="shared" si="60"/>
        <v>1.685683869878833</v>
      </c>
      <c r="N261" s="5">
        <f t="shared" si="52"/>
        <v>5.3520407964985885E-8</v>
      </c>
      <c r="O261" s="4">
        <f>SUM($N$41:N261)*0.1+$N$8</f>
        <v>1.5314005080130926E-6</v>
      </c>
      <c r="P261" s="4">
        <f>SUM($O$41:O261)+0</f>
        <v>2.515036375929688E-4</v>
      </c>
      <c r="Q261" s="5">
        <f t="shared" si="53"/>
        <v>-2.5539415839908641E-7</v>
      </c>
      <c r="R261" s="4">
        <f>SUM($Q$41:Q261)*0.1+$T$8</f>
        <v>1.5778945496901038E-6</v>
      </c>
      <c r="S261" s="4">
        <f>SUM($R$41:R261)+0</f>
        <v>7.6356419667706753E-4</v>
      </c>
      <c r="T261">
        <f t="shared" si="61"/>
        <v>2.1988494095513892E-6</v>
      </c>
      <c r="U261">
        <f t="shared" si="62"/>
        <v>8.0391813150941602E-4</v>
      </c>
      <c r="W261" s="1"/>
    </row>
    <row r="262" spans="1:23" x14ac:dyDescent="0.25">
      <c r="A262" s="7"/>
      <c r="B262">
        <f t="shared" si="63"/>
        <v>22.100000000000044</v>
      </c>
      <c r="C262">
        <f t="shared" si="48"/>
        <v>-334.13872449805569</v>
      </c>
      <c r="D262">
        <f t="shared" si="49"/>
        <v>289.372623803446</v>
      </c>
      <c r="E262" s="2">
        <f t="shared" si="50"/>
        <v>-303.87403592281589</v>
      </c>
      <c r="F262">
        <f t="shared" si="54"/>
        <v>0</v>
      </c>
      <c r="G262">
        <f t="shared" si="55"/>
        <v>-1340.1646912770771</v>
      </c>
      <c r="H262">
        <f t="shared" si="51"/>
        <v>6395.1349860561695</v>
      </c>
      <c r="I262" s="2">
        <f t="shared" si="56"/>
        <v>6534.0487363980865</v>
      </c>
      <c r="J262" s="41">
        <f t="shared" si="57"/>
        <v>419.61404303825611</v>
      </c>
      <c r="K262">
        <f t="shared" si="58"/>
        <v>1.6933460692873732</v>
      </c>
      <c r="L262">
        <f t="shared" si="59"/>
        <v>0</v>
      </c>
      <c r="M262" s="41">
        <f t="shared" si="60"/>
        <v>1.6933460692873732</v>
      </c>
      <c r="N262" s="5">
        <f t="shared" si="52"/>
        <v>5.3763682546644917E-8</v>
      </c>
      <c r="O262" s="4">
        <f>SUM($N$41:N262)*0.1+$N$8</f>
        <v>1.5367768762677571E-6</v>
      </c>
      <c r="P262" s="4">
        <f>SUM($O$41:O262)+0</f>
        <v>2.5304041446923655E-4</v>
      </c>
      <c r="Q262" s="5">
        <f t="shared" si="53"/>
        <v>-2.5655504093726405E-7</v>
      </c>
      <c r="R262" s="4">
        <f>SUM($Q$41:Q262)*0.1+$T$8</f>
        <v>1.5522390455963771E-6</v>
      </c>
      <c r="S262" s="4">
        <f>SUM($R$41:R262)+0</f>
        <v>7.6511643572266393E-4</v>
      </c>
      <c r="T262">
        <f t="shared" si="61"/>
        <v>2.1842914691279726E-6</v>
      </c>
      <c r="U262">
        <f t="shared" si="62"/>
        <v>8.0587381863894572E-4</v>
      </c>
      <c r="W262" s="1"/>
    </row>
    <row r="263" spans="1:23" x14ac:dyDescent="0.25">
      <c r="A263" s="7"/>
      <c r="B263">
        <f t="shared" si="63"/>
        <v>22.200000000000045</v>
      </c>
      <c r="C263">
        <f t="shared" si="48"/>
        <v>-334.13872449805569</v>
      </c>
      <c r="D263">
        <f t="shared" si="49"/>
        <v>289.372623803446</v>
      </c>
      <c r="E263" s="2">
        <f t="shared" si="50"/>
        <v>-303.87403592281589</v>
      </c>
      <c r="F263">
        <f t="shared" si="54"/>
        <v>0</v>
      </c>
      <c r="G263">
        <f t="shared" si="55"/>
        <v>-1346.2287849027653</v>
      </c>
      <c r="H263">
        <f t="shared" si="51"/>
        <v>6424.0722484365142</v>
      </c>
      <c r="I263" s="2">
        <f t="shared" si="56"/>
        <v>6563.6145677845025</v>
      </c>
      <c r="J263" s="41">
        <f t="shared" si="57"/>
        <v>419.61404303825611</v>
      </c>
      <c r="K263">
        <f t="shared" si="58"/>
        <v>1.7010082686959132</v>
      </c>
      <c r="L263">
        <f t="shared" si="59"/>
        <v>0</v>
      </c>
      <c r="M263" s="41">
        <f t="shared" si="60"/>
        <v>1.7010082686959132</v>
      </c>
      <c r="N263" s="5">
        <f t="shared" si="52"/>
        <v>5.400695712830395E-8</v>
      </c>
      <c r="O263" s="4">
        <f>SUM($N$41:N263)*0.1+$N$8</f>
        <v>1.5421775719805875E-6</v>
      </c>
      <c r="P263" s="4">
        <f>SUM($O$41:O263)+0</f>
        <v>2.5458259204121715E-4</v>
      </c>
      <c r="Q263" s="5">
        <f t="shared" si="53"/>
        <v>-2.5771592347544175E-7</v>
      </c>
      <c r="R263" s="4">
        <f>SUM($Q$41:Q263)*0.1+$T$8</f>
        <v>1.526467453248833E-6</v>
      </c>
      <c r="S263" s="4">
        <f>SUM($R$41:R263)+0</f>
        <v>7.6664290317591274E-4</v>
      </c>
      <c r="T263">
        <f t="shared" si="61"/>
        <v>2.1698881421280495E-6</v>
      </c>
      <c r="U263">
        <f t="shared" si="62"/>
        <v>8.0780792095671899E-4</v>
      </c>
      <c r="W263" s="1"/>
    </row>
    <row r="264" spans="1:23" x14ac:dyDescent="0.25">
      <c r="A264" s="7"/>
      <c r="B264">
        <f t="shared" si="63"/>
        <v>22.300000000000047</v>
      </c>
      <c r="C264">
        <f t="shared" si="48"/>
        <v>-334.13872449805569</v>
      </c>
      <c r="D264">
        <f t="shared" si="49"/>
        <v>289.372623803446</v>
      </c>
      <c r="E264" s="2">
        <f t="shared" si="50"/>
        <v>-303.87403592281589</v>
      </c>
      <c r="F264">
        <f t="shared" si="54"/>
        <v>0</v>
      </c>
      <c r="G264">
        <f t="shared" si="55"/>
        <v>-1352.2928785284535</v>
      </c>
      <c r="H264">
        <f t="shared" si="51"/>
        <v>6453.0095108168598</v>
      </c>
      <c r="I264" s="2">
        <f t="shared" si="56"/>
        <v>6593.1803991709212</v>
      </c>
      <c r="J264" s="41">
        <f t="shared" si="57"/>
        <v>419.61404303825611</v>
      </c>
      <c r="K264">
        <f t="shared" si="58"/>
        <v>1.7086704681044538</v>
      </c>
      <c r="L264">
        <f t="shared" si="59"/>
        <v>0</v>
      </c>
      <c r="M264" s="41">
        <f t="shared" si="60"/>
        <v>1.7086704681044538</v>
      </c>
      <c r="N264" s="5">
        <f t="shared" si="52"/>
        <v>5.4250231709962976E-8</v>
      </c>
      <c r="O264" s="4">
        <f>SUM($N$41:N264)*0.1+$N$8</f>
        <v>1.5476025951515838E-6</v>
      </c>
      <c r="P264" s="4">
        <f>SUM($O$41:O264)+0</f>
        <v>2.5613019463636874E-4</v>
      </c>
      <c r="Q264" s="5">
        <f t="shared" si="53"/>
        <v>-2.5887680601361945E-7</v>
      </c>
      <c r="R264" s="4">
        <f>SUM($Q$41:Q264)*0.1+$T$8</f>
        <v>1.5005797726474711E-6</v>
      </c>
      <c r="S264" s="4">
        <f>SUM($R$41:R264)+0</f>
        <v>7.6814348294856026E-4</v>
      </c>
      <c r="T264">
        <f t="shared" si="61"/>
        <v>2.1556468742812803E-6</v>
      </c>
      <c r="U264">
        <f t="shared" si="62"/>
        <v>8.0972037580933406E-4</v>
      </c>
      <c r="W264" s="1"/>
    </row>
    <row r="265" spans="1:23" x14ac:dyDescent="0.25">
      <c r="A265" s="7"/>
      <c r="B265">
        <f t="shared" si="63"/>
        <v>22.400000000000048</v>
      </c>
      <c r="C265">
        <f t="shared" si="48"/>
        <v>-334.13872449805569</v>
      </c>
      <c r="D265">
        <f t="shared" si="49"/>
        <v>289.372623803446</v>
      </c>
      <c r="E265" s="2">
        <f t="shared" si="50"/>
        <v>-303.87403592281589</v>
      </c>
      <c r="F265">
        <f t="shared" si="54"/>
        <v>0</v>
      </c>
      <c r="G265">
        <f t="shared" si="55"/>
        <v>-1358.3569721541417</v>
      </c>
      <c r="H265">
        <f t="shared" si="51"/>
        <v>6481.9467731972045</v>
      </c>
      <c r="I265" s="2">
        <f t="shared" si="56"/>
        <v>6622.7462305573372</v>
      </c>
      <c r="J265" s="41">
        <f t="shared" si="57"/>
        <v>419.61404303825611</v>
      </c>
      <c r="K265">
        <f t="shared" si="58"/>
        <v>1.7163326675129937</v>
      </c>
      <c r="L265">
        <f t="shared" si="59"/>
        <v>0</v>
      </c>
      <c r="M265" s="41">
        <f t="shared" si="60"/>
        <v>1.7163326675129937</v>
      </c>
      <c r="N265" s="5">
        <f t="shared" si="52"/>
        <v>5.4493506291622008E-8</v>
      </c>
      <c r="O265" s="4">
        <f>SUM($N$41:N265)*0.1+$N$8</f>
        <v>1.5530519457807459E-6</v>
      </c>
      <c r="P265" s="4">
        <f>SUM($O$41:O265)+0</f>
        <v>2.5768324658214948E-4</v>
      </c>
      <c r="Q265" s="5">
        <f t="shared" si="53"/>
        <v>-2.6003768855179709E-7</v>
      </c>
      <c r="R265" s="4">
        <f>SUM($Q$41:Q265)*0.1+$T$8</f>
        <v>1.4745760037922915E-6</v>
      </c>
      <c r="S265" s="4">
        <f>SUM($R$41:R265)+0</f>
        <v>7.6961805895235256E-4</v>
      </c>
      <c r="T265">
        <f t="shared" si="61"/>
        <v>2.1415752933888186E-6</v>
      </c>
      <c r="U265">
        <f t="shared" si="62"/>
        <v>8.1161112131038693E-4</v>
      </c>
      <c r="W265" s="1"/>
    </row>
    <row r="266" spans="1:23" x14ac:dyDescent="0.25">
      <c r="A266" s="7"/>
      <c r="B266">
        <f t="shared" si="63"/>
        <v>22.50000000000005</v>
      </c>
      <c r="C266">
        <f t="shared" si="48"/>
        <v>-334.13872449805569</v>
      </c>
      <c r="D266">
        <f t="shared" si="49"/>
        <v>289.372623803446</v>
      </c>
      <c r="E266" s="2">
        <f t="shared" si="50"/>
        <v>-303.87403592281589</v>
      </c>
      <c r="F266">
        <f t="shared" si="54"/>
        <v>0</v>
      </c>
      <c r="G266">
        <f t="shared" si="55"/>
        <v>-1364.4210657798299</v>
      </c>
      <c r="H266">
        <f t="shared" si="51"/>
        <v>6510.8840355775492</v>
      </c>
      <c r="I266" s="2">
        <f t="shared" si="56"/>
        <v>6652.3120619437541</v>
      </c>
      <c r="J266" s="41">
        <f t="shared" si="57"/>
        <v>419.61404303825611</v>
      </c>
      <c r="K266">
        <f t="shared" si="58"/>
        <v>1.7239948669215341</v>
      </c>
      <c r="L266">
        <f t="shared" si="59"/>
        <v>0</v>
      </c>
      <c r="M266" s="41">
        <f t="shared" si="60"/>
        <v>1.7239948669215341</v>
      </c>
      <c r="N266" s="5">
        <f t="shared" si="52"/>
        <v>5.4736780873281034E-8</v>
      </c>
      <c r="O266" s="4">
        <f>SUM($N$41:N266)*0.1+$N$8</f>
        <v>1.558525623868074E-6</v>
      </c>
      <c r="P266" s="4">
        <f>SUM($O$41:O266)+0</f>
        <v>2.5924177220601756E-4</v>
      </c>
      <c r="Q266" s="5">
        <f t="shared" si="53"/>
        <v>-2.6119857108997479E-7</v>
      </c>
      <c r="R266" s="4">
        <f>SUM($Q$41:Q266)*0.1+$T$8</f>
        <v>1.448456146683294E-6</v>
      </c>
      <c r="S266" s="4">
        <f>SUM($R$41:R266)+0</f>
        <v>7.7106651509903585E-4</v>
      </c>
      <c r="T266">
        <f t="shared" si="61"/>
        <v>2.1276812094667718E-6</v>
      </c>
      <c r="U266">
        <f t="shared" si="62"/>
        <v>8.1348009635361595E-4</v>
      </c>
      <c r="W266" s="1"/>
    </row>
    <row r="267" spans="1:23" x14ac:dyDescent="0.25">
      <c r="A267" s="7"/>
      <c r="B267">
        <f t="shared" si="63"/>
        <v>22.600000000000051</v>
      </c>
      <c r="C267">
        <f t="shared" si="48"/>
        <v>-334.13872449805569</v>
      </c>
      <c r="D267">
        <f t="shared" si="49"/>
        <v>289.372623803446</v>
      </c>
      <c r="E267" s="2">
        <f t="shared" si="50"/>
        <v>-303.87403592281589</v>
      </c>
      <c r="F267">
        <f t="shared" si="54"/>
        <v>0</v>
      </c>
      <c r="G267">
        <f t="shared" si="55"/>
        <v>-1370.4851594055181</v>
      </c>
      <c r="H267">
        <f t="shared" si="51"/>
        <v>6539.8212979578948</v>
      </c>
      <c r="I267" s="2">
        <f t="shared" si="56"/>
        <v>6681.8778933301719</v>
      </c>
      <c r="J267" s="41">
        <f t="shared" si="57"/>
        <v>419.61404303825611</v>
      </c>
      <c r="K267">
        <f t="shared" si="58"/>
        <v>1.7316570663300745</v>
      </c>
      <c r="L267">
        <f t="shared" si="59"/>
        <v>0</v>
      </c>
      <c r="M267" s="41">
        <f t="shared" si="60"/>
        <v>1.7316570663300745</v>
      </c>
      <c r="N267" s="5">
        <f t="shared" si="52"/>
        <v>5.4980055454940067E-8</v>
      </c>
      <c r="O267" s="4">
        <f>SUM($N$41:N267)*0.1+$N$8</f>
        <v>1.5640236294135679E-6</v>
      </c>
      <c r="P267" s="4">
        <f>SUM($O$41:O267)+0</f>
        <v>2.6080579583543111E-4</v>
      </c>
      <c r="Q267" s="5">
        <f t="shared" si="53"/>
        <v>-2.6235945362815249E-7</v>
      </c>
      <c r="R267" s="4">
        <f>SUM($Q$41:Q267)*0.1+$T$8</f>
        <v>1.4222202013204788E-6</v>
      </c>
      <c r="S267" s="4">
        <f>SUM($R$41:R267)+0</f>
        <v>7.724887353003563E-4</v>
      </c>
      <c r="T267">
        <f t="shared" si="61"/>
        <v>2.1139726143940592E-6</v>
      </c>
      <c r="U267">
        <f t="shared" si="62"/>
        <v>8.1532724062629994E-4</v>
      </c>
      <c r="W267" s="1"/>
    </row>
    <row r="268" spans="1:23" x14ac:dyDescent="0.25">
      <c r="A268" s="7"/>
      <c r="B268">
        <f t="shared" si="63"/>
        <v>22.700000000000053</v>
      </c>
      <c r="C268">
        <f t="shared" si="48"/>
        <v>-334.13872449805569</v>
      </c>
      <c r="D268">
        <f t="shared" si="49"/>
        <v>289.372623803446</v>
      </c>
      <c r="E268" s="2">
        <f t="shared" si="50"/>
        <v>-303.87403592281589</v>
      </c>
      <c r="F268">
        <f t="shared" si="54"/>
        <v>0</v>
      </c>
      <c r="G268">
        <f t="shared" si="55"/>
        <v>-1376.5492530312063</v>
      </c>
      <c r="H268">
        <f t="shared" si="51"/>
        <v>6568.7585603382395</v>
      </c>
      <c r="I268" s="2">
        <f t="shared" si="56"/>
        <v>6711.4437247165888</v>
      </c>
      <c r="J268" s="41">
        <f t="shared" si="57"/>
        <v>419.61404303825611</v>
      </c>
      <c r="K268">
        <f t="shared" si="58"/>
        <v>1.7393192657386147</v>
      </c>
      <c r="L268">
        <f t="shared" si="59"/>
        <v>0</v>
      </c>
      <c r="M268" s="41">
        <f t="shared" si="60"/>
        <v>1.7393192657386147</v>
      </c>
      <c r="N268" s="5">
        <f t="shared" si="52"/>
        <v>5.5223330036599093E-8</v>
      </c>
      <c r="O268" s="4">
        <f>SUM($N$41:N268)*0.1+$N$8</f>
        <v>1.5695459624172277E-6</v>
      </c>
      <c r="P268" s="4">
        <f>SUM($O$41:O268)+0</f>
        <v>2.6237534179784835E-4</v>
      </c>
      <c r="Q268" s="5">
        <f t="shared" si="53"/>
        <v>-2.6352033616633013E-7</v>
      </c>
      <c r="R268" s="4">
        <f>SUM($Q$41:Q268)*0.1+$T$8</f>
        <v>1.3958681677038457E-6</v>
      </c>
      <c r="S268" s="4">
        <f>SUM($R$41:R268)+0</f>
        <v>7.738846034680601E-4</v>
      </c>
      <c r="T268">
        <f t="shared" si="61"/>
        <v>2.1004576810183808E-6</v>
      </c>
      <c r="U268">
        <f t="shared" si="62"/>
        <v>8.1715249462291578E-4</v>
      </c>
      <c r="W268" s="1"/>
    </row>
    <row r="269" spans="1:23" x14ac:dyDescent="0.25">
      <c r="A269" s="7"/>
      <c r="B269">
        <f t="shared" si="63"/>
        <v>22.800000000000054</v>
      </c>
      <c r="C269">
        <f t="shared" si="48"/>
        <v>-334.13872449805569</v>
      </c>
      <c r="D269">
        <f t="shared" si="49"/>
        <v>289.372623803446</v>
      </c>
      <c r="E269" s="2">
        <f t="shared" si="50"/>
        <v>-303.87403592281589</v>
      </c>
      <c r="F269">
        <f t="shared" si="54"/>
        <v>0</v>
      </c>
      <c r="G269">
        <f t="shared" si="55"/>
        <v>-1382.6133466568945</v>
      </c>
      <c r="H269">
        <f t="shared" si="51"/>
        <v>6597.6958227185842</v>
      </c>
      <c r="I269" s="2">
        <f t="shared" si="56"/>
        <v>6741.0095561030048</v>
      </c>
      <c r="J269" s="41">
        <f t="shared" si="57"/>
        <v>419.61404303825611</v>
      </c>
      <c r="K269">
        <f t="shared" si="58"/>
        <v>1.7469814651471547</v>
      </c>
      <c r="L269">
        <f t="shared" si="59"/>
        <v>0</v>
      </c>
      <c r="M269" s="41">
        <f t="shared" si="60"/>
        <v>1.7469814651471547</v>
      </c>
      <c r="N269" s="5">
        <f t="shared" si="52"/>
        <v>5.5466604618258125E-8</v>
      </c>
      <c r="O269" s="4">
        <f>SUM($N$41:N269)*0.1+$N$8</f>
        <v>1.5750926228790536E-6</v>
      </c>
      <c r="P269" s="4">
        <f>SUM($O$41:O269)+0</f>
        <v>2.6395043442072741E-4</v>
      </c>
      <c r="Q269" s="5">
        <f t="shared" si="53"/>
        <v>-2.6468121870450783E-7</v>
      </c>
      <c r="R269" s="4">
        <f>SUM($Q$41:Q269)*0.1+$T$8</f>
        <v>1.3694000458333949E-6</v>
      </c>
      <c r="S269" s="4">
        <f>SUM($R$41:R269)+0</f>
        <v>7.7525400351389346E-4</v>
      </c>
      <c r="T269">
        <f t="shared" si="61"/>
        <v>2.0871447616723955E-6</v>
      </c>
      <c r="U269">
        <f t="shared" si="62"/>
        <v>8.1895579965906011E-4</v>
      </c>
      <c r="W269" s="1"/>
    </row>
    <row r="270" spans="1:23" x14ac:dyDescent="0.25">
      <c r="A270" s="7"/>
      <c r="B270">
        <f t="shared" si="63"/>
        <v>22.900000000000055</v>
      </c>
      <c r="C270">
        <f t="shared" si="48"/>
        <v>-334.13872449805569</v>
      </c>
      <c r="D270">
        <f t="shared" si="49"/>
        <v>289.372623803446</v>
      </c>
      <c r="E270" s="2">
        <f t="shared" si="50"/>
        <v>-303.87403592281589</v>
      </c>
      <c r="F270">
        <f t="shared" si="54"/>
        <v>0</v>
      </c>
      <c r="G270">
        <f t="shared" si="55"/>
        <v>-1388.6774402825827</v>
      </c>
      <c r="H270">
        <f t="shared" si="51"/>
        <v>6626.6330850989298</v>
      </c>
      <c r="I270" s="2">
        <f t="shared" si="56"/>
        <v>6770.5753874894226</v>
      </c>
      <c r="J270" s="41">
        <f t="shared" si="57"/>
        <v>419.61404303825611</v>
      </c>
      <c r="K270">
        <f t="shared" si="58"/>
        <v>1.7546436645556951</v>
      </c>
      <c r="L270">
        <f t="shared" si="59"/>
        <v>0</v>
      </c>
      <c r="M270" s="41">
        <f t="shared" si="60"/>
        <v>1.7546436645556951</v>
      </c>
      <c r="N270" s="5">
        <f t="shared" si="52"/>
        <v>5.5709879199917151E-8</v>
      </c>
      <c r="O270" s="4">
        <f>SUM($N$41:N270)*0.1+$N$8</f>
        <v>1.5806636107990454E-6</v>
      </c>
      <c r="P270" s="4">
        <f>SUM($O$41:O270)+0</f>
        <v>2.6553109803152648E-4</v>
      </c>
      <c r="Q270" s="5">
        <f t="shared" si="53"/>
        <v>-2.6584210124268553E-7</v>
      </c>
      <c r="R270" s="4">
        <f>SUM($Q$41:Q270)*0.1+$T$8</f>
        <v>1.3428158357091263E-6</v>
      </c>
      <c r="S270" s="4">
        <f>SUM($R$41:R270)+0</f>
        <v>7.7659681934960255E-4</v>
      </c>
      <c r="T270">
        <f t="shared" si="61"/>
        <v>2.0740423860508433E-6</v>
      </c>
      <c r="U270">
        <f t="shared" si="62"/>
        <v>8.2073709788564283E-4</v>
      </c>
      <c r="W270" s="1"/>
    </row>
    <row r="271" spans="1:23" x14ac:dyDescent="0.25">
      <c r="A271" s="7"/>
      <c r="B271">
        <f t="shared" si="63"/>
        <v>23.000000000000057</v>
      </c>
      <c r="C271">
        <f t="shared" si="48"/>
        <v>-334.13872449805569</v>
      </c>
      <c r="D271">
        <f t="shared" si="49"/>
        <v>289.372623803446</v>
      </c>
      <c r="E271" s="2">
        <f t="shared" si="50"/>
        <v>-303.87403592281589</v>
      </c>
      <c r="F271">
        <f t="shared" si="54"/>
        <v>0</v>
      </c>
      <c r="G271">
        <f t="shared" si="55"/>
        <v>-1394.7415339082709</v>
      </c>
      <c r="H271">
        <f t="shared" si="51"/>
        <v>6655.5703474792745</v>
      </c>
      <c r="I271" s="2">
        <f t="shared" si="56"/>
        <v>6800.1412188758395</v>
      </c>
      <c r="J271" s="41">
        <f t="shared" si="57"/>
        <v>419.61404303825611</v>
      </c>
      <c r="K271">
        <f t="shared" si="58"/>
        <v>1.7623058639642353</v>
      </c>
      <c r="L271">
        <f t="shared" si="59"/>
        <v>0</v>
      </c>
      <c r="M271" s="41">
        <f t="shared" si="60"/>
        <v>1.7623058639642353</v>
      </c>
      <c r="N271" s="5">
        <f t="shared" si="52"/>
        <v>5.5953153781576184E-8</v>
      </c>
      <c r="O271" s="4">
        <f>SUM($N$41:N271)*0.1+$N$8</f>
        <v>1.5862589261772029E-6</v>
      </c>
      <c r="P271" s="4">
        <f>SUM($O$41:O271)+0</f>
        <v>2.6711735695770367E-4</v>
      </c>
      <c r="Q271" s="5">
        <f t="shared" si="53"/>
        <v>-2.6700298378086317E-7</v>
      </c>
      <c r="R271" s="4">
        <f>SUM($Q$41:Q271)*0.1+$T$8</f>
        <v>1.3161155373310403E-6</v>
      </c>
      <c r="S271" s="4">
        <f>SUM($R$41:R271)+0</f>
        <v>7.7791293488693356E-4</v>
      </c>
      <c r="T271">
        <f t="shared" si="61"/>
        <v>2.0611592583982991E-6</v>
      </c>
      <c r="U271">
        <f t="shared" si="62"/>
        <v>8.2249633230335544E-4</v>
      </c>
      <c r="W271" s="1"/>
    </row>
    <row r="272" spans="1:23" x14ac:dyDescent="0.25">
      <c r="A272" s="7"/>
      <c r="B272">
        <f t="shared" si="63"/>
        <v>23.100000000000058</v>
      </c>
      <c r="C272">
        <f t="shared" si="48"/>
        <v>-334.13872449805569</v>
      </c>
      <c r="D272">
        <f t="shared" si="49"/>
        <v>289.372623803446</v>
      </c>
      <c r="E272" s="2">
        <f t="shared" si="50"/>
        <v>-303.87403592281589</v>
      </c>
      <c r="F272">
        <f t="shared" si="54"/>
        <v>0</v>
      </c>
      <c r="G272">
        <f t="shared" si="55"/>
        <v>-1400.8056275339591</v>
      </c>
      <c r="H272">
        <f t="shared" si="51"/>
        <v>6684.5076098596192</v>
      </c>
      <c r="I272" s="2">
        <f t="shared" si="56"/>
        <v>6829.7070502622555</v>
      </c>
      <c r="J272" s="41">
        <f t="shared" si="57"/>
        <v>419.61404303825611</v>
      </c>
      <c r="K272">
        <f t="shared" si="58"/>
        <v>1.7699680633727752</v>
      </c>
      <c r="L272">
        <f t="shared" si="59"/>
        <v>0</v>
      </c>
      <c r="M272" s="41">
        <f t="shared" si="60"/>
        <v>1.7699680633727752</v>
      </c>
      <c r="N272" s="5">
        <f t="shared" si="52"/>
        <v>5.619642836323521E-8</v>
      </c>
      <c r="O272" s="4">
        <f>SUM($N$41:N272)*0.1+$N$8</f>
        <v>1.5918785690135265E-6</v>
      </c>
      <c r="P272" s="4">
        <f>SUM($O$41:O272)+0</f>
        <v>2.6870923552671722E-4</v>
      </c>
      <c r="Q272" s="5">
        <f t="shared" si="53"/>
        <v>-2.6816386631904087E-7</v>
      </c>
      <c r="R272" s="4">
        <f>SUM($Q$41:Q272)*0.1+$T$8</f>
        <v>1.2892991506991365E-6</v>
      </c>
      <c r="S272" s="4">
        <f>SUM($R$41:R272)+0</f>
        <v>7.792022340376327E-4</v>
      </c>
      <c r="T272">
        <f t="shared" si="61"/>
        <v>2.0485042539565467E-6</v>
      </c>
      <c r="U272">
        <f t="shared" si="62"/>
        <v>8.2423344677742274E-4</v>
      </c>
      <c r="W272" s="1"/>
    </row>
    <row r="273" spans="1:23" x14ac:dyDescent="0.25">
      <c r="A273" s="7"/>
      <c r="B273">
        <f t="shared" si="63"/>
        <v>23.20000000000006</v>
      </c>
      <c r="C273">
        <f t="shared" si="48"/>
        <v>-334.13872449805569</v>
      </c>
      <c r="D273">
        <f t="shared" si="49"/>
        <v>289.372623803446</v>
      </c>
      <c r="E273" s="2">
        <f t="shared" si="50"/>
        <v>-303.87403592281589</v>
      </c>
      <c r="F273">
        <f t="shared" si="54"/>
        <v>0</v>
      </c>
      <c r="G273">
        <f t="shared" si="55"/>
        <v>-1406.8697211596473</v>
      </c>
      <c r="H273">
        <f t="shared" si="51"/>
        <v>6713.4448722399648</v>
      </c>
      <c r="I273" s="2">
        <f t="shared" si="56"/>
        <v>6859.2728816486733</v>
      </c>
      <c r="J273" s="41">
        <f t="shared" si="57"/>
        <v>419.61404303825611</v>
      </c>
      <c r="K273">
        <f t="shared" si="58"/>
        <v>1.7776302627813156</v>
      </c>
      <c r="L273">
        <f t="shared" si="59"/>
        <v>0</v>
      </c>
      <c r="M273" s="41">
        <f t="shared" si="60"/>
        <v>1.7776302627813156</v>
      </c>
      <c r="N273" s="5">
        <f t="shared" si="52"/>
        <v>5.6439702944894242E-8</v>
      </c>
      <c r="O273" s="4">
        <f>SUM($N$41:N273)*0.1+$N$8</f>
        <v>1.597522539308016E-6</v>
      </c>
      <c r="P273" s="4">
        <f>SUM($O$41:O273)+0</f>
        <v>2.7030675806602526E-4</v>
      </c>
      <c r="Q273" s="5">
        <f t="shared" si="53"/>
        <v>-2.6932474885721857E-7</v>
      </c>
      <c r="R273" s="4">
        <f>SUM($Q$41:Q273)*0.1+$T$8</f>
        <v>1.2623666758134145E-6</v>
      </c>
      <c r="S273" s="4">
        <f>SUM($R$41:R273)+0</f>
        <v>7.8046460071344614E-4</v>
      </c>
      <c r="T273">
        <f t="shared" si="61"/>
        <v>2.0360864146202987E-6</v>
      </c>
      <c r="U273">
        <f t="shared" si="62"/>
        <v>8.2594838605264175E-4</v>
      </c>
      <c r="W273" s="1"/>
    </row>
    <row r="274" spans="1:23" x14ac:dyDescent="0.25">
      <c r="A274" s="7"/>
      <c r="B274">
        <f t="shared" si="63"/>
        <v>23.300000000000061</v>
      </c>
      <c r="C274">
        <f t="shared" si="48"/>
        <v>-334.13872449805569</v>
      </c>
      <c r="D274">
        <f t="shared" si="49"/>
        <v>289.372623803446</v>
      </c>
      <c r="E274" s="2">
        <f t="shared" si="50"/>
        <v>-303.87403592281589</v>
      </c>
      <c r="F274">
        <f t="shared" si="54"/>
        <v>0</v>
      </c>
      <c r="G274">
        <f t="shared" si="55"/>
        <v>-1412.9338147853355</v>
      </c>
      <c r="H274">
        <f t="shared" si="51"/>
        <v>6742.3821346203094</v>
      </c>
      <c r="I274" s="2">
        <f t="shared" si="56"/>
        <v>6888.8387130350902</v>
      </c>
      <c r="J274" s="41">
        <f t="shared" si="57"/>
        <v>419.61404303825611</v>
      </c>
      <c r="K274">
        <f t="shared" si="58"/>
        <v>1.785292462189856</v>
      </c>
      <c r="L274">
        <f t="shared" si="59"/>
        <v>0</v>
      </c>
      <c r="M274" s="41">
        <f t="shared" si="60"/>
        <v>1.785292462189856</v>
      </c>
      <c r="N274" s="5">
        <f t="shared" si="52"/>
        <v>5.6682977526553275E-8</v>
      </c>
      <c r="O274" s="4">
        <f>SUM($N$41:N274)*0.1+$N$8</f>
        <v>1.6031908370606711E-6</v>
      </c>
      <c r="P274" s="4">
        <f>SUM($O$41:O274)+0</f>
        <v>2.7190994890308591E-4</v>
      </c>
      <c r="Q274" s="5">
        <f t="shared" si="53"/>
        <v>-2.7048563139539621E-7</v>
      </c>
      <c r="R274" s="4">
        <f>SUM($Q$41:Q274)*0.1+$T$8</f>
        <v>1.2353181126738747E-6</v>
      </c>
      <c r="S274" s="4">
        <f>SUM($R$41:R274)+0</f>
        <v>7.8169991882611996E-4</v>
      </c>
      <c r="T274">
        <f t="shared" si="61"/>
        <v>2.0239149437502157E-6</v>
      </c>
      <c r="U274">
        <f t="shared" si="62"/>
        <v>8.2764109576871625E-4</v>
      </c>
      <c r="W274" s="1"/>
    </row>
    <row r="275" spans="1:23" x14ac:dyDescent="0.25">
      <c r="A275" s="7"/>
      <c r="B275">
        <f t="shared" si="63"/>
        <v>23.400000000000063</v>
      </c>
      <c r="C275">
        <f t="shared" si="48"/>
        <v>-334.13872449805569</v>
      </c>
      <c r="D275">
        <f t="shared" si="49"/>
        <v>289.372623803446</v>
      </c>
      <c r="E275" s="2">
        <f t="shared" si="50"/>
        <v>-303.87403592281589</v>
      </c>
      <c r="F275">
        <f t="shared" si="54"/>
        <v>0</v>
      </c>
      <c r="G275">
        <f t="shared" si="55"/>
        <v>-1418.9979084110237</v>
      </c>
      <c r="H275">
        <f t="shared" si="51"/>
        <v>6771.3193970006541</v>
      </c>
      <c r="I275" s="2">
        <f t="shared" si="56"/>
        <v>6918.4045444215071</v>
      </c>
      <c r="J275" s="41">
        <f t="shared" si="57"/>
        <v>419.61404303825611</v>
      </c>
      <c r="K275">
        <f t="shared" si="58"/>
        <v>1.7929546615983962</v>
      </c>
      <c r="L275">
        <f t="shared" si="59"/>
        <v>0</v>
      </c>
      <c r="M275" s="41">
        <f t="shared" si="60"/>
        <v>1.7929546615983962</v>
      </c>
      <c r="N275" s="5">
        <f t="shared" si="52"/>
        <v>5.6926252108212301E-8</v>
      </c>
      <c r="O275" s="4">
        <f>SUM($N$41:N275)*0.1+$N$8</f>
        <v>1.6088834622714926E-6</v>
      </c>
      <c r="P275" s="4">
        <f>SUM($O$41:O275)+0</f>
        <v>2.735188323653574E-4</v>
      </c>
      <c r="Q275" s="5">
        <f t="shared" si="53"/>
        <v>-2.7164651393357391E-7</v>
      </c>
      <c r="R275" s="4">
        <f>SUM($Q$41:Q275)*0.1+$T$8</f>
        <v>1.2081534612805172E-6</v>
      </c>
      <c r="S275" s="4">
        <f>SUM($R$41:R275)+0</f>
        <v>7.8290807228740048E-4</v>
      </c>
      <c r="T275">
        <f t="shared" si="61"/>
        <v>2.0119992000929822E-6</v>
      </c>
      <c r="U275">
        <f t="shared" si="62"/>
        <v>8.2931152247589209E-4</v>
      </c>
      <c r="W275" s="1"/>
    </row>
    <row r="276" spans="1:23" x14ac:dyDescent="0.25">
      <c r="A276" s="7"/>
      <c r="B276">
        <f t="shared" si="63"/>
        <v>23.500000000000064</v>
      </c>
      <c r="C276">
        <f t="shared" si="48"/>
        <v>-334.13872449805569</v>
      </c>
      <c r="D276">
        <f t="shared" si="49"/>
        <v>289.372623803446</v>
      </c>
      <c r="E276" s="2">
        <f t="shared" si="50"/>
        <v>-303.87403592281589</v>
      </c>
      <c r="F276">
        <f t="shared" si="54"/>
        <v>0</v>
      </c>
      <c r="G276">
        <f t="shared" si="55"/>
        <v>-1425.0620020367119</v>
      </c>
      <c r="H276">
        <f t="shared" si="51"/>
        <v>6800.2566593809997</v>
      </c>
      <c r="I276" s="2">
        <f t="shared" si="56"/>
        <v>6947.9703758079249</v>
      </c>
      <c r="J276" s="41">
        <f t="shared" si="57"/>
        <v>419.61404303825611</v>
      </c>
      <c r="K276">
        <f t="shared" si="58"/>
        <v>1.8006168610069366</v>
      </c>
      <c r="L276">
        <f t="shared" si="59"/>
        <v>0</v>
      </c>
      <c r="M276" s="41">
        <f t="shared" si="60"/>
        <v>1.8006168610069366</v>
      </c>
      <c r="N276" s="5">
        <f t="shared" si="52"/>
        <v>5.7169526689871334E-8</v>
      </c>
      <c r="O276" s="4">
        <f>SUM($N$41:N276)*0.1+$N$8</f>
        <v>1.6146004149404795E-6</v>
      </c>
      <c r="P276" s="4">
        <f>SUM($O$41:O276)+0</f>
        <v>2.7513343278029787E-4</v>
      </c>
      <c r="Q276" s="5">
        <f t="shared" si="53"/>
        <v>-2.7280739647175161E-7</v>
      </c>
      <c r="R276" s="4">
        <f>SUM($Q$41:Q276)*0.1+$T$8</f>
        <v>1.1808727216333422E-6</v>
      </c>
      <c r="S276" s="4">
        <f>SUM($R$41:R276)+0</f>
        <v>7.8408894500903387E-4</v>
      </c>
      <c r="T276">
        <f t="shared" si="61"/>
        <v>2.0003486907596149E-6</v>
      </c>
      <c r="U276">
        <f t="shared" si="62"/>
        <v>8.3095961365089847E-4</v>
      </c>
      <c r="W276" s="1"/>
    </row>
    <row r="277" spans="1:23" x14ac:dyDescent="0.25">
      <c r="A277" s="7"/>
      <c r="B277">
        <f t="shared" si="63"/>
        <v>23.600000000000065</v>
      </c>
      <c r="C277">
        <f t="shared" si="48"/>
        <v>-334.13872449805569</v>
      </c>
      <c r="D277">
        <f t="shared" si="49"/>
        <v>289.372623803446</v>
      </c>
      <c r="E277" s="2">
        <f t="shared" si="50"/>
        <v>-303.87403592281589</v>
      </c>
      <c r="F277">
        <f t="shared" si="54"/>
        <v>0</v>
      </c>
      <c r="G277">
        <f t="shared" si="55"/>
        <v>-1431.1260956624001</v>
      </c>
      <c r="H277">
        <f t="shared" si="51"/>
        <v>6829.1939217613444</v>
      </c>
      <c r="I277" s="2">
        <f t="shared" si="56"/>
        <v>6977.5362071943418</v>
      </c>
      <c r="J277" s="41">
        <f t="shared" si="57"/>
        <v>419.61404303825611</v>
      </c>
      <c r="K277">
        <f t="shared" si="58"/>
        <v>1.8082790604154768</v>
      </c>
      <c r="L277">
        <f t="shared" si="59"/>
        <v>0</v>
      </c>
      <c r="M277" s="41">
        <f t="shared" si="60"/>
        <v>1.8082790604154768</v>
      </c>
      <c r="N277" s="5">
        <f t="shared" si="52"/>
        <v>5.741280127153036E-8</v>
      </c>
      <c r="O277" s="4">
        <f>SUM($N$41:N277)*0.1+$N$8</f>
        <v>1.6203416950676327E-6</v>
      </c>
      <c r="P277" s="4">
        <f>SUM($O$41:O277)+0</f>
        <v>2.7675377447536548E-4</v>
      </c>
      <c r="Q277" s="5">
        <f t="shared" si="53"/>
        <v>-2.7396827900992925E-7</v>
      </c>
      <c r="R277" s="4">
        <f>SUM($Q$41:Q277)*0.1+$T$8</f>
        <v>1.1534758937323491E-6</v>
      </c>
      <c r="S277" s="4">
        <f>SUM($R$41:R277)+0</f>
        <v>7.8524242090276621E-4</v>
      </c>
      <c r="T277">
        <f t="shared" si="61"/>
        <v>1.9889730632153596E-6</v>
      </c>
      <c r="U277">
        <f t="shared" si="62"/>
        <v>8.3258531771320497E-4</v>
      </c>
      <c r="W277" s="1"/>
    </row>
    <row r="278" spans="1:23" x14ac:dyDescent="0.25">
      <c r="A278" s="7"/>
      <c r="B278">
        <f t="shared" si="63"/>
        <v>23.700000000000067</v>
      </c>
      <c r="C278">
        <f t="shared" si="48"/>
        <v>-334.13872449805569</v>
      </c>
      <c r="D278">
        <f t="shared" si="49"/>
        <v>289.372623803446</v>
      </c>
      <c r="E278" s="2">
        <f t="shared" si="50"/>
        <v>-303.87403592281589</v>
      </c>
      <c r="F278">
        <f t="shared" si="54"/>
        <v>0</v>
      </c>
      <c r="G278">
        <f t="shared" si="55"/>
        <v>-1437.1901892880883</v>
      </c>
      <c r="H278">
        <f t="shared" si="51"/>
        <v>6858.13118414169</v>
      </c>
      <c r="I278" s="2">
        <f t="shared" si="56"/>
        <v>7007.1020385807587</v>
      </c>
      <c r="J278" s="41">
        <f t="shared" si="57"/>
        <v>419.61404303825611</v>
      </c>
      <c r="K278">
        <f t="shared" si="58"/>
        <v>1.815941259824017</v>
      </c>
      <c r="L278">
        <f t="shared" si="59"/>
        <v>0</v>
      </c>
      <c r="M278" s="41">
        <f t="shared" si="60"/>
        <v>1.815941259824017</v>
      </c>
      <c r="N278" s="5">
        <f t="shared" si="52"/>
        <v>5.7656075853189392E-8</v>
      </c>
      <c r="O278" s="4">
        <f>SUM($N$41:N278)*0.1+$N$8</f>
        <v>1.6261073026529517E-6</v>
      </c>
      <c r="P278" s="4">
        <f>SUM($O$41:O278)+0</f>
        <v>2.7837988177801843E-4</v>
      </c>
      <c r="Q278" s="5">
        <f t="shared" si="53"/>
        <v>-2.7512916154810695E-7</v>
      </c>
      <c r="R278" s="4">
        <f>SUM($Q$41:Q278)*0.1+$T$8</f>
        <v>1.1259629775775381E-6</v>
      </c>
      <c r="S278" s="4">
        <f>SUM($R$41:R278)+0</f>
        <v>7.8636838388034371E-4</v>
      </c>
      <c r="T278">
        <f t="shared" si="61"/>
        <v>1.9778820962374208E-6</v>
      </c>
      <c r="U278">
        <f t="shared" si="62"/>
        <v>8.3418858404159853E-4</v>
      </c>
      <c r="W278" s="1"/>
    </row>
    <row r="279" spans="1:23" x14ac:dyDescent="0.25">
      <c r="A279" s="7"/>
      <c r="B279">
        <f t="shared" si="63"/>
        <v>23.800000000000068</v>
      </c>
      <c r="C279">
        <f t="shared" si="48"/>
        <v>-334.13872449805569</v>
      </c>
      <c r="D279">
        <f t="shared" si="49"/>
        <v>289.372623803446</v>
      </c>
      <c r="E279" s="2">
        <f t="shared" si="50"/>
        <v>-303.87403592281589</v>
      </c>
      <c r="F279">
        <f t="shared" si="54"/>
        <v>0</v>
      </c>
      <c r="G279">
        <f t="shared" si="55"/>
        <v>-1443.2542829137765</v>
      </c>
      <c r="H279">
        <f t="shared" si="51"/>
        <v>6887.0684465220347</v>
      </c>
      <c r="I279" s="2">
        <f t="shared" si="56"/>
        <v>7036.6678699671756</v>
      </c>
      <c r="J279" s="41">
        <f t="shared" si="57"/>
        <v>419.61404303825611</v>
      </c>
      <c r="K279">
        <f t="shared" si="58"/>
        <v>1.8236034592325572</v>
      </c>
      <c r="L279">
        <f t="shared" si="59"/>
        <v>0</v>
      </c>
      <c r="M279" s="41">
        <f t="shared" si="60"/>
        <v>1.8236034592325572</v>
      </c>
      <c r="N279" s="5">
        <f t="shared" si="52"/>
        <v>5.7899350434848418E-8</v>
      </c>
      <c r="O279" s="4">
        <f>SUM($N$41:N279)*0.1+$N$8</f>
        <v>1.6318972376964364E-6</v>
      </c>
      <c r="P279" s="4">
        <f>SUM($O$41:O279)+0</f>
        <v>2.8001177901571488E-4</v>
      </c>
      <c r="Q279" s="5">
        <f t="shared" si="53"/>
        <v>-2.7629004408628465E-7</v>
      </c>
      <c r="R279" s="4">
        <f>SUM($Q$41:Q279)*0.1+$T$8</f>
        <v>1.0983339731689098E-6</v>
      </c>
      <c r="S279" s="4">
        <f>SUM($R$41:R279)+0</f>
        <v>7.8746671785351265E-4</v>
      </c>
      <c r="T279">
        <f t="shared" si="61"/>
        <v>1.96708568980059E-6</v>
      </c>
      <c r="U279">
        <f t="shared" si="62"/>
        <v>8.3576936299108824E-4</v>
      </c>
      <c r="W279" s="1"/>
    </row>
    <row r="280" spans="1:23" x14ac:dyDescent="0.25">
      <c r="A280" s="7"/>
      <c r="B280">
        <f t="shared" si="63"/>
        <v>23.90000000000007</v>
      </c>
      <c r="C280">
        <f t="shared" si="48"/>
        <v>-334.13872449805569</v>
      </c>
      <c r="D280">
        <f t="shared" si="49"/>
        <v>289.372623803446</v>
      </c>
      <c r="E280" s="2">
        <f t="shared" si="50"/>
        <v>-303.87403592281589</v>
      </c>
      <c r="F280">
        <f t="shared" si="54"/>
        <v>0</v>
      </c>
      <c r="G280">
        <f t="shared" si="55"/>
        <v>-1449.3183765394647</v>
      </c>
      <c r="H280">
        <f t="shared" si="51"/>
        <v>6916.0057089023794</v>
      </c>
      <c r="I280" s="2">
        <f t="shared" si="56"/>
        <v>7066.2337013535926</v>
      </c>
      <c r="J280" s="41">
        <f t="shared" si="57"/>
        <v>419.61404303825611</v>
      </c>
      <c r="K280">
        <f t="shared" si="58"/>
        <v>1.8312656586410974</v>
      </c>
      <c r="L280">
        <f t="shared" si="59"/>
        <v>0</v>
      </c>
      <c r="M280" s="41">
        <f t="shared" si="60"/>
        <v>1.8312656586410974</v>
      </c>
      <c r="N280" s="5">
        <f t="shared" si="52"/>
        <v>5.8142625016507451E-8</v>
      </c>
      <c r="O280" s="4">
        <f>SUM($N$41:N280)*0.1+$N$8</f>
        <v>1.6377115001980873E-6</v>
      </c>
      <c r="P280" s="4">
        <f>SUM($O$41:O280)+0</f>
        <v>2.8164949051591296E-4</v>
      </c>
      <c r="Q280" s="5">
        <f t="shared" si="53"/>
        <v>-2.7745092662446229E-7</v>
      </c>
      <c r="R280" s="4">
        <f>SUM($Q$41:Q280)*0.1+$T$8</f>
        <v>1.0705888805064637E-6</v>
      </c>
      <c r="S280" s="4">
        <f>SUM($R$41:R280)+0</f>
        <v>7.8853730673401911E-4</v>
      </c>
      <c r="T280">
        <f t="shared" si="61"/>
        <v>1.9565938538555089E-6</v>
      </c>
      <c r="U280">
        <f t="shared" si="62"/>
        <v>8.3732760591014423E-4</v>
      </c>
      <c r="W280" s="1"/>
    </row>
    <row r="281" spans="1:23" x14ac:dyDescent="0.25">
      <c r="A281" s="7"/>
      <c r="B281">
        <f t="shared" si="63"/>
        <v>24.000000000000071</v>
      </c>
      <c r="C281">
        <f t="shared" si="48"/>
        <v>-334.13872449805569</v>
      </c>
      <c r="D281">
        <f t="shared" si="49"/>
        <v>289.372623803446</v>
      </c>
      <c r="E281" s="2">
        <f t="shared" si="50"/>
        <v>-303.87403592281589</v>
      </c>
      <c r="F281">
        <f t="shared" si="54"/>
        <v>0</v>
      </c>
      <c r="G281">
        <f t="shared" si="55"/>
        <v>-1455.3824701651529</v>
      </c>
      <c r="H281">
        <f t="shared" si="51"/>
        <v>6944.942971282725</v>
      </c>
      <c r="I281" s="2">
        <f t="shared" si="56"/>
        <v>7095.7995327400104</v>
      </c>
      <c r="J281" s="41">
        <f t="shared" si="57"/>
        <v>419.61404303825611</v>
      </c>
      <c r="K281">
        <f t="shared" si="58"/>
        <v>1.8389278580496378</v>
      </c>
      <c r="L281">
        <f t="shared" si="59"/>
        <v>0</v>
      </c>
      <c r="M281" s="41">
        <f t="shared" si="60"/>
        <v>1.8389278580496378</v>
      </c>
      <c r="N281" s="5">
        <f t="shared" si="52"/>
        <v>5.8385899598166477E-8</v>
      </c>
      <c r="O281" s="4">
        <f>SUM($N$41:N281)*0.1+$N$8</f>
        <v>1.6435500901579037E-6</v>
      </c>
      <c r="P281" s="4">
        <f>SUM($O$41:O281)+0</f>
        <v>2.8329304060607086E-4</v>
      </c>
      <c r="Q281" s="5">
        <f t="shared" si="53"/>
        <v>-2.7861180916263999E-7</v>
      </c>
      <c r="R281" s="4">
        <f>SUM($Q$41:Q281)*0.1+$T$8</f>
        <v>1.0427276995901998E-6</v>
      </c>
      <c r="S281" s="4">
        <f>SUM($R$41:R281)+0</f>
        <v>7.895800344336093E-4</v>
      </c>
      <c r="T281">
        <f t="shared" si="61"/>
        <v>1.9464166959699876E-6</v>
      </c>
      <c r="U281">
        <f t="shared" si="62"/>
        <v>8.388632651582811E-4</v>
      </c>
      <c r="W281" s="1"/>
    </row>
    <row r="282" spans="1:23" x14ac:dyDescent="0.25">
      <c r="A282" s="7"/>
      <c r="B282">
        <f t="shared" si="63"/>
        <v>24.100000000000072</v>
      </c>
      <c r="C282">
        <f t="shared" si="48"/>
        <v>-334.13872449805569</v>
      </c>
      <c r="D282">
        <f t="shared" si="49"/>
        <v>289.372623803446</v>
      </c>
      <c r="E282" s="2">
        <f t="shared" si="50"/>
        <v>-303.87403592281589</v>
      </c>
      <c r="F282">
        <f t="shared" si="54"/>
        <v>0</v>
      </c>
      <c r="G282">
        <f t="shared" si="55"/>
        <v>-1461.4465637908411</v>
      </c>
      <c r="H282">
        <f t="shared" si="51"/>
        <v>6973.8802336630697</v>
      </c>
      <c r="I282" s="2">
        <f t="shared" si="56"/>
        <v>7125.3653641264273</v>
      </c>
      <c r="J282" s="41">
        <f t="shared" si="57"/>
        <v>419.61404303825611</v>
      </c>
      <c r="K282">
        <f t="shared" si="58"/>
        <v>1.8465900574581782</v>
      </c>
      <c r="L282">
        <f t="shared" si="59"/>
        <v>0</v>
      </c>
      <c r="M282" s="41">
        <f t="shared" si="60"/>
        <v>1.8465900574581782</v>
      </c>
      <c r="N282" s="5">
        <f t="shared" si="52"/>
        <v>5.8629174179825509E-8</v>
      </c>
      <c r="O282" s="4">
        <f>SUM($N$41:N282)*0.1+$N$8</f>
        <v>1.6494130075758864E-6</v>
      </c>
      <c r="P282" s="4">
        <f>SUM($O$41:O282)+0</f>
        <v>2.8494245361364675E-4</v>
      </c>
      <c r="Q282" s="5">
        <f t="shared" si="53"/>
        <v>-2.7977269170081769E-7</v>
      </c>
      <c r="R282" s="4">
        <f>SUM($Q$41:Q282)*0.1+$T$8</f>
        <v>1.0147504304201182E-6</v>
      </c>
      <c r="S282" s="4">
        <f>SUM($R$41:R282)+0</f>
        <v>7.9059478486402939E-4</v>
      </c>
      <c r="T282">
        <f t="shared" si="61"/>
        <v>1.9365644078104779E-6</v>
      </c>
      <c r="U282">
        <f t="shared" si="62"/>
        <v>8.403762941239872E-4</v>
      </c>
      <c r="W282" s="1"/>
    </row>
    <row r="283" spans="1:23" x14ac:dyDescent="0.25">
      <c r="A283" s="7"/>
      <c r="B283">
        <f t="shared" si="63"/>
        <v>24.200000000000074</v>
      </c>
      <c r="C283">
        <f t="shared" si="48"/>
        <v>-334.13872449805569</v>
      </c>
      <c r="D283">
        <f t="shared" si="49"/>
        <v>289.372623803446</v>
      </c>
      <c r="E283" s="2">
        <f t="shared" si="50"/>
        <v>-303.87403592281589</v>
      </c>
      <c r="F283">
        <f t="shared" si="54"/>
        <v>0</v>
      </c>
      <c r="G283">
        <f t="shared" si="55"/>
        <v>-1467.5106574165293</v>
      </c>
      <c r="H283">
        <f t="shared" si="51"/>
        <v>7002.8174960434144</v>
      </c>
      <c r="I283" s="2">
        <f t="shared" si="56"/>
        <v>7154.9311955128442</v>
      </c>
      <c r="J283" s="41">
        <f t="shared" si="57"/>
        <v>419.61404303825611</v>
      </c>
      <c r="K283">
        <f t="shared" si="58"/>
        <v>1.8542522568667184</v>
      </c>
      <c r="L283">
        <f t="shared" si="59"/>
        <v>0</v>
      </c>
      <c r="M283" s="41">
        <f t="shared" si="60"/>
        <v>1.8542522568667184</v>
      </c>
      <c r="N283" s="5">
        <f t="shared" si="52"/>
        <v>5.8872448761484542E-8</v>
      </c>
      <c r="O283" s="4">
        <f>SUM($N$41:N283)*0.1+$N$8</f>
        <v>1.6553002524520349E-6</v>
      </c>
      <c r="P283" s="4">
        <f>SUM($O$41:O283)+0</f>
        <v>2.8659775386609876E-4</v>
      </c>
      <c r="Q283" s="5">
        <f t="shared" si="53"/>
        <v>-2.8093357423899533E-7</v>
      </c>
      <c r="R283" s="4">
        <f>SUM($Q$41:Q283)*0.1+$T$8</f>
        <v>9.8665707299621825E-7</v>
      </c>
      <c r="S283" s="4">
        <f>SUM($R$41:R283)+0</f>
        <v>7.9158144193702557E-4</v>
      </c>
      <c r="T283">
        <f t="shared" si="61"/>
        <v>1.927047250448529E-6</v>
      </c>
      <c r="U283">
        <f t="shared" si="62"/>
        <v>8.418666472430141E-4</v>
      </c>
      <c r="W283" s="1"/>
    </row>
    <row r="284" spans="1:23" x14ac:dyDescent="0.25">
      <c r="A284" s="7"/>
      <c r="B284">
        <f t="shared" si="63"/>
        <v>24.300000000000075</v>
      </c>
      <c r="C284">
        <f t="shared" si="48"/>
        <v>-334.13872449805569</v>
      </c>
      <c r="D284">
        <f t="shared" si="49"/>
        <v>289.372623803446</v>
      </c>
      <c r="E284" s="2">
        <f t="shared" si="50"/>
        <v>-303.87403592281589</v>
      </c>
      <c r="F284">
        <f t="shared" si="54"/>
        <v>0</v>
      </c>
      <c r="G284">
        <f t="shared" si="55"/>
        <v>-1473.5747510422175</v>
      </c>
      <c r="H284">
        <f t="shared" si="51"/>
        <v>7031.75475842376</v>
      </c>
      <c r="I284" s="2">
        <f t="shared" si="56"/>
        <v>7184.4970268992611</v>
      </c>
      <c r="J284" s="41">
        <f t="shared" si="57"/>
        <v>419.61404303825611</v>
      </c>
      <c r="K284">
        <f t="shared" si="58"/>
        <v>1.8619144562752585</v>
      </c>
      <c r="L284">
        <f t="shared" si="59"/>
        <v>0</v>
      </c>
      <c r="M284" s="41">
        <f t="shared" si="60"/>
        <v>1.8619144562752585</v>
      </c>
      <c r="N284" s="5">
        <f t="shared" si="52"/>
        <v>5.9115723343143568E-8</v>
      </c>
      <c r="O284" s="4">
        <f>SUM($N$41:N284)*0.1+$N$8</f>
        <v>1.6612118247863494E-6</v>
      </c>
      <c r="P284" s="4">
        <f>SUM($O$41:O284)+0</f>
        <v>2.8825896569088512E-4</v>
      </c>
      <c r="Q284" s="5">
        <f t="shared" si="53"/>
        <v>-2.8209445677717303E-7</v>
      </c>
      <c r="R284" s="4">
        <f>SUM($Q$41:Q284)*0.1+$T$8</f>
        <v>9.5844762731850099E-7</v>
      </c>
      <c r="S284" s="4">
        <f>SUM($R$41:R284)+0</f>
        <v>7.9253988956434404E-4</v>
      </c>
      <c r="T284">
        <f t="shared" si="61"/>
        <v>1.9178755384858677E-6</v>
      </c>
      <c r="U284">
        <f t="shared" si="62"/>
        <v>8.4333428001702947E-4</v>
      </c>
      <c r="W284" s="1"/>
    </row>
    <row r="285" spans="1:23" x14ac:dyDescent="0.25">
      <c r="A285" s="7"/>
      <c r="B285">
        <f t="shared" si="63"/>
        <v>24.400000000000077</v>
      </c>
      <c r="C285">
        <f t="shared" si="48"/>
        <v>-334.13872449805569</v>
      </c>
      <c r="D285">
        <f t="shared" si="49"/>
        <v>289.372623803446</v>
      </c>
      <c r="E285" s="2">
        <f t="shared" si="50"/>
        <v>-303.87403592281589</v>
      </c>
      <c r="F285">
        <f t="shared" si="54"/>
        <v>0</v>
      </c>
      <c r="G285">
        <f t="shared" si="55"/>
        <v>-1479.6388446679057</v>
      </c>
      <c r="H285">
        <f t="shared" si="51"/>
        <v>7060.6920208041047</v>
      </c>
      <c r="I285" s="2">
        <f t="shared" si="56"/>
        <v>7214.062858285678</v>
      </c>
      <c r="J285" s="41">
        <f t="shared" si="57"/>
        <v>419.61404303825611</v>
      </c>
      <c r="K285">
        <f t="shared" si="58"/>
        <v>1.8695766556837987</v>
      </c>
      <c r="L285">
        <f t="shared" si="59"/>
        <v>0</v>
      </c>
      <c r="M285" s="41">
        <f t="shared" si="60"/>
        <v>1.8695766556837987</v>
      </c>
      <c r="N285" s="5">
        <f t="shared" si="52"/>
        <v>5.93589979248026E-8</v>
      </c>
      <c r="O285" s="4">
        <f>SUM($N$41:N285)*0.1+$N$8</f>
        <v>1.6671477245788295E-6</v>
      </c>
      <c r="P285" s="4">
        <f>SUM($O$41:O285)+0</f>
        <v>2.8992611341546395E-4</v>
      </c>
      <c r="Q285" s="5">
        <f t="shared" si="53"/>
        <v>-2.8325533931535067E-7</v>
      </c>
      <c r="R285" s="4">
        <f>SUM($Q$41:Q285)*0.1+$T$8</f>
        <v>9.3012209338696636E-7</v>
      </c>
      <c r="S285" s="4">
        <f>SUM($R$41:R285)+0</f>
        <v>7.9347001165773099E-4</v>
      </c>
      <c r="T285">
        <f t="shared" si="61"/>
        <v>1.9090596230015766E-6</v>
      </c>
      <c r="U285">
        <f t="shared" si="62"/>
        <v>8.4477914903264282E-4</v>
      </c>
      <c r="W285" s="1"/>
    </row>
    <row r="286" spans="1:23" x14ac:dyDescent="0.25">
      <c r="A286" s="7"/>
      <c r="B286">
        <f t="shared" si="63"/>
        <v>24.500000000000078</v>
      </c>
      <c r="C286">
        <f t="shared" si="48"/>
        <v>-334.13872449805569</v>
      </c>
      <c r="D286">
        <f t="shared" si="49"/>
        <v>289.372623803446</v>
      </c>
      <c r="E286" s="2">
        <f t="shared" si="50"/>
        <v>-303.87403592281589</v>
      </c>
      <c r="F286">
        <f t="shared" si="54"/>
        <v>0</v>
      </c>
      <c r="G286">
        <f t="shared" si="55"/>
        <v>-1485.7029382935939</v>
      </c>
      <c r="H286">
        <f t="shared" si="51"/>
        <v>7089.6292831844494</v>
      </c>
      <c r="I286" s="2">
        <f t="shared" si="56"/>
        <v>7243.6286896720949</v>
      </c>
      <c r="J286" s="41">
        <f t="shared" si="57"/>
        <v>419.61404303825611</v>
      </c>
      <c r="K286">
        <f t="shared" si="58"/>
        <v>1.8772388550923389</v>
      </c>
      <c r="L286">
        <f t="shared" si="59"/>
        <v>0</v>
      </c>
      <c r="M286" s="41">
        <f t="shared" si="60"/>
        <v>1.8772388550923389</v>
      </c>
      <c r="N286" s="5">
        <f t="shared" si="52"/>
        <v>5.9602272506461626E-8</v>
      </c>
      <c r="O286" s="4">
        <f>SUM($N$41:N286)*0.1+$N$8</f>
        <v>1.6731079518294755E-6</v>
      </c>
      <c r="P286" s="4">
        <f>SUM($O$41:O286)+0</f>
        <v>2.9159922136729344E-4</v>
      </c>
      <c r="Q286" s="5">
        <f t="shared" si="53"/>
        <v>-2.8441622185352837E-7</v>
      </c>
      <c r="R286" s="4">
        <f>SUM($Q$41:Q286)*0.1+$T$8</f>
        <v>9.0168047120161351E-7</v>
      </c>
      <c r="S286" s="4">
        <f>SUM($R$41:R286)+0</f>
        <v>7.943716921289326E-4</v>
      </c>
      <c r="T286">
        <f t="shared" si="61"/>
        <v>1.9006098733357634E-6</v>
      </c>
      <c r="U286">
        <f t="shared" si="62"/>
        <v>8.4620121198081223E-4</v>
      </c>
      <c r="W286" s="1"/>
    </row>
    <row r="287" spans="1:23" x14ac:dyDescent="0.25">
      <c r="A287" s="7"/>
      <c r="B287">
        <f t="shared" si="63"/>
        <v>24.60000000000008</v>
      </c>
      <c r="C287">
        <f t="shared" si="48"/>
        <v>-334.13872449805569</v>
      </c>
      <c r="D287">
        <f t="shared" si="49"/>
        <v>289.372623803446</v>
      </c>
      <c r="E287" s="2">
        <f t="shared" si="50"/>
        <v>-303.87403592281589</v>
      </c>
      <c r="F287">
        <f t="shared" si="54"/>
        <v>0</v>
      </c>
      <c r="G287">
        <f t="shared" si="55"/>
        <v>-1491.7670319192821</v>
      </c>
      <c r="H287">
        <f t="shared" si="51"/>
        <v>7118.566545564795</v>
      </c>
      <c r="I287" s="2">
        <f t="shared" si="56"/>
        <v>7273.1945210585127</v>
      </c>
      <c r="J287" s="41">
        <f t="shared" si="57"/>
        <v>419.61404303825611</v>
      </c>
      <c r="K287">
        <f t="shared" si="58"/>
        <v>1.8849010545008793</v>
      </c>
      <c r="L287">
        <f t="shared" si="59"/>
        <v>0</v>
      </c>
      <c r="M287" s="41">
        <f t="shared" si="60"/>
        <v>1.8849010545008793</v>
      </c>
      <c r="N287" s="5">
        <f t="shared" si="52"/>
        <v>5.9845547088120652E-8</v>
      </c>
      <c r="O287" s="4">
        <f>SUM($N$41:N287)*0.1+$N$8</f>
        <v>1.6790925065382876E-6</v>
      </c>
      <c r="P287" s="4">
        <f>SUM($O$41:O287)+0</f>
        <v>2.9327831387383172E-4</v>
      </c>
      <c r="Q287" s="5">
        <f t="shared" si="53"/>
        <v>-2.8557710439170607E-7</v>
      </c>
      <c r="R287" s="4">
        <f>SUM($Q$41:Q287)*0.1+$T$8</f>
        <v>8.7312276076244287E-7</v>
      </c>
      <c r="S287" s="4">
        <f>SUM($R$41:R287)+0</f>
        <v>7.9524481488969507E-4</v>
      </c>
      <c r="T287">
        <f t="shared" si="61"/>
        <v>1.8925366577359761E-6</v>
      </c>
      <c r="U287">
        <f t="shared" si="62"/>
        <v>8.4760042767664009E-4</v>
      </c>
      <c r="W287" s="1"/>
    </row>
    <row r="288" spans="1:23" x14ac:dyDescent="0.25">
      <c r="A288" s="7"/>
      <c r="B288">
        <f t="shared" si="63"/>
        <v>24.700000000000081</v>
      </c>
      <c r="C288">
        <f t="shared" si="48"/>
        <v>-334.13872449805569</v>
      </c>
      <c r="D288">
        <f t="shared" si="49"/>
        <v>289.372623803446</v>
      </c>
      <c r="E288" s="2">
        <f t="shared" si="50"/>
        <v>-303.87403592281589</v>
      </c>
      <c r="F288">
        <f t="shared" si="54"/>
        <v>0</v>
      </c>
      <c r="G288">
        <f t="shared" si="55"/>
        <v>-1497.8311255449703</v>
      </c>
      <c r="H288">
        <f t="shared" si="51"/>
        <v>7147.5038079451397</v>
      </c>
      <c r="I288" s="2">
        <f t="shared" si="56"/>
        <v>7302.7603524449296</v>
      </c>
      <c r="J288" s="41">
        <f t="shared" si="57"/>
        <v>419.61404303825611</v>
      </c>
      <c r="K288">
        <f t="shared" si="58"/>
        <v>1.8925632539094195</v>
      </c>
      <c r="L288">
        <f t="shared" si="59"/>
        <v>0</v>
      </c>
      <c r="M288" s="41">
        <f t="shared" si="60"/>
        <v>1.8925632539094195</v>
      </c>
      <c r="N288" s="5">
        <f t="shared" si="52"/>
        <v>6.0088821669779685E-8</v>
      </c>
      <c r="O288" s="4">
        <f>SUM($N$41:N288)*0.1+$N$8</f>
        <v>1.6851013887052656E-6</v>
      </c>
      <c r="P288" s="4">
        <f>SUM($O$41:O288)+0</f>
        <v>2.94963415262537E-4</v>
      </c>
      <c r="Q288" s="5">
        <f t="shared" si="53"/>
        <v>-2.8673798692988371E-7</v>
      </c>
      <c r="R288" s="4">
        <f>SUM($Q$41:Q288)*0.1+$T$8</f>
        <v>8.4444896206945444E-7</v>
      </c>
      <c r="S288" s="4">
        <f>SUM($R$41:R288)+0</f>
        <v>7.9608926385176448E-4</v>
      </c>
      <c r="T288">
        <f t="shared" si="61"/>
        <v>1.8848503229054007E-6</v>
      </c>
      <c r="U288">
        <f t="shared" si="62"/>
        <v>8.4897675607956667E-4</v>
      </c>
      <c r="W288" s="1"/>
    </row>
    <row r="289" spans="1:23" x14ac:dyDescent="0.25">
      <c r="A289" s="7"/>
      <c r="B289">
        <f t="shared" si="63"/>
        <v>24.800000000000082</v>
      </c>
      <c r="C289">
        <f t="shared" si="48"/>
        <v>-334.13872449805569</v>
      </c>
      <c r="D289">
        <f t="shared" si="49"/>
        <v>289.372623803446</v>
      </c>
      <c r="E289" s="2">
        <f t="shared" si="50"/>
        <v>-303.87403592281589</v>
      </c>
      <c r="F289">
        <f t="shared" si="54"/>
        <v>0</v>
      </c>
      <c r="G289">
        <f t="shared" si="55"/>
        <v>-1503.8952191706585</v>
      </c>
      <c r="H289">
        <f t="shared" si="51"/>
        <v>7176.4410703254844</v>
      </c>
      <c r="I289" s="2">
        <f t="shared" si="56"/>
        <v>7332.3261838313456</v>
      </c>
      <c r="J289" s="41">
        <f t="shared" si="57"/>
        <v>419.61404303825611</v>
      </c>
      <c r="K289">
        <f t="shared" si="58"/>
        <v>1.9002254533179594</v>
      </c>
      <c r="L289">
        <f t="shared" si="59"/>
        <v>0</v>
      </c>
      <c r="M289" s="41">
        <f t="shared" si="60"/>
        <v>1.9002254533179594</v>
      </c>
      <c r="N289" s="5">
        <f t="shared" si="52"/>
        <v>6.0332096251438717E-8</v>
      </c>
      <c r="O289" s="4">
        <f>SUM($N$41:N289)*0.1+$N$8</f>
        <v>1.6911345983304095E-6</v>
      </c>
      <c r="P289" s="4">
        <f>SUM($O$41:O289)+0</f>
        <v>2.9665454986086743E-4</v>
      </c>
      <c r="Q289" s="5">
        <f t="shared" si="53"/>
        <v>-2.8789886946806141E-7</v>
      </c>
      <c r="R289" s="4">
        <f>SUM($Q$41:Q289)*0.1+$T$8</f>
        <v>8.1565907512264822E-7</v>
      </c>
      <c r="S289" s="4">
        <f>SUM($R$41:R289)+0</f>
        <v>7.9690492292688712E-4</v>
      </c>
      <c r="T289">
        <f t="shared" si="61"/>
        <v>1.8775611725054631E-6</v>
      </c>
      <c r="U289">
        <f t="shared" si="62"/>
        <v>8.5033015831397028E-4</v>
      </c>
      <c r="W289" s="1"/>
    </row>
    <row r="290" spans="1:23" x14ac:dyDescent="0.25">
      <c r="A290" s="7"/>
      <c r="B290">
        <f t="shared" si="63"/>
        <v>24.900000000000084</v>
      </c>
      <c r="C290">
        <f t="shared" si="48"/>
        <v>-334.13872449805569</v>
      </c>
      <c r="D290">
        <f t="shared" si="49"/>
        <v>289.372623803446</v>
      </c>
      <c r="E290" s="2">
        <f t="shared" si="50"/>
        <v>-303.87403592281589</v>
      </c>
      <c r="F290">
        <f t="shared" si="54"/>
        <v>0</v>
      </c>
      <c r="G290">
        <f t="shared" si="55"/>
        <v>-1509.9593127963467</v>
      </c>
      <c r="H290">
        <f t="shared" si="51"/>
        <v>7205.37833270583</v>
      </c>
      <c r="I290" s="2">
        <f t="shared" si="56"/>
        <v>7361.8920152177634</v>
      </c>
      <c r="J290" s="41">
        <f t="shared" si="57"/>
        <v>419.61404303825611</v>
      </c>
      <c r="K290">
        <f t="shared" si="58"/>
        <v>1.9078876527265001</v>
      </c>
      <c r="L290">
        <f t="shared" si="59"/>
        <v>0</v>
      </c>
      <c r="M290" s="41">
        <f t="shared" si="60"/>
        <v>1.9078876527265001</v>
      </c>
      <c r="N290" s="5">
        <f t="shared" si="52"/>
        <v>6.057537083309775E-8</v>
      </c>
      <c r="O290" s="4">
        <f>SUM($N$41:N290)*0.1+$N$8</f>
        <v>1.6971921354137192E-6</v>
      </c>
      <c r="P290" s="4">
        <f>SUM($O$41:O290)+0</f>
        <v>2.9835174199628113E-4</v>
      </c>
      <c r="Q290" s="5">
        <f t="shared" si="53"/>
        <v>-2.8905975200623911E-7</v>
      </c>
      <c r="R290" s="4">
        <f>SUM($Q$41:Q290)*0.1+$T$8</f>
        <v>7.8675309992202463E-7</v>
      </c>
      <c r="S290" s="4">
        <f>SUM($R$41:R290)+0</f>
        <v>7.9769167602680919E-4</v>
      </c>
      <c r="T290">
        <f t="shared" si="61"/>
        <v>1.8706794446796852E-6</v>
      </c>
      <c r="U290">
        <f t="shared" si="62"/>
        <v>8.5166059669018117E-4</v>
      </c>
      <c r="W290" s="1"/>
    </row>
    <row r="291" spans="1:23" x14ac:dyDescent="0.25">
      <c r="A291" s="7"/>
      <c r="B291">
        <f t="shared" si="63"/>
        <v>25.000000000000085</v>
      </c>
      <c r="C291">
        <f t="shared" si="48"/>
        <v>-334.13872449805569</v>
      </c>
      <c r="D291">
        <f t="shared" si="49"/>
        <v>289.372623803446</v>
      </c>
      <c r="E291" s="2">
        <f t="shared" si="50"/>
        <v>-303.87403592281589</v>
      </c>
      <c r="F291">
        <f t="shared" si="54"/>
        <v>0</v>
      </c>
      <c r="G291">
        <f t="shared" si="55"/>
        <v>-1516.0234064220349</v>
      </c>
      <c r="H291">
        <f t="shared" si="51"/>
        <v>7234.3155950861747</v>
      </c>
      <c r="I291" s="2">
        <f t="shared" si="56"/>
        <v>7391.4578466041803</v>
      </c>
      <c r="J291" s="41">
        <f t="shared" si="57"/>
        <v>419.61404303825611</v>
      </c>
      <c r="K291">
        <f t="shared" si="58"/>
        <v>1.9155498521350403</v>
      </c>
      <c r="L291">
        <f t="shared" si="59"/>
        <v>0</v>
      </c>
      <c r="M291" s="41">
        <f t="shared" si="60"/>
        <v>1.9155498521350403</v>
      </c>
      <c r="N291" s="5">
        <f t="shared" si="52"/>
        <v>6.0818645414756769E-8</v>
      </c>
      <c r="O291" s="4">
        <f>SUM($N$41:N291)*0.1+$N$8</f>
        <v>1.7032739999551949E-6</v>
      </c>
      <c r="P291" s="4">
        <f>SUM($O$41:O291)+0</f>
        <v>3.0005501599623632E-4</v>
      </c>
      <c r="Q291" s="5">
        <f t="shared" si="53"/>
        <v>-2.9022063454441675E-7</v>
      </c>
      <c r="R291" s="4">
        <f>SUM($Q$41:Q291)*0.1+$T$8</f>
        <v>7.5773103646758283E-7</v>
      </c>
      <c r="S291" s="4">
        <f>SUM($R$41:R291)+0</f>
        <v>7.9844940706327676E-4</v>
      </c>
      <c r="T291">
        <f t="shared" si="61"/>
        <v>1.8642152886803623E-6</v>
      </c>
      <c r="U291">
        <f t="shared" si="62"/>
        <v>8.5296803472592099E-4</v>
      </c>
      <c r="W291" s="1"/>
    </row>
    <row r="292" spans="1:23" x14ac:dyDescent="0.25">
      <c r="A292" s="7"/>
      <c r="B292">
        <f t="shared" si="63"/>
        <v>25.100000000000087</v>
      </c>
      <c r="C292">
        <f t="shared" si="48"/>
        <v>-334.13872449805569</v>
      </c>
      <c r="D292">
        <f t="shared" si="49"/>
        <v>289.372623803446</v>
      </c>
      <c r="E292" s="2">
        <f t="shared" si="50"/>
        <v>-303.87403592281589</v>
      </c>
      <c r="F292">
        <f t="shared" si="54"/>
        <v>0</v>
      </c>
      <c r="G292">
        <f t="shared" si="55"/>
        <v>-1522.0875000477231</v>
      </c>
      <c r="H292">
        <f t="shared" si="51"/>
        <v>7263.2528574665193</v>
      </c>
      <c r="I292" s="2">
        <f t="shared" si="56"/>
        <v>7421.0236779905963</v>
      </c>
      <c r="J292" s="41">
        <f t="shared" si="57"/>
        <v>419.61404303825611</v>
      </c>
      <c r="K292">
        <f t="shared" si="58"/>
        <v>1.9232120515435802</v>
      </c>
      <c r="L292">
        <f t="shared" si="59"/>
        <v>0</v>
      </c>
      <c r="M292" s="41">
        <f t="shared" si="60"/>
        <v>1.9232120515435802</v>
      </c>
      <c r="N292" s="5">
        <f t="shared" si="52"/>
        <v>6.1061919996415802E-8</v>
      </c>
      <c r="O292" s="4">
        <f>SUM($N$41:N292)*0.1+$N$8</f>
        <v>1.7093801919548367E-6</v>
      </c>
      <c r="P292" s="4">
        <f>SUM($O$41:O292)+0</f>
        <v>3.0176439618819113E-4</v>
      </c>
      <c r="Q292" s="5">
        <f t="shared" si="53"/>
        <v>-2.9138151708259445E-7</v>
      </c>
      <c r="R292" s="4">
        <f>SUM($Q$41:Q292)*0.1+$T$8</f>
        <v>7.2859288475932324E-7</v>
      </c>
      <c r="S292" s="4">
        <f>SUM($R$41:R292)+0</f>
        <v>7.9917799994803603E-4</v>
      </c>
      <c r="T292">
        <f t="shared" si="61"/>
        <v>1.8581787406946261E-6</v>
      </c>
      <c r="U292">
        <f t="shared" si="62"/>
        <v>8.5425243716817493E-4</v>
      </c>
      <c r="W292" s="1"/>
    </row>
    <row r="293" spans="1:23" x14ac:dyDescent="0.25">
      <c r="A293" s="7"/>
      <c r="B293">
        <f t="shared" si="63"/>
        <v>25.200000000000088</v>
      </c>
      <c r="C293">
        <f t="shared" si="48"/>
        <v>-334.13872449805569</v>
      </c>
      <c r="D293">
        <f t="shared" si="49"/>
        <v>289.372623803446</v>
      </c>
      <c r="E293" s="2">
        <f t="shared" si="50"/>
        <v>-303.87403592281589</v>
      </c>
      <c r="F293">
        <f t="shared" si="54"/>
        <v>0</v>
      </c>
      <c r="G293">
        <f t="shared" si="55"/>
        <v>-1528.1515936734113</v>
      </c>
      <c r="H293">
        <f t="shared" si="51"/>
        <v>7292.1901198468649</v>
      </c>
      <c r="I293" s="2">
        <f t="shared" si="56"/>
        <v>7450.5895093770141</v>
      </c>
      <c r="J293" s="41">
        <f t="shared" si="57"/>
        <v>419.61404303825611</v>
      </c>
      <c r="K293">
        <f t="shared" si="58"/>
        <v>1.9308742509521206</v>
      </c>
      <c r="L293">
        <f t="shared" si="59"/>
        <v>0</v>
      </c>
      <c r="M293" s="41">
        <f t="shared" si="60"/>
        <v>1.9308742509521206</v>
      </c>
      <c r="N293" s="5">
        <f t="shared" si="52"/>
        <v>6.1305194578074835E-8</v>
      </c>
      <c r="O293" s="4">
        <f>SUM($N$41:N293)*0.1+$N$8</f>
        <v>1.7155107114126443E-6</v>
      </c>
      <c r="P293" s="4">
        <f>SUM($O$41:O293)+0</f>
        <v>3.0347990689960375E-4</v>
      </c>
      <c r="Q293" s="5">
        <f t="shared" si="53"/>
        <v>-2.9254239962077215E-7</v>
      </c>
      <c r="R293" s="4">
        <f>SUM($Q$41:Q293)*0.1+$T$8</f>
        <v>6.9933864479724585E-7</v>
      </c>
      <c r="S293" s="4">
        <f>SUM($R$41:R293)+0</f>
        <v>7.9987733859283329E-4</v>
      </c>
      <c r="T293">
        <f t="shared" si="61"/>
        <v>1.8525796989814947E-6</v>
      </c>
      <c r="U293">
        <f t="shared" si="62"/>
        <v>8.5551377001550721E-4</v>
      </c>
      <c r="W293" s="1"/>
    </row>
    <row r="294" spans="1:23" x14ac:dyDescent="0.25">
      <c r="A294" s="7"/>
      <c r="B294">
        <f t="shared" si="63"/>
        <v>25.30000000000009</v>
      </c>
      <c r="C294">
        <f t="shared" si="48"/>
        <v>-334.13872449805569</v>
      </c>
      <c r="D294">
        <f t="shared" si="49"/>
        <v>289.372623803446</v>
      </c>
      <c r="E294" s="2">
        <f t="shared" si="50"/>
        <v>-303.87403592281589</v>
      </c>
      <c r="F294">
        <f t="shared" si="54"/>
        <v>0</v>
      </c>
      <c r="G294">
        <f t="shared" si="55"/>
        <v>-1534.2156872990995</v>
      </c>
      <c r="H294">
        <f t="shared" si="51"/>
        <v>7321.1273822272096</v>
      </c>
      <c r="I294" s="2">
        <f t="shared" si="56"/>
        <v>7480.1553407634319</v>
      </c>
      <c r="J294" s="41">
        <f t="shared" si="57"/>
        <v>419.61404303825611</v>
      </c>
      <c r="K294">
        <f t="shared" si="58"/>
        <v>1.938536450360661</v>
      </c>
      <c r="L294">
        <f t="shared" si="59"/>
        <v>0</v>
      </c>
      <c r="M294" s="41">
        <f t="shared" si="60"/>
        <v>1.938536450360661</v>
      </c>
      <c r="N294" s="5">
        <f t="shared" si="52"/>
        <v>6.1548469159733867E-8</v>
      </c>
      <c r="O294" s="4">
        <f>SUM($N$41:N294)*0.1+$N$8</f>
        <v>1.7216655583286176E-6</v>
      </c>
      <c r="P294" s="4">
        <f>SUM($O$41:O294)+0</f>
        <v>3.0520157245793236E-4</v>
      </c>
      <c r="Q294" s="5">
        <f t="shared" si="53"/>
        <v>-2.9370328215894979E-7</v>
      </c>
      <c r="R294" s="4">
        <f>SUM($Q$41:Q294)*0.1+$T$8</f>
        <v>6.699683165813511E-7</v>
      </c>
      <c r="S294" s="4">
        <f>SUM($R$41:R294)+0</f>
        <v>8.0054730690941463E-4</v>
      </c>
      <c r="T294">
        <f t="shared" si="61"/>
        <v>1.8474278984463346E-6</v>
      </c>
      <c r="U294">
        <f t="shared" si="62"/>
        <v>8.5675200054082803E-4</v>
      </c>
      <c r="W294" s="1"/>
    </row>
    <row r="295" spans="1:23" x14ac:dyDescent="0.25">
      <c r="A295" s="7"/>
      <c r="B295">
        <f t="shared" si="63"/>
        <v>25.400000000000091</v>
      </c>
      <c r="C295">
        <f t="shared" si="48"/>
        <v>-334.13872449805569</v>
      </c>
      <c r="D295">
        <f t="shared" si="49"/>
        <v>289.372623803446</v>
      </c>
      <c r="E295" s="2">
        <f t="shared" si="50"/>
        <v>-303.87403592281589</v>
      </c>
      <c r="F295">
        <f t="shared" si="54"/>
        <v>0</v>
      </c>
      <c r="G295">
        <f t="shared" si="55"/>
        <v>-1540.2797809247877</v>
      </c>
      <c r="H295">
        <f t="shared" si="51"/>
        <v>7350.0646446075552</v>
      </c>
      <c r="I295" s="2">
        <f t="shared" si="56"/>
        <v>7509.7211721498488</v>
      </c>
      <c r="J295" s="41">
        <f t="shared" si="57"/>
        <v>419.61404303825611</v>
      </c>
      <c r="K295">
        <f t="shared" si="58"/>
        <v>1.9461986497692012</v>
      </c>
      <c r="L295">
        <f t="shared" si="59"/>
        <v>0</v>
      </c>
      <c r="M295" s="41">
        <f t="shared" si="60"/>
        <v>1.9461986497692012</v>
      </c>
      <c r="N295" s="5">
        <f t="shared" si="52"/>
        <v>6.17917437413929E-8</v>
      </c>
      <c r="O295" s="4">
        <f>SUM($N$41:N295)*0.1+$N$8</f>
        <v>1.7278447327027568E-6</v>
      </c>
      <c r="P295" s="4">
        <f>SUM($O$41:O295)+0</f>
        <v>3.0692941719063512E-4</v>
      </c>
      <c r="Q295" s="5">
        <f t="shared" si="53"/>
        <v>-2.9486416469712749E-7</v>
      </c>
      <c r="R295" s="4">
        <f>SUM($Q$41:Q295)*0.1+$T$8</f>
        <v>6.4048190011163856E-7</v>
      </c>
      <c r="S295" s="4">
        <f>SUM($R$41:R295)+0</f>
        <v>8.0118778880952624E-4</v>
      </c>
      <c r="T295">
        <f t="shared" si="61"/>
        <v>1.8427328847934734E-6</v>
      </c>
      <c r="U295">
        <f t="shared" si="62"/>
        <v>8.5796709731462365E-4</v>
      </c>
      <c r="W295" s="1"/>
    </row>
    <row r="296" spans="1:23" x14ac:dyDescent="0.25">
      <c r="A296" s="7"/>
      <c r="B296">
        <f t="shared" si="63"/>
        <v>25.500000000000092</v>
      </c>
      <c r="C296">
        <f t="shared" si="48"/>
        <v>-334.13872449805569</v>
      </c>
      <c r="D296">
        <f t="shared" si="49"/>
        <v>289.372623803446</v>
      </c>
      <c r="E296" s="2">
        <f t="shared" si="50"/>
        <v>-303.87403592281589</v>
      </c>
      <c r="F296">
        <f t="shared" si="54"/>
        <v>0</v>
      </c>
      <c r="G296">
        <f t="shared" si="55"/>
        <v>-1546.3438745504759</v>
      </c>
      <c r="H296">
        <f t="shared" si="51"/>
        <v>7379.0019069878999</v>
      </c>
      <c r="I296" s="2">
        <f t="shared" si="56"/>
        <v>7539.2870035362657</v>
      </c>
      <c r="J296" s="41">
        <f t="shared" si="57"/>
        <v>419.61404303825611</v>
      </c>
      <c r="K296">
        <f t="shared" si="58"/>
        <v>1.9538608491777414</v>
      </c>
      <c r="L296">
        <f t="shared" si="59"/>
        <v>0</v>
      </c>
      <c r="M296" s="41">
        <f t="shared" si="60"/>
        <v>1.9538608491777414</v>
      </c>
      <c r="N296" s="5">
        <f t="shared" si="52"/>
        <v>6.2035018323051919E-8</v>
      </c>
      <c r="O296" s="4">
        <f>SUM($N$41:N296)*0.1+$N$8</f>
        <v>1.7340482345350619E-6</v>
      </c>
      <c r="P296" s="4">
        <f>SUM($O$41:O296)+0</f>
        <v>3.0866346542517017E-4</v>
      </c>
      <c r="Q296" s="5">
        <f t="shared" si="53"/>
        <v>-2.9602504723530519E-7</v>
      </c>
      <c r="R296" s="4">
        <f>SUM($Q$41:Q296)*0.1+$T$8</f>
        <v>6.108793953881078E-7</v>
      </c>
      <c r="S296" s="4">
        <f>SUM($R$41:R296)+0</f>
        <v>8.017986682049143E-4</v>
      </c>
      <c r="T296">
        <f t="shared" si="61"/>
        <v>1.8385039884112041E-6</v>
      </c>
      <c r="U296">
        <f t="shared" si="62"/>
        <v>8.5915903022865884E-4</v>
      </c>
      <c r="W296" s="1"/>
    </row>
    <row r="297" spans="1:23" x14ac:dyDescent="0.25">
      <c r="A297" s="7"/>
      <c r="B297">
        <f t="shared" si="63"/>
        <v>25.600000000000094</v>
      </c>
      <c r="C297">
        <f t="shared" ref="C297:C360" si="64">IF(B297&lt;$G$6,$B$11,$B$11+$B$9)</f>
        <v>-334.13872449805569</v>
      </c>
      <c r="D297">
        <f t="shared" ref="D297:D360" si="65">IF(B297&lt;18, $B$12, $B$12+$B$8 )</f>
        <v>289.372623803446</v>
      </c>
      <c r="E297" s="2">
        <f t="shared" ref="E297:E360" si="66">IF(B297&lt;18, $B$13, $B$13+$B$10 )</f>
        <v>-303.87403592281589</v>
      </c>
      <c r="F297">
        <f t="shared" si="54"/>
        <v>0</v>
      </c>
      <c r="G297">
        <f t="shared" si="55"/>
        <v>-1552.4079681761641</v>
      </c>
      <c r="H297">
        <f t="shared" ref="H297:H360" si="67">IF(B297&lt;$G$6,-B297*$B$12,-B297*$B$12+(-B297+$G$6)*$B$8)</f>
        <v>7407.9391693682446</v>
      </c>
      <c r="I297" s="2">
        <f t="shared" si="56"/>
        <v>7568.8528349226826</v>
      </c>
      <c r="J297" s="41">
        <f t="shared" si="57"/>
        <v>419.61404303825611</v>
      </c>
      <c r="K297">
        <f t="shared" si="58"/>
        <v>1.9615230485862816</v>
      </c>
      <c r="L297">
        <f t="shared" si="59"/>
        <v>0</v>
      </c>
      <c r="M297" s="41">
        <f t="shared" si="60"/>
        <v>1.9615230485862816</v>
      </c>
      <c r="N297" s="5">
        <f t="shared" ref="N297:N360" si="68">-G297/($G$18*$B$28)</f>
        <v>6.2278292904710952E-8</v>
      </c>
      <c r="O297" s="4">
        <f>SUM($N$41:N297)*0.1+$N$8</f>
        <v>1.7402760638255331E-6</v>
      </c>
      <c r="P297" s="4">
        <f>SUM($O$41:O297)+0</f>
        <v>3.1040374148899569E-4</v>
      </c>
      <c r="Q297" s="5">
        <f t="shared" ref="Q297:Q360" si="69">-H297/($G$18*$B$28)</f>
        <v>-2.9718592977348283E-7</v>
      </c>
      <c r="R297" s="4">
        <f>SUM($Q$41:Q297)*0.1+$T$8</f>
        <v>5.8116080241075968E-7</v>
      </c>
      <c r="S297" s="4">
        <f>SUM($R$41:R297)+0</f>
        <v>8.0237982900732501E-4</v>
      </c>
      <c r="T297">
        <f t="shared" si="61"/>
        <v>1.8347502981558031E-6</v>
      </c>
      <c r="U297">
        <f t="shared" si="62"/>
        <v>8.6032777052016138E-4</v>
      </c>
      <c r="W297" s="1"/>
    </row>
    <row r="298" spans="1:23" x14ac:dyDescent="0.25">
      <c r="A298" s="7"/>
      <c r="B298">
        <f t="shared" si="63"/>
        <v>25.700000000000095</v>
      </c>
      <c r="C298">
        <f t="shared" si="64"/>
        <v>-334.13872449805569</v>
      </c>
      <c r="D298">
        <f t="shared" si="65"/>
        <v>289.372623803446</v>
      </c>
      <c r="E298" s="2">
        <f t="shared" si="66"/>
        <v>-303.87403592281589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-1558.4720618018523</v>
      </c>
      <c r="H298">
        <f t="shared" si="67"/>
        <v>7436.8764317485902</v>
      </c>
      <c r="I298" s="2">
        <f t="shared" ref="I298:I361" si="72">SQRT(H298*H298+G298*G298)</f>
        <v>7598.4186663090995</v>
      </c>
      <c r="J298" s="41">
        <f t="shared" ref="J298:J361" si="73">SQRT(D298*D298+E298*E298)</f>
        <v>419.61404303825611</v>
      </c>
      <c r="K298">
        <f t="shared" ref="K298:K361" si="74">32*I298/(PI()*$G$11^3)</f>
        <v>1.969185247994822</v>
      </c>
      <c r="L298">
        <f t="shared" ref="L298:L361" si="75">16*F298/(PI()*$G$11^3)*$G$22</f>
        <v>0</v>
      </c>
      <c r="M298" s="41">
        <f t="shared" ref="M298:M361" si="76">SQRT(K298^2+3*L298^2)</f>
        <v>1.969185247994822</v>
      </c>
      <c r="N298" s="5">
        <f t="shared" si="68"/>
        <v>6.2521567486369984E-8</v>
      </c>
      <c r="O298" s="4">
        <f>SUM($N$41:N298)*0.1+$N$8</f>
        <v>1.7465282205741702E-6</v>
      </c>
      <c r="P298" s="4">
        <f>SUM($O$41:O298)+0</f>
        <v>3.1215026970956986E-4</v>
      </c>
      <c r="Q298" s="5">
        <f t="shared" si="69"/>
        <v>-2.9834681231166053E-7</v>
      </c>
      <c r="R298" s="4">
        <f>SUM($Q$41:Q298)*0.1+$T$8</f>
        <v>5.5132612117959334E-7</v>
      </c>
      <c r="S298" s="4">
        <f>SUM($R$41:R298)+0</f>
        <v>8.0293115512850455E-4</v>
      </c>
      <c r="T298">
        <f t="shared" ref="T298:T361" si="77">SQRT(SUMSQ(O298,R298))</f>
        <v>1.8314806352120987E-6</v>
      </c>
      <c r="U298">
        <f t="shared" ref="U298:U361" si="78">SQRT(SUMSQ(S298,P298))</f>
        <v>8.6147329079650046E-4</v>
      </c>
      <c r="W298" s="1"/>
    </row>
    <row r="299" spans="1:23" x14ac:dyDescent="0.25">
      <c r="A299" s="7"/>
      <c r="B299">
        <f t="shared" ref="B299:B362" si="79">B298+0.1</f>
        <v>25.800000000000097</v>
      </c>
      <c r="C299">
        <f t="shared" si="64"/>
        <v>-334.13872449805569</v>
      </c>
      <c r="D299">
        <f t="shared" si="65"/>
        <v>289.372623803446</v>
      </c>
      <c r="E299" s="2">
        <f t="shared" si="66"/>
        <v>-303.87403592281589</v>
      </c>
      <c r="F299">
        <f t="shared" si="70"/>
        <v>0</v>
      </c>
      <c r="G299">
        <f t="shared" si="71"/>
        <v>-1564.5361554275405</v>
      </c>
      <c r="H299">
        <f t="shared" si="67"/>
        <v>7465.8136941289349</v>
      </c>
      <c r="I299" s="2">
        <f t="shared" si="72"/>
        <v>7627.9844976955164</v>
      </c>
      <c r="J299" s="41">
        <f t="shared" si="73"/>
        <v>419.61404303825611</v>
      </c>
      <c r="K299">
        <f t="shared" si="74"/>
        <v>1.9768474474033622</v>
      </c>
      <c r="L299">
        <f t="shared" si="75"/>
        <v>0</v>
      </c>
      <c r="M299" s="41">
        <f t="shared" si="76"/>
        <v>1.9768474474033622</v>
      </c>
      <c r="N299" s="5">
        <f t="shared" si="68"/>
        <v>6.2764842068029017E-8</v>
      </c>
      <c r="O299" s="4">
        <f>SUM($N$41:N299)*0.1+$N$8</f>
        <v>1.7528047047809729E-6</v>
      </c>
      <c r="P299" s="4">
        <f>SUM($O$41:O299)+0</f>
        <v>3.1390307441435085E-4</v>
      </c>
      <c r="Q299" s="5">
        <f t="shared" si="69"/>
        <v>-2.9950769484983823E-7</v>
      </c>
      <c r="R299" s="4">
        <f>SUM($Q$41:Q299)*0.1+$T$8</f>
        <v>5.2137535169461005E-7</v>
      </c>
      <c r="S299" s="4">
        <f>SUM($R$41:R299)+0</f>
        <v>8.0345253048019912E-4</v>
      </c>
      <c r="T299">
        <f t="shared" si="77"/>
        <v>1.8287035272172995E-6</v>
      </c>
      <c r="U299">
        <f t="shared" si="78"/>
        <v>8.6259556506036879E-4</v>
      </c>
      <c r="W299" s="1"/>
    </row>
    <row r="300" spans="1:23" x14ac:dyDescent="0.25">
      <c r="A300" s="7"/>
      <c r="B300">
        <f t="shared" si="79"/>
        <v>25.900000000000098</v>
      </c>
      <c r="C300">
        <f t="shared" si="64"/>
        <v>-334.13872449805569</v>
      </c>
      <c r="D300">
        <f t="shared" si="65"/>
        <v>289.372623803446</v>
      </c>
      <c r="E300" s="2">
        <f t="shared" si="66"/>
        <v>-303.87403592281589</v>
      </c>
      <c r="F300">
        <f t="shared" si="70"/>
        <v>0</v>
      </c>
      <c r="G300">
        <f t="shared" si="71"/>
        <v>-1570.6002490532287</v>
      </c>
      <c r="H300">
        <f t="shared" si="67"/>
        <v>7494.7509565092796</v>
      </c>
      <c r="I300" s="2">
        <f t="shared" si="72"/>
        <v>7657.5503290819333</v>
      </c>
      <c r="J300" s="41">
        <f t="shared" si="73"/>
        <v>419.61404303825611</v>
      </c>
      <c r="K300">
        <f t="shared" si="74"/>
        <v>1.9845096468119023</v>
      </c>
      <c r="L300">
        <f t="shared" si="75"/>
        <v>0</v>
      </c>
      <c r="M300" s="41">
        <f t="shared" si="76"/>
        <v>1.9845096468119023</v>
      </c>
      <c r="N300" s="5">
        <f t="shared" si="68"/>
        <v>6.3008116649688036E-8</v>
      </c>
      <c r="O300" s="4">
        <f>SUM($N$41:N300)*0.1+$N$8</f>
        <v>1.7591055164459416E-6</v>
      </c>
      <c r="P300" s="4">
        <f>SUM($O$41:O300)+0</f>
        <v>3.156621799307968E-4</v>
      </c>
      <c r="Q300" s="5">
        <f t="shared" si="69"/>
        <v>-3.0066857738801587E-7</v>
      </c>
      <c r="R300" s="4">
        <f>SUM($Q$41:Q300)*0.1+$T$8</f>
        <v>4.9130849395580813E-7</v>
      </c>
      <c r="S300" s="4">
        <f>SUM($R$41:R300)+0</f>
        <v>8.039438389741549E-4</v>
      </c>
      <c r="T300">
        <f t="shared" si="77"/>
        <v>1.8264271828418638E-6</v>
      </c>
      <c r="U300">
        <f t="shared" si="78"/>
        <v>8.6369456873547877E-4</v>
      </c>
      <c r="W300" s="1"/>
    </row>
    <row r="301" spans="1:23" x14ac:dyDescent="0.25">
      <c r="A301" s="7"/>
      <c r="B301">
        <f t="shared" si="79"/>
        <v>26.000000000000099</v>
      </c>
      <c r="C301">
        <f t="shared" si="64"/>
        <v>-334.13872449805569</v>
      </c>
      <c r="D301">
        <f t="shared" si="65"/>
        <v>289.372623803446</v>
      </c>
      <c r="E301" s="2">
        <f t="shared" si="66"/>
        <v>-303.87403592281589</v>
      </c>
      <c r="F301">
        <f t="shared" si="70"/>
        <v>0</v>
      </c>
      <c r="G301">
        <f t="shared" si="71"/>
        <v>-1576.6643426789169</v>
      </c>
      <c r="H301">
        <f t="shared" si="67"/>
        <v>7523.6882188896252</v>
      </c>
      <c r="I301" s="2">
        <f t="shared" si="72"/>
        <v>7687.1161604683502</v>
      </c>
      <c r="J301" s="41">
        <f t="shared" si="73"/>
        <v>419.61404303825611</v>
      </c>
      <c r="K301">
        <f t="shared" si="74"/>
        <v>1.9921718462204425</v>
      </c>
      <c r="L301">
        <f t="shared" si="75"/>
        <v>0</v>
      </c>
      <c r="M301" s="41">
        <f t="shared" si="76"/>
        <v>1.9921718462204425</v>
      </c>
      <c r="N301" s="5">
        <f t="shared" si="68"/>
        <v>6.3251391231347069E-8</v>
      </c>
      <c r="O301" s="4">
        <f>SUM($N$41:N301)*0.1+$N$8</f>
        <v>1.7654306555690765E-6</v>
      </c>
      <c r="P301" s="4">
        <f>SUM($O$41:O301)+0</f>
        <v>3.1742761058636587E-4</v>
      </c>
      <c r="Q301" s="5">
        <f t="shared" si="69"/>
        <v>-3.0182945992619357E-7</v>
      </c>
      <c r="R301" s="4">
        <f>SUM($Q$41:Q301)*0.1+$T$8</f>
        <v>4.6112554796318842E-7</v>
      </c>
      <c r="S301" s="4">
        <f>SUM($R$41:R301)+0</f>
        <v>8.0440496452211809E-4</v>
      </c>
      <c r="T301">
        <f t="shared" si="77"/>
        <v>1.8246594670259462E-6</v>
      </c>
      <c r="U301">
        <f t="shared" si="78"/>
        <v>8.6477027869278646E-4</v>
      </c>
      <c r="W301" s="1"/>
    </row>
    <row r="302" spans="1:23" x14ac:dyDescent="0.25">
      <c r="A302" s="7"/>
      <c r="B302">
        <f t="shared" si="79"/>
        <v>26.100000000000101</v>
      </c>
      <c r="C302">
        <f t="shared" si="64"/>
        <v>-334.13872449805569</v>
      </c>
      <c r="D302">
        <f t="shared" si="65"/>
        <v>289.372623803446</v>
      </c>
      <c r="E302" s="2">
        <f t="shared" si="66"/>
        <v>-303.87403592281589</v>
      </c>
      <c r="F302">
        <f t="shared" si="70"/>
        <v>0</v>
      </c>
      <c r="G302">
        <f t="shared" si="71"/>
        <v>-1582.7284363046051</v>
      </c>
      <c r="H302">
        <f t="shared" si="67"/>
        <v>7552.6254812699699</v>
      </c>
      <c r="I302" s="2">
        <f t="shared" si="72"/>
        <v>7716.6819918547681</v>
      </c>
      <c r="J302" s="41">
        <f t="shared" si="73"/>
        <v>419.61404303825611</v>
      </c>
      <c r="K302">
        <f t="shared" si="74"/>
        <v>1.9998340456289829</v>
      </c>
      <c r="L302">
        <f t="shared" si="75"/>
        <v>0</v>
      </c>
      <c r="M302" s="41">
        <f t="shared" si="76"/>
        <v>1.9998340456289829</v>
      </c>
      <c r="N302" s="5">
        <f t="shared" si="68"/>
        <v>6.3494665813006101E-8</v>
      </c>
      <c r="O302" s="4">
        <f>SUM($N$41:N302)*0.1+$N$8</f>
        <v>1.771780122150377E-6</v>
      </c>
      <c r="P302" s="4">
        <f>SUM($O$41:O302)+0</f>
        <v>3.1919939070851626E-4</v>
      </c>
      <c r="Q302" s="5">
        <f t="shared" si="69"/>
        <v>-3.0299034246437127E-7</v>
      </c>
      <c r="R302" s="4">
        <f>SUM($Q$41:Q302)*0.1+$T$8</f>
        <v>4.3082651371675092E-7</v>
      </c>
      <c r="S302" s="4">
        <f>SUM($R$41:R302)+0</f>
        <v>8.0483579103583487E-4</v>
      </c>
      <c r="T302">
        <f t="shared" si="77"/>
        <v>1.8234078770720868E-6</v>
      </c>
      <c r="U302">
        <f t="shared" si="78"/>
        <v>8.6582267327725147E-4</v>
      </c>
      <c r="W302" s="1"/>
    </row>
    <row r="303" spans="1:23" x14ac:dyDescent="0.25">
      <c r="A303" s="7"/>
      <c r="B303">
        <f t="shared" si="79"/>
        <v>26.200000000000102</v>
      </c>
      <c r="C303">
        <f t="shared" si="64"/>
        <v>-334.13872449805569</v>
      </c>
      <c r="D303">
        <f t="shared" si="65"/>
        <v>289.372623803446</v>
      </c>
      <c r="E303" s="2">
        <f t="shared" si="66"/>
        <v>-303.87403592281589</v>
      </c>
      <c r="F303">
        <f t="shared" si="70"/>
        <v>0</v>
      </c>
      <c r="G303">
        <f t="shared" si="71"/>
        <v>-1588.7925299302933</v>
      </c>
      <c r="H303">
        <f t="shared" si="67"/>
        <v>7581.5627436503146</v>
      </c>
      <c r="I303" s="2">
        <f t="shared" si="72"/>
        <v>7746.247823241185</v>
      </c>
      <c r="J303" s="41">
        <f t="shared" si="73"/>
        <v>419.61404303825611</v>
      </c>
      <c r="K303">
        <f t="shared" si="74"/>
        <v>2.0074962450375233</v>
      </c>
      <c r="L303">
        <f t="shared" si="75"/>
        <v>0</v>
      </c>
      <c r="M303" s="41">
        <f t="shared" si="76"/>
        <v>2.0074962450375233</v>
      </c>
      <c r="N303" s="5">
        <f t="shared" si="68"/>
        <v>6.3737940394665134E-8</v>
      </c>
      <c r="O303" s="4">
        <f>SUM($N$41:N303)*0.1+$N$8</f>
        <v>1.7781539161898437E-6</v>
      </c>
      <c r="P303" s="4">
        <f>SUM($O$41:O303)+0</f>
        <v>3.2097754462470608E-4</v>
      </c>
      <c r="Q303" s="5">
        <f t="shared" si="69"/>
        <v>-3.0415122500254891E-7</v>
      </c>
      <c r="R303" s="4">
        <f>SUM($Q$41:Q303)*0.1+$T$8</f>
        <v>4.0041139121649647E-7</v>
      </c>
      <c r="S303" s="4">
        <f>SUM($R$41:R303)+0</f>
        <v>8.0523620242705133E-4</v>
      </c>
      <c r="T303">
        <f t="shared" si="77"/>
        <v>1.8226795197941979E-6</v>
      </c>
      <c r="U303">
        <f t="shared" si="78"/>
        <v>8.6685173233514649E-4</v>
      </c>
      <c r="W303" s="1"/>
    </row>
    <row r="304" spans="1:23" x14ac:dyDescent="0.25">
      <c r="A304" s="7"/>
      <c r="B304">
        <f t="shared" si="79"/>
        <v>26.300000000000104</v>
      </c>
      <c r="C304">
        <f t="shared" si="64"/>
        <v>-334.13872449805569</v>
      </c>
      <c r="D304">
        <f t="shared" si="65"/>
        <v>289.372623803446</v>
      </c>
      <c r="E304" s="2">
        <f t="shared" si="66"/>
        <v>-303.87403592281589</v>
      </c>
      <c r="F304">
        <f t="shared" si="70"/>
        <v>0</v>
      </c>
      <c r="G304">
        <f t="shared" si="71"/>
        <v>-1594.8566235559815</v>
      </c>
      <c r="H304">
        <f t="shared" si="67"/>
        <v>7610.5000060306602</v>
      </c>
      <c r="I304" s="2">
        <f t="shared" si="72"/>
        <v>7775.8136546276019</v>
      </c>
      <c r="J304" s="41">
        <f t="shared" si="73"/>
        <v>419.61404303825611</v>
      </c>
      <c r="K304">
        <f t="shared" si="74"/>
        <v>2.0151584444460635</v>
      </c>
      <c r="L304">
        <f t="shared" si="75"/>
        <v>0</v>
      </c>
      <c r="M304" s="41">
        <f t="shared" si="76"/>
        <v>2.0151584444460635</v>
      </c>
      <c r="N304" s="5">
        <f t="shared" si="68"/>
        <v>6.3981214976324153E-8</v>
      </c>
      <c r="O304" s="4">
        <f>SUM($N$41:N304)*0.1+$N$8</f>
        <v>1.7845520376874761E-6</v>
      </c>
      <c r="P304" s="4">
        <f>SUM($O$41:O304)+0</f>
        <v>3.2276209666239357E-4</v>
      </c>
      <c r="Q304" s="5">
        <f t="shared" si="69"/>
        <v>-3.0531210754072661E-7</v>
      </c>
      <c r="R304" s="4">
        <f>SUM($Q$41:Q304)*0.1+$T$8</f>
        <v>3.6988018046242424E-7</v>
      </c>
      <c r="S304" s="4">
        <f>SUM($R$41:R304)+0</f>
        <v>8.0560608260751376E-4</v>
      </c>
      <c r="T304">
        <f t="shared" si="77"/>
        <v>1.8224810899192997E-6</v>
      </c>
      <c r="U304">
        <f t="shared" si="78"/>
        <v>8.6785743724192895E-4</v>
      </c>
      <c r="W304" s="1"/>
    </row>
    <row r="305" spans="1:23" x14ac:dyDescent="0.25">
      <c r="A305" s="7"/>
      <c r="B305">
        <f t="shared" si="79"/>
        <v>26.400000000000105</v>
      </c>
      <c r="C305">
        <f t="shared" si="64"/>
        <v>-334.13872449805569</v>
      </c>
      <c r="D305">
        <f t="shared" si="65"/>
        <v>289.372623803446</v>
      </c>
      <c r="E305" s="2">
        <f t="shared" si="66"/>
        <v>-303.87403592281589</v>
      </c>
      <c r="F305">
        <f t="shared" si="70"/>
        <v>0</v>
      </c>
      <c r="G305">
        <f t="shared" si="71"/>
        <v>-1600.9207171816697</v>
      </c>
      <c r="H305">
        <f t="shared" si="67"/>
        <v>7639.4372684110049</v>
      </c>
      <c r="I305" s="2">
        <f t="shared" si="72"/>
        <v>7805.3794860140188</v>
      </c>
      <c r="J305" s="41">
        <f t="shared" si="73"/>
        <v>419.61404303825611</v>
      </c>
      <c r="K305">
        <f t="shared" si="74"/>
        <v>2.0228206438546037</v>
      </c>
      <c r="L305">
        <f t="shared" si="75"/>
        <v>0</v>
      </c>
      <c r="M305" s="41">
        <f t="shared" si="76"/>
        <v>2.0228206438546037</v>
      </c>
      <c r="N305" s="5">
        <f t="shared" si="68"/>
        <v>6.4224489557983186E-8</v>
      </c>
      <c r="O305" s="4">
        <f>SUM($N$41:N305)*0.1+$N$8</f>
        <v>1.7909744866432744E-6</v>
      </c>
      <c r="P305" s="4">
        <f>SUM($O$41:O305)+0</f>
        <v>3.2455307114903685E-4</v>
      </c>
      <c r="Q305" s="5">
        <f t="shared" si="69"/>
        <v>-3.0647299007890431E-7</v>
      </c>
      <c r="R305" s="4">
        <f>SUM($Q$41:Q305)*0.1+$T$8</f>
        <v>3.3923288145453336E-7</v>
      </c>
      <c r="S305" s="4">
        <f>SUM($R$41:R305)+0</f>
        <v>8.0594531548896825E-4</v>
      </c>
      <c r="T305">
        <f t="shared" si="77"/>
        <v>1.8228188499319086E-6</v>
      </c>
      <c r="U305">
        <f t="shared" si="78"/>
        <v>8.6883977093068457E-4</v>
      </c>
      <c r="W305" s="1"/>
    </row>
    <row r="306" spans="1:23" x14ac:dyDescent="0.25">
      <c r="A306" s="7"/>
      <c r="B306">
        <f t="shared" si="79"/>
        <v>26.500000000000107</v>
      </c>
      <c r="C306">
        <f t="shared" si="64"/>
        <v>-334.13872449805569</v>
      </c>
      <c r="D306">
        <f t="shared" si="65"/>
        <v>289.372623803446</v>
      </c>
      <c r="E306" s="2">
        <f t="shared" si="66"/>
        <v>-303.87403592281589</v>
      </c>
      <c r="F306">
        <f t="shared" si="70"/>
        <v>0</v>
      </c>
      <c r="G306">
        <f t="shared" si="71"/>
        <v>-1606.9848108073579</v>
      </c>
      <c r="H306">
        <f t="shared" si="67"/>
        <v>7668.3745307913496</v>
      </c>
      <c r="I306" s="2">
        <f t="shared" si="72"/>
        <v>7834.9453174004357</v>
      </c>
      <c r="J306" s="41">
        <f t="shared" si="73"/>
        <v>419.61404303825611</v>
      </c>
      <c r="K306">
        <f t="shared" si="74"/>
        <v>2.0304828432631439</v>
      </c>
      <c r="L306">
        <f t="shared" si="75"/>
        <v>0</v>
      </c>
      <c r="M306" s="41">
        <f t="shared" si="76"/>
        <v>2.0304828432631439</v>
      </c>
      <c r="N306" s="5">
        <f t="shared" si="68"/>
        <v>6.4467764139642218E-8</v>
      </c>
      <c r="O306" s="4">
        <f>SUM($N$41:N306)*0.1+$N$8</f>
        <v>1.7974212630572388E-6</v>
      </c>
      <c r="P306" s="4">
        <f>SUM($O$41:O306)+0</f>
        <v>3.2635049241209411E-4</v>
      </c>
      <c r="Q306" s="5">
        <f t="shared" si="69"/>
        <v>-3.0763387261708195E-7</v>
      </c>
      <c r="R306" s="4">
        <f>SUM($Q$41:Q306)*0.1+$T$8</f>
        <v>3.0846949419282469E-7</v>
      </c>
      <c r="S306" s="4">
        <f>SUM($R$41:R306)+0</f>
        <v>8.0625378498316109E-4</v>
      </c>
      <c r="T306">
        <f t="shared" si="77"/>
        <v>1.8236986115413525E-6</v>
      </c>
      <c r="U306">
        <f t="shared" si="78"/>
        <v>8.6979871792115771E-4</v>
      </c>
      <c r="W306" s="1"/>
    </row>
    <row r="307" spans="1:23" x14ac:dyDescent="0.25">
      <c r="A307" s="7"/>
      <c r="B307">
        <f t="shared" si="79"/>
        <v>26.600000000000108</v>
      </c>
      <c r="C307">
        <f t="shared" si="64"/>
        <v>-334.13872449805569</v>
      </c>
      <c r="D307">
        <f t="shared" si="65"/>
        <v>289.372623803446</v>
      </c>
      <c r="E307" s="2">
        <f t="shared" si="66"/>
        <v>-303.87403592281589</v>
      </c>
      <c r="F307">
        <f t="shared" si="70"/>
        <v>0</v>
      </c>
      <c r="G307">
        <f t="shared" si="71"/>
        <v>-1613.0489044330461</v>
      </c>
      <c r="H307">
        <f t="shared" si="67"/>
        <v>7697.3117931716952</v>
      </c>
      <c r="I307" s="2">
        <f t="shared" si="72"/>
        <v>7864.5111487868526</v>
      </c>
      <c r="J307" s="41">
        <f t="shared" si="73"/>
        <v>419.61404303825611</v>
      </c>
      <c r="K307">
        <f t="shared" si="74"/>
        <v>2.0381450426716841</v>
      </c>
      <c r="L307">
        <f t="shared" si="75"/>
        <v>0</v>
      </c>
      <c r="M307" s="41">
        <f t="shared" si="76"/>
        <v>2.0381450426716841</v>
      </c>
      <c r="N307" s="5">
        <f t="shared" si="68"/>
        <v>6.4711038721301251E-8</v>
      </c>
      <c r="O307" s="4">
        <f>SUM($N$41:N307)*0.1+$N$8</f>
        <v>1.8038923669293686E-6</v>
      </c>
      <c r="P307" s="4">
        <f>SUM($O$41:O307)+0</f>
        <v>3.2815438477902347E-4</v>
      </c>
      <c r="Q307" s="5">
        <f t="shared" si="69"/>
        <v>-3.0879475515525965E-7</v>
      </c>
      <c r="R307" s="4">
        <f>SUM($Q$41:Q307)*0.1+$T$8</f>
        <v>2.7759001867729908E-7</v>
      </c>
      <c r="S307" s="4">
        <f>SUM($R$41:R307)+0</f>
        <v>8.0653137500183837E-4</v>
      </c>
      <c r="T307">
        <f t="shared" si="77"/>
        <v>1.8251257189397401E-6</v>
      </c>
      <c r="U307">
        <f t="shared" si="78"/>
        <v>8.707342643493797E-4</v>
      </c>
      <c r="W307" s="1"/>
    </row>
    <row r="308" spans="1:23" x14ac:dyDescent="0.25">
      <c r="A308" s="7"/>
      <c r="B308">
        <f t="shared" si="79"/>
        <v>26.700000000000109</v>
      </c>
      <c r="C308">
        <f t="shared" si="64"/>
        <v>-334.13872449805569</v>
      </c>
      <c r="D308">
        <f t="shared" si="65"/>
        <v>289.372623803446</v>
      </c>
      <c r="E308" s="2">
        <f t="shared" si="66"/>
        <v>-303.87403592281589</v>
      </c>
      <c r="F308">
        <f t="shared" si="70"/>
        <v>0</v>
      </c>
      <c r="G308">
        <f t="shared" si="71"/>
        <v>-1619.1129980587343</v>
      </c>
      <c r="H308">
        <f t="shared" si="67"/>
        <v>7726.2490555520399</v>
      </c>
      <c r="I308" s="2">
        <f t="shared" si="72"/>
        <v>7894.0769801732695</v>
      </c>
      <c r="J308" s="41">
        <f t="shared" si="73"/>
        <v>419.61404303825611</v>
      </c>
      <c r="K308">
        <f t="shared" si="74"/>
        <v>2.0458072420802242</v>
      </c>
      <c r="L308">
        <f t="shared" si="75"/>
        <v>0</v>
      </c>
      <c r="M308" s="41">
        <f t="shared" si="76"/>
        <v>2.0458072420802242</v>
      </c>
      <c r="N308" s="5">
        <f t="shared" si="68"/>
        <v>6.4954313302960284E-8</v>
      </c>
      <c r="O308" s="4">
        <f>SUM($N$41:N308)*0.1+$N$8</f>
        <v>1.8103877982596648E-6</v>
      </c>
      <c r="P308" s="4">
        <f>SUM($O$41:O308)+0</f>
        <v>3.2996477257728315E-4</v>
      </c>
      <c r="Q308" s="5">
        <f t="shared" si="69"/>
        <v>-3.0995563769343735E-7</v>
      </c>
      <c r="R308" s="4">
        <f>SUM($Q$41:Q308)*0.1+$T$8</f>
        <v>2.4659445490795568E-7</v>
      </c>
      <c r="S308" s="4">
        <f>SUM($R$41:R308)+0</f>
        <v>8.0677796945674628E-4</v>
      </c>
      <c r="T308">
        <f t="shared" si="77"/>
        <v>1.8271050340029247E-6</v>
      </c>
      <c r="U308">
        <f t="shared" si="78"/>
        <v>8.7164639799790884E-4</v>
      </c>
      <c r="W308" s="1"/>
    </row>
    <row r="309" spans="1:23" x14ac:dyDescent="0.25">
      <c r="A309" s="7"/>
      <c r="B309">
        <f t="shared" si="79"/>
        <v>26.800000000000111</v>
      </c>
      <c r="C309">
        <f t="shared" si="64"/>
        <v>-334.13872449805569</v>
      </c>
      <c r="D309">
        <f t="shared" si="65"/>
        <v>289.372623803446</v>
      </c>
      <c r="E309" s="2">
        <f t="shared" si="66"/>
        <v>-303.87403592281589</v>
      </c>
      <c r="F309">
        <f t="shared" si="70"/>
        <v>0</v>
      </c>
      <c r="G309">
        <f t="shared" si="71"/>
        <v>-1625.1770916844225</v>
      </c>
      <c r="H309">
        <f t="shared" si="67"/>
        <v>7755.1863179323846</v>
      </c>
      <c r="I309" s="2">
        <f t="shared" si="72"/>
        <v>7923.6428115596864</v>
      </c>
      <c r="J309" s="41">
        <f t="shared" si="73"/>
        <v>419.61404303825611</v>
      </c>
      <c r="K309">
        <f t="shared" si="74"/>
        <v>2.0534694414887644</v>
      </c>
      <c r="L309">
        <f t="shared" si="75"/>
        <v>0</v>
      </c>
      <c r="M309" s="41">
        <f t="shared" si="76"/>
        <v>2.0534694414887644</v>
      </c>
      <c r="N309" s="5">
        <f t="shared" si="68"/>
        <v>6.5197587884619303E-8</v>
      </c>
      <c r="O309" s="4">
        <f>SUM($N$41:N309)*0.1+$N$8</f>
        <v>1.8169075570481266E-6</v>
      </c>
      <c r="P309" s="4">
        <f>SUM($O$41:O309)+0</f>
        <v>3.317816801343313E-4</v>
      </c>
      <c r="Q309" s="5">
        <f t="shared" si="69"/>
        <v>-3.1111652023161499E-7</v>
      </c>
      <c r="R309" s="4">
        <f>SUM($Q$41:Q309)*0.1+$T$8</f>
        <v>2.1548280288479449E-7</v>
      </c>
      <c r="S309" s="4">
        <f>SUM($R$41:R309)+0</f>
        <v>8.069934522596311E-4</v>
      </c>
      <c r="T309">
        <f t="shared" si="77"/>
        <v>1.8296409235687965E-6</v>
      </c>
      <c r="U309">
        <f t="shared" si="78"/>
        <v>8.7253510832669497E-4</v>
      </c>
      <c r="W309" s="1"/>
    </row>
    <row r="310" spans="1:23" x14ac:dyDescent="0.25">
      <c r="A310" s="7"/>
      <c r="B310">
        <f t="shared" si="79"/>
        <v>26.900000000000112</v>
      </c>
      <c r="C310">
        <f t="shared" si="64"/>
        <v>-334.13872449805569</v>
      </c>
      <c r="D310">
        <f t="shared" si="65"/>
        <v>289.372623803446</v>
      </c>
      <c r="E310" s="2">
        <f t="shared" si="66"/>
        <v>-303.87403592281589</v>
      </c>
      <c r="F310">
        <f t="shared" si="70"/>
        <v>0</v>
      </c>
      <c r="G310">
        <f t="shared" si="71"/>
        <v>-1631.2411853101107</v>
      </c>
      <c r="H310">
        <f t="shared" si="67"/>
        <v>7784.1235803127302</v>
      </c>
      <c r="I310" s="2">
        <f t="shared" si="72"/>
        <v>7953.2086429461042</v>
      </c>
      <c r="J310" s="41">
        <f t="shared" si="73"/>
        <v>419.61404303825611</v>
      </c>
      <c r="K310">
        <f t="shared" si="74"/>
        <v>2.0611316408973051</v>
      </c>
      <c r="L310">
        <f t="shared" si="75"/>
        <v>0</v>
      </c>
      <c r="M310" s="41">
        <f t="shared" si="76"/>
        <v>2.0611316408973051</v>
      </c>
      <c r="N310" s="5">
        <f t="shared" si="68"/>
        <v>6.5440862466278336E-8</v>
      </c>
      <c r="O310" s="4">
        <f>SUM($N$41:N310)*0.1+$N$8</f>
        <v>1.8234516432947544E-6</v>
      </c>
      <c r="P310" s="4">
        <f>SUM($O$41:O310)+0</f>
        <v>3.3360513177762603E-4</v>
      </c>
      <c r="Q310" s="5">
        <f t="shared" si="69"/>
        <v>-3.1227740276979269E-7</v>
      </c>
      <c r="R310" s="4">
        <f>SUM($Q$41:Q310)*0.1+$T$8</f>
        <v>1.8425506260781466E-7</v>
      </c>
      <c r="S310" s="4">
        <f>SUM($R$41:R310)+0</f>
        <v>8.0717770732223893E-4</v>
      </c>
      <c r="T310">
        <f t="shared" si="77"/>
        <v>1.832737248906932E-6</v>
      </c>
      <c r="U310">
        <f t="shared" si="78"/>
        <v>8.7340038650458201E-4</v>
      </c>
      <c r="W310" s="1"/>
    </row>
    <row r="311" spans="1:23" x14ac:dyDescent="0.25">
      <c r="A311" s="7"/>
      <c r="B311">
        <f t="shared" si="79"/>
        <v>27.000000000000114</v>
      </c>
      <c r="C311">
        <f t="shared" si="64"/>
        <v>-334.13872449805569</v>
      </c>
      <c r="D311">
        <f t="shared" si="65"/>
        <v>289.372623803446</v>
      </c>
      <c r="E311" s="2">
        <f t="shared" si="66"/>
        <v>-303.87403592281589</v>
      </c>
      <c r="F311">
        <f t="shared" si="70"/>
        <v>0</v>
      </c>
      <c r="G311">
        <f t="shared" si="71"/>
        <v>-1637.3052789357989</v>
      </c>
      <c r="H311">
        <f t="shared" si="67"/>
        <v>7813.0608426930748</v>
      </c>
      <c r="I311" s="2">
        <f t="shared" si="72"/>
        <v>7982.7744743325211</v>
      </c>
      <c r="J311" s="41">
        <f t="shared" si="73"/>
        <v>419.61404303825611</v>
      </c>
      <c r="K311">
        <f t="shared" si="74"/>
        <v>2.0687938403058452</v>
      </c>
      <c r="L311">
        <f t="shared" si="75"/>
        <v>0</v>
      </c>
      <c r="M311" s="41">
        <f t="shared" si="76"/>
        <v>2.0687938403058452</v>
      </c>
      <c r="N311" s="5">
        <f t="shared" si="68"/>
        <v>6.5684137047937368E-8</v>
      </c>
      <c r="O311" s="4">
        <f>SUM($N$41:N311)*0.1+$N$8</f>
        <v>1.8300200569995482E-6</v>
      </c>
      <c r="P311" s="4">
        <f>SUM($O$41:O311)+0</f>
        <v>3.3543515183462558E-4</v>
      </c>
      <c r="Q311" s="5">
        <f t="shared" si="69"/>
        <v>-3.1343828530797039E-7</v>
      </c>
      <c r="R311" s="4">
        <f>SUM($Q$41:Q311)*0.1+$T$8</f>
        <v>1.5291123407701789E-7</v>
      </c>
      <c r="S311" s="4">
        <f>SUM($R$41:R311)+0</f>
        <v>8.0733061855631596E-4</v>
      </c>
      <c r="T311">
        <f t="shared" si="77"/>
        <v>1.8363973574713035E-6</v>
      </c>
      <c r="U311">
        <f t="shared" si="78"/>
        <v>8.7424222544146314E-4</v>
      </c>
      <c r="W311" s="1"/>
    </row>
    <row r="312" spans="1:23" x14ac:dyDescent="0.25">
      <c r="A312" s="7"/>
      <c r="B312">
        <f t="shared" si="79"/>
        <v>27.100000000000115</v>
      </c>
      <c r="C312">
        <f t="shared" si="64"/>
        <v>-334.13872449805569</v>
      </c>
      <c r="D312">
        <f t="shared" si="65"/>
        <v>289.372623803446</v>
      </c>
      <c r="E312" s="2">
        <f t="shared" si="66"/>
        <v>-303.87403592281589</v>
      </c>
      <c r="F312">
        <f t="shared" si="70"/>
        <v>0</v>
      </c>
      <c r="G312">
        <f t="shared" si="71"/>
        <v>-1643.3693725614871</v>
      </c>
      <c r="H312">
        <f t="shared" si="67"/>
        <v>7841.9981050734204</v>
      </c>
      <c r="I312" s="2">
        <f t="shared" si="72"/>
        <v>8012.3403057189389</v>
      </c>
      <c r="J312" s="41">
        <f t="shared" si="73"/>
        <v>419.61404303825611</v>
      </c>
      <c r="K312">
        <f t="shared" si="74"/>
        <v>2.0764560397143854</v>
      </c>
      <c r="L312">
        <f t="shared" si="75"/>
        <v>0</v>
      </c>
      <c r="M312" s="41">
        <f t="shared" si="76"/>
        <v>2.0764560397143854</v>
      </c>
      <c r="N312" s="5">
        <f t="shared" si="68"/>
        <v>6.5927411629596401E-8</v>
      </c>
      <c r="O312" s="4">
        <f>SUM($N$41:N312)*0.1+$N$8</f>
        <v>1.8366127981625079E-6</v>
      </c>
      <c r="P312" s="4">
        <f>SUM($O$41:O312)+0</f>
        <v>3.3727176463278807E-4</v>
      </c>
      <c r="Q312" s="5">
        <f t="shared" si="69"/>
        <v>-3.1459916784614808E-7</v>
      </c>
      <c r="R312" s="4">
        <f>SUM($Q$41:Q312)*0.1+$T$8</f>
        <v>1.2145131729240332E-7</v>
      </c>
      <c r="S312" s="4">
        <f>SUM($R$41:R312)+0</f>
        <v>8.0745206987360837E-4</v>
      </c>
      <c r="T312">
        <f t="shared" si="77"/>
        <v>1.8406240770038777E-6</v>
      </c>
      <c r="U312">
        <f t="shared" si="78"/>
        <v>8.750606198211009E-4</v>
      </c>
      <c r="W312" s="1"/>
    </row>
    <row r="313" spans="1:23" x14ac:dyDescent="0.25">
      <c r="A313" s="7"/>
      <c r="B313">
        <f t="shared" si="79"/>
        <v>27.200000000000117</v>
      </c>
      <c r="C313">
        <f t="shared" si="64"/>
        <v>-334.13872449805569</v>
      </c>
      <c r="D313">
        <f t="shared" si="65"/>
        <v>289.372623803446</v>
      </c>
      <c r="E313" s="2">
        <f t="shared" si="66"/>
        <v>-303.87403592281589</v>
      </c>
      <c r="F313">
        <f t="shared" si="70"/>
        <v>0</v>
      </c>
      <c r="G313">
        <f t="shared" si="71"/>
        <v>-1649.4334661871753</v>
      </c>
      <c r="H313">
        <f t="shared" si="67"/>
        <v>7870.9353674537651</v>
      </c>
      <c r="I313" s="2">
        <f t="shared" si="72"/>
        <v>8041.9061371053549</v>
      </c>
      <c r="J313" s="41">
        <f t="shared" si="73"/>
        <v>419.61404303825611</v>
      </c>
      <c r="K313">
        <f t="shared" si="74"/>
        <v>2.0841182391229256</v>
      </c>
      <c r="L313">
        <f t="shared" si="75"/>
        <v>0</v>
      </c>
      <c r="M313" s="41">
        <f t="shared" si="76"/>
        <v>2.0841182391229256</v>
      </c>
      <c r="N313" s="5">
        <f t="shared" si="68"/>
        <v>6.617068621125542E-8</v>
      </c>
      <c r="O313" s="4">
        <f>SUM($N$41:N313)*0.1+$N$8</f>
        <v>1.8432298667836335E-6</v>
      </c>
      <c r="P313" s="4">
        <f>SUM($O$41:O313)+0</f>
        <v>3.3911499449957168E-4</v>
      </c>
      <c r="Q313" s="5">
        <f t="shared" si="69"/>
        <v>-3.1576005038432573E-7</v>
      </c>
      <c r="R313" s="4">
        <f>SUM($Q$41:Q313)*0.1+$T$8</f>
        <v>8.9875312253970967E-8</v>
      </c>
      <c r="S313" s="4">
        <f>SUM($R$41:R313)+0</f>
        <v>8.0754194518586236E-4</v>
      </c>
      <c r="T313">
        <f t="shared" si="77"/>
        <v>1.8454197120319161E-6</v>
      </c>
      <c r="U313">
        <f t="shared" si="78"/>
        <v>8.7585556613462869E-4</v>
      </c>
      <c r="W313" s="1"/>
    </row>
    <row r="314" spans="1:23" x14ac:dyDescent="0.25">
      <c r="A314" s="7"/>
      <c r="B314">
        <f t="shared" si="79"/>
        <v>27.300000000000118</v>
      </c>
      <c r="C314">
        <f t="shared" si="64"/>
        <v>-334.13872449805569</v>
      </c>
      <c r="D314">
        <f t="shared" si="65"/>
        <v>289.372623803446</v>
      </c>
      <c r="E314" s="2">
        <f t="shared" si="66"/>
        <v>-303.87403592281589</v>
      </c>
      <c r="F314">
        <f t="shared" si="70"/>
        <v>0</v>
      </c>
      <c r="G314">
        <f t="shared" si="71"/>
        <v>-1655.4975598128635</v>
      </c>
      <c r="H314">
        <f t="shared" si="67"/>
        <v>7899.8726298341098</v>
      </c>
      <c r="I314" s="2">
        <f t="shared" si="72"/>
        <v>8071.4719684917718</v>
      </c>
      <c r="J314" s="41">
        <f t="shared" si="73"/>
        <v>419.61404303825611</v>
      </c>
      <c r="K314">
        <f t="shared" si="74"/>
        <v>2.0917804385314658</v>
      </c>
      <c r="L314">
        <f t="shared" si="75"/>
        <v>0</v>
      </c>
      <c r="M314" s="41">
        <f t="shared" si="76"/>
        <v>2.0917804385314658</v>
      </c>
      <c r="N314" s="5">
        <f t="shared" si="68"/>
        <v>6.6413960792914453E-8</v>
      </c>
      <c r="O314" s="4">
        <f>SUM($N$41:N314)*0.1+$N$8</f>
        <v>1.849871262862925E-6</v>
      </c>
      <c r="P314" s="4">
        <f>SUM($O$41:O314)+0</f>
        <v>3.4096486576243459E-4</v>
      </c>
      <c r="Q314" s="5">
        <f t="shared" si="69"/>
        <v>-3.1692093292250342E-7</v>
      </c>
      <c r="R314" s="4">
        <f>SUM($Q$41:Q314)*0.1+$T$8</f>
        <v>5.8183218961719973E-8</v>
      </c>
      <c r="S314" s="4">
        <f>SUM($R$41:R314)+0</f>
        <v>8.0760012840482411E-4</v>
      </c>
      <c r="T314">
        <f t="shared" si="77"/>
        <v>1.8507860427761013E-6</v>
      </c>
      <c r="U314">
        <f t="shared" si="78"/>
        <v>8.766270627147461E-4</v>
      </c>
      <c r="W314" s="1"/>
    </row>
    <row r="315" spans="1:23" x14ac:dyDescent="0.25">
      <c r="A315" s="7"/>
      <c r="B315">
        <f t="shared" si="79"/>
        <v>27.400000000000119</v>
      </c>
      <c r="C315">
        <f t="shared" si="64"/>
        <v>-334.13872449805569</v>
      </c>
      <c r="D315">
        <f t="shared" si="65"/>
        <v>289.372623803446</v>
      </c>
      <c r="E315" s="2">
        <f t="shared" si="66"/>
        <v>-303.87403592281589</v>
      </c>
      <c r="F315">
        <f t="shared" si="70"/>
        <v>0</v>
      </c>
      <c r="G315">
        <f t="shared" si="71"/>
        <v>-1661.561653438552</v>
      </c>
      <c r="H315">
        <f t="shared" si="67"/>
        <v>7928.8098922144554</v>
      </c>
      <c r="I315" s="2">
        <f t="shared" si="72"/>
        <v>8101.0377998781896</v>
      </c>
      <c r="J315" s="41">
        <f t="shared" si="73"/>
        <v>419.61404303825611</v>
      </c>
      <c r="K315">
        <f t="shared" si="74"/>
        <v>2.099442637940006</v>
      </c>
      <c r="L315">
        <f t="shared" si="75"/>
        <v>0</v>
      </c>
      <c r="M315" s="41">
        <f t="shared" si="76"/>
        <v>2.099442637940006</v>
      </c>
      <c r="N315" s="5">
        <f t="shared" si="68"/>
        <v>6.6657235374573498E-8</v>
      </c>
      <c r="O315" s="4">
        <f>SUM($N$41:N315)*0.1+$N$8</f>
        <v>1.8565369864003824E-6</v>
      </c>
      <c r="P315" s="4">
        <f>SUM($O$41:O315)+0</f>
        <v>3.4282140274883498E-4</v>
      </c>
      <c r="Q315" s="5">
        <f t="shared" si="69"/>
        <v>-3.1808181546068112E-7</v>
      </c>
      <c r="R315" s="4">
        <f>SUM($Q$41:Q315)*0.1+$T$8</f>
        <v>2.6375037415652036E-8</v>
      </c>
      <c r="S315" s="4">
        <f>SUM($R$41:R315)+0</f>
        <v>8.0762650344223981E-4</v>
      </c>
      <c r="T315">
        <f t="shared" si="77"/>
        <v>1.8567243264607945E-6</v>
      </c>
      <c r="U315">
        <f t="shared" si="78"/>
        <v>8.7737510977062554E-4</v>
      </c>
      <c r="W315" s="1"/>
    </row>
    <row r="316" spans="1:23" x14ac:dyDescent="0.25">
      <c r="A316" s="7"/>
      <c r="B316">
        <f t="shared" si="79"/>
        <v>27.500000000000121</v>
      </c>
      <c r="C316">
        <f t="shared" si="64"/>
        <v>0</v>
      </c>
      <c r="D316">
        <f t="shared" si="65"/>
        <v>289.372623803446</v>
      </c>
      <c r="E316" s="2">
        <f t="shared" si="66"/>
        <v>-303.87403592281589</v>
      </c>
      <c r="F316">
        <f t="shared" si="70"/>
        <v>-17362.35742820676</v>
      </c>
      <c r="G316">
        <f t="shared" si="71"/>
        <v>8356.5359878773997</v>
      </c>
      <c r="H316">
        <f t="shared" si="67"/>
        <v>7957.7471545947301</v>
      </c>
      <c r="I316" s="2">
        <f t="shared" si="72"/>
        <v>11539.386183551993</v>
      </c>
      <c r="J316" s="41">
        <f t="shared" si="73"/>
        <v>419.61404303825611</v>
      </c>
      <c r="K316">
        <f t="shared" si="74"/>
        <v>2.9905155324382182</v>
      </c>
      <c r="L316">
        <f t="shared" si="75"/>
        <v>-11.248951794941554</v>
      </c>
      <c r="M316" s="41">
        <f t="shared" si="76"/>
        <v>19.711923615023235</v>
      </c>
      <c r="N316" s="5">
        <f t="shared" si="68"/>
        <v>-3.3524099759241208E-7</v>
      </c>
      <c r="O316" s="4">
        <f>SUM($N$41:N316)*0.1+$N$8</f>
        <v>1.8230128866411409E-6</v>
      </c>
      <c r="P316" s="4">
        <f>SUM($O$41:O316)+0</f>
        <v>3.4464441563547614E-4</v>
      </c>
      <c r="Q316" s="5">
        <f t="shared" si="69"/>
        <v>-3.1924269799885596E-7</v>
      </c>
      <c r="R316" s="4">
        <f>SUM($Q$41:Q316)*0.1+$T$8</f>
        <v>-5.5492323842345399E-9</v>
      </c>
      <c r="S316" s="4">
        <f>SUM($R$41:R316)+0</f>
        <v>8.0762095420985555E-4</v>
      </c>
      <c r="T316">
        <f t="shared" si="77"/>
        <v>1.8230213325245866E-6</v>
      </c>
      <c r="U316">
        <f t="shared" si="78"/>
        <v>8.7808392475181808E-4</v>
      </c>
      <c r="W316" s="1"/>
    </row>
    <row r="317" spans="1:23" x14ac:dyDescent="0.25">
      <c r="A317" s="7"/>
      <c r="B317">
        <f t="shared" si="79"/>
        <v>27.600000000000122</v>
      </c>
      <c r="C317">
        <f t="shared" si="64"/>
        <v>0</v>
      </c>
      <c r="D317">
        <f t="shared" si="65"/>
        <v>289.372623803446</v>
      </c>
      <c r="E317" s="2">
        <f t="shared" si="66"/>
        <v>-303.87403592281589</v>
      </c>
      <c r="F317">
        <f t="shared" si="70"/>
        <v>-17362.35742820676</v>
      </c>
      <c r="G317">
        <f t="shared" si="71"/>
        <v>8326.148584285118</v>
      </c>
      <c r="H317">
        <f t="shared" si="67"/>
        <v>7928.8098922143845</v>
      </c>
      <c r="I317" s="2">
        <f t="shared" si="72"/>
        <v>11497.424779248167</v>
      </c>
      <c r="J317" s="41">
        <f t="shared" si="73"/>
        <v>419.61404303825611</v>
      </c>
      <c r="K317">
        <f t="shared" si="74"/>
        <v>2.9796409305020792</v>
      </c>
      <c r="L317">
        <f t="shared" si="75"/>
        <v>-11.248951794941554</v>
      </c>
      <c r="M317" s="41">
        <f t="shared" si="76"/>
        <v>19.710276749185429</v>
      </c>
      <c r="N317" s="5">
        <f t="shared" si="68"/>
        <v>-3.3402193941934877E-7</v>
      </c>
      <c r="O317" s="4">
        <f>SUM($N$41:N317)*0.1+$N$8</f>
        <v>1.7896106926992062E-6</v>
      </c>
      <c r="P317" s="4">
        <f>SUM($O$41:O317)+0</f>
        <v>3.4643402632817533E-4</v>
      </c>
      <c r="Q317" s="5">
        <f t="shared" si="69"/>
        <v>-3.1808181546067826E-7</v>
      </c>
      <c r="R317" s="4">
        <f>SUM($Q$41:Q317)*0.1+$T$8</f>
        <v>-3.735741393030163E-8</v>
      </c>
      <c r="S317" s="4">
        <f>SUM($R$41:R317)+0</f>
        <v>8.0758359679592524E-4</v>
      </c>
      <c r="T317">
        <f t="shared" si="77"/>
        <v>1.7900005608375916E-6</v>
      </c>
      <c r="U317">
        <f t="shared" si="78"/>
        <v>8.7875354930253024E-4</v>
      </c>
      <c r="W317" s="1"/>
    </row>
    <row r="318" spans="1:23" x14ac:dyDescent="0.25">
      <c r="A318" s="7"/>
      <c r="B318">
        <f t="shared" si="79"/>
        <v>27.700000000000124</v>
      </c>
      <c r="C318">
        <f t="shared" si="64"/>
        <v>0</v>
      </c>
      <c r="D318">
        <f t="shared" si="65"/>
        <v>289.372623803446</v>
      </c>
      <c r="E318" s="2">
        <f t="shared" si="66"/>
        <v>-303.87403592281589</v>
      </c>
      <c r="F318">
        <f t="shared" si="70"/>
        <v>-17362.35742820676</v>
      </c>
      <c r="G318">
        <f t="shared" si="71"/>
        <v>8295.7611806928362</v>
      </c>
      <c r="H318">
        <f t="shared" si="67"/>
        <v>7899.8726298340407</v>
      </c>
      <c r="I318" s="2">
        <f t="shared" si="72"/>
        <v>11455.463374944342</v>
      </c>
      <c r="J318" s="41">
        <f t="shared" si="73"/>
        <v>419.61404303825611</v>
      </c>
      <c r="K318">
        <f t="shared" si="74"/>
        <v>2.9687663285659402</v>
      </c>
      <c r="L318">
        <f t="shared" si="75"/>
        <v>-11.248951794941554</v>
      </c>
      <c r="M318" s="41">
        <f t="shared" si="76"/>
        <v>19.708635745996816</v>
      </c>
      <c r="N318" s="5">
        <f t="shared" si="68"/>
        <v>-3.3280288124628545E-7</v>
      </c>
      <c r="O318" s="4">
        <f>SUM($N$41:N318)*0.1+$N$8</f>
        <v>1.7563304045745776E-6</v>
      </c>
      <c r="P318" s="4">
        <f>SUM($O$41:O318)+0</f>
        <v>3.4819035673274991E-4</v>
      </c>
      <c r="Q318" s="5">
        <f t="shared" si="69"/>
        <v>-3.1692093292250062E-7</v>
      </c>
      <c r="R318" s="4">
        <f>SUM($Q$41:Q318)*0.1+$T$8</f>
        <v>-6.9049507222551777E-8</v>
      </c>
      <c r="S318" s="4">
        <f>SUM($R$41:R318)+0</f>
        <v>8.075145472887027E-4</v>
      </c>
      <c r="T318">
        <f t="shared" si="77"/>
        <v>1.7576872089426993E-6</v>
      </c>
      <c r="U318">
        <f t="shared" si="78"/>
        <v>8.7938402794487806E-4</v>
      </c>
      <c r="W318" s="1"/>
    </row>
    <row r="319" spans="1:23" x14ac:dyDescent="0.25">
      <c r="A319" s="7"/>
      <c r="B319">
        <f t="shared" si="79"/>
        <v>27.800000000000125</v>
      </c>
      <c r="C319">
        <f t="shared" si="64"/>
        <v>0</v>
      </c>
      <c r="D319">
        <f t="shared" si="65"/>
        <v>289.372623803446</v>
      </c>
      <c r="E319" s="2">
        <f t="shared" si="66"/>
        <v>-303.87403592281589</v>
      </c>
      <c r="F319">
        <f t="shared" si="70"/>
        <v>-17362.35742820676</v>
      </c>
      <c r="G319">
        <f t="shared" si="71"/>
        <v>8265.3737771005544</v>
      </c>
      <c r="H319">
        <f t="shared" si="67"/>
        <v>7870.9353674536951</v>
      </c>
      <c r="I319" s="2">
        <f t="shared" si="72"/>
        <v>11413.501970640515</v>
      </c>
      <c r="J319" s="41">
        <f t="shared" si="73"/>
        <v>419.61404303825611</v>
      </c>
      <c r="K319">
        <f t="shared" si="74"/>
        <v>2.9578917266298008</v>
      </c>
      <c r="L319">
        <f t="shared" si="75"/>
        <v>-11.248951794941554</v>
      </c>
      <c r="M319" s="41">
        <f t="shared" si="76"/>
        <v>19.707000606921934</v>
      </c>
      <c r="N319" s="5">
        <f t="shared" si="68"/>
        <v>-3.3158382307322214E-7</v>
      </c>
      <c r="O319" s="4">
        <f>SUM($N$41:N319)*0.1+$N$8</f>
        <v>1.7231720222672554E-6</v>
      </c>
      <c r="P319" s="4">
        <f>SUM($O$41:O319)+0</f>
        <v>3.4991352875501718E-4</v>
      </c>
      <c r="Q319" s="5">
        <f t="shared" si="69"/>
        <v>-3.1576005038432292E-7</v>
      </c>
      <c r="R319" s="4">
        <f>SUM($Q$41:Q319)*0.1+$T$8</f>
        <v>-1.0062551226098413E-7</v>
      </c>
      <c r="S319" s="4">
        <f>SUM($R$41:R319)+0</f>
        <v>8.0741392177644173E-4</v>
      </c>
      <c r="T319">
        <f t="shared" si="77"/>
        <v>1.7261075609713342E-6</v>
      </c>
      <c r="U319">
        <f t="shared" si="78"/>
        <v>8.7997540799967947E-4</v>
      </c>
      <c r="W319" s="1"/>
    </row>
    <row r="320" spans="1:23" x14ac:dyDescent="0.25">
      <c r="A320" s="7"/>
      <c r="B320">
        <f t="shared" si="79"/>
        <v>27.900000000000126</v>
      </c>
      <c r="C320">
        <f t="shared" si="64"/>
        <v>0</v>
      </c>
      <c r="D320">
        <f t="shared" si="65"/>
        <v>289.372623803446</v>
      </c>
      <c r="E320" s="2">
        <f t="shared" si="66"/>
        <v>-303.87403592281589</v>
      </c>
      <c r="F320">
        <f t="shared" si="70"/>
        <v>-17362.35742820676</v>
      </c>
      <c r="G320">
        <f t="shared" si="71"/>
        <v>8234.9863735082727</v>
      </c>
      <c r="H320">
        <f t="shared" si="67"/>
        <v>7841.9981050733495</v>
      </c>
      <c r="I320" s="2">
        <f t="shared" si="72"/>
        <v>11371.540566336689</v>
      </c>
      <c r="J320" s="41">
        <f t="shared" si="73"/>
        <v>419.61404303825611</v>
      </c>
      <c r="K320">
        <f t="shared" si="74"/>
        <v>2.9470171246936618</v>
      </c>
      <c r="L320">
        <f t="shared" si="75"/>
        <v>-11.248951794941554</v>
      </c>
      <c r="M320" s="41">
        <f t="shared" si="76"/>
        <v>19.705371333420594</v>
      </c>
      <c r="N320" s="5">
        <f t="shared" si="68"/>
        <v>-3.3036476490015877E-7</v>
      </c>
      <c r="O320" s="4">
        <f>SUM($N$41:N320)*0.1+$N$8</f>
        <v>1.6901355457772396E-6</v>
      </c>
      <c r="P320" s="4">
        <f>SUM($O$41:O320)+0</f>
        <v>3.5160366430079441E-4</v>
      </c>
      <c r="Q320" s="5">
        <f t="shared" si="69"/>
        <v>-3.1459916784614522E-7</v>
      </c>
      <c r="R320" s="4">
        <f>SUM($Q$41:Q320)*0.1+$T$8</f>
        <v>-1.320854290455987E-7</v>
      </c>
      <c r="S320" s="4">
        <f>SUM($R$41:R320)+0</f>
        <v>8.0728183634739615E-4</v>
      </c>
      <c r="T320">
        <f t="shared" si="77"/>
        <v>1.6952889793972847E-6</v>
      </c>
      <c r="U320">
        <f t="shared" si="78"/>
        <v>8.8052773950976113E-4</v>
      </c>
      <c r="W320" s="1"/>
    </row>
    <row r="321" spans="1:23" x14ac:dyDescent="0.25">
      <c r="A321" s="7"/>
      <c r="B321">
        <f t="shared" si="79"/>
        <v>28.000000000000128</v>
      </c>
      <c r="C321">
        <f t="shared" si="64"/>
        <v>0</v>
      </c>
      <c r="D321">
        <f t="shared" si="65"/>
        <v>289.372623803446</v>
      </c>
      <c r="E321" s="2">
        <f t="shared" si="66"/>
        <v>-303.87403592281589</v>
      </c>
      <c r="F321">
        <f t="shared" si="70"/>
        <v>-17362.35742820676</v>
      </c>
      <c r="G321">
        <f t="shared" si="71"/>
        <v>8204.5989699159909</v>
      </c>
      <c r="H321">
        <f t="shared" si="67"/>
        <v>7813.0608426930057</v>
      </c>
      <c r="I321" s="2">
        <f t="shared" si="72"/>
        <v>11329.579162032864</v>
      </c>
      <c r="J321" s="41">
        <f t="shared" si="73"/>
        <v>419.61404303825611</v>
      </c>
      <c r="K321">
        <f t="shared" si="74"/>
        <v>2.9361425227575229</v>
      </c>
      <c r="L321">
        <f t="shared" si="75"/>
        <v>-11.248951794941554</v>
      </c>
      <c r="M321" s="41">
        <f t="shared" si="76"/>
        <v>19.703747926947841</v>
      </c>
      <c r="N321" s="5">
        <f t="shared" si="68"/>
        <v>-3.2914570672709546E-7</v>
      </c>
      <c r="O321" s="4">
        <f>SUM($N$41:N321)*0.1+$N$8</f>
        <v>1.6572209751045302E-6</v>
      </c>
      <c r="P321" s="4">
        <f>SUM($O$41:O321)+0</f>
        <v>3.5326088527589896E-4</v>
      </c>
      <c r="Q321" s="5">
        <f t="shared" si="69"/>
        <v>-3.1343828530796758E-7</v>
      </c>
      <c r="R321" s="4">
        <f>SUM($Q$41:Q321)*0.1+$T$8</f>
        <v>-1.6342925757639547E-7</v>
      </c>
      <c r="S321" s="4">
        <f>SUM($R$41:R321)+0</f>
        <v>8.0711840708981976E-4</v>
      </c>
      <c r="T321">
        <f t="shared" si="77"/>
        <v>1.6652598843899356E-6</v>
      </c>
      <c r="U321">
        <f t="shared" si="78"/>
        <v>8.8104107516569273E-4</v>
      </c>
      <c r="W321" s="1"/>
    </row>
    <row r="322" spans="1:23" x14ac:dyDescent="0.25">
      <c r="A322" s="7"/>
      <c r="B322">
        <f t="shared" si="79"/>
        <v>28.100000000000129</v>
      </c>
      <c r="C322">
        <f t="shared" si="64"/>
        <v>0</v>
      </c>
      <c r="D322">
        <f t="shared" si="65"/>
        <v>289.372623803446</v>
      </c>
      <c r="E322" s="2">
        <f t="shared" si="66"/>
        <v>-303.87403592281589</v>
      </c>
      <c r="F322">
        <f t="shared" si="70"/>
        <v>-17362.35742820676</v>
      </c>
      <c r="G322">
        <f t="shared" si="71"/>
        <v>8174.2115663237082</v>
      </c>
      <c r="H322">
        <f t="shared" si="67"/>
        <v>7784.1235803126601</v>
      </c>
      <c r="I322" s="2">
        <f t="shared" si="72"/>
        <v>11287.617757729036</v>
      </c>
      <c r="J322" s="41">
        <f t="shared" si="73"/>
        <v>419.61404303825611</v>
      </c>
      <c r="K322">
        <f t="shared" si="74"/>
        <v>2.9252679208213834</v>
      </c>
      <c r="L322">
        <f t="shared" si="75"/>
        <v>-11.248951794941554</v>
      </c>
      <c r="M322" s="41">
        <f t="shared" si="76"/>
        <v>19.702130388953961</v>
      </c>
      <c r="N322" s="5">
        <f t="shared" si="68"/>
        <v>-3.2792664855403209E-7</v>
      </c>
      <c r="O322" s="4">
        <f>SUM($N$41:N322)*0.1+$N$8</f>
        <v>1.6244283102491268E-6</v>
      </c>
      <c r="P322" s="4">
        <f>SUM($O$41:O322)+0</f>
        <v>3.5488531358614808E-4</v>
      </c>
      <c r="Q322" s="5">
        <f t="shared" si="69"/>
        <v>-3.1227740276978988E-7</v>
      </c>
      <c r="R322" s="4">
        <f>SUM($Q$41:Q322)*0.1+$T$8</f>
        <v>-1.9465699785337445E-7</v>
      </c>
      <c r="S322" s="4">
        <f>SUM($R$41:R322)+0</f>
        <v>8.0692375009196638E-4</v>
      </c>
      <c r="T322">
        <f t="shared" si="77"/>
        <v>1.6360497186675357E-6</v>
      </c>
      <c r="U322">
        <f t="shared" si="78"/>
        <v>8.8151547023385861E-4</v>
      </c>
      <c r="W322" s="1"/>
    </row>
    <row r="323" spans="1:23" x14ac:dyDescent="0.25">
      <c r="A323" s="7"/>
      <c r="B323">
        <f t="shared" si="79"/>
        <v>28.200000000000131</v>
      </c>
      <c r="C323">
        <f t="shared" si="64"/>
        <v>0</v>
      </c>
      <c r="D323">
        <f t="shared" si="65"/>
        <v>289.372623803446</v>
      </c>
      <c r="E323" s="2">
        <f t="shared" si="66"/>
        <v>-303.87403592281589</v>
      </c>
      <c r="F323">
        <f t="shared" si="70"/>
        <v>-17362.35742820676</v>
      </c>
      <c r="G323">
        <f t="shared" si="71"/>
        <v>8143.8241627314264</v>
      </c>
      <c r="H323">
        <f t="shared" si="67"/>
        <v>7755.1863179323145</v>
      </c>
      <c r="I323" s="2">
        <f t="shared" si="72"/>
        <v>11245.656353425211</v>
      </c>
      <c r="J323" s="41">
        <f t="shared" si="73"/>
        <v>419.61404303825611</v>
      </c>
      <c r="K323">
        <f t="shared" si="74"/>
        <v>2.9143933188852444</v>
      </c>
      <c r="L323">
        <f t="shared" si="75"/>
        <v>-11.248951794941554</v>
      </c>
      <c r="M323" s="41">
        <f t="shared" si="76"/>
        <v>19.700518720884467</v>
      </c>
      <c r="N323" s="5">
        <f t="shared" si="68"/>
        <v>-3.2670759038096878E-7</v>
      </c>
      <c r="O323" s="4">
        <f>SUM($N$41:N323)*0.1+$N$8</f>
        <v>1.5917575512110298E-6</v>
      </c>
      <c r="P323" s="4">
        <f>SUM($O$41:O323)+0</f>
        <v>3.5647707113735909E-4</v>
      </c>
      <c r="Q323" s="5">
        <f t="shared" si="69"/>
        <v>-3.1111652023161218E-7</v>
      </c>
      <c r="R323" s="4">
        <f>SUM($Q$41:Q323)*0.1+$T$8</f>
        <v>-2.2576864987653565E-7</v>
      </c>
      <c r="S323" s="4">
        <f>SUM($R$41:R323)+0</f>
        <v>8.0669798144208981E-4</v>
      </c>
      <c r="T323">
        <f t="shared" si="77"/>
        <v>1.6076888956214159E-6</v>
      </c>
      <c r="U323">
        <f t="shared" si="78"/>
        <v>8.8195098248678881E-4</v>
      </c>
      <c r="W323" s="1"/>
    </row>
    <row r="324" spans="1:23" x14ac:dyDescent="0.25">
      <c r="A324" s="7"/>
      <c r="B324">
        <f t="shared" si="79"/>
        <v>28.300000000000132</v>
      </c>
      <c r="C324">
        <f t="shared" si="64"/>
        <v>0</v>
      </c>
      <c r="D324">
        <f t="shared" si="65"/>
        <v>289.372623803446</v>
      </c>
      <c r="E324" s="2">
        <f t="shared" si="66"/>
        <v>-303.87403592281589</v>
      </c>
      <c r="F324">
        <f t="shared" si="70"/>
        <v>-17362.35742820676</v>
      </c>
      <c r="G324">
        <f t="shared" si="71"/>
        <v>8113.4367591391447</v>
      </c>
      <c r="H324">
        <f t="shared" si="67"/>
        <v>7726.2490555519707</v>
      </c>
      <c r="I324" s="2">
        <f t="shared" si="72"/>
        <v>11203.694949121385</v>
      </c>
      <c r="J324" s="41">
        <f t="shared" si="73"/>
        <v>419.61404303825611</v>
      </c>
      <c r="K324">
        <f t="shared" si="74"/>
        <v>2.9035187169491055</v>
      </c>
      <c r="L324">
        <f t="shared" si="75"/>
        <v>-11.248951794941554</v>
      </c>
      <c r="M324" s="41">
        <f t="shared" si="76"/>
        <v>19.698912924180114</v>
      </c>
      <c r="N324" s="5">
        <f t="shared" si="68"/>
        <v>-3.2548853220790541E-7</v>
      </c>
      <c r="O324" s="4">
        <f>SUM($N$41:N324)*0.1+$N$8</f>
        <v>1.5592086979902395E-6</v>
      </c>
      <c r="P324" s="4">
        <f>SUM($O$41:O324)+0</f>
        <v>3.5803627983534934E-4</v>
      </c>
      <c r="Q324" s="5">
        <f t="shared" si="69"/>
        <v>-3.0995563769343454E-7</v>
      </c>
      <c r="R324" s="4">
        <f>SUM($Q$41:Q324)*0.1+$T$8</f>
        <v>-2.5676421364587905E-7</v>
      </c>
      <c r="S324" s="4">
        <f>SUM($R$41:R324)+0</f>
        <v>8.0644121722844397E-4</v>
      </c>
      <c r="T324">
        <f t="shared" si="77"/>
        <v>1.580208728395589E-6</v>
      </c>
      <c r="U324">
        <f t="shared" si="78"/>
        <v>8.8234767213566723E-4</v>
      </c>
      <c r="W324" s="1"/>
    </row>
    <row r="325" spans="1:23" x14ac:dyDescent="0.25">
      <c r="A325" s="7"/>
      <c r="B325">
        <f t="shared" si="79"/>
        <v>28.400000000000134</v>
      </c>
      <c r="C325">
        <f t="shared" si="64"/>
        <v>0</v>
      </c>
      <c r="D325">
        <f t="shared" si="65"/>
        <v>289.372623803446</v>
      </c>
      <c r="E325" s="2">
        <f t="shared" si="66"/>
        <v>-303.87403592281589</v>
      </c>
      <c r="F325">
        <f t="shared" si="70"/>
        <v>-17362.35742820676</v>
      </c>
      <c r="G325">
        <f t="shared" si="71"/>
        <v>8083.049355546862</v>
      </c>
      <c r="H325">
        <f t="shared" si="67"/>
        <v>7697.3117931716251</v>
      </c>
      <c r="I325" s="2">
        <f t="shared" si="72"/>
        <v>11161.733544817558</v>
      </c>
      <c r="J325" s="41">
        <f t="shared" si="73"/>
        <v>419.61404303825611</v>
      </c>
      <c r="K325">
        <f t="shared" si="74"/>
        <v>2.892644115012966</v>
      </c>
      <c r="L325">
        <f t="shared" si="75"/>
        <v>-11.248951794941554</v>
      </c>
      <c r="M325" s="41">
        <f t="shared" si="76"/>
        <v>19.697313000276857</v>
      </c>
      <c r="N325" s="5">
        <f t="shared" si="68"/>
        <v>-3.2426947403484204E-7</v>
      </c>
      <c r="O325" s="4">
        <f>SUM($N$41:N325)*0.1+$N$8</f>
        <v>1.5267817505867552E-6</v>
      </c>
      <c r="P325" s="4">
        <f>SUM($O$41:O325)+0</f>
        <v>3.5956306158593608E-4</v>
      </c>
      <c r="Q325" s="5">
        <f t="shared" si="69"/>
        <v>-3.0879475515525684E-7</v>
      </c>
      <c r="R325" s="4">
        <f>SUM($Q$41:Q325)*0.1+$T$8</f>
        <v>-2.8764368916140466E-7</v>
      </c>
      <c r="S325" s="4">
        <f>SUM($R$41:R325)+0</f>
        <v>8.0615357353928257E-4</v>
      </c>
      <c r="T325">
        <f t="shared" si="77"/>
        <v>1.553641337580569E-6</v>
      </c>
      <c r="U325">
        <f t="shared" si="78"/>
        <v>8.8270560176494128E-4</v>
      </c>
      <c r="W325" s="1"/>
    </row>
    <row r="326" spans="1:23" x14ac:dyDescent="0.25">
      <c r="A326" s="7"/>
      <c r="B326">
        <f t="shared" si="79"/>
        <v>28.500000000000135</v>
      </c>
      <c r="C326">
        <f t="shared" si="64"/>
        <v>0</v>
      </c>
      <c r="D326">
        <f t="shared" si="65"/>
        <v>289.372623803446</v>
      </c>
      <c r="E326" s="2">
        <f t="shared" si="66"/>
        <v>-303.87403592281589</v>
      </c>
      <c r="F326">
        <f t="shared" si="70"/>
        <v>-17362.35742820676</v>
      </c>
      <c r="G326">
        <f t="shared" si="71"/>
        <v>8052.6619519545802</v>
      </c>
      <c r="H326">
        <f t="shared" si="67"/>
        <v>7668.3745307912795</v>
      </c>
      <c r="I326" s="2">
        <f t="shared" si="72"/>
        <v>11119.772140513731</v>
      </c>
      <c r="J326" s="41">
        <f t="shared" si="73"/>
        <v>419.61404303825611</v>
      </c>
      <c r="K326">
        <f t="shared" si="74"/>
        <v>2.8817695130768266</v>
      </c>
      <c r="L326">
        <f t="shared" si="75"/>
        <v>-11.248951794941554</v>
      </c>
      <c r="M326" s="41">
        <f t="shared" si="76"/>
        <v>19.69571895060588</v>
      </c>
      <c r="N326" s="5">
        <f t="shared" si="68"/>
        <v>-3.2305041586177873E-7</v>
      </c>
      <c r="O326" s="4">
        <f>SUM($N$41:N326)*0.1+$N$8</f>
        <v>1.4944767090005772E-6</v>
      </c>
      <c r="P326" s="4">
        <f>SUM($O$41:O326)+0</f>
        <v>3.6105753829493664E-4</v>
      </c>
      <c r="Q326" s="5">
        <f t="shared" si="69"/>
        <v>-3.0763387261707915E-7</v>
      </c>
      <c r="R326" s="4">
        <f>SUM($Q$41:Q326)*0.1+$T$8</f>
        <v>-3.1840707642311248E-7</v>
      </c>
      <c r="S326" s="4">
        <f>SUM($R$41:R326)+0</f>
        <v>8.0583516646285942E-4</v>
      </c>
      <c r="T326">
        <f t="shared" si="77"/>
        <v>1.5280195352355642E-6</v>
      </c>
      <c r="U326">
        <f t="shared" si="78"/>
        <v>8.8302483626896016E-4</v>
      </c>
      <c r="W326" s="1"/>
    </row>
    <row r="327" spans="1:23" x14ac:dyDescent="0.25">
      <c r="A327" s="7"/>
      <c r="B327">
        <f t="shared" si="79"/>
        <v>28.600000000000136</v>
      </c>
      <c r="C327">
        <f t="shared" si="64"/>
        <v>0</v>
      </c>
      <c r="D327">
        <f t="shared" si="65"/>
        <v>289.372623803446</v>
      </c>
      <c r="E327" s="2">
        <f t="shared" si="66"/>
        <v>-303.87403592281589</v>
      </c>
      <c r="F327">
        <f t="shared" si="70"/>
        <v>-17362.35742820676</v>
      </c>
      <c r="G327">
        <f t="shared" si="71"/>
        <v>8022.2745483622984</v>
      </c>
      <c r="H327">
        <f t="shared" si="67"/>
        <v>7639.4372684109339</v>
      </c>
      <c r="I327" s="2">
        <f t="shared" si="72"/>
        <v>11077.810736209905</v>
      </c>
      <c r="J327" s="41">
        <f t="shared" si="73"/>
        <v>419.61404303825611</v>
      </c>
      <c r="K327">
        <f t="shared" si="74"/>
        <v>2.8708949111406872</v>
      </c>
      <c r="L327">
        <f t="shared" si="75"/>
        <v>-11.248951794941554</v>
      </c>
      <c r="M327" s="41">
        <f t="shared" si="76"/>
        <v>19.694130776593568</v>
      </c>
      <c r="N327" s="5">
        <f t="shared" si="68"/>
        <v>-3.2183135768871541E-7</v>
      </c>
      <c r="O327" s="4">
        <f>SUM($N$41:N327)*0.1+$N$8</f>
        <v>1.4622935732317057E-6</v>
      </c>
      <c r="P327" s="4">
        <f>SUM($O$41:O327)+0</f>
        <v>3.6251983186816837E-4</v>
      </c>
      <c r="Q327" s="5">
        <f t="shared" si="69"/>
        <v>-3.0647299007890145E-7</v>
      </c>
      <c r="R327" s="4">
        <f>SUM($Q$41:Q327)*0.1+$T$8</f>
        <v>-3.490543754310025E-7</v>
      </c>
      <c r="S327" s="4">
        <f>SUM($R$41:R327)+0</f>
        <v>8.0548611208742843E-4</v>
      </c>
      <c r="T327">
        <f t="shared" si="77"/>
        <v>1.503376683111148E-6</v>
      </c>
      <c r="U327">
        <f t="shared" si="78"/>
        <v>8.8330544279057084E-4</v>
      </c>
      <c r="W327" s="1"/>
    </row>
    <row r="328" spans="1:23" x14ac:dyDescent="0.25">
      <c r="A328" s="7"/>
      <c r="B328">
        <f t="shared" si="79"/>
        <v>28.700000000000138</v>
      </c>
      <c r="C328">
        <f t="shared" si="64"/>
        <v>0</v>
      </c>
      <c r="D328">
        <f t="shared" si="65"/>
        <v>289.372623803446</v>
      </c>
      <c r="E328" s="2">
        <f t="shared" si="66"/>
        <v>-303.87403592281589</v>
      </c>
      <c r="F328">
        <f t="shared" si="70"/>
        <v>-17362.35742820676</v>
      </c>
      <c r="G328">
        <f t="shared" si="71"/>
        <v>7991.8871447700167</v>
      </c>
      <c r="H328">
        <f t="shared" si="67"/>
        <v>7610.5000060305911</v>
      </c>
      <c r="I328" s="2">
        <f t="shared" si="72"/>
        <v>11035.84933190608</v>
      </c>
      <c r="J328" s="41">
        <f t="shared" si="73"/>
        <v>419.61404303825611</v>
      </c>
      <c r="K328">
        <f t="shared" si="74"/>
        <v>2.8600203092045482</v>
      </c>
      <c r="L328">
        <f t="shared" si="75"/>
        <v>-11.248951794941554</v>
      </c>
      <c r="M328" s="41">
        <f t="shared" si="76"/>
        <v>19.692548479661514</v>
      </c>
      <c r="N328" s="5">
        <f t="shared" si="68"/>
        <v>-3.206122995156521E-7</v>
      </c>
      <c r="O328" s="4">
        <f>SUM($N$41:N328)*0.1+$N$8</f>
        <v>1.4302323432801405E-6</v>
      </c>
      <c r="P328" s="4">
        <f>SUM($O$41:O328)+0</f>
        <v>3.6395006421144853E-4</v>
      </c>
      <c r="Q328" s="5">
        <f t="shared" si="69"/>
        <v>-3.0531210754072386E-7</v>
      </c>
      <c r="R328" s="4">
        <f>SUM($Q$41:Q328)*0.1+$T$8</f>
        <v>-3.7958558618507474E-7</v>
      </c>
      <c r="S328" s="4">
        <f>SUM($R$41:R328)+0</f>
        <v>8.051065265012433E-4</v>
      </c>
      <c r="T328">
        <f t="shared" si="77"/>
        <v>1.4797465232275657E-6</v>
      </c>
      <c r="U328">
        <f t="shared" si="78"/>
        <v>8.8354749066160254E-4</v>
      </c>
      <c r="W328" s="1"/>
    </row>
    <row r="329" spans="1:23" x14ac:dyDescent="0.25">
      <c r="A329" s="7"/>
      <c r="B329">
        <f t="shared" si="79"/>
        <v>28.800000000000139</v>
      </c>
      <c r="C329">
        <f t="shared" si="64"/>
        <v>0</v>
      </c>
      <c r="D329">
        <f t="shared" si="65"/>
        <v>289.372623803446</v>
      </c>
      <c r="E329" s="2">
        <f t="shared" si="66"/>
        <v>-303.87403592281589</v>
      </c>
      <c r="F329">
        <f t="shared" si="70"/>
        <v>-17362.35742820676</v>
      </c>
      <c r="G329">
        <f t="shared" si="71"/>
        <v>7961.4997411777349</v>
      </c>
      <c r="H329">
        <f t="shared" si="67"/>
        <v>7581.5627436502455</v>
      </c>
      <c r="I329" s="2">
        <f t="shared" si="72"/>
        <v>10993.887927602253</v>
      </c>
      <c r="J329" s="41">
        <f t="shared" si="73"/>
        <v>419.61404303825611</v>
      </c>
      <c r="K329">
        <f t="shared" si="74"/>
        <v>2.8491457072684088</v>
      </c>
      <c r="L329">
        <f t="shared" si="75"/>
        <v>-11.248951794941554</v>
      </c>
      <c r="M329" s="41">
        <f t="shared" si="76"/>
        <v>19.690972061226496</v>
      </c>
      <c r="N329" s="5">
        <f t="shared" si="68"/>
        <v>-3.1939324134258873E-7</v>
      </c>
      <c r="O329" s="4">
        <f>SUM($N$41:N329)*0.1+$N$8</f>
        <v>1.3982930191458817E-6</v>
      </c>
      <c r="P329" s="4">
        <f>SUM($O$41:O329)+0</f>
        <v>3.6534835723059443E-4</v>
      </c>
      <c r="Q329" s="5">
        <f t="shared" si="69"/>
        <v>-3.0415122500254616E-7</v>
      </c>
      <c r="R329" s="4">
        <f>SUM($Q$41:Q329)*0.1+$T$8</f>
        <v>-4.1000070868533004E-7</v>
      </c>
      <c r="S329" s="4">
        <f>SUM($R$41:R329)+0</f>
        <v>8.0469652579255797E-4</v>
      </c>
      <c r="T329">
        <f t="shared" si="77"/>
        <v>1.4571629793933753E-6</v>
      </c>
      <c r="U329">
        <f t="shared" si="78"/>
        <v>8.8375105134517779E-4</v>
      </c>
      <c r="W329" s="1"/>
    </row>
    <row r="330" spans="1:23" x14ac:dyDescent="0.25">
      <c r="A330" s="7"/>
      <c r="B330">
        <f t="shared" si="79"/>
        <v>28.900000000000141</v>
      </c>
      <c r="C330">
        <f t="shared" si="64"/>
        <v>0</v>
      </c>
      <c r="D330">
        <f t="shared" si="65"/>
        <v>289.372623803446</v>
      </c>
      <c r="E330" s="2">
        <f t="shared" si="66"/>
        <v>-303.87403592281589</v>
      </c>
      <c r="F330">
        <f t="shared" si="70"/>
        <v>-17362.35742820676</v>
      </c>
      <c r="G330">
        <f t="shared" si="71"/>
        <v>7931.1123375854522</v>
      </c>
      <c r="H330">
        <f t="shared" si="67"/>
        <v>7552.6254812698999</v>
      </c>
      <c r="I330" s="2">
        <f t="shared" si="72"/>
        <v>10951.926523298427</v>
      </c>
      <c r="J330" s="41">
        <f t="shared" si="73"/>
        <v>419.61404303825611</v>
      </c>
      <c r="K330">
        <f t="shared" si="74"/>
        <v>2.8382711053322698</v>
      </c>
      <c r="L330">
        <f t="shared" si="75"/>
        <v>-11.248951794941554</v>
      </c>
      <c r="M330" s="41">
        <f t="shared" si="76"/>
        <v>19.689401522700496</v>
      </c>
      <c r="N330" s="5">
        <f t="shared" si="68"/>
        <v>-3.1817418316952536E-7</v>
      </c>
      <c r="O330" s="4">
        <f>SUM($N$41:N330)*0.1+$N$8</f>
        <v>1.3664756008289293E-6</v>
      </c>
      <c r="P330" s="4">
        <f>SUM($O$41:O330)+0</f>
        <v>3.6671483283142337E-4</v>
      </c>
      <c r="Q330" s="5">
        <f t="shared" si="69"/>
        <v>-3.0299034246436846E-7</v>
      </c>
      <c r="R330" s="4">
        <f>SUM($Q$41:Q330)*0.1+$T$8</f>
        <v>-4.4029974293176669E-7</v>
      </c>
      <c r="S330" s="4">
        <f>SUM($R$41:R330)+0</f>
        <v>8.0425622604962622E-4</v>
      </c>
      <c r="T330">
        <f t="shared" si="77"/>
        <v>1.4356599288433744E-6</v>
      </c>
      <c r="U330">
        <f t="shared" si="78"/>
        <v>8.83916198379782E-4</v>
      </c>
      <c r="W330" s="1"/>
    </row>
    <row r="331" spans="1:23" x14ac:dyDescent="0.25">
      <c r="A331" s="7"/>
      <c r="B331">
        <f t="shared" si="79"/>
        <v>29.000000000000142</v>
      </c>
      <c r="C331">
        <f t="shared" si="64"/>
        <v>0</v>
      </c>
      <c r="D331">
        <f t="shared" si="65"/>
        <v>289.372623803446</v>
      </c>
      <c r="E331" s="2">
        <f t="shared" si="66"/>
        <v>-303.87403592281589</v>
      </c>
      <c r="F331">
        <f t="shared" si="70"/>
        <v>-17362.35742820676</v>
      </c>
      <c r="G331">
        <f t="shared" si="71"/>
        <v>7900.7249339931705</v>
      </c>
      <c r="H331">
        <f t="shared" si="67"/>
        <v>7523.6882188895552</v>
      </c>
      <c r="I331" s="2">
        <f t="shared" si="72"/>
        <v>10909.965118994602</v>
      </c>
      <c r="J331" s="41">
        <f t="shared" si="73"/>
        <v>419.61404303825611</v>
      </c>
      <c r="K331">
        <f t="shared" si="74"/>
        <v>2.8273965033961308</v>
      </c>
      <c r="L331">
        <f t="shared" si="75"/>
        <v>-11.248951794941554</v>
      </c>
      <c r="M331" s="41">
        <f t="shared" si="76"/>
        <v>19.687836865490663</v>
      </c>
      <c r="N331" s="5">
        <f t="shared" si="68"/>
        <v>-3.1695512499646205E-7</v>
      </c>
      <c r="O331" s="4">
        <f>SUM($N$41:N331)*0.1+$N$8</f>
        <v>1.3347800883292829E-6</v>
      </c>
      <c r="P331" s="4">
        <f>SUM($O$41:O331)+0</f>
        <v>3.6804961291975267E-4</v>
      </c>
      <c r="Q331" s="5">
        <f t="shared" si="69"/>
        <v>-3.0182945992619076E-7</v>
      </c>
      <c r="R331" s="4">
        <f>SUM($Q$41:Q331)*0.1+$T$8</f>
        <v>-4.7048268892438556E-7</v>
      </c>
      <c r="S331" s="4">
        <f>SUM($R$41:R331)+0</f>
        <v>8.0378574336070188E-4</v>
      </c>
      <c r="T331">
        <f t="shared" si="77"/>
        <v>1.4152709439460163E-6</v>
      </c>
      <c r="U331">
        <f t="shared" si="78"/>
        <v>8.8404300732503732E-4</v>
      </c>
      <c r="W331" s="1"/>
    </row>
    <row r="332" spans="1:23" x14ac:dyDescent="0.25">
      <c r="A332" s="7"/>
      <c r="B332">
        <f t="shared" si="79"/>
        <v>29.100000000000144</v>
      </c>
      <c r="C332">
        <f t="shared" si="64"/>
        <v>0</v>
      </c>
      <c r="D332">
        <f t="shared" si="65"/>
        <v>289.372623803446</v>
      </c>
      <c r="E332" s="2">
        <f t="shared" si="66"/>
        <v>-303.87403592281589</v>
      </c>
      <c r="F332">
        <f t="shared" si="70"/>
        <v>-17362.35742820676</v>
      </c>
      <c r="G332">
        <f t="shared" si="71"/>
        <v>7870.3375304008878</v>
      </c>
      <c r="H332">
        <f t="shared" si="67"/>
        <v>7494.7509565092096</v>
      </c>
      <c r="I332" s="2">
        <f t="shared" si="72"/>
        <v>10868.003714690774</v>
      </c>
      <c r="J332" s="41">
        <f t="shared" si="73"/>
        <v>419.61404303825611</v>
      </c>
      <c r="K332">
        <f t="shared" si="74"/>
        <v>2.8165219014599914</v>
      </c>
      <c r="L332">
        <f t="shared" si="75"/>
        <v>-11.248951794941554</v>
      </c>
      <c r="M332" s="41">
        <f t="shared" si="76"/>
        <v>19.68627809099933</v>
      </c>
      <c r="N332" s="5">
        <f t="shared" si="68"/>
        <v>-3.1573606682339868E-7</v>
      </c>
      <c r="O332" s="4">
        <f>SUM($N$41:N332)*0.1+$N$8</f>
        <v>1.3032064816469432E-6</v>
      </c>
      <c r="P332" s="4">
        <f>SUM($O$41:O332)+0</f>
        <v>3.6935281940139963E-4</v>
      </c>
      <c r="Q332" s="5">
        <f t="shared" si="69"/>
        <v>-3.0066857738801307E-7</v>
      </c>
      <c r="R332" s="4">
        <f>SUM($Q$41:Q332)*0.1+$T$8</f>
        <v>-5.0054954666318748E-7</v>
      </c>
      <c r="S332" s="4">
        <f>SUM($R$41:R332)+0</f>
        <v>8.0328519381403865E-4</v>
      </c>
      <c r="T332">
        <f t="shared" si="77"/>
        <v>1.3960290048818208E-6</v>
      </c>
      <c r="U332">
        <f t="shared" si="78"/>
        <v>8.8413155570911536E-4</v>
      </c>
      <c r="W332" s="1"/>
    </row>
    <row r="333" spans="1:23" x14ac:dyDescent="0.25">
      <c r="A333" s="7"/>
      <c r="B333">
        <f t="shared" si="79"/>
        <v>29.200000000000145</v>
      </c>
      <c r="C333">
        <f t="shared" si="64"/>
        <v>0</v>
      </c>
      <c r="D333">
        <f t="shared" si="65"/>
        <v>289.372623803446</v>
      </c>
      <c r="E333" s="2">
        <f t="shared" si="66"/>
        <v>-303.87403592281589</v>
      </c>
      <c r="F333">
        <f t="shared" si="70"/>
        <v>-17362.35742820676</v>
      </c>
      <c r="G333">
        <f t="shared" si="71"/>
        <v>7839.950126808606</v>
      </c>
      <c r="H333">
        <f t="shared" si="67"/>
        <v>7465.813694128864</v>
      </c>
      <c r="I333" s="2">
        <f t="shared" si="72"/>
        <v>10826.042310386947</v>
      </c>
      <c r="J333" s="41">
        <f t="shared" si="73"/>
        <v>419.61404303825611</v>
      </c>
      <c r="K333">
        <f t="shared" si="74"/>
        <v>2.8056472995238519</v>
      </c>
      <c r="L333">
        <f t="shared" si="75"/>
        <v>-11.248951794941554</v>
      </c>
      <c r="M333" s="41">
        <f t="shared" si="76"/>
        <v>19.684725200624008</v>
      </c>
      <c r="N333" s="5">
        <f t="shared" si="68"/>
        <v>-3.1451700865033537E-7</v>
      </c>
      <c r="O333" s="4">
        <f>SUM($N$41:N333)*0.1+$N$8</f>
        <v>1.2717547807819096E-6</v>
      </c>
      <c r="P333" s="4">
        <f>SUM($O$41:O333)+0</f>
        <v>3.7062457418218152E-4</v>
      </c>
      <c r="Q333" s="5">
        <f t="shared" si="69"/>
        <v>-2.9950769484983537E-7</v>
      </c>
      <c r="R333" s="4">
        <f>SUM($Q$41:Q333)*0.1+$T$8</f>
        <v>-5.3050031614817076E-7</v>
      </c>
      <c r="S333" s="4">
        <f>SUM($R$41:R333)+0</f>
        <v>8.0275469349789044E-4</v>
      </c>
      <c r="T333">
        <f t="shared" si="77"/>
        <v>1.377966185316226E-6</v>
      </c>
      <c r="U333">
        <f t="shared" si="78"/>
        <v>8.8418192297774073E-4</v>
      </c>
      <c r="W333" s="1"/>
    </row>
    <row r="334" spans="1:23" x14ac:dyDescent="0.25">
      <c r="A334" s="7"/>
      <c r="B334">
        <f t="shared" si="79"/>
        <v>29.300000000000146</v>
      </c>
      <c r="C334">
        <f t="shared" si="64"/>
        <v>0</v>
      </c>
      <c r="D334">
        <f t="shared" si="65"/>
        <v>289.372623803446</v>
      </c>
      <c r="E334" s="2">
        <f t="shared" si="66"/>
        <v>-303.87403592281589</v>
      </c>
      <c r="F334">
        <f t="shared" si="70"/>
        <v>-17362.35742820676</v>
      </c>
      <c r="G334">
        <f t="shared" si="71"/>
        <v>7809.5627232163242</v>
      </c>
      <c r="H334">
        <f t="shared" si="67"/>
        <v>7436.8764317485202</v>
      </c>
      <c r="I334" s="2">
        <f t="shared" si="72"/>
        <v>10784.080906083122</v>
      </c>
      <c r="J334" s="41">
        <f t="shared" si="73"/>
        <v>419.61404303825611</v>
      </c>
      <c r="K334">
        <f t="shared" si="74"/>
        <v>2.794772697587713</v>
      </c>
      <c r="L334">
        <f t="shared" si="75"/>
        <v>-11.248951794941554</v>
      </c>
      <c r="M334" s="41">
        <f t="shared" si="76"/>
        <v>19.683178195757364</v>
      </c>
      <c r="N334" s="5">
        <f t="shared" si="68"/>
        <v>-3.1329795047727205E-7</v>
      </c>
      <c r="O334" s="4">
        <f>SUM($N$41:N334)*0.1+$N$8</f>
        <v>1.2404249857341824E-6</v>
      </c>
      <c r="P334" s="4">
        <f>SUM($O$41:O334)+0</f>
        <v>3.7186499916791568E-4</v>
      </c>
      <c r="Q334" s="5">
        <f t="shared" si="69"/>
        <v>-2.9834681231165772E-7</v>
      </c>
      <c r="R334" s="4">
        <f>SUM($Q$41:Q334)*0.1+$T$8</f>
        <v>-5.603349973793371E-7</v>
      </c>
      <c r="S334" s="4">
        <f>SUM($R$41:R334)+0</f>
        <v>8.0219435850051107E-4</v>
      </c>
      <c r="T334">
        <f t="shared" si="77"/>
        <v>1.36111331435768E-6</v>
      </c>
      <c r="U334">
        <f t="shared" si="78"/>
        <v>8.8419419044472372E-4</v>
      </c>
      <c r="W334" s="1"/>
    </row>
    <row r="335" spans="1:23" x14ac:dyDescent="0.25">
      <c r="A335" s="7"/>
      <c r="B335">
        <f t="shared" si="79"/>
        <v>29.400000000000148</v>
      </c>
      <c r="C335">
        <f t="shared" si="64"/>
        <v>0</v>
      </c>
      <c r="D335">
        <f t="shared" si="65"/>
        <v>289.372623803446</v>
      </c>
      <c r="E335" s="2">
        <f t="shared" si="66"/>
        <v>-303.87403592281589</v>
      </c>
      <c r="F335">
        <f t="shared" si="70"/>
        <v>-17362.35742820676</v>
      </c>
      <c r="G335">
        <f t="shared" si="71"/>
        <v>7779.1753196240425</v>
      </c>
      <c r="H335">
        <f t="shared" si="67"/>
        <v>7407.9391693681755</v>
      </c>
      <c r="I335" s="2">
        <f t="shared" si="72"/>
        <v>10742.119501779296</v>
      </c>
      <c r="J335" s="41">
        <f t="shared" si="73"/>
        <v>419.61404303825611</v>
      </c>
      <c r="K335">
        <f t="shared" si="74"/>
        <v>2.783898095651574</v>
      </c>
      <c r="L335">
        <f t="shared" si="75"/>
        <v>-11.248951794941554</v>
      </c>
      <c r="M335" s="41">
        <f t="shared" si="76"/>
        <v>19.681637077787226</v>
      </c>
      <c r="N335" s="5">
        <f t="shared" si="68"/>
        <v>-3.1207889230420868E-7</v>
      </c>
      <c r="O335" s="4">
        <f>SUM($N$41:N335)*0.1+$N$8</f>
        <v>1.2092170965037616E-6</v>
      </c>
      <c r="P335" s="4">
        <f>SUM($O$41:O335)+0</f>
        <v>3.7307421626441944E-4</v>
      </c>
      <c r="Q335" s="5">
        <f t="shared" si="69"/>
        <v>-2.9718592977348008E-7</v>
      </c>
      <c r="R335" s="4">
        <f>SUM($Q$41:Q335)*0.1+$T$8</f>
        <v>-5.900535903566848E-7</v>
      </c>
      <c r="S335" s="4">
        <f>SUM($R$41:R335)+0</f>
        <v>8.0160430491015434E-4</v>
      </c>
      <c r="T335">
        <f t="shared" si="77"/>
        <v>1.3454996194610395E-6</v>
      </c>
      <c r="U335">
        <f t="shared" si="78"/>
        <v>8.8416844124397621E-4</v>
      </c>
      <c r="W335" s="1"/>
    </row>
    <row r="336" spans="1:23" x14ac:dyDescent="0.25">
      <c r="A336" s="7"/>
      <c r="B336">
        <f t="shared" si="79"/>
        <v>29.500000000000149</v>
      </c>
      <c r="C336">
        <f t="shared" si="64"/>
        <v>0</v>
      </c>
      <c r="D336">
        <f t="shared" si="65"/>
        <v>289.372623803446</v>
      </c>
      <c r="E336" s="2">
        <f t="shared" si="66"/>
        <v>-303.87403592281589</v>
      </c>
      <c r="F336">
        <f t="shared" si="70"/>
        <v>-17362.35742820676</v>
      </c>
      <c r="G336">
        <f t="shared" si="71"/>
        <v>7748.7879160317607</v>
      </c>
      <c r="H336">
        <f t="shared" si="67"/>
        <v>7379.0019069878299</v>
      </c>
      <c r="I336" s="2">
        <f t="shared" si="72"/>
        <v>10700.158097475469</v>
      </c>
      <c r="J336" s="41">
        <f t="shared" si="73"/>
        <v>419.61404303825611</v>
      </c>
      <c r="K336">
        <f t="shared" si="74"/>
        <v>2.7730234937154346</v>
      </c>
      <c r="L336">
        <f t="shared" si="75"/>
        <v>-11.248951794941554</v>
      </c>
      <c r="M336" s="41">
        <f t="shared" si="76"/>
        <v>19.680101848096577</v>
      </c>
      <c r="N336" s="5">
        <f t="shared" si="68"/>
        <v>-3.1085983413114537E-7</v>
      </c>
      <c r="O336" s="4">
        <f>SUM($N$41:N336)*0.1+$N$8</f>
        <v>1.178131113090647E-6</v>
      </c>
      <c r="P336" s="4">
        <f>SUM($O$41:O336)+0</f>
        <v>3.7425234737751011E-4</v>
      </c>
      <c r="Q336" s="5">
        <f t="shared" si="69"/>
        <v>-2.9602504723530238E-7</v>
      </c>
      <c r="R336" s="4">
        <f>SUM($Q$41:Q336)*0.1+$T$8</f>
        <v>-6.1965609508021471E-7</v>
      </c>
      <c r="S336" s="4">
        <f>SUM($R$41:R336)+0</f>
        <v>8.0098464881507418E-4</v>
      </c>
      <c r="T336">
        <f t="shared" si="77"/>
        <v>1.3311523563447827E-6</v>
      </c>
      <c r="U336">
        <f t="shared" si="78"/>
        <v>8.8410476028295663E-4</v>
      </c>
      <c r="W336" s="1"/>
    </row>
    <row r="337" spans="1:23" x14ac:dyDescent="0.25">
      <c r="A337" s="7"/>
      <c r="B337">
        <f t="shared" si="79"/>
        <v>29.600000000000151</v>
      </c>
      <c r="C337">
        <f t="shared" si="64"/>
        <v>0</v>
      </c>
      <c r="D337">
        <f t="shared" si="65"/>
        <v>289.372623803446</v>
      </c>
      <c r="E337" s="2">
        <f t="shared" si="66"/>
        <v>-303.87403592281589</v>
      </c>
      <c r="F337">
        <f t="shared" si="70"/>
        <v>-17362.35742820676</v>
      </c>
      <c r="G337">
        <f t="shared" si="71"/>
        <v>7718.400512439478</v>
      </c>
      <c r="H337">
        <f t="shared" si="67"/>
        <v>7350.0646446074843</v>
      </c>
      <c r="I337" s="2">
        <f t="shared" si="72"/>
        <v>10658.196693171643</v>
      </c>
      <c r="J337" s="41">
        <f t="shared" si="73"/>
        <v>419.61404303825611</v>
      </c>
      <c r="K337">
        <f t="shared" si="74"/>
        <v>2.7621488917792956</v>
      </c>
      <c r="L337">
        <f t="shared" si="75"/>
        <v>-11.248951794941554</v>
      </c>
      <c r="M337" s="41">
        <f t="shared" si="76"/>
        <v>19.678572508063539</v>
      </c>
      <c r="N337" s="5">
        <f t="shared" si="68"/>
        <v>-3.09640775958082E-7</v>
      </c>
      <c r="O337" s="4">
        <f>SUM($N$41:N337)*0.1+$N$8</f>
        <v>1.1471670354948387E-6</v>
      </c>
      <c r="P337" s="4">
        <f>SUM($O$41:O337)+0</f>
        <v>3.7539951441300492E-4</v>
      </c>
      <c r="Q337" s="5">
        <f t="shared" si="69"/>
        <v>-2.9486416469712468E-7</v>
      </c>
      <c r="R337" s="4">
        <f>SUM($Q$41:Q337)*0.1+$T$8</f>
        <v>-6.4914251154992683E-7</v>
      </c>
      <c r="S337" s="4">
        <f>SUM($R$41:R337)+0</f>
        <v>8.0033550630352428E-4</v>
      </c>
      <c r="T337">
        <f t="shared" si="77"/>
        <v>1.3180964333565901E-6</v>
      </c>
      <c r="U337">
        <f t="shared" si="78"/>
        <v>8.8400323419749913E-4</v>
      </c>
      <c r="W337" s="1"/>
    </row>
    <row r="338" spans="1:23" x14ac:dyDescent="0.25">
      <c r="A338" s="7"/>
      <c r="B338">
        <f t="shared" si="79"/>
        <v>29.700000000000152</v>
      </c>
      <c r="C338">
        <f t="shared" si="64"/>
        <v>0</v>
      </c>
      <c r="D338">
        <f t="shared" si="65"/>
        <v>289.372623803446</v>
      </c>
      <c r="E338" s="2">
        <f t="shared" si="66"/>
        <v>-303.87403592281589</v>
      </c>
      <c r="F338">
        <f t="shared" si="70"/>
        <v>-17362.35742820676</v>
      </c>
      <c r="G338">
        <f t="shared" si="71"/>
        <v>7688.0131088471962</v>
      </c>
      <c r="H338">
        <f t="shared" si="67"/>
        <v>7321.1273822271396</v>
      </c>
      <c r="I338" s="2">
        <f t="shared" si="72"/>
        <v>10616.235288867816</v>
      </c>
      <c r="J338" s="41">
        <f t="shared" si="73"/>
        <v>419.61404303825611</v>
      </c>
      <c r="K338">
        <f t="shared" si="74"/>
        <v>2.7512742898431561</v>
      </c>
      <c r="L338">
        <f t="shared" si="75"/>
        <v>-11.248951794941554</v>
      </c>
      <c r="M338" s="41">
        <f t="shared" si="76"/>
        <v>19.677049059061382</v>
      </c>
      <c r="N338" s="5">
        <f t="shared" si="68"/>
        <v>-3.0842171778501869E-7</v>
      </c>
      <c r="O338" s="4">
        <f>SUM($N$41:N338)*0.1+$N$8</f>
        <v>1.1163248637163369E-6</v>
      </c>
      <c r="P338" s="4">
        <f>SUM($O$41:O338)+0</f>
        <v>3.7651583927672126E-4</v>
      </c>
      <c r="Q338" s="5">
        <f t="shared" si="69"/>
        <v>-2.9370328215894699E-7</v>
      </c>
      <c r="R338" s="4">
        <f>SUM($Q$41:Q338)*0.1+$T$8</f>
        <v>-6.78512839765822E-7</v>
      </c>
      <c r="S338" s="4">
        <f>SUM($R$41:R338)+0</f>
        <v>7.9965699346375846E-4</v>
      </c>
      <c r="T338">
        <f t="shared" si="77"/>
        <v>1.3063540389490049E-6</v>
      </c>
      <c r="U338">
        <f t="shared" si="78"/>
        <v>8.8386395130797784E-4</v>
      </c>
      <c r="W338" s="1"/>
    </row>
    <row r="339" spans="1:23" x14ac:dyDescent="0.25">
      <c r="A339" s="7"/>
      <c r="B339">
        <f t="shared" si="79"/>
        <v>29.800000000000153</v>
      </c>
      <c r="C339">
        <f t="shared" si="64"/>
        <v>0</v>
      </c>
      <c r="D339">
        <f t="shared" si="65"/>
        <v>289.372623803446</v>
      </c>
      <c r="E339" s="2">
        <f t="shared" si="66"/>
        <v>-303.87403592281589</v>
      </c>
      <c r="F339">
        <f t="shared" si="70"/>
        <v>-17362.35742820676</v>
      </c>
      <c r="G339">
        <f t="shared" si="71"/>
        <v>7657.6257052549136</v>
      </c>
      <c r="H339">
        <f t="shared" si="67"/>
        <v>7292.1901198467958</v>
      </c>
      <c r="I339" s="2">
        <f t="shared" si="72"/>
        <v>10574.273884563991</v>
      </c>
      <c r="J339" s="41">
        <f t="shared" si="73"/>
        <v>419.61404303825611</v>
      </c>
      <c r="K339">
        <f t="shared" si="74"/>
        <v>2.7403996879070172</v>
      </c>
      <c r="L339">
        <f t="shared" si="75"/>
        <v>-11.248951794941554</v>
      </c>
      <c r="M339" s="41">
        <f t="shared" si="76"/>
        <v>19.675531502458512</v>
      </c>
      <c r="N339" s="5">
        <f t="shared" si="68"/>
        <v>-3.0720265961195532E-7</v>
      </c>
      <c r="O339" s="4">
        <f>SUM($N$41:N339)*0.1+$N$8</f>
        <v>1.0856045977551414E-6</v>
      </c>
      <c r="P339" s="4">
        <f>SUM($O$41:O339)+0</f>
        <v>3.7760144387447638E-4</v>
      </c>
      <c r="Q339" s="5">
        <f t="shared" si="69"/>
        <v>-2.925423996207694E-7</v>
      </c>
      <c r="R339" s="4">
        <f>SUM($Q$41:Q339)*0.1+$T$8</f>
        <v>-7.0776707972789939E-7</v>
      </c>
      <c r="S339" s="4">
        <f>SUM($R$41:R339)+0</f>
        <v>7.9894922638403052E-4</v>
      </c>
      <c r="T339">
        <f t="shared" si="77"/>
        <v>1.2959442819093963E-6</v>
      </c>
      <c r="U339">
        <f t="shared" si="78"/>
        <v>8.8368700157676321E-4</v>
      </c>
      <c r="W339" s="1"/>
    </row>
    <row r="340" spans="1:23" x14ac:dyDescent="0.25">
      <c r="A340" s="7"/>
      <c r="B340">
        <f t="shared" si="79"/>
        <v>29.900000000000155</v>
      </c>
      <c r="C340">
        <f t="shared" si="64"/>
        <v>0</v>
      </c>
      <c r="D340">
        <f t="shared" si="65"/>
        <v>289.372623803446</v>
      </c>
      <c r="E340" s="2">
        <f t="shared" si="66"/>
        <v>-303.87403592281589</v>
      </c>
      <c r="F340">
        <f t="shared" si="70"/>
        <v>-17362.35742820676</v>
      </c>
      <c r="G340">
        <f t="shared" si="71"/>
        <v>7627.2383016626318</v>
      </c>
      <c r="H340">
        <f t="shared" si="67"/>
        <v>7263.2528574664502</v>
      </c>
      <c r="I340" s="2">
        <f t="shared" si="72"/>
        <v>10532.312480260165</v>
      </c>
      <c r="J340" s="41">
        <f t="shared" si="73"/>
        <v>419.61404303825611</v>
      </c>
      <c r="K340">
        <f t="shared" si="74"/>
        <v>2.7295250859708782</v>
      </c>
      <c r="L340">
        <f t="shared" si="75"/>
        <v>-11.248951794941554</v>
      </c>
      <c r="M340" s="41">
        <f t="shared" si="76"/>
        <v>19.67401983961846</v>
      </c>
      <c r="N340" s="5">
        <f t="shared" si="68"/>
        <v>-3.0598360143889195E-7</v>
      </c>
      <c r="O340" s="4">
        <f>SUM($N$41:N340)*0.1+$N$8</f>
        <v>1.0550062376112521E-6</v>
      </c>
      <c r="P340" s="4">
        <f>SUM($O$41:O340)+0</f>
        <v>3.7865645011208763E-4</v>
      </c>
      <c r="Q340" s="5">
        <f t="shared" si="69"/>
        <v>-2.9138151708259164E-7</v>
      </c>
      <c r="R340" s="4">
        <f>SUM($Q$41:Q340)*0.1+$T$8</f>
        <v>-7.3690523143615813E-7</v>
      </c>
      <c r="S340" s="4">
        <f>SUM($R$41:R340)+0</f>
        <v>7.9821232115259439E-4</v>
      </c>
      <c r="T340">
        <f t="shared" si="77"/>
        <v>1.2868828546206634E-6</v>
      </c>
      <c r="U340">
        <f t="shared" si="78"/>
        <v>8.8347247656692758E-4</v>
      </c>
      <c r="W340" s="1"/>
    </row>
    <row r="341" spans="1:23" x14ac:dyDescent="0.25">
      <c r="A341" s="7"/>
      <c r="B341">
        <f t="shared" si="79"/>
        <v>30.000000000000156</v>
      </c>
      <c r="C341">
        <f t="shared" si="64"/>
        <v>0</v>
      </c>
      <c r="D341">
        <f t="shared" si="65"/>
        <v>289.372623803446</v>
      </c>
      <c r="E341" s="2">
        <f t="shared" si="66"/>
        <v>-303.87403592281589</v>
      </c>
      <c r="F341">
        <f t="shared" si="70"/>
        <v>-17362.35742820676</v>
      </c>
      <c r="G341">
        <f t="shared" si="71"/>
        <v>7596.85089807035</v>
      </c>
      <c r="H341">
        <f t="shared" si="67"/>
        <v>7234.3155950861055</v>
      </c>
      <c r="I341" s="2">
        <f t="shared" si="72"/>
        <v>10490.35107595634</v>
      </c>
      <c r="J341" s="41">
        <f t="shared" si="73"/>
        <v>419.61404303825611</v>
      </c>
      <c r="K341">
        <f t="shared" si="74"/>
        <v>2.7186504840347392</v>
      </c>
      <c r="L341">
        <f t="shared" si="75"/>
        <v>-11.248951794941554</v>
      </c>
      <c r="M341" s="41">
        <f t="shared" si="76"/>
        <v>19.672514071899879</v>
      </c>
      <c r="N341" s="5">
        <f t="shared" si="68"/>
        <v>-3.0476454326582864E-7</v>
      </c>
      <c r="O341" s="4">
        <f>SUM($N$41:N341)*0.1+$N$8</f>
        <v>1.0245297832846694E-6</v>
      </c>
      <c r="P341" s="4">
        <f>SUM($O$41:O341)+0</f>
        <v>3.7968097989537228E-4</v>
      </c>
      <c r="Q341" s="5">
        <f t="shared" si="69"/>
        <v>-2.90220634544414E-7</v>
      </c>
      <c r="R341" s="4">
        <f>SUM($Q$41:Q341)*0.1+$T$8</f>
        <v>-7.6592729489059909E-7</v>
      </c>
      <c r="S341" s="4">
        <f>SUM($R$41:R341)+0</f>
        <v>7.9744639385770377E-4</v>
      </c>
      <c r="T341">
        <f t="shared" si="77"/>
        <v>1.2791817298162768E-6</v>
      </c>
      <c r="U341">
        <f t="shared" si="78"/>
        <v>8.8322046940215678E-4</v>
      </c>
      <c r="W341" s="1"/>
    </row>
    <row r="342" spans="1:23" x14ac:dyDescent="0.25">
      <c r="A342" s="7"/>
      <c r="B342">
        <f t="shared" si="79"/>
        <v>30.100000000000158</v>
      </c>
      <c r="C342">
        <f t="shared" si="64"/>
        <v>0</v>
      </c>
      <c r="D342">
        <f t="shared" si="65"/>
        <v>289.372623803446</v>
      </c>
      <c r="E342" s="2">
        <f t="shared" si="66"/>
        <v>-303.87403592281589</v>
      </c>
      <c r="F342">
        <f t="shared" si="70"/>
        <v>-17362.35742820676</v>
      </c>
      <c r="G342">
        <f t="shared" si="71"/>
        <v>7566.4634944780682</v>
      </c>
      <c r="H342">
        <f t="shared" si="67"/>
        <v>7205.3783327057599</v>
      </c>
      <c r="I342" s="2">
        <f t="shared" si="72"/>
        <v>10448.389671652512</v>
      </c>
      <c r="J342" s="41">
        <f t="shared" si="73"/>
        <v>419.61404303825611</v>
      </c>
      <c r="K342">
        <f t="shared" si="74"/>
        <v>2.7077758820985998</v>
      </c>
      <c r="L342">
        <f t="shared" si="75"/>
        <v>-11.248951794941554</v>
      </c>
      <c r="M342" s="41">
        <f t="shared" si="76"/>
        <v>19.671014200656543</v>
      </c>
      <c r="N342" s="5">
        <f t="shared" si="68"/>
        <v>-3.0354548509276532E-7</v>
      </c>
      <c r="O342" s="4">
        <f>SUM($N$41:N342)*0.1+$N$8</f>
        <v>9.9417523477539291E-7</v>
      </c>
      <c r="P342" s="4">
        <f>SUM($O$41:O342)+0</f>
        <v>3.8067515513014768E-4</v>
      </c>
      <c r="Q342" s="5">
        <f t="shared" si="69"/>
        <v>-2.890597520062363E-7</v>
      </c>
      <c r="R342" s="4">
        <f>SUM($Q$41:Q342)*0.1+$T$8</f>
        <v>-7.948332700912231E-7</v>
      </c>
      <c r="S342" s="4">
        <f>SUM($R$41:R342)+0</f>
        <v>7.9665156058761257E-4</v>
      </c>
      <c r="T342">
        <f t="shared" si="77"/>
        <v>1.2728489009637455E-6</v>
      </c>
      <c r="U342">
        <f t="shared" si="78"/>
        <v>8.8293107472782971E-4</v>
      </c>
      <c r="W342" s="1"/>
    </row>
    <row r="343" spans="1:23" x14ac:dyDescent="0.25">
      <c r="A343" s="7"/>
      <c r="B343">
        <f t="shared" si="79"/>
        <v>30.200000000000159</v>
      </c>
      <c r="C343">
        <f t="shared" si="64"/>
        <v>0</v>
      </c>
      <c r="D343">
        <f t="shared" si="65"/>
        <v>289.372623803446</v>
      </c>
      <c r="E343" s="2">
        <f t="shared" si="66"/>
        <v>-303.87403592281589</v>
      </c>
      <c r="F343">
        <f t="shared" si="70"/>
        <v>-17362.35742820676</v>
      </c>
      <c r="G343">
        <f t="shared" si="71"/>
        <v>7536.0760908857865</v>
      </c>
      <c r="H343">
        <f t="shared" si="67"/>
        <v>7176.4410703254143</v>
      </c>
      <c r="I343" s="2">
        <f t="shared" si="72"/>
        <v>10406.428267348687</v>
      </c>
      <c r="J343" s="41">
        <f t="shared" si="73"/>
        <v>419.61404303825611</v>
      </c>
      <c r="K343">
        <f t="shared" si="74"/>
        <v>2.6969012801624608</v>
      </c>
      <c r="L343">
        <f t="shared" si="75"/>
        <v>-11.248951794941554</v>
      </c>
      <c r="M343" s="41">
        <f t="shared" si="76"/>
        <v>19.669520227237328</v>
      </c>
      <c r="N343" s="5">
        <f t="shared" si="68"/>
        <v>-3.0232642691970201E-7</v>
      </c>
      <c r="O343" s="4">
        <f>SUM($N$41:N343)*0.1+$N$8</f>
        <v>9.6394259208342271E-7</v>
      </c>
      <c r="P343" s="4">
        <f>SUM($O$41:O343)+0</f>
        <v>3.816390977222311E-4</v>
      </c>
      <c r="Q343" s="5">
        <f t="shared" si="69"/>
        <v>-2.8789886946805861E-7</v>
      </c>
      <c r="R343" s="4">
        <f>SUM($Q$41:Q343)*0.1+$T$8</f>
        <v>-8.2362315703802932E-7</v>
      </c>
      <c r="S343" s="4">
        <f>SUM($R$41:R343)+0</f>
        <v>7.958279374305745E-4</v>
      </c>
      <c r="T343">
        <f t="shared" si="77"/>
        <v>1.267888175527242E-6</v>
      </c>
      <c r="U343">
        <f t="shared" si="78"/>
        <v>8.8260438867322712E-4</v>
      </c>
      <c r="W343" s="1"/>
    </row>
    <row r="344" spans="1:23" x14ac:dyDescent="0.25">
      <c r="A344" s="7"/>
      <c r="B344">
        <f t="shared" si="79"/>
        <v>30.300000000000161</v>
      </c>
      <c r="C344">
        <f t="shared" si="64"/>
        <v>0</v>
      </c>
      <c r="D344">
        <f t="shared" si="65"/>
        <v>289.372623803446</v>
      </c>
      <c r="E344" s="2">
        <f t="shared" si="66"/>
        <v>-303.87403592281589</v>
      </c>
      <c r="F344">
        <f t="shared" si="70"/>
        <v>-17362.35742820676</v>
      </c>
      <c r="G344">
        <f t="shared" si="71"/>
        <v>7505.6886872935038</v>
      </c>
      <c r="H344">
        <f t="shared" si="67"/>
        <v>7147.5038079450696</v>
      </c>
      <c r="I344" s="2">
        <f t="shared" si="72"/>
        <v>10364.46686304486</v>
      </c>
      <c r="J344" s="41">
        <f t="shared" si="73"/>
        <v>419.61404303825611</v>
      </c>
      <c r="K344">
        <f t="shared" si="74"/>
        <v>2.6860266782263214</v>
      </c>
      <c r="L344">
        <f t="shared" si="75"/>
        <v>-11.248951794941554</v>
      </c>
      <c r="M344" s="41">
        <f t="shared" si="76"/>
        <v>19.668032152986228</v>
      </c>
      <c r="N344" s="5">
        <f t="shared" si="68"/>
        <v>-3.0110736874663864E-7</v>
      </c>
      <c r="O344" s="4">
        <f>SUM($N$41:N344)*0.1+$N$8</f>
        <v>9.3383185520875878E-7</v>
      </c>
      <c r="P344" s="4">
        <f>SUM($O$41:O344)+0</f>
        <v>3.8257292957743984E-4</v>
      </c>
      <c r="Q344" s="5">
        <f t="shared" si="69"/>
        <v>-2.8673798692988091E-7</v>
      </c>
      <c r="R344" s="4">
        <f>SUM($Q$41:Q344)*0.1+$T$8</f>
        <v>-8.522969557310169E-7</v>
      </c>
      <c r="S344" s="4">
        <f>SUM($R$41:R344)+0</f>
        <v>7.9497564047484347E-4</v>
      </c>
      <c r="T344">
        <f t="shared" si="77"/>
        <v>1.2642990289290706E-6</v>
      </c>
      <c r="U344">
        <f t="shared" si="78"/>
        <v>8.8224050881483126E-4</v>
      </c>
      <c r="W344" s="1"/>
    </row>
    <row r="345" spans="1:23" x14ac:dyDescent="0.25">
      <c r="A345" s="7"/>
      <c r="B345">
        <f t="shared" si="79"/>
        <v>30.400000000000162</v>
      </c>
      <c r="C345">
        <f t="shared" si="64"/>
        <v>0</v>
      </c>
      <c r="D345">
        <f t="shared" si="65"/>
        <v>289.372623803446</v>
      </c>
      <c r="E345" s="2">
        <f t="shared" si="66"/>
        <v>-303.87403592281589</v>
      </c>
      <c r="F345">
        <f t="shared" si="70"/>
        <v>-17362.35742820676</v>
      </c>
      <c r="G345">
        <f t="shared" si="71"/>
        <v>7475.301283701222</v>
      </c>
      <c r="H345">
        <f t="shared" si="67"/>
        <v>7118.5665455647259</v>
      </c>
      <c r="I345" s="2">
        <f t="shared" si="72"/>
        <v>10322.505458741034</v>
      </c>
      <c r="J345" s="41">
        <f t="shared" si="73"/>
        <v>419.61404303825611</v>
      </c>
      <c r="K345">
        <f t="shared" si="74"/>
        <v>2.6751520762901824</v>
      </c>
      <c r="L345">
        <f t="shared" si="75"/>
        <v>-11.248951794941554</v>
      </c>
      <c r="M345" s="41">
        <f t="shared" si="76"/>
        <v>19.666549979242323</v>
      </c>
      <c r="N345" s="5">
        <f t="shared" si="68"/>
        <v>-2.9988831057357527E-7</v>
      </c>
      <c r="O345" s="4">
        <f>SUM($N$41:N345)*0.1+$N$8</f>
        <v>9.0384302415140125E-7</v>
      </c>
      <c r="P345" s="4">
        <f>SUM($O$41:O345)+0</f>
        <v>3.8347677260159126E-4</v>
      </c>
      <c r="Q345" s="5">
        <f t="shared" si="69"/>
        <v>-2.8557710439170332E-7</v>
      </c>
      <c r="R345" s="4">
        <f>SUM($Q$41:Q345)*0.1+$T$8</f>
        <v>-8.8085466617018669E-7</v>
      </c>
      <c r="S345" s="4">
        <f>SUM($R$41:R345)+0</f>
        <v>7.940947858086733E-4</v>
      </c>
      <c r="T345">
        <f t="shared" si="77"/>
        <v>1.2620765251049326E-6</v>
      </c>
      <c r="U345">
        <f t="shared" si="78"/>
        <v>8.8183953414068214E-4</v>
      </c>
      <c r="W345" s="1"/>
    </row>
    <row r="346" spans="1:23" x14ac:dyDescent="0.25">
      <c r="A346" s="7"/>
      <c r="B346">
        <f t="shared" si="79"/>
        <v>30.500000000000163</v>
      </c>
      <c r="C346">
        <f t="shared" si="64"/>
        <v>0</v>
      </c>
      <c r="D346">
        <f t="shared" si="65"/>
        <v>289.372623803446</v>
      </c>
      <c r="E346" s="2">
        <f t="shared" si="66"/>
        <v>-303.87403592281589</v>
      </c>
      <c r="F346">
        <f t="shared" si="70"/>
        <v>-17362.35742820676</v>
      </c>
      <c r="G346">
        <f t="shared" si="71"/>
        <v>7444.9138801089402</v>
      </c>
      <c r="H346">
        <f t="shared" si="67"/>
        <v>7089.6292831843803</v>
      </c>
      <c r="I346" s="2">
        <f t="shared" si="72"/>
        <v>10280.544054437209</v>
      </c>
      <c r="J346" s="41">
        <f t="shared" si="73"/>
        <v>419.61404303825611</v>
      </c>
      <c r="K346">
        <f t="shared" si="74"/>
        <v>2.6642774743540434</v>
      </c>
      <c r="L346">
        <f t="shared" si="75"/>
        <v>-11.248951794941554</v>
      </c>
      <c r="M346" s="41">
        <f t="shared" si="76"/>
        <v>19.665073707339793</v>
      </c>
      <c r="N346" s="5">
        <f t="shared" si="68"/>
        <v>-2.9866925240051196E-7</v>
      </c>
      <c r="O346" s="4">
        <f>SUM($N$41:N346)*0.1+$N$8</f>
        <v>8.7397609891134999E-7</v>
      </c>
      <c r="P346" s="4">
        <f>SUM($O$41:O346)+0</f>
        <v>3.8435074870050263E-4</v>
      </c>
      <c r="Q346" s="5">
        <f t="shared" si="69"/>
        <v>-2.8441622185352562E-7</v>
      </c>
      <c r="R346" s="4">
        <f>SUM($Q$41:Q346)*0.1+$T$8</f>
        <v>-9.0929628835553954E-7</v>
      </c>
      <c r="S346" s="4">
        <f>SUM($R$41:R346)+0</f>
        <v>7.931854895203178E-4</v>
      </c>
      <c r="T346">
        <f t="shared" si="77"/>
        <v>1.2612113072302603E-6</v>
      </c>
      <c r="U346">
        <f t="shared" si="78"/>
        <v>8.8140156501575551E-4</v>
      </c>
      <c r="W346" s="1"/>
    </row>
    <row r="347" spans="1:23" x14ac:dyDescent="0.25">
      <c r="A347" s="7"/>
      <c r="B347">
        <f t="shared" si="79"/>
        <v>30.600000000000165</v>
      </c>
      <c r="C347">
        <f t="shared" si="64"/>
        <v>0</v>
      </c>
      <c r="D347">
        <f t="shared" si="65"/>
        <v>289.372623803446</v>
      </c>
      <c r="E347" s="2">
        <f t="shared" si="66"/>
        <v>-303.87403592281589</v>
      </c>
      <c r="F347">
        <f t="shared" si="70"/>
        <v>-17362.35742820676</v>
      </c>
      <c r="G347">
        <f t="shared" si="71"/>
        <v>7414.5264765166576</v>
      </c>
      <c r="H347">
        <f t="shared" si="67"/>
        <v>7060.6920208040347</v>
      </c>
      <c r="I347" s="2">
        <f t="shared" si="72"/>
        <v>10238.582650133381</v>
      </c>
      <c r="J347" s="41">
        <f t="shared" si="73"/>
        <v>419.61404303825611</v>
      </c>
      <c r="K347">
        <f t="shared" si="74"/>
        <v>2.653402872417904</v>
      </c>
      <c r="L347">
        <f t="shared" si="75"/>
        <v>-11.248951794941554</v>
      </c>
      <c r="M347" s="41">
        <f t="shared" si="76"/>
        <v>19.663603338607906</v>
      </c>
      <c r="N347" s="5">
        <f t="shared" si="68"/>
        <v>-2.9745019422744859E-7</v>
      </c>
      <c r="O347" s="4">
        <f>SUM($N$41:N347)*0.1+$N$8</f>
        <v>8.4423107948860511E-7</v>
      </c>
      <c r="P347" s="4">
        <f>SUM($O$41:O347)+0</f>
        <v>3.8519497977999124E-4</v>
      </c>
      <c r="Q347" s="5">
        <f t="shared" si="69"/>
        <v>-2.8325533931534787E-7</v>
      </c>
      <c r="R347" s="4">
        <f>SUM($Q$41:Q347)*0.1+$T$8</f>
        <v>-9.376218222870746E-7</v>
      </c>
      <c r="S347" s="4">
        <f>SUM($R$41:R347)+0</f>
        <v>7.9224786769803077E-4</v>
      </c>
      <c r="T347">
        <f t="shared" si="77"/>
        <v>1.2616896596245172E-6</v>
      </c>
      <c r="U347">
        <f t="shared" si="78"/>
        <v>8.8092670314832914E-4</v>
      </c>
      <c r="W347" s="1"/>
    </row>
    <row r="348" spans="1:23" x14ac:dyDescent="0.25">
      <c r="A348" s="7"/>
      <c r="B348">
        <f t="shared" si="79"/>
        <v>30.700000000000166</v>
      </c>
      <c r="C348">
        <f t="shared" si="64"/>
        <v>0</v>
      </c>
      <c r="D348">
        <f t="shared" si="65"/>
        <v>289.372623803446</v>
      </c>
      <c r="E348" s="2">
        <f t="shared" si="66"/>
        <v>-303.87403592281589</v>
      </c>
      <c r="F348">
        <f t="shared" si="70"/>
        <v>-17362.35742820676</v>
      </c>
      <c r="G348">
        <f t="shared" si="71"/>
        <v>7384.1390729243758</v>
      </c>
      <c r="H348">
        <f t="shared" si="67"/>
        <v>7031.7547584236891</v>
      </c>
      <c r="I348" s="2">
        <f t="shared" si="72"/>
        <v>10196.621245829556</v>
      </c>
      <c r="J348" s="41">
        <f t="shared" si="73"/>
        <v>419.61404303825611</v>
      </c>
      <c r="K348">
        <f t="shared" si="74"/>
        <v>2.642528270481765</v>
      </c>
      <c r="L348">
        <f t="shared" si="75"/>
        <v>-11.248951794941554</v>
      </c>
      <c r="M348" s="41">
        <f t="shared" si="76"/>
        <v>19.662138874371013</v>
      </c>
      <c r="N348" s="5">
        <f t="shared" si="68"/>
        <v>-2.9623113605438528E-7</v>
      </c>
      <c r="O348" s="4">
        <f>SUM($N$41:N348)*0.1+$N$8</f>
        <v>8.1460796588316662E-7</v>
      </c>
      <c r="P348" s="4">
        <f>SUM($O$41:O348)+0</f>
        <v>3.8600958774587441E-4</v>
      </c>
      <c r="Q348" s="5">
        <f t="shared" si="69"/>
        <v>-2.8209445677717017E-7</v>
      </c>
      <c r="R348" s="4">
        <f>SUM($Q$41:Q348)*0.1+$T$8</f>
        <v>-9.6583126796479187E-7</v>
      </c>
      <c r="S348" s="4">
        <f>SUM($R$41:R348)+0</f>
        <v>7.9128203643006603E-4</v>
      </c>
      <c r="T348">
        <f t="shared" si="77"/>
        <v>1.2634936391841424E-6</v>
      </c>
      <c r="U348">
        <f t="shared" si="78"/>
        <v>8.8041505155730514E-4</v>
      </c>
      <c r="W348" s="1"/>
    </row>
    <row r="349" spans="1:23" x14ac:dyDescent="0.25">
      <c r="A349" s="7"/>
      <c r="B349">
        <f t="shared" si="79"/>
        <v>30.800000000000168</v>
      </c>
      <c r="C349">
        <f t="shared" si="64"/>
        <v>0</v>
      </c>
      <c r="D349">
        <f t="shared" si="65"/>
        <v>289.372623803446</v>
      </c>
      <c r="E349" s="2">
        <f t="shared" si="66"/>
        <v>-303.87403592281589</v>
      </c>
      <c r="F349">
        <f t="shared" si="70"/>
        <v>-17362.35742820676</v>
      </c>
      <c r="G349">
        <f t="shared" si="71"/>
        <v>7353.751669332094</v>
      </c>
      <c r="H349">
        <f t="shared" si="67"/>
        <v>7002.8174960433444</v>
      </c>
      <c r="I349" s="2">
        <f t="shared" si="72"/>
        <v>10154.659841525729</v>
      </c>
      <c r="J349" s="41">
        <f t="shared" si="73"/>
        <v>419.61404303825611</v>
      </c>
      <c r="K349">
        <f t="shared" si="74"/>
        <v>2.6316536685456255</v>
      </c>
      <c r="L349">
        <f t="shared" si="75"/>
        <v>-11.248951794941554</v>
      </c>
      <c r="M349" s="41">
        <f t="shared" si="76"/>
        <v>19.660680315948532</v>
      </c>
      <c r="N349" s="5">
        <f t="shared" si="68"/>
        <v>-2.9501207788132196E-7</v>
      </c>
      <c r="O349" s="4">
        <f>SUM($N$41:N349)*0.1+$N$8</f>
        <v>7.8510675809503441E-7</v>
      </c>
      <c r="P349" s="4">
        <f>SUM($O$41:O349)+0</f>
        <v>3.8679469450396945E-4</v>
      </c>
      <c r="Q349" s="5">
        <f t="shared" si="69"/>
        <v>-2.8093357423899253E-7</v>
      </c>
      <c r="R349" s="4">
        <f>SUM($Q$41:Q349)*0.1+$T$8</f>
        <v>-9.9392462538869049E-7</v>
      </c>
      <c r="S349" s="4">
        <f>SUM($R$41:R349)+0</f>
        <v>7.9028811180467738E-4</v>
      </c>
      <c r="T349">
        <f t="shared" si="77"/>
        <v>1.2666012721296878E-6</v>
      </c>
      <c r="U349">
        <f t="shared" si="78"/>
        <v>8.798667145404589E-4</v>
      </c>
      <c r="W349" s="1"/>
    </row>
    <row r="350" spans="1:23" x14ac:dyDescent="0.25">
      <c r="A350" s="7"/>
      <c r="B350">
        <f t="shared" si="79"/>
        <v>30.900000000000169</v>
      </c>
      <c r="C350">
        <f t="shared" si="64"/>
        <v>0</v>
      </c>
      <c r="D350">
        <f t="shared" si="65"/>
        <v>289.372623803446</v>
      </c>
      <c r="E350" s="2">
        <f t="shared" si="66"/>
        <v>-303.87403592281589</v>
      </c>
      <c r="F350">
        <f t="shared" si="70"/>
        <v>-17362.35742820676</v>
      </c>
      <c r="G350">
        <f t="shared" si="71"/>
        <v>7323.3642657398123</v>
      </c>
      <c r="H350">
        <f t="shared" si="67"/>
        <v>6973.8802336629988</v>
      </c>
      <c r="I350" s="2">
        <f t="shared" si="72"/>
        <v>10112.698437221901</v>
      </c>
      <c r="J350" s="41">
        <f t="shared" si="73"/>
        <v>419.61404303825611</v>
      </c>
      <c r="K350">
        <f t="shared" si="74"/>
        <v>2.6207790666094861</v>
      </c>
      <c r="L350">
        <f t="shared" si="75"/>
        <v>-11.248951794941554</v>
      </c>
      <c r="M350" s="41">
        <f t="shared" si="76"/>
        <v>19.65922766465496</v>
      </c>
      <c r="N350" s="5">
        <f t="shared" si="68"/>
        <v>-2.9379301970825859E-7</v>
      </c>
      <c r="O350" s="4">
        <f>SUM($N$41:N350)*0.1+$N$8</f>
        <v>7.5572745612420858E-7</v>
      </c>
      <c r="P350" s="4">
        <f>SUM($O$41:O350)+0</f>
        <v>3.8755042196009367E-4</v>
      </c>
      <c r="Q350" s="5">
        <f t="shared" si="69"/>
        <v>-2.7977269170081483E-7</v>
      </c>
      <c r="R350" s="4">
        <f>SUM($Q$41:Q350)*0.1+$T$8</f>
        <v>-1.0219018945587722E-6</v>
      </c>
      <c r="S350" s="4">
        <f>SUM($R$41:R350)+0</f>
        <v>7.8926620991011864E-4</v>
      </c>
      <c r="T350">
        <f t="shared" si="77"/>
        <v>1.2709868095471232E-6</v>
      </c>
      <c r="U350">
        <f t="shared" si="78"/>
        <v>8.7928179764358257E-4</v>
      </c>
      <c r="W350" s="1"/>
    </row>
    <row r="351" spans="1:23" x14ac:dyDescent="0.25">
      <c r="A351" s="7"/>
      <c r="B351">
        <f t="shared" si="79"/>
        <v>31.000000000000171</v>
      </c>
      <c r="C351">
        <f t="shared" si="64"/>
        <v>0</v>
      </c>
      <c r="D351">
        <f t="shared" si="65"/>
        <v>289.372623803446</v>
      </c>
      <c r="E351" s="2">
        <f t="shared" si="66"/>
        <v>-303.87403592281589</v>
      </c>
      <c r="F351">
        <f t="shared" si="70"/>
        <v>-17362.35742820676</v>
      </c>
      <c r="G351">
        <f t="shared" si="71"/>
        <v>7292.9768621475305</v>
      </c>
      <c r="H351">
        <f t="shared" si="67"/>
        <v>6944.942971282655</v>
      </c>
      <c r="I351" s="2">
        <f t="shared" si="72"/>
        <v>10070.737032918078</v>
      </c>
      <c r="J351" s="41">
        <f t="shared" si="73"/>
        <v>419.61404303825611</v>
      </c>
      <c r="K351">
        <f t="shared" si="74"/>
        <v>2.6099044646733476</v>
      </c>
      <c r="L351">
        <f t="shared" si="75"/>
        <v>-11.248951794941554</v>
      </c>
      <c r="M351" s="41">
        <f t="shared" si="76"/>
        <v>19.657780921799855</v>
      </c>
      <c r="N351" s="5">
        <f t="shared" si="68"/>
        <v>-2.9257396153519528E-7</v>
      </c>
      <c r="O351" s="4">
        <f>SUM($N$41:N351)*0.1+$N$8</f>
        <v>7.2647005997068903E-7</v>
      </c>
      <c r="P351" s="4">
        <f>SUM($O$41:O351)+0</f>
        <v>3.8827689202006437E-4</v>
      </c>
      <c r="Q351" s="5">
        <f t="shared" si="69"/>
        <v>-2.7861180916263718E-7</v>
      </c>
      <c r="R351" s="4">
        <f>SUM($Q$41:Q351)*0.1+$T$8</f>
        <v>-1.0497630754750352E-6</v>
      </c>
      <c r="S351" s="4">
        <f>SUM($R$41:R351)+0</f>
        <v>7.8821644683464362E-4</v>
      </c>
      <c r="T351">
        <f t="shared" si="77"/>
        <v>1.2766210333002589E-6</v>
      </c>
      <c r="U351">
        <f t="shared" si="78"/>
        <v>8.7866040763049703E-4</v>
      </c>
      <c r="W351" s="1"/>
    </row>
    <row r="352" spans="1:23" x14ac:dyDescent="0.25">
      <c r="A352" s="7"/>
      <c r="B352">
        <f t="shared" si="79"/>
        <v>31.100000000000172</v>
      </c>
      <c r="C352">
        <f t="shared" si="64"/>
        <v>0</v>
      </c>
      <c r="D352">
        <f t="shared" si="65"/>
        <v>289.372623803446</v>
      </c>
      <c r="E352" s="2">
        <f t="shared" si="66"/>
        <v>-303.87403592281589</v>
      </c>
      <c r="F352">
        <f t="shared" si="70"/>
        <v>-17362.35742820676</v>
      </c>
      <c r="G352">
        <f t="shared" si="71"/>
        <v>7262.5894585552478</v>
      </c>
      <c r="H352">
        <f t="shared" si="67"/>
        <v>6916.0057089023103</v>
      </c>
      <c r="I352" s="2">
        <f t="shared" si="72"/>
        <v>10028.77562861425</v>
      </c>
      <c r="J352" s="41">
        <f t="shared" si="73"/>
        <v>419.61404303825611</v>
      </c>
      <c r="K352">
        <f t="shared" si="74"/>
        <v>2.5990298627372082</v>
      </c>
      <c r="L352">
        <f t="shared" si="75"/>
        <v>-11.248951794941554</v>
      </c>
      <c r="M352" s="41">
        <f t="shared" si="76"/>
        <v>19.656340088687831</v>
      </c>
      <c r="N352" s="5">
        <f t="shared" si="68"/>
        <v>-2.9135490336213191E-7</v>
      </c>
      <c r="O352" s="4">
        <f>SUM($N$41:N352)*0.1+$N$8</f>
        <v>6.9733456963447597E-7</v>
      </c>
      <c r="P352" s="4">
        <f>SUM($O$41:O352)+0</f>
        <v>3.8897422658969887E-4</v>
      </c>
      <c r="Q352" s="5">
        <f t="shared" si="69"/>
        <v>-2.7745092662445954E-7</v>
      </c>
      <c r="R352" s="4">
        <f>SUM($Q$41:Q352)*0.1+$T$8</f>
        <v>-1.0775081681374813E-6</v>
      </c>
      <c r="S352" s="4">
        <f>SUM($R$41:R352)+0</f>
        <v>7.8713893866650612E-4</v>
      </c>
      <c r="T352">
        <f t="shared" si="77"/>
        <v>1.2834716024946911E-6</v>
      </c>
      <c r="U352">
        <f t="shared" si="78"/>
        <v>8.7800265245390233E-4</v>
      </c>
      <c r="W352" s="1"/>
    </row>
    <row r="353" spans="1:23" x14ac:dyDescent="0.25">
      <c r="A353" s="7"/>
      <c r="B353">
        <f t="shared" si="79"/>
        <v>31.200000000000173</v>
      </c>
      <c r="C353">
        <f t="shared" si="64"/>
        <v>0</v>
      </c>
      <c r="D353">
        <f t="shared" si="65"/>
        <v>289.372623803446</v>
      </c>
      <c r="E353" s="2">
        <f t="shared" si="66"/>
        <v>-303.87403592281589</v>
      </c>
      <c r="F353">
        <f t="shared" si="70"/>
        <v>-17362.35742820676</v>
      </c>
      <c r="G353">
        <f t="shared" si="71"/>
        <v>7232.202054962966</v>
      </c>
      <c r="H353">
        <f t="shared" si="67"/>
        <v>6887.0684465219647</v>
      </c>
      <c r="I353" s="2">
        <f t="shared" si="72"/>
        <v>9986.8142243104248</v>
      </c>
      <c r="J353" s="41">
        <f t="shared" si="73"/>
        <v>419.61404303825611</v>
      </c>
      <c r="K353">
        <f t="shared" si="74"/>
        <v>2.5881552608010692</v>
      </c>
      <c r="L353">
        <f t="shared" si="75"/>
        <v>-11.248951794941554</v>
      </c>
      <c r="M353" s="41">
        <f t="shared" si="76"/>
        <v>19.654905166618555</v>
      </c>
      <c r="N353" s="5">
        <f t="shared" si="68"/>
        <v>-2.901358451890686E-7</v>
      </c>
      <c r="O353" s="4">
        <f>SUM($N$41:N353)*0.1+$N$8</f>
        <v>6.6832098511556898E-7</v>
      </c>
      <c r="P353" s="4">
        <f>SUM($O$41:O353)+0</f>
        <v>3.8964254757481442E-4</v>
      </c>
      <c r="Q353" s="5">
        <f t="shared" si="69"/>
        <v>-2.7629004408628179E-7</v>
      </c>
      <c r="R353" s="4">
        <f>SUM($Q$41:Q353)*0.1+$T$8</f>
        <v>-1.1051371725461105E-6</v>
      </c>
      <c r="S353" s="4">
        <f>SUM($R$41:R353)+0</f>
        <v>7.8603380149395996E-4</v>
      </c>
      <c r="T353">
        <f t="shared" si="77"/>
        <v>1.2915034298402216E-6</v>
      </c>
      <c r="U353">
        <f t="shared" si="78"/>
        <v>8.7730864122704134E-4</v>
      </c>
      <c r="W353" s="1"/>
    </row>
    <row r="354" spans="1:23" x14ac:dyDescent="0.25">
      <c r="A354" s="7"/>
      <c r="B354">
        <f t="shared" si="79"/>
        <v>31.300000000000175</v>
      </c>
      <c r="C354">
        <f t="shared" si="64"/>
        <v>0</v>
      </c>
      <c r="D354">
        <f t="shared" si="65"/>
        <v>289.372623803446</v>
      </c>
      <c r="E354" s="2">
        <f t="shared" si="66"/>
        <v>-303.87403592281589</v>
      </c>
      <c r="F354">
        <f t="shared" si="70"/>
        <v>-17362.35742820676</v>
      </c>
      <c r="G354">
        <f t="shared" si="71"/>
        <v>7201.8146513706834</v>
      </c>
      <c r="H354">
        <f t="shared" si="67"/>
        <v>6858.1311841416191</v>
      </c>
      <c r="I354" s="2">
        <f t="shared" si="72"/>
        <v>9944.8528200065957</v>
      </c>
      <c r="J354" s="41">
        <f t="shared" si="73"/>
        <v>419.61404303825611</v>
      </c>
      <c r="K354">
        <f t="shared" si="74"/>
        <v>2.5772806588649293</v>
      </c>
      <c r="L354">
        <f t="shared" si="75"/>
        <v>-11.248951794941554</v>
      </c>
      <c r="M354" s="41">
        <f t="shared" si="76"/>
        <v>19.653476156886743</v>
      </c>
      <c r="N354" s="5">
        <f t="shared" si="68"/>
        <v>-2.8891678701600523E-7</v>
      </c>
      <c r="O354" s="4">
        <f>SUM($N$41:N354)*0.1+$N$8</f>
        <v>6.3942930641396848E-7</v>
      </c>
      <c r="P354" s="4">
        <f>SUM($O$41:O354)+0</f>
        <v>3.9028197688122839E-4</v>
      </c>
      <c r="Q354" s="5">
        <f t="shared" si="69"/>
        <v>-2.7512916154810409E-7</v>
      </c>
      <c r="R354" s="4">
        <f>SUM($Q$41:Q354)*0.1+$T$8</f>
        <v>-1.1326500887009202E-6</v>
      </c>
      <c r="S354" s="4">
        <f>SUM($R$41:R354)+0</f>
        <v>7.8490115140525906E-4</v>
      </c>
      <c r="T354">
        <f t="shared" si="77"/>
        <v>1.3006790769960326E-6</v>
      </c>
      <c r="U354">
        <f t="shared" si="78"/>
        <v>8.7657848419615066E-4</v>
      </c>
      <c r="W354" s="1"/>
    </row>
    <row r="355" spans="1:23" x14ac:dyDescent="0.25">
      <c r="A355" s="7"/>
      <c r="B355">
        <f t="shared" si="79"/>
        <v>31.400000000000176</v>
      </c>
      <c r="C355">
        <f t="shared" si="64"/>
        <v>0</v>
      </c>
      <c r="D355">
        <f t="shared" si="65"/>
        <v>289.372623803446</v>
      </c>
      <c r="E355" s="2">
        <f t="shared" si="66"/>
        <v>-303.87403592281589</v>
      </c>
      <c r="F355">
        <f t="shared" si="70"/>
        <v>-17362.35742820676</v>
      </c>
      <c r="G355">
        <f t="shared" si="71"/>
        <v>7171.4272477784016</v>
      </c>
      <c r="H355">
        <f t="shared" si="67"/>
        <v>6829.1939217612744</v>
      </c>
      <c r="I355" s="2">
        <f t="shared" si="72"/>
        <v>9902.8914157027702</v>
      </c>
      <c r="J355" s="41">
        <f t="shared" si="73"/>
        <v>419.61404303825611</v>
      </c>
      <c r="K355">
        <f t="shared" si="74"/>
        <v>2.5664060569287903</v>
      </c>
      <c r="L355">
        <f t="shared" si="75"/>
        <v>-11.248951794941554</v>
      </c>
      <c r="M355" s="41">
        <f t="shared" si="76"/>
        <v>19.652053060782155</v>
      </c>
      <c r="N355" s="5">
        <f t="shared" si="68"/>
        <v>-2.8769772884294192E-7</v>
      </c>
      <c r="O355" s="4">
        <f>SUM($N$41:N355)*0.1+$N$8</f>
        <v>6.1065953352967436E-7</v>
      </c>
      <c r="P355" s="4">
        <f>SUM($O$41:O355)+0</f>
        <v>3.9089263641475808E-4</v>
      </c>
      <c r="Q355" s="5">
        <f t="shared" si="69"/>
        <v>-2.7396827900992645E-7</v>
      </c>
      <c r="R355" s="4">
        <f>SUM($Q$41:Q355)*0.1+$T$8</f>
        <v>-1.1600469166019129E-6</v>
      </c>
      <c r="S355" s="4">
        <f>SUM($R$41:R355)+0</f>
        <v>7.8374110448865711E-4</v>
      </c>
      <c r="T355">
        <f t="shared" si="77"/>
        <v>1.310959158253332E-6</v>
      </c>
      <c r="U355">
        <f t="shared" si="78"/>
        <v>8.7581229271367297E-4</v>
      </c>
      <c r="W355" s="1"/>
    </row>
    <row r="356" spans="1:23" x14ac:dyDescent="0.25">
      <c r="A356" s="7"/>
      <c r="B356">
        <f t="shared" si="79"/>
        <v>31.500000000000178</v>
      </c>
      <c r="C356">
        <f t="shared" si="64"/>
        <v>0</v>
      </c>
      <c r="D356">
        <f t="shared" si="65"/>
        <v>289.372623803446</v>
      </c>
      <c r="E356" s="2">
        <f t="shared" si="66"/>
        <v>-303.87403592281589</v>
      </c>
      <c r="F356">
        <f t="shared" si="70"/>
        <v>-17362.35742820676</v>
      </c>
      <c r="G356">
        <f t="shared" si="71"/>
        <v>7141.0398441861198</v>
      </c>
      <c r="H356">
        <f t="shared" si="67"/>
        <v>6800.2566593809306</v>
      </c>
      <c r="I356" s="2">
        <f t="shared" si="72"/>
        <v>9860.9300113989466</v>
      </c>
      <c r="J356" s="41">
        <f t="shared" si="73"/>
        <v>419.61404303825611</v>
      </c>
      <c r="K356">
        <f t="shared" si="74"/>
        <v>2.5555314549926518</v>
      </c>
      <c r="L356">
        <f t="shared" si="75"/>
        <v>-11.248951794941554</v>
      </c>
      <c r="M356" s="41">
        <f t="shared" si="76"/>
        <v>19.650635879589579</v>
      </c>
      <c r="N356" s="5">
        <f t="shared" si="68"/>
        <v>-2.8647867066987855E-7</v>
      </c>
      <c r="O356" s="4">
        <f>SUM($N$41:N356)*0.1+$N$8</f>
        <v>5.8201166646268652E-7</v>
      </c>
      <c r="P356" s="4">
        <f>SUM($O$41:O356)+0</f>
        <v>3.9147464808122074E-4</v>
      </c>
      <c r="Q356" s="5">
        <f t="shared" si="69"/>
        <v>-2.728073964717488E-7</v>
      </c>
      <c r="R356" s="4">
        <f>SUM($Q$41:Q356)*0.1+$T$8</f>
        <v>-1.1873276562490878E-6</v>
      </c>
      <c r="S356" s="4">
        <f>SUM($R$41:R356)+0</f>
        <v>7.8255377683240804E-4</v>
      </c>
      <c r="T356">
        <f t="shared" si="77"/>
        <v>1.3223027426397579E-6</v>
      </c>
      <c r="U356">
        <f t="shared" si="78"/>
        <v>8.7501017921220883E-4</v>
      </c>
      <c r="W356" s="1"/>
    </row>
    <row r="357" spans="1:23" x14ac:dyDescent="0.25">
      <c r="A357" s="7"/>
      <c r="B357">
        <f t="shared" si="79"/>
        <v>31.600000000000179</v>
      </c>
      <c r="C357">
        <f t="shared" si="64"/>
        <v>0</v>
      </c>
      <c r="D357">
        <f t="shared" si="65"/>
        <v>289.372623803446</v>
      </c>
      <c r="E357" s="2">
        <f t="shared" si="66"/>
        <v>-303.87403592281589</v>
      </c>
      <c r="F357">
        <f t="shared" si="70"/>
        <v>-17362.35742820676</v>
      </c>
      <c r="G357">
        <f t="shared" si="71"/>
        <v>7110.652440593838</v>
      </c>
      <c r="H357">
        <f t="shared" si="67"/>
        <v>6771.319397000585</v>
      </c>
      <c r="I357" s="2">
        <f t="shared" si="72"/>
        <v>9818.9686070951193</v>
      </c>
      <c r="J357" s="41">
        <f t="shared" si="73"/>
        <v>419.61404303825611</v>
      </c>
      <c r="K357">
        <f t="shared" si="74"/>
        <v>2.5446568530565123</v>
      </c>
      <c r="L357">
        <f t="shared" si="75"/>
        <v>-11.248951794941554</v>
      </c>
      <c r="M357" s="41">
        <f t="shared" si="76"/>
        <v>19.649224614588839</v>
      </c>
      <c r="N357" s="5">
        <f t="shared" si="68"/>
        <v>-2.8525961249681523E-7</v>
      </c>
      <c r="O357" s="4">
        <f>SUM($N$41:N357)*0.1+$N$8</f>
        <v>5.5348570521300496E-7</v>
      </c>
      <c r="P357" s="4">
        <f>SUM($O$41:O357)+0</f>
        <v>3.9202813378643375E-4</v>
      </c>
      <c r="Q357" s="5">
        <f t="shared" si="69"/>
        <v>-2.716465139335711E-7</v>
      </c>
      <c r="R357" s="4">
        <f>SUM($Q$41:Q357)*0.1+$T$8</f>
        <v>-1.214492307642445E-6</v>
      </c>
      <c r="S357" s="4">
        <f>SUM($R$41:R357)+0</f>
        <v>7.8133928452476555E-4</v>
      </c>
      <c r="T357">
        <f t="shared" si="77"/>
        <v>1.3346677456197885E-6</v>
      </c>
      <c r="U357">
        <f t="shared" si="78"/>
        <v>8.7417225717918235E-4</v>
      </c>
      <c r="W357" s="1"/>
    </row>
    <row r="358" spans="1:23" x14ac:dyDescent="0.25">
      <c r="A358" s="7"/>
      <c r="B358">
        <f t="shared" si="79"/>
        <v>31.70000000000018</v>
      </c>
      <c r="C358">
        <f t="shared" si="64"/>
        <v>0</v>
      </c>
      <c r="D358">
        <f t="shared" si="65"/>
        <v>289.372623803446</v>
      </c>
      <c r="E358" s="2">
        <f t="shared" si="66"/>
        <v>-303.87403592281589</v>
      </c>
      <c r="F358">
        <f t="shared" si="70"/>
        <v>-17362.35742820676</v>
      </c>
      <c r="G358">
        <f t="shared" si="71"/>
        <v>7080.2650370015563</v>
      </c>
      <c r="H358">
        <f t="shared" si="67"/>
        <v>6742.3821346202403</v>
      </c>
      <c r="I358" s="2">
        <f t="shared" si="72"/>
        <v>9777.0072027912938</v>
      </c>
      <c r="J358" s="41">
        <f t="shared" si="73"/>
        <v>419.61404303825611</v>
      </c>
      <c r="K358">
        <f t="shared" si="74"/>
        <v>2.5337822511203734</v>
      </c>
      <c r="L358">
        <f t="shared" si="75"/>
        <v>-11.248951794941554</v>
      </c>
      <c r="M358" s="41">
        <f t="shared" si="76"/>
        <v>19.647819267054782</v>
      </c>
      <c r="N358" s="5">
        <f t="shared" si="68"/>
        <v>-2.8404055432375192E-7</v>
      </c>
      <c r="O358" s="4">
        <f>SUM($N$41:N358)*0.1+$N$8</f>
        <v>5.2508164978062979E-7</v>
      </c>
      <c r="P358" s="4">
        <f>SUM($O$41:O358)+0</f>
        <v>3.9255321543621435E-4</v>
      </c>
      <c r="Q358" s="5">
        <f t="shared" si="69"/>
        <v>-2.7048563139539346E-7</v>
      </c>
      <c r="R358" s="4">
        <f>SUM($Q$41:Q358)*0.1+$T$8</f>
        <v>-1.2415408707819843E-6</v>
      </c>
      <c r="S358" s="4">
        <f>SUM($R$41:R358)+0</f>
        <v>7.8009774365398355E-4</v>
      </c>
      <c r="T358">
        <f t="shared" si="77"/>
        <v>1.3480113029045549E-6</v>
      </c>
      <c r="U358">
        <f t="shared" si="78"/>
        <v>8.7329864113219996E-4</v>
      </c>
      <c r="W358" s="1"/>
    </row>
    <row r="359" spans="1:23" x14ac:dyDescent="0.25">
      <c r="A359" s="7"/>
      <c r="B359">
        <f t="shared" si="79"/>
        <v>31.800000000000182</v>
      </c>
      <c r="C359">
        <f t="shared" si="64"/>
        <v>0</v>
      </c>
      <c r="D359">
        <f t="shared" si="65"/>
        <v>289.372623803446</v>
      </c>
      <c r="E359" s="2">
        <f t="shared" si="66"/>
        <v>-303.87403592281589</v>
      </c>
      <c r="F359">
        <f t="shared" si="70"/>
        <v>-17362.35742820676</v>
      </c>
      <c r="G359">
        <f t="shared" si="71"/>
        <v>7049.8776334092736</v>
      </c>
      <c r="H359">
        <f t="shared" si="67"/>
        <v>6713.4448722398947</v>
      </c>
      <c r="I359" s="2">
        <f t="shared" si="72"/>
        <v>9735.0457984874665</v>
      </c>
      <c r="J359" s="41">
        <f t="shared" si="73"/>
        <v>419.61404303825611</v>
      </c>
      <c r="K359">
        <f t="shared" si="74"/>
        <v>2.5229076491842335</v>
      </c>
      <c r="L359">
        <f t="shared" si="75"/>
        <v>-11.248951794941554</v>
      </c>
      <c r="M359" s="41">
        <f t="shared" si="76"/>
        <v>19.64641983825727</v>
      </c>
      <c r="N359" s="5">
        <f t="shared" si="68"/>
        <v>-2.8282149615068855E-7</v>
      </c>
      <c r="O359" s="4">
        <f>SUM($N$41:N359)*0.1+$N$8</f>
        <v>4.9679950016556089E-7</v>
      </c>
      <c r="P359" s="4">
        <f>SUM($O$41:O359)+0</f>
        <v>3.9305001493637992E-4</v>
      </c>
      <c r="Q359" s="5">
        <f t="shared" si="69"/>
        <v>-2.6932474885721576E-7</v>
      </c>
      <c r="R359" s="4">
        <f>SUM($Q$41:Q359)*0.1+$T$8</f>
        <v>-1.2684733456677059E-6</v>
      </c>
      <c r="S359" s="4">
        <f>SUM($R$41:R359)+0</f>
        <v>7.7882927030831586E-4</v>
      </c>
      <c r="T359">
        <f t="shared" si="77"/>
        <v>1.3622901203613621E-6</v>
      </c>
      <c r="U359">
        <f t="shared" si="78"/>
        <v>8.7238944659508134E-4</v>
      </c>
      <c r="W359" s="1"/>
    </row>
    <row r="360" spans="1:23" x14ac:dyDescent="0.25">
      <c r="A360" s="7"/>
      <c r="B360">
        <f t="shared" si="79"/>
        <v>31.900000000000183</v>
      </c>
      <c r="C360">
        <f t="shared" si="64"/>
        <v>0</v>
      </c>
      <c r="D360">
        <f t="shared" si="65"/>
        <v>289.372623803446</v>
      </c>
      <c r="E360" s="2">
        <f t="shared" si="66"/>
        <v>-303.87403592281589</v>
      </c>
      <c r="F360">
        <f t="shared" si="70"/>
        <v>-17362.35742820676</v>
      </c>
      <c r="G360">
        <f t="shared" si="71"/>
        <v>7019.4902298169918</v>
      </c>
      <c r="H360">
        <f t="shared" si="67"/>
        <v>6684.5076098595491</v>
      </c>
      <c r="I360" s="2">
        <f t="shared" si="72"/>
        <v>9693.0843941836392</v>
      </c>
      <c r="J360" s="41">
        <f t="shared" si="73"/>
        <v>419.61404303825611</v>
      </c>
      <c r="K360">
        <f t="shared" si="74"/>
        <v>2.5120330472480941</v>
      </c>
      <c r="L360">
        <f t="shared" si="75"/>
        <v>-11.248951794941554</v>
      </c>
      <c r="M360" s="41">
        <f t="shared" si="76"/>
        <v>19.645026329461182</v>
      </c>
      <c r="N360" s="5">
        <f t="shared" si="68"/>
        <v>-2.8160243797762518E-7</v>
      </c>
      <c r="O360" s="4">
        <f>SUM($N$41:N360)*0.1+$N$8</f>
        <v>4.6863925636779838E-7</v>
      </c>
      <c r="P360" s="4">
        <f>SUM($O$41:O360)+0</f>
        <v>3.935186541927477E-4</v>
      </c>
      <c r="Q360" s="5">
        <f t="shared" si="69"/>
        <v>-2.6816386631903801E-7</v>
      </c>
      <c r="R360" s="4">
        <f>SUM($Q$41:Q360)*0.1+$T$8</f>
        <v>-1.2952897322996097E-6</v>
      </c>
      <c r="S360" s="4">
        <f>SUM($R$41:R360)+0</f>
        <v>7.7753398057601628E-4</v>
      </c>
      <c r="T360">
        <f t="shared" si="77"/>
        <v>1.3774607955255053E-6</v>
      </c>
      <c r="U360">
        <f t="shared" si="78"/>
        <v>8.7144479007453843E-4</v>
      </c>
      <c r="W360" s="1"/>
    </row>
    <row r="361" spans="1:23" x14ac:dyDescent="0.25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289.372623803446</v>
      </c>
      <c r="E361" s="2">
        <f t="shared" ref="E361:E424" si="82">IF(B361&lt;18, $B$13, $B$13+$B$10 )</f>
        <v>-303.87403592281589</v>
      </c>
      <c r="F361">
        <f t="shared" si="70"/>
        <v>-17362.35742820676</v>
      </c>
      <c r="G361">
        <f t="shared" si="71"/>
        <v>6989.1028262247091</v>
      </c>
      <c r="H361">
        <f t="shared" ref="H361:H424" si="83">IF(B361&lt;$G$6,-B361*$B$12,-B361*$B$12+(-B361+$G$6)*$B$8)</f>
        <v>6655.5703474792044</v>
      </c>
      <c r="I361" s="2">
        <f t="shared" si="72"/>
        <v>9651.1229898798138</v>
      </c>
      <c r="J361" s="41">
        <f t="shared" si="73"/>
        <v>419.61404303825611</v>
      </c>
      <c r="K361">
        <f t="shared" si="74"/>
        <v>2.5011584453119551</v>
      </c>
      <c r="L361">
        <f t="shared" si="75"/>
        <v>-11.248951794941554</v>
      </c>
      <c r="M361" s="41">
        <f t="shared" si="76"/>
        <v>19.643638741926399</v>
      </c>
      <c r="N361" s="5">
        <f t="shared" ref="N361:N424" si="84">-G361/($G$18*$B$28)</f>
        <v>-2.8038337980456182E-7</v>
      </c>
      <c r="O361" s="4">
        <f>SUM($N$41:N361)*0.1+$N$8</f>
        <v>4.4060091838734225E-7</v>
      </c>
      <c r="P361" s="4">
        <f>SUM($O$41:O361)+0</f>
        <v>3.9395925511113506E-4</v>
      </c>
      <c r="Q361" s="5">
        <f t="shared" ref="Q361:Q424" si="85">-H361/($G$18*$B$28)</f>
        <v>-2.6700298378086037E-7</v>
      </c>
      <c r="R361" s="4">
        <f>SUM($Q$41:Q361)*0.1+$T$8</f>
        <v>-1.3219900306776957E-6</v>
      </c>
      <c r="S361" s="4">
        <f>SUM($R$41:R361)+0</f>
        <v>7.7621199054533864E-4</v>
      </c>
      <c r="T361">
        <f t="shared" si="77"/>
        <v>1.393480107678249E-6</v>
      </c>
      <c r="U361">
        <f t="shared" si="78"/>
        <v>8.704647890374873E-4</v>
      </c>
      <c r="W361" s="1"/>
    </row>
    <row r="362" spans="1:23" x14ac:dyDescent="0.25">
      <c r="A362" s="7"/>
      <c r="B362">
        <f t="shared" si="79"/>
        <v>32.100000000000186</v>
      </c>
      <c r="C362">
        <f t="shared" si="80"/>
        <v>0</v>
      </c>
      <c r="D362">
        <f t="shared" si="81"/>
        <v>289.372623803446</v>
      </c>
      <c r="E362" s="2">
        <f t="shared" si="82"/>
        <v>-303.87403592281589</v>
      </c>
      <c r="F362">
        <f t="shared" ref="F362:F425" si="86">IF(B362&lt;$G$6,0,-$G$7*$B$8)</f>
        <v>-17362.35742820676</v>
      </c>
      <c r="G362">
        <f t="shared" ref="G362:G425" si="87">IF(B362&lt;$G$6,    $B$13*B362,    $B$13*B362-(-B362+$G$6)*$B$10+$G$7*$B$9)</f>
        <v>6958.7154226324274</v>
      </c>
      <c r="H362">
        <f t="shared" si="83"/>
        <v>6626.6330850988597</v>
      </c>
      <c r="I362" s="2">
        <f t="shared" ref="I362:I425" si="88">SQRT(H362*H362+G362*G362)</f>
        <v>9609.1615855759883</v>
      </c>
      <c r="J362" s="41">
        <f t="shared" ref="J362:J425" si="89">SQRT(D362*D362+E362*E362)</f>
        <v>419.61404303825611</v>
      </c>
      <c r="K362">
        <f t="shared" ref="K362:K425" si="90">32*I362/(PI()*$G$11^3)</f>
        <v>2.4902838433758161</v>
      </c>
      <c r="L362">
        <f t="shared" ref="L362:L425" si="91">16*F362/(PI()*$G$11^3)*$G$22</f>
        <v>-11.248951794941554</v>
      </c>
      <c r="M362" s="41">
        <f t="shared" ref="M362:M425" si="92">SQRT(K362^2+3*L362^2)</f>
        <v>19.642257076907814</v>
      </c>
      <c r="N362" s="5">
        <f t="shared" si="84"/>
        <v>-2.791643216314985E-7</v>
      </c>
      <c r="O362" s="4">
        <f>SUM($N$41:N362)*0.1+$N$8</f>
        <v>4.1268448622419229E-7</v>
      </c>
      <c r="P362" s="4">
        <f>SUM($O$41:O362)+0</f>
        <v>3.9437193959735925E-4</v>
      </c>
      <c r="Q362" s="5">
        <f t="shared" si="85"/>
        <v>-2.6584210124268272E-7</v>
      </c>
      <c r="R362" s="4">
        <f>SUM($Q$41:Q362)*0.1+$T$8</f>
        <v>-1.3485742408019638E-6</v>
      </c>
      <c r="S362" s="4">
        <f>SUM($R$41:R362)+0</f>
        <v>7.7486341630453673E-4</v>
      </c>
      <c r="T362">
        <f t="shared" ref="T362:T425" si="93">SQRT(SUMSQ(O362,R362))</f>
        <v>1.4103052747985873E-6</v>
      </c>
      <c r="U362">
        <f t="shared" ref="U362:U425" si="94">SQRT(SUMSQ(S362,P362))</f>
        <v>8.6944956188896949E-4</v>
      </c>
      <c r="W362" s="1"/>
    </row>
    <row r="363" spans="1:23" x14ac:dyDescent="0.25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289.372623803446</v>
      </c>
      <c r="E363" s="2">
        <f t="shared" si="82"/>
        <v>-303.87403592281589</v>
      </c>
      <c r="F363">
        <f t="shared" si="86"/>
        <v>-17362.35742820676</v>
      </c>
      <c r="G363">
        <f t="shared" si="87"/>
        <v>6928.3280190401456</v>
      </c>
      <c r="H363">
        <f t="shared" si="83"/>
        <v>6597.695822718515</v>
      </c>
      <c r="I363" s="2">
        <f t="shared" si="88"/>
        <v>9567.200181272161</v>
      </c>
      <c r="J363" s="41">
        <f t="shared" si="89"/>
        <v>419.61404303825611</v>
      </c>
      <c r="K363">
        <f t="shared" si="90"/>
        <v>2.4794092414396767</v>
      </c>
      <c r="L363">
        <f t="shared" si="91"/>
        <v>-11.248951794941554</v>
      </c>
      <c r="M363" s="41">
        <f t="shared" si="92"/>
        <v>19.640881335655305</v>
      </c>
      <c r="N363" s="5">
        <f t="shared" si="84"/>
        <v>-2.7794526345843519E-7</v>
      </c>
      <c r="O363" s="4">
        <f>SUM($N$41:N363)*0.1+$N$8</f>
        <v>3.8488995987834882E-7</v>
      </c>
      <c r="P363" s="4">
        <f>SUM($O$41:O363)+0</f>
        <v>3.9475682955723759E-4</v>
      </c>
      <c r="Q363" s="5">
        <f t="shared" si="85"/>
        <v>-2.6468121870450503E-7</v>
      </c>
      <c r="R363" s="4">
        <f>SUM($Q$41:Q363)*0.1+$T$8</f>
        <v>-1.3750423626724142E-6</v>
      </c>
      <c r="S363" s="4">
        <f>SUM($R$41:R363)+0</f>
        <v>7.7348837394186436E-4</v>
      </c>
      <c r="T363">
        <f t="shared" si="93"/>
        <v>1.4278941768768762E-6</v>
      </c>
      <c r="U363">
        <f t="shared" si="94"/>
        <v>8.6839922795066524E-4</v>
      </c>
      <c r="W363" s="1"/>
    </row>
    <row r="364" spans="1:23" x14ac:dyDescent="0.25">
      <c r="A364" s="7"/>
      <c r="B364">
        <f t="shared" si="95"/>
        <v>32.300000000000189</v>
      </c>
      <c r="C364">
        <f t="shared" si="80"/>
        <v>0</v>
      </c>
      <c r="D364">
        <f t="shared" si="81"/>
        <v>289.372623803446</v>
      </c>
      <c r="E364" s="2">
        <f t="shared" si="82"/>
        <v>-303.87403592281589</v>
      </c>
      <c r="F364">
        <f t="shared" si="86"/>
        <v>-17362.35742820676</v>
      </c>
      <c r="G364">
        <f t="shared" si="87"/>
        <v>6897.9406154478638</v>
      </c>
      <c r="H364">
        <f t="shared" si="83"/>
        <v>6568.7585603381704</v>
      </c>
      <c r="I364" s="2">
        <f t="shared" si="88"/>
        <v>9525.2387769683355</v>
      </c>
      <c r="J364" s="41">
        <f t="shared" si="89"/>
        <v>419.61404303825611</v>
      </c>
      <c r="K364">
        <f t="shared" si="90"/>
        <v>2.4685346395035377</v>
      </c>
      <c r="L364">
        <f t="shared" si="91"/>
        <v>-11.248951794941554</v>
      </c>
      <c r="M364" s="41">
        <f t="shared" si="92"/>
        <v>19.639511519413748</v>
      </c>
      <c r="N364" s="5">
        <f t="shared" si="84"/>
        <v>-2.7672620528537187E-7</v>
      </c>
      <c r="O364" s="4">
        <f>SUM($N$41:N364)*0.1+$N$8</f>
        <v>3.5721733934981164E-7</v>
      </c>
      <c r="P364" s="4">
        <f>SUM($O$41:O364)+0</f>
        <v>3.9511404689658737E-4</v>
      </c>
      <c r="Q364" s="5">
        <f t="shared" si="85"/>
        <v>-2.6352033616632738E-7</v>
      </c>
      <c r="R364" s="4">
        <f>SUM($Q$41:Q364)*0.1+$T$8</f>
        <v>-1.4013943962890469E-6</v>
      </c>
      <c r="S364" s="4">
        <f>SUM($R$41:R364)+0</f>
        <v>7.7208697954557536E-4</v>
      </c>
      <c r="T364">
        <f t="shared" si="93"/>
        <v>1.4462055460696107E-6</v>
      </c>
      <c r="U364">
        <f t="shared" si="94"/>
        <v>8.6731390743998121E-4</v>
      </c>
      <c r="W364" s="1"/>
    </row>
    <row r="365" spans="1:23" x14ac:dyDescent="0.25">
      <c r="A365" s="7"/>
      <c r="B365">
        <f t="shared" si="95"/>
        <v>32.40000000000019</v>
      </c>
      <c r="C365">
        <f t="shared" si="80"/>
        <v>0</v>
      </c>
      <c r="D365">
        <f t="shared" si="81"/>
        <v>289.372623803446</v>
      </c>
      <c r="E365" s="2">
        <f t="shared" si="82"/>
        <v>-303.87403592281589</v>
      </c>
      <c r="F365">
        <f t="shared" si="86"/>
        <v>-17362.35742820676</v>
      </c>
      <c r="G365">
        <f t="shared" si="87"/>
        <v>6867.553211855582</v>
      </c>
      <c r="H365">
        <f t="shared" si="83"/>
        <v>6539.8212979578238</v>
      </c>
      <c r="I365" s="2">
        <f t="shared" si="88"/>
        <v>9483.27737266451</v>
      </c>
      <c r="J365" s="41">
        <f t="shared" si="89"/>
        <v>419.61404303825611</v>
      </c>
      <c r="K365">
        <f t="shared" si="90"/>
        <v>2.4576600375673987</v>
      </c>
      <c r="L365">
        <f t="shared" si="91"/>
        <v>-11.248951794941554</v>
      </c>
      <c r="M365" s="41">
        <f t="shared" si="92"/>
        <v>19.638147629423003</v>
      </c>
      <c r="N365" s="5">
        <f t="shared" si="84"/>
        <v>-2.7550714711230851E-7</v>
      </c>
      <c r="O365" s="4">
        <f>SUM($N$41:N365)*0.1+$N$8</f>
        <v>3.2966662463858073E-7</v>
      </c>
      <c r="P365" s="4">
        <f>SUM($O$41:O365)+0</f>
        <v>3.9544371352122598E-4</v>
      </c>
      <c r="Q365" s="5">
        <f t="shared" si="85"/>
        <v>-2.6235945362814963E-7</v>
      </c>
      <c r="R365" s="4">
        <f>SUM($Q$41:Q365)*0.1+$T$8</f>
        <v>-1.4276303416518617E-6</v>
      </c>
      <c r="S365" s="4">
        <f>SUM($R$41:R365)+0</f>
        <v>7.7065934920392352E-4</v>
      </c>
      <c r="T365">
        <f t="shared" si="93"/>
        <v>1.4651991249675267E-6</v>
      </c>
      <c r="U365">
        <f t="shared" si="94"/>
        <v>8.6619372144969536E-4</v>
      </c>
      <c r="W365" s="1"/>
    </row>
    <row r="366" spans="1:23" x14ac:dyDescent="0.25">
      <c r="A366" s="7"/>
      <c r="B366">
        <f t="shared" si="95"/>
        <v>32.500000000000192</v>
      </c>
      <c r="C366">
        <f t="shared" si="80"/>
        <v>0</v>
      </c>
      <c r="D366">
        <f t="shared" si="81"/>
        <v>289.372623803446</v>
      </c>
      <c r="E366" s="2">
        <f t="shared" si="82"/>
        <v>-303.87403592281589</v>
      </c>
      <c r="F366">
        <f t="shared" si="86"/>
        <v>-17362.35742820676</v>
      </c>
      <c r="G366">
        <f t="shared" si="87"/>
        <v>6837.1658082632994</v>
      </c>
      <c r="H366">
        <f t="shared" si="83"/>
        <v>6510.8840355774792</v>
      </c>
      <c r="I366" s="2">
        <f t="shared" si="88"/>
        <v>9441.3159683606827</v>
      </c>
      <c r="J366" s="41">
        <f t="shared" si="89"/>
        <v>419.61404303825611</v>
      </c>
      <c r="K366">
        <f t="shared" si="90"/>
        <v>2.4467854356312593</v>
      </c>
      <c r="L366">
        <f t="shared" si="91"/>
        <v>-11.248951794941554</v>
      </c>
      <c r="M366" s="41">
        <f t="shared" si="92"/>
        <v>19.636789666917903</v>
      </c>
      <c r="N366" s="5">
        <f t="shared" si="84"/>
        <v>-2.7428808893924514E-7</v>
      </c>
      <c r="O366" s="4">
        <f>SUM($N$41:N366)*0.1+$N$8</f>
        <v>3.022378157446562E-7</v>
      </c>
      <c r="P366" s="4">
        <f>SUM($O$41:O366)+0</f>
        <v>3.9574595133697065E-4</v>
      </c>
      <c r="Q366" s="5">
        <f t="shared" si="85"/>
        <v>-2.6119857108997199E-7</v>
      </c>
      <c r="R366" s="4">
        <f>SUM($Q$41:Q366)*0.1+$T$8</f>
        <v>-1.4537501987608596E-6</v>
      </c>
      <c r="S366" s="4">
        <f>SUM($R$41:R366)+0</f>
        <v>7.6920559900516266E-4</v>
      </c>
      <c r="T366">
        <f t="shared" si="93"/>
        <v>1.4848357948484875E-6</v>
      </c>
      <c r="U366">
        <f t="shared" si="94"/>
        <v>8.6503879192813943E-4</v>
      </c>
      <c r="W366" s="1"/>
    </row>
    <row r="367" spans="1:23" x14ac:dyDescent="0.25">
      <c r="A367" s="7"/>
      <c r="B367">
        <f t="shared" si="95"/>
        <v>32.600000000000193</v>
      </c>
      <c r="C367">
        <f t="shared" si="80"/>
        <v>0</v>
      </c>
      <c r="D367">
        <f t="shared" si="81"/>
        <v>289.372623803446</v>
      </c>
      <c r="E367" s="2">
        <f t="shared" si="82"/>
        <v>-303.87403592281589</v>
      </c>
      <c r="F367">
        <f t="shared" si="86"/>
        <v>-17362.35742820676</v>
      </c>
      <c r="G367">
        <f t="shared" si="87"/>
        <v>6806.7784046710176</v>
      </c>
      <c r="H367">
        <f t="shared" si="83"/>
        <v>6481.9467731971336</v>
      </c>
      <c r="I367" s="2">
        <f t="shared" si="88"/>
        <v>9399.3545640568573</v>
      </c>
      <c r="J367" s="41">
        <f t="shared" si="89"/>
        <v>419.61404303825611</v>
      </c>
      <c r="K367">
        <f t="shared" si="90"/>
        <v>2.4359108336951203</v>
      </c>
      <c r="L367">
        <f t="shared" si="91"/>
        <v>-11.248951794941554</v>
      </c>
      <c r="M367" s="41">
        <f t="shared" si="92"/>
        <v>19.635437633128266</v>
      </c>
      <c r="N367" s="5">
        <f t="shared" si="84"/>
        <v>-2.7306903076618182E-7</v>
      </c>
      <c r="O367" s="4">
        <f>SUM($N$41:N367)*0.1+$N$8</f>
        <v>2.7493091266803806E-7</v>
      </c>
      <c r="P367" s="4">
        <f>SUM($O$41:O367)+0</f>
        <v>3.9602088224963871E-4</v>
      </c>
      <c r="Q367" s="5">
        <f t="shared" si="85"/>
        <v>-2.6003768855179424E-7</v>
      </c>
      <c r="R367" s="4">
        <f>SUM($Q$41:Q367)*0.1+$T$8</f>
        <v>-1.4797539676160388E-6</v>
      </c>
      <c r="S367" s="4">
        <f>SUM($R$41:R367)+0</f>
        <v>7.6772584503754658E-4</v>
      </c>
      <c r="T367">
        <f t="shared" si="93"/>
        <v>1.5050776762067429E-6</v>
      </c>
      <c r="U367">
        <f t="shared" si="94"/>
        <v>8.6384924165990745E-4</v>
      </c>
      <c r="W367" s="1"/>
    </row>
    <row r="368" spans="1:23" x14ac:dyDescent="0.25">
      <c r="A368" s="7"/>
      <c r="B368">
        <f t="shared" si="95"/>
        <v>32.700000000000195</v>
      </c>
      <c r="C368">
        <f t="shared" si="80"/>
        <v>0</v>
      </c>
      <c r="D368">
        <f t="shared" si="81"/>
        <v>289.372623803446</v>
      </c>
      <c r="E368" s="2">
        <f t="shared" si="82"/>
        <v>-303.87403592281589</v>
      </c>
      <c r="F368">
        <f t="shared" si="86"/>
        <v>-17362.35742820676</v>
      </c>
      <c r="G368">
        <f t="shared" si="87"/>
        <v>6776.3910010787358</v>
      </c>
      <c r="H368">
        <f t="shared" si="83"/>
        <v>6453.0095108167898</v>
      </c>
      <c r="I368" s="2">
        <f t="shared" si="88"/>
        <v>9357.3931597530318</v>
      </c>
      <c r="J368" s="41">
        <f t="shared" si="89"/>
        <v>419.61404303825611</v>
      </c>
      <c r="K368">
        <f t="shared" si="90"/>
        <v>2.4250362317589813</v>
      </c>
      <c r="L368">
        <f t="shared" si="91"/>
        <v>-11.248951794941554</v>
      </c>
      <c r="M368" s="41">
        <f t="shared" si="92"/>
        <v>19.634091529278869</v>
      </c>
      <c r="N368" s="5">
        <f t="shared" si="84"/>
        <v>-2.7184997259311851E-7</v>
      </c>
      <c r="O368" s="4">
        <f>SUM($N$41:N368)*0.1+$N$8</f>
        <v>2.477459154087261E-7</v>
      </c>
      <c r="P368" s="4">
        <f>SUM($O$41:O368)+0</f>
        <v>3.9626862816504745E-4</v>
      </c>
      <c r="Q368" s="5">
        <f t="shared" si="85"/>
        <v>-2.5887680601361664E-7</v>
      </c>
      <c r="R368" s="4">
        <f>SUM($Q$41:Q368)*0.1+$T$8</f>
        <v>-1.5056416482174002E-6</v>
      </c>
      <c r="S368" s="4">
        <f>SUM($R$41:R368)+0</f>
        <v>7.6622020338932922E-4</v>
      </c>
      <c r="T368">
        <f t="shared" si="93"/>
        <v>1.5258882041121222E-6</v>
      </c>
      <c r="U368">
        <f t="shared" si="94"/>
        <v>8.6262519424706906E-4</v>
      </c>
      <c r="W368" s="1"/>
    </row>
    <row r="369" spans="1:23" x14ac:dyDescent="0.25">
      <c r="A369" s="7"/>
      <c r="B369">
        <f t="shared" si="95"/>
        <v>32.800000000000196</v>
      </c>
      <c r="C369">
        <f t="shared" si="80"/>
        <v>0</v>
      </c>
      <c r="D369">
        <f t="shared" si="81"/>
        <v>289.372623803446</v>
      </c>
      <c r="E369" s="2">
        <f t="shared" si="82"/>
        <v>-303.87403592281589</v>
      </c>
      <c r="F369">
        <f t="shared" si="86"/>
        <v>-17362.35742820676</v>
      </c>
      <c r="G369">
        <f t="shared" si="87"/>
        <v>6746.0035974864531</v>
      </c>
      <c r="H369">
        <f t="shared" si="83"/>
        <v>6424.0722484364451</v>
      </c>
      <c r="I369" s="2">
        <f t="shared" si="88"/>
        <v>9315.4317554492045</v>
      </c>
      <c r="J369" s="41">
        <f t="shared" si="89"/>
        <v>419.61404303825611</v>
      </c>
      <c r="K369">
        <f t="shared" si="90"/>
        <v>2.4141616298228419</v>
      </c>
      <c r="L369">
        <f t="shared" si="91"/>
        <v>-11.248951794941554</v>
      </c>
      <c r="M369" s="41">
        <f t="shared" si="92"/>
        <v>19.632751356589463</v>
      </c>
      <c r="N369" s="5">
        <f t="shared" si="84"/>
        <v>-2.7063091442005514E-7</v>
      </c>
      <c r="O369" s="4">
        <f>SUM($N$41:N369)*0.1+$N$8</f>
        <v>2.2068282396672062E-7</v>
      </c>
      <c r="P369" s="4">
        <f>SUM($O$41:O369)+0</f>
        <v>3.9648931098901419E-4</v>
      </c>
      <c r="Q369" s="5">
        <f t="shared" si="85"/>
        <v>-2.5771592347543895E-7</v>
      </c>
      <c r="R369" s="4">
        <f>SUM($Q$41:Q369)*0.1+$T$8</f>
        <v>-1.5314132405649439E-6</v>
      </c>
      <c r="S369" s="4">
        <f>SUM($R$41:R369)+0</f>
        <v>7.6468879014876426E-4</v>
      </c>
      <c r="T369">
        <f t="shared" si="93"/>
        <v>1.5472321810806383E-6</v>
      </c>
      <c r="U369">
        <f t="shared" si="94"/>
        <v>8.6136677409087703E-4</v>
      </c>
      <c r="W369" s="1"/>
    </row>
    <row r="370" spans="1:23" x14ac:dyDescent="0.25">
      <c r="A370" s="7"/>
      <c r="B370">
        <f t="shared" si="95"/>
        <v>32.900000000000198</v>
      </c>
      <c r="C370">
        <f t="shared" si="80"/>
        <v>0</v>
      </c>
      <c r="D370">
        <f t="shared" si="81"/>
        <v>289.372623803446</v>
      </c>
      <c r="E370" s="2">
        <f t="shared" si="82"/>
        <v>-303.87403592281589</v>
      </c>
      <c r="F370">
        <f t="shared" si="86"/>
        <v>-17362.35742820676</v>
      </c>
      <c r="G370">
        <f t="shared" si="87"/>
        <v>6715.6161938941714</v>
      </c>
      <c r="H370">
        <f t="shared" si="83"/>
        <v>6395.1349860560995</v>
      </c>
      <c r="I370" s="2">
        <f t="shared" si="88"/>
        <v>9273.470351145379</v>
      </c>
      <c r="J370" s="41">
        <f t="shared" si="89"/>
        <v>419.61404303825611</v>
      </c>
      <c r="K370">
        <f t="shared" si="90"/>
        <v>2.4032870278867029</v>
      </c>
      <c r="L370">
        <f t="shared" si="91"/>
        <v>-11.248951794941554</v>
      </c>
      <c r="M370" s="41">
        <f t="shared" si="92"/>
        <v>19.631417116274744</v>
      </c>
      <c r="N370" s="5">
        <f t="shared" si="84"/>
        <v>-2.6941185624699183E-7</v>
      </c>
      <c r="O370" s="4">
        <f>SUM($N$41:N370)*0.1+$N$8</f>
        <v>1.9374163834202142E-7</v>
      </c>
      <c r="P370" s="4">
        <f>SUM($O$41:O370)+0</f>
        <v>3.9668305262735619E-4</v>
      </c>
      <c r="Q370" s="5">
        <f t="shared" si="85"/>
        <v>-2.5655504093726125E-7</v>
      </c>
      <c r="R370" s="4">
        <f>SUM($Q$41:Q370)*0.1+$T$8</f>
        <v>-1.5570687446586706E-6</v>
      </c>
      <c r="S370" s="4">
        <f>SUM($R$41:R370)+0</f>
        <v>7.6313172140410562E-4</v>
      </c>
      <c r="T370">
        <f t="shared" si="93"/>
        <v>1.56907581015717E-6</v>
      </c>
      <c r="U370">
        <f t="shared" si="94"/>
        <v>8.6007410637395159E-4</v>
      </c>
      <c r="W370" s="1"/>
    </row>
    <row r="371" spans="1:23" x14ac:dyDescent="0.25">
      <c r="A371" s="7"/>
      <c r="B371">
        <f t="shared" si="95"/>
        <v>33.000000000000199</v>
      </c>
      <c r="C371">
        <f t="shared" si="80"/>
        <v>0</v>
      </c>
      <c r="D371">
        <f t="shared" si="81"/>
        <v>289.372623803446</v>
      </c>
      <c r="E371" s="2">
        <f t="shared" si="82"/>
        <v>-303.87403592281589</v>
      </c>
      <c r="F371">
        <f t="shared" si="86"/>
        <v>-17362.35742820676</v>
      </c>
      <c r="G371">
        <f t="shared" si="87"/>
        <v>6685.2287903018896</v>
      </c>
      <c r="H371">
        <f t="shared" si="83"/>
        <v>6366.1977236757539</v>
      </c>
      <c r="I371" s="2">
        <f t="shared" si="88"/>
        <v>9231.5089468415517</v>
      </c>
      <c r="J371" s="41">
        <f t="shared" si="89"/>
        <v>419.61404303825611</v>
      </c>
      <c r="K371">
        <f t="shared" si="90"/>
        <v>2.3924124259505635</v>
      </c>
      <c r="L371">
        <f t="shared" si="91"/>
        <v>-11.248951794941554</v>
      </c>
      <c r="M371" s="41">
        <f t="shared" si="92"/>
        <v>19.630088809544372</v>
      </c>
      <c r="N371" s="5">
        <f t="shared" si="84"/>
        <v>-2.6819279807392846E-7</v>
      </c>
      <c r="O371" s="4">
        <f>SUM($N$41:N371)*0.1+$N$8</f>
        <v>1.6692235853462861E-7</v>
      </c>
      <c r="P371" s="4">
        <f>SUM($O$41:O371)+0</f>
        <v>3.968499749858908E-4</v>
      </c>
      <c r="Q371" s="5">
        <f t="shared" si="85"/>
        <v>-2.5539415839908355E-7</v>
      </c>
      <c r="R371" s="4">
        <f>SUM($Q$41:Q371)*0.1+$T$8</f>
        <v>-1.5826081604985787E-6</v>
      </c>
      <c r="S371" s="4">
        <f>SUM($R$41:R371)+0</f>
        <v>7.6154911324360702E-4</v>
      </c>
      <c r="T371">
        <f t="shared" si="93"/>
        <v>1.5913867108454369E-6</v>
      </c>
      <c r="U371">
        <f t="shared" si="94"/>
        <v>8.5874731704292759E-4</v>
      </c>
      <c r="W371" s="1"/>
    </row>
    <row r="372" spans="1:23" x14ac:dyDescent="0.25">
      <c r="A372" s="7"/>
      <c r="B372">
        <f t="shared" si="95"/>
        <v>33.1000000000002</v>
      </c>
      <c r="C372">
        <f t="shared" si="80"/>
        <v>0</v>
      </c>
      <c r="D372">
        <f t="shared" si="81"/>
        <v>289.372623803446</v>
      </c>
      <c r="E372" s="2">
        <f t="shared" si="82"/>
        <v>-303.87403592281589</v>
      </c>
      <c r="F372">
        <f t="shared" si="86"/>
        <v>-17362.35742820676</v>
      </c>
      <c r="G372">
        <f t="shared" si="87"/>
        <v>6654.8413867096078</v>
      </c>
      <c r="H372">
        <f t="shared" si="83"/>
        <v>6337.2604612954092</v>
      </c>
      <c r="I372" s="2">
        <f t="shared" si="88"/>
        <v>9189.5475425377263</v>
      </c>
      <c r="J372" s="41">
        <f t="shared" si="89"/>
        <v>419.61404303825611</v>
      </c>
      <c r="K372">
        <f t="shared" si="90"/>
        <v>2.3815378240144245</v>
      </c>
      <c r="L372">
        <f t="shared" si="91"/>
        <v>-11.248951794941554</v>
      </c>
      <c r="M372" s="41">
        <f t="shared" si="92"/>
        <v>19.628766437602945</v>
      </c>
      <c r="N372" s="5">
        <f t="shared" si="84"/>
        <v>-2.6697373990086515E-7</v>
      </c>
      <c r="O372" s="4">
        <f>SUM($N$41:N372)*0.1+$N$8</f>
        <v>1.4022498454454218E-7</v>
      </c>
      <c r="P372" s="4">
        <f>SUM($O$41:O372)+0</f>
        <v>3.9699019997043534E-4</v>
      </c>
      <c r="Q372" s="5">
        <f t="shared" si="85"/>
        <v>-2.5423327586090591E-7</v>
      </c>
      <c r="R372" s="4">
        <f>SUM($Q$41:Q372)*0.1+$T$8</f>
        <v>-1.608031488084669E-6</v>
      </c>
      <c r="S372" s="4">
        <f>SUM($R$41:R372)+0</f>
        <v>7.5994108175552236E-4</v>
      </c>
      <c r="T372">
        <f t="shared" si="93"/>
        <v>1.6141339203927016E-6</v>
      </c>
      <c r="U372">
        <f t="shared" si="94"/>
        <v>8.5738653279155243E-4</v>
      </c>
      <c r="W372" s="1"/>
    </row>
    <row r="373" spans="1:23" x14ac:dyDescent="0.25">
      <c r="A373" s="7"/>
      <c r="B373">
        <f t="shared" si="95"/>
        <v>33.200000000000202</v>
      </c>
      <c r="C373">
        <f t="shared" si="80"/>
        <v>0</v>
      </c>
      <c r="D373">
        <f t="shared" si="81"/>
        <v>289.372623803446</v>
      </c>
      <c r="E373" s="2">
        <f t="shared" si="82"/>
        <v>-303.87403592281589</v>
      </c>
      <c r="F373">
        <f t="shared" si="86"/>
        <v>-17362.35742820676</v>
      </c>
      <c r="G373">
        <f t="shared" si="87"/>
        <v>6624.4539831173252</v>
      </c>
      <c r="H373">
        <f t="shared" si="83"/>
        <v>6308.3231989150654</v>
      </c>
      <c r="I373" s="2">
        <f t="shared" si="88"/>
        <v>9147.5861382339008</v>
      </c>
      <c r="J373" s="41">
        <f t="shared" si="89"/>
        <v>419.61404303825611</v>
      </c>
      <c r="K373">
        <f t="shared" si="90"/>
        <v>2.3706632220782855</v>
      </c>
      <c r="L373">
        <f t="shared" si="91"/>
        <v>-11.248951794941554</v>
      </c>
      <c r="M373" s="41">
        <f t="shared" si="92"/>
        <v>19.627450001650011</v>
      </c>
      <c r="N373" s="5">
        <f t="shared" si="84"/>
        <v>-2.6575468172780178E-7</v>
      </c>
      <c r="O373" s="4">
        <f>SUM($N$41:N373)*0.1+$N$8</f>
        <v>1.1364951637176192E-7</v>
      </c>
      <c r="P373" s="4">
        <f>SUM($O$41:O373)+0</f>
        <v>3.9710384948680712E-4</v>
      </c>
      <c r="Q373" s="5">
        <f t="shared" si="85"/>
        <v>-2.5307239332272826E-7</v>
      </c>
      <c r="R373" s="4">
        <f>SUM($Q$41:Q373)*0.1+$T$8</f>
        <v>-1.6333387274169423E-6</v>
      </c>
      <c r="S373" s="4">
        <f>SUM($R$41:R373)+0</f>
        <v>7.5830774302810546E-4</v>
      </c>
      <c r="T373">
        <f t="shared" si="93"/>
        <v>1.6372878827657437E-6</v>
      </c>
      <c r="U373">
        <f t="shared" si="94"/>
        <v>8.5599188104421887E-4</v>
      </c>
      <c r="W373" s="1"/>
    </row>
    <row r="374" spans="1:23" x14ac:dyDescent="0.25">
      <c r="A374" s="7"/>
      <c r="B374">
        <f t="shared" si="95"/>
        <v>33.300000000000203</v>
      </c>
      <c r="C374">
        <f t="shared" si="80"/>
        <v>0</v>
      </c>
      <c r="D374">
        <f t="shared" si="81"/>
        <v>289.372623803446</v>
      </c>
      <c r="E374" s="2">
        <f t="shared" si="82"/>
        <v>-303.87403592281589</v>
      </c>
      <c r="F374">
        <f t="shared" si="86"/>
        <v>-17362.35742820676</v>
      </c>
      <c r="G374">
        <f t="shared" si="87"/>
        <v>6594.0665795250434</v>
      </c>
      <c r="H374">
        <f t="shared" si="83"/>
        <v>6279.3859365347198</v>
      </c>
      <c r="I374" s="2">
        <f t="shared" si="88"/>
        <v>9105.6247339300735</v>
      </c>
      <c r="J374" s="41">
        <f t="shared" si="89"/>
        <v>419.61404303825611</v>
      </c>
      <c r="K374">
        <f t="shared" si="90"/>
        <v>2.3597886201421461</v>
      </c>
      <c r="L374">
        <f t="shared" si="91"/>
        <v>-11.248951794941554</v>
      </c>
      <c r="M374" s="41">
        <f t="shared" si="92"/>
        <v>19.626139502880051</v>
      </c>
      <c r="N374" s="5">
        <f t="shared" si="84"/>
        <v>-2.6453562355473846E-7</v>
      </c>
      <c r="O374" s="4">
        <f>SUM($N$41:N374)*0.1+$N$8</f>
        <v>8.7195954016288047E-8</v>
      </c>
      <c r="P374" s="4">
        <f>SUM($O$41:O374)+0</f>
        <v>3.9719104544082339E-4</v>
      </c>
      <c r="Q374" s="5">
        <f t="shared" si="85"/>
        <v>-2.5191151078455056E-7</v>
      </c>
      <c r="R374" s="4">
        <f>SUM($Q$41:Q374)*0.1+$T$8</f>
        <v>-1.658529878495397E-6</v>
      </c>
      <c r="S374" s="4">
        <f>SUM($R$41:R374)+0</f>
        <v>7.5664921314961002E-4</v>
      </c>
      <c r="T374">
        <f t="shared" si="93"/>
        <v>1.6608204274570949E-6</v>
      </c>
      <c r="U374">
        <f t="shared" si="94"/>
        <v>8.5456348993992145E-4</v>
      </c>
      <c r="W374" s="1"/>
    </row>
    <row r="375" spans="1:23" x14ac:dyDescent="0.25">
      <c r="A375" s="7"/>
      <c r="B375">
        <f t="shared" si="95"/>
        <v>33.400000000000205</v>
      </c>
      <c r="C375">
        <f t="shared" si="80"/>
        <v>0</v>
      </c>
      <c r="D375">
        <f t="shared" si="81"/>
        <v>289.372623803446</v>
      </c>
      <c r="E375" s="2">
        <f t="shared" si="82"/>
        <v>-303.87403592281589</v>
      </c>
      <c r="F375">
        <f t="shared" si="86"/>
        <v>-17362.35742820676</v>
      </c>
      <c r="G375">
        <f t="shared" si="87"/>
        <v>6563.6791759327607</v>
      </c>
      <c r="H375">
        <f t="shared" si="83"/>
        <v>6250.4486741543751</v>
      </c>
      <c r="I375" s="2">
        <f t="shared" si="88"/>
        <v>9063.663329626248</v>
      </c>
      <c r="J375" s="41">
        <f t="shared" si="89"/>
        <v>419.61404303825611</v>
      </c>
      <c r="K375">
        <f t="shared" si="90"/>
        <v>2.3489140182060071</v>
      </c>
      <c r="L375">
        <f t="shared" si="91"/>
        <v>-11.248951794941554</v>
      </c>
      <c r="M375" s="41">
        <f t="shared" si="92"/>
        <v>19.624834942482476</v>
      </c>
      <c r="N375" s="5">
        <f t="shared" si="84"/>
        <v>-2.633165653816751E-7</v>
      </c>
      <c r="O375" s="4">
        <f>SUM($N$41:N375)*0.1+$N$8</f>
        <v>6.0864297478120559E-8</v>
      </c>
      <c r="P375" s="4">
        <f>SUM($O$41:O375)+0</f>
        <v>3.972519097383015E-4</v>
      </c>
      <c r="Q375" s="5">
        <f t="shared" si="85"/>
        <v>-2.5075062824637287E-7</v>
      </c>
      <c r="R375" s="4">
        <f>SUM($Q$41:Q375)*0.1+$T$8</f>
        <v>-1.6836049413200348E-6</v>
      </c>
      <c r="S375" s="4">
        <f>SUM($R$41:R375)+0</f>
        <v>7.5496560820828996E-4</v>
      </c>
      <c r="T375">
        <f t="shared" si="93"/>
        <v>1.6847047400493483E-6</v>
      </c>
      <c r="U375">
        <f t="shared" si="94"/>
        <v>8.5310148831662508E-4</v>
      </c>
      <c r="W375" s="1"/>
    </row>
    <row r="376" spans="1:23" x14ac:dyDescent="0.25">
      <c r="A376" s="7"/>
      <c r="B376">
        <f t="shared" si="95"/>
        <v>33.500000000000206</v>
      </c>
      <c r="C376">
        <f t="shared" si="80"/>
        <v>0</v>
      </c>
      <c r="D376">
        <f t="shared" si="81"/>
        <v>289.372623803446</v>
      </c>
      <c r="E376" s="2">
        <f t="shared" si="82"/>
        <v>-303.87403592281589</v>
      </c>
      <c r="F376">
        <f t="shared" si="86"/>
        <v>-17362.35742820676</v>
      </c>
      <c r="G376">
        <f t="shared" si="87"/>
        <v>6533.2917723404789</v>
      </c>
      <c r="H376">
        <f t="shared" si="83"/>
        <v>6221.5114117740295</v>
      </c>
      <c r="I376" s="2">
        <f t="shared" si="88"/>
        <v>9021.7019253224207</v>
      </c>
      <c r="J376" s="41">
        <f t="shared" si="89"/>
        <v>419.61404303825611</v>
      </c>
      <c r="K376">
        <f t="shared" si="90"/>
        <v>2.3380394162698677</v>
      </c>
      <c r="L376">
        <f t="shared" si="91"/>
        <v>-11.248951794941554</v>
      </c>
      <c r="M376" s="41">
        <f t="shared" si="92"/>
        <v>19.623536321641623</v>
      </c>
      <c r="N376" s="5">
        <f t="shared" si="84"/>
        <v>-2.6209750720861173E-7</v>
      </c>
      <c r="O376" s="4">
        <f>SUM($N$41:N376)*0.1+$N$8</f>
        <v>3.4654546757259349E-8</v>
      </c>
      <c r="P376" s="4">
        <f>SUM($O$41:O376)+0</f>
        <v>3.9728656428505879E-4</v>
      </c>
      <c r="Q376" s="5">
        <f t="shared" si="85"/>
        <v>-2.4958974570819517E-7</v>
      </c>
      <c r="R376" s="4">
        <f>SUM($Q$41:Q376)*0.1+$T$8</f>
        <v>-1.7085639158908539E-6</v>
      </c>
      <c r="S376" s="4">
        <f>SUM($R$41:R376)+0</f>
        <v>7.5325704429239908E-4</v>
      </c>
      <c r="T376">
        <f t="shared" si="93"/>
        <v>1.7089153262509057E-6</v>
      </c>
      <c r="U376">
        <f t="shared" si="94"/>
        <v>8.5160600569603054E-4</v>
      </c>
      <c r="W376" s="1"/>
    </row>
    <row r="377" spans="1:23" x14ac:dyDescent="0.25">
      <c r="A377" s="7"/>
      <c r="B377">
        <f t="shared" si="95"/>
        <v>33.600000000000207</v>
      </c>
      <c r="C377">
        <f t="shared" si="80"/>
        <v>0</v>
      </c>
      <c r="D377">
        <f t="shared" si="81"/>
        <v>289.372623803446</v>
      </c>
      <c r="E377" s="2">
        <f t="shared" si="82"/>
        <v>-303.87403592281589</v>
      </c>
      <c r="F377">
        <f t="shared" si="86"/>
        <v>-17362.35742820676</v>
      </c>
      <c r="G377">
        <f t="shared" si="87"/>
        <v>6502.9043687481972</v>
      </c>
      <c r="H377">
        <f t="shared" si="83"/>
        <v>6192.5741493936839</v>
      </c>
      <c r="I377" s="2">
        <f t="shared" si="88"/>
        <v>8979.7405210185934</v>
      </c>
      <c r="J377" s="41">
        <f t="shared" si="89"/>
        <v>419.61404303825611</v>
      </c>
      <c r="K377">
        <f t="shared" si="90"/>
        <v>2.3271648143337282</v>
      </c>
      <c r="L377">
        <f t="shared" si="91"/>
        <v>-11.248951794941554</v>
      </c>
      <c r="M377" s="41">
        <f t="shared" si="92"/>
        <v>19.622243641536748</v>
      </c>
      <c r="N377" s="5">
        <f t="shared" si="84"/>
        <v>-2.6087844903554841E-7</v>
      </c>
      <c r="O377" s="4">
        <f>SUM($N$41:N377)*0.1+$N$8</f>
        <v>8.5667018537046293E-9</v>
      </c>
      <c r="P377" s="4">
        <f>SUM($O$41:O377)+0</f>
        <v>3.9729513098691249E-4</v>
      </c>
      <c r="Q377" s="5">
        <f t="shared" si="85"/>
        <v>-2.4842886317001747E-7</v>
      </c>
      <c r="R377" s="4">
        <f>SUM($Q$41:Q377)*0.1+$T$8</f>
        <v>-1.7334068022078561E-6</v>
      </c>
      <c r="S377" s="4">
        <f>SUM($R$41:R377)+0</f>
        <v>7.515236374901912E-4</v>
      </c>
      <c r="T377">
        <f t="shared" si="93"/>
        <v>1.733427970906526E-6</v>
      </c>
      <c r="U377">
        <f t="shared" si="94"/>
        <v>8.5007717226872779E-4</v>
      </c>
      <c r="W377" s="1"/>
    </row>
    <row r="378" spans="1:23" x14ac:dyDescent="0.25">
      <c r="A378" s="7"/>
      <c r="B378">
        <f t="shared" si="95"/>
        <v>33.700000000000209</v>
      </c>
      <c r="C378">
        <f t="shared" si="80"/>
        <v>0</v>
      </c>
      <c r="D378">
        <f t="shared" si="81"/>
        <v>289.372623803446</v>
      </c>
      <c r="E378" s="2">
        <f t="shared" si="82"/>
        <v>-303.87403592281589</v>
      </c>
      <c r="F378">
        <f t="shared" si="86"/>
        <v>-17362.35742820676</v>
      </c>
      <c r="G378">
        <f t="shared" si="87"/>
        <v>6472.5169651559154</v>
      </c>
      <c r="H378">
        <f t="shared" si="83"/>
        <v>6163.6368870133392</v>
      </c>
      <c r="I378" s="2">
        <f t="shared" si="88"/>
        <v>8937.779116714768</v>
      </c>
      <c r="J378" s="41">
        <f t="shared" si="89"/>
        <v>419.61404303825611</v>
      </c>
      <c r="K378">
        <f t="shared" si="90"/>
        <v>2.3162902123975893</v>
      </c>
      <c r="L378">
        <f t="shared" si="91"/>
        <v>-11.248951794941554</v>
      </c>
      <c r="M378" s="41">
        <f t="shared" si="92"/>
        <v>19.62095690334203</v>
      </c>
      <c r="N378" s="5">
        <f t="shared" si="84"/>
        <v>-2.596593908624851E-7</v>
      </c>
      <c r="O378" s="4">
        <f>SUM($N$41:N378)*0.1+$N$8</f>
        <v>-1.7399237232544024E-8</v>
      </c>
      <c r="P378" s="4">
        <f>SUM($O$41:O378)+0</f>
        <v>3.9727773174967997E-4</v>
      </c>
      <c r="Q378" s="5">
        <f t="shared" si="85"/>
        <v>-2.4726798063183983E-7</v>
      </c>
      <c r="R378" s="4">
        <f>SUM($Q$41:Q378)*0.1+$T$8</f>
        <v>-1.7581336002710404E-6</v>
      </c>
      <c r="S378" s="4">
        <f>SUM($R$41:R378)+0</f>
        <v>7.4976550388992013E-4</v>
      </c>
      <c r="T378">
        <f t="shared" si="93"/>
        <v>1.7582196932858776E-6</v>
      </c>
      <c r="U378">
        <f t="shared" si="94"/>
        <v>8.4851511887972658E-4</v>
      </c>
      <c r="W378" s="1"/>
    </row>
    <row r="379" spans="1:23" x14ac:dyDescent="0.25">
      <c r="A379" s="7"/>
      <c r="B379">
        <f t="shared" si="95"/>
        <v>33.80000000000021</v>
      </c>
      <c r="C379">
        <f t="shared" si="80"/>
        <v>0</v>
      </c>
      <c r="D379">
        <f t="shared" si="81"/>
        <v>289.372623803446</v>
      </c>
      <c r="E379" s="2">
        <f t="shared" si="82"/>
        <v>-303.87403592281589</v>
      </c>
      <c r="F379">
        <f t="shared" si="86"/>
        <v>-17362.35742820676</v>
      </c>
      <c r="G379">
        <f t="shared" si="87"/>
        <v>6442.1295615636336</v>
      </c>
      <c r="H379">
        <f t="shared" si="83"/>
        <v>6134.6996246329954</v>
      </c>
      <c r="I379" s="2">
        <f t="shared" si="88"/>
        <v>8895.8177124109443</v>
      </c>
      <c r="J379" s="41">
        <f t="shared" si="89"/>
        <v>419.61404303825611</v>
      </c>
      <c r="K379">
        <f t="shared" si="90"/>
        <v>2.3054156104614507</v>
      </c>
      <c r="L379">
        <f t="shared" si="91"/>
        <v>-11.248951794941554</v>
      </c>
      <c r="M379" s="41">
        <f t="shared" si="92"/>
        <v>19.619676108226553</v>
      </c>
      <c r="N379" s="5">
        <f t="shared" si="84"/>
        <v>-2.5844033268942178E-7</v>
      </c>
      <c r="O379" s="4">
        <f>SUM($N$41:N379)*0.1+$N$8</f>
        <v>-4.3243270501486292E-8</v>
      </c>
      <c r="P379" s="4">
        <f>SUM($O$41:O379)+0</f>
        <v>3.9723448847917849E-4</v>
      </c>
      <c r="Q379" s="5">
        <f t="shared" si="85"/>
        <v>-2.4610709809366218E-7</v>
      </c>
      <c r="R379" s="4">
        <f>SUM($Q$41:Q379)*0.1+$T$8</f>
        <v>-1.7827443100804062E-6</v>
      </c>
      <c r="S379" s="4">
        <f>SUM($R$41:R379)+0</f>
        <v>7.4798275957983968E-4</v>
      </c>
      <c r="T379">
        <f t="shared" si="93"/>
        <v>1.7832686997667313E-6</v>
      </c>
      <c r="U379">
        <f t="shared" si="94"/>
        <v>8.4691997701434986E-4</v>
      </c>
      <c r="W379" s="1"/>
    </row>
    <row r="380" spans="1:23" x14ac:dyDescent="0.25">
      <c r="A380" s="7"/>
      <c r="B380">
        <f t="shared" si="95"/>
        <v>33.900000000000212</v>
      </c>
      <c r="C380">
        <f t="shared" si="80"/>
        <v>0</v>
      </c>
      <c r="D380">
        <f t="shared" si="81"/>
        <v>289.372623803446</v>
      </c>
      <c r="E380" s="2">
        <f t="shared" si="82"/>
        <v>-303.87403592281589</v>
      </c>
      <c r="F380">
        <f t="shared" si="86"/>
        <v>-17362.35742820676</v>
      </c>
      <c r="G380">
        <f t="shared" si="87"/>
        <v>6411.7421579713509</v>
      </c>
      <c r="H380">
        <f t="shared" si="83"/>
        <v>6105.7623622526498</v>
      </c>
      <c r="I380" s="2">
        <f t="shared" si="88"/>
        <v>8853.8563081071152</v>
      </c>
      <c r="J380" s="41">
        <f t="shared" si="89"/>
        <v>419.61404303825611</v>
      </c>
      <c r="K380">
        <f t="shared" si="90"/>
        <v>2.2945410085253108</v>
      </c>
      <c r="L380">
        <f t="shared" si="91"/>
        <v>-11.248951794941554</v>
      </c>
      <c r="M380" s="41">
        <f t="shared" si="92"/>
        <v>19.6184012573543</v>
      </c>
      <c r="N380" s="5">
        <f t="shared" si="84"/>
        <v>-2.5722127451635842E-7</v>
      </c>
      <c r="O380" s="4">
        <f>SUM($N$41:N380)*0.1+$N$8</f>
        <v>-6.896539795312207E-8</v>
      </c>
      <c r="P380" s="4">
        <f>SUM($O$41:O380)+0</f>
        <v>3.9716552308122536E-4</v>
      </c>
      <c r="Q380" s="5">
        <f t="shared" si="85"/>
        <v>-2.4494621555548449E-7</v>
      </c>
      <c r="R380" s="4">
        <f>SUM($Q$41:Q380)*0.1+$T$8</f>
        <v>-1.8072389316359542E-6</v>
      </c>
      <c r="S380" s="4">
        <f>SUM($R$41:R380)+0</f>
        <v>7.4617552064820377E-4</v>
      </c>
      <c r="T380">
        <f t="shared" si="93"/>
        <v>1.8085543348585074E-6</v>
      </c>
      <c r="U380">
        <f t="shared" si="94"/>
        <v>8.4529187878448308E-4</v>
      </c>
      <c r="W380" s="1"/>
    </row>
    <row r="381" spans="1:23" x14ac:dyDescent="0.25">
      <c r="A381" s="7"/>
      <c r="B381">
        <f t="shared" si="95"/>
        <v>34.000000000000213</v>
      </c>
      <c r="C381">
        <f t="shared" si="80"/>
        <v>0</v>
      </c>
      <c r="D381">
        <f t="shared" si="81"/>
        <v>289.372623803446</v>
      </c>
      <c r="E381" s="2">
        <f t="shared" si="82"/>
        <v>-303.87403592281589</v>
      </c>
      <c r="F381">
        <f t="shared" si="86"/>
        <v>-17362.35742820676</v>
      </c>
      <c r="G381">
        <f t="shared" si="87"/>
        <v>6381.3547543790692</v>
      </c>
      <c r="H381">
        <f t="shared" si="83"/>
        <v>6076.8250998723051</v>
      </c>
      <c r="I381" s="2">
        <f t="shared" si="88"/>
        <v>8811.8949038032897</v>
      </c>
      <c r="J381" s="41">
        <f t="shared" si="89"/>
        <v>419.61404303825611</v>
      </c>
      <c r="K381">
        <f t="shared" si="90"/>
        <v>2.2836664065891719</v>
      </c>
      <c r="L381">
        <f t="shared" si="91"/>
        <v>-11.248951794941554</v>
      </c>
      <c r="M381" s="41">
        <f t="shared" si="92"/>
        <v>19.617132351884166</v>
      </c>
      <c r="N381" s="5">
        <f t="shared" si="84"/>
        <v>-2.5600221634329505E-7</v>
      </c>
      <c r="O381" s="4">
        <f>SUM($N$41:N381)*0.1+$N$8</f>
        <v>-9.456561958745157E-8</v>
      </c>
      <c r="P381" s="4">
        <f>SUM($O$41:O381)+0</f>
        <v>3.9707095746163793E-4</v>
      </c>
      <c r="Q381" s="5">
        <f t="shared" si="85"/>
        <v>-2.4378533301730684E-7</v>
      </c>
      <c r="R381" s="4">
        <f>SUM($Q$41:Q381)*0.1+$T$8</f>
        <v>-1.8316174649376852E-6</v>
      </c>
      <c r="S381" s="4">
        <f>SUM($R$41:R381)+0</f>
        <v>7.4434390318326609E-4</v>
      </c>
      <c r="T381">
        <f t="shared" si="93"/>
        <v>1.8340570313577249E-6</v>
      </c>
      <c r="U381">
        <f t="shared" si="94"/>
        <v>8.4363095691516749E-4</v>
      </c>
      <c r="W381" s="1"/>
    </row>
    <row r="382" spans="1:23" x14ac:dyDescent="0.25">
      <c r="A382" s="7"/>
      <c r="B382">
        <f t="shared" si="95"/>
        <v>34.100000000000215</v>
      </c>
      <c r="C382">
        <f t="shared" si="80"/>
        <v>0</v>
      </c>
      <c r="D382">
        <f t="shared" si="81"/>
        <v>289.372623803446</v>
      </c>
      <c r="E382" s="2">
        <f t="shared" si="82"/>
        <v>-303.87403592281589</v>
      </c>
      <c r="F382">
        <f t="shared" si="86"/>
        <v>-17362.35742820676</v>
      </c>
      <c r="G382">
        <f t="shared" si="87"/>
        <v>6350.9673507867865</v>
      </c>
      <c r="H382">
        <f t="shared" si="83"/>
        <v>6047.8878374919586</v>
      </c>
      <c r="I382" s="2">
        <f t="shared" si="88"/>
        <v>8769.9334994994642</v>
      </c>
      <c r="J382" s="41">
        <f t="shared" si="89"/>
        <v>419.61404303825611</v>
      </c>
      <c r="K382">
        <f t="shared" si="90"/>
        <v>2.2727918046530329</v>
      </c>
      <c r="L382">
        <f t="shared" si="91"/>
        <v>-11.248951794941554</v>
      </c>
      <c r="M382" s="41">
        <f t="shared" si="92"/>
        <v>19.61586939296993</v>
      </c>
      <c r="N382" s="5">
        <f t="shared" si="84"/>
        <v>-2.5478315817023168E-7</v>
      </c>
      <c r="O382" s="4">
        <f>SUM($N$41:N382)*0.1+$N$8</f>
        <v>-1.2004393540447479E-7</v>
      </c>
      <c r="P382" s="4">
        <f>SUM($O$41:O382)+0</f>
        <v>3.9695091352623347E-4</v>
      </c>
      <c r="Q382" s="5">
        <f t="shared" si="85"/>
        <v>-2.4262445047912909E-7</v>
      </c>
      <c r="R382" s="4">
        <f>SUM($Q$41:Q382)*0.1+$T$8</f>
        <v>-1.8558799099855984E-6</v>
      </c>
      <c r="S382" s="4">
        <f>SUM($R$41:R382)+0</f>
        <v>7.4248802327328046E-4</v>
      </c>
      <c r="T382">
        <f t="shared" si="93"/>
        <v>1.8597582602896395E-6</v>
      </c>
      <c r="U382">
        <f t="shared" si="94"/>
        <v>8.4193734473152735E-4</v>
      </c>
      <c r="W382" s="1"/>
    </row>
    <row r="383" spans="1:23" x14ac:dyDescent="0.25">
      <c r="A383" s="7"/>
      <c r="B383">
        <f t="shared" si="95"/>
        <v>34.200000000000216</v>
      </c>
      <c r="C383">
        <f t="shared" si="80"/>
        <v>0</v>
      </c>
      <c r="D383">
        <f t="shared" si="81"/>
        <v>289.372623803446</v>
      </c>
      <c r="E383" s="2">
        <f t="shared" si="82"/>
        <v>-303.87403592281589</v>
      </c>
      <c r="F383">
        <f t="shared" si="86"/>
        <v>-17362.35742820676</v>
      </c>
      <c r="G383">
        <f t="shared" si="87"/>
        <v>6320.5799471945047</v>
      </c>
      <c r="H383">
        <f t="shared" si="83"/>
        <v>6018.9505751116139</v>
      </c>
      <c r="I383" s="2">
        <f t="shared" si="88"/>
        <v>8727.9720951956369</v>
      </c>
      <c r="J383" s="41">
        <f t="shared" si="89"/>
        <v>419.61404303825611</v>
      </c>
      <c r="K383">
        <f t="shared" si="90"/>
        <v>2.2619172027168934</v>
      </c>
      <c r="L383">
        <f t="shared" si="91"/>
        <v>-11.248951794941554</v>
      </c>
      <c r="M383" s="41">
        <f t="shared" si="92"/>
        <v>19.614612381760264</v>
      </c>
      <c r="N383" s="5">
        <f t="shared" si="84"/>
        <v>-2.5356409999716837E-7</v>
      </c>
      <c r="O383" s="4">
        <f>SUM($N$41:N383)*0.1+$N$8</f>
        <v>-1.4540034540419152E-7</v>
      </c>
      <c r="P383" s="4">
        <f>SUM($O$41:O383)+0</f>
        <v>3.9680551318082929E-4</v>
      </c>
      <c r="Q383" s="5">
        <f t="shared" si="85"/>
        <v>-2.4146356794095139E-7</v>
      </c>
      <c r="R383" s="4">
        <f>SUM($Q$41:Q383)*0.1+$T$8</f>
        <v>-1.880026266779693E-6</v>
      </c>
      <c r="S383" s="4">
        <f>SUM($R$41:R383)+0</f>
        <v>7.406079970065008E-4</v>
      </c>
      <c r="T383">
        <f t="shared" si="93"/>
        <v>1.8856404811695275E-6</v>
      </c>
      <c r="U383">
        <f t="shared" si="94"/>
        <v>8.4021117614602246E-4</v>
      </c>
      <c r="W383" s="1"/>
    </row>
    <row r="384" spans="1:23" x14ac:dyDescent="0.25">
      <c r="A384" s="7"/>
      <c r="B384">
        <f t="shared" si="95"/>
        <v>34.300000000000217</v>
      </c>
      <c r="C384">
        <f t="shared" si="80"/>
        <v>0</v>
      </c>
      <c r="D384">
        <f t="shared" si="81"/>
        <v>289.372623803446</v>
      </c>
      <c r="E384" s="2">
        <f t="shared" si="82"/>
        <v>-303.87403592281589</v>
      </c>
      <c r="F384">
        <f t="shared" si="86"/>
        <v>-17362.35742820676</v>
      </c>
      <c r="G384">
        <f t="shared" si="87"/>
        <v>6290.1925436022229</v>
      </c>
      <c r="H384">
        <f t="shared" si="83"/>
        <v>5990.0133127312683</v>
      </c>
      <c r="I384" s="2">
        <f t="shared" si="88"/>
        <v>8686.0106908918096</v>
      </c>
      <c r="J384" s="41">
        <f t="shared" si="89"/>
        <v>419.61404303825611</v>
      </c>
      <c r="K384">
        <f t="shared" si="90"/>
        <v>2.251042600780754</v>
      </c>
      <c r="L384">
        <f t="shared" si="91"/>
        <v>-11.248951794941554</v>
      </c>
      <c r="M384" s="41">
        <f t="shared" si="92"/>
        <v>19.613361319398727</v>
      </c>
      <c r="N384" s="5">
        <f t="shared" si="84"/>
        <v>-2.5234504182410505E-7</v>
      </c>
      <c r="O384" s="4">
        <f>SUM($N$41:N384)*0.1+$N$8</f>
        <v>-1.7063484958660197E-7</v>
      </c>
      <c r="P384" s="4">
        <f>SUM($O$41:O384)+0</f>
        <v>3.9663487833124268E-4</v>
      </c>
      <c r="Q384" s="5">
        <f t="shared" si="85"/>
        <v>-2.403026854027737E-7</v>
      </c>
      <c r="R384" s="4">
        <f>SUM($Q$41:Q384)*0.1+$T$8</f>
        <v>-1.9040565353199698E-6</v>
      </c>
      <c r="S384" s="4">
        <f>SUM($R$41:R384)+0</f>
        <v>7.3870394047118081E-4</v>
      </c>
      <c r="T384">
        <f t="shared" si="93"/>
        <v>1.9116870930118584E-6</v>
      </c>
      <c r="U384">
        <f t="shared" si="94"/>
        <v>8.3845258564601579E-4</v>
      </c>
      <c r="W384" s="1"/>
    </row>
    <row r="385" spans="1:23" x14ac:dyDescent="0.25">
      <c r="A385" s="7"/>
      <c r="B385">
        <f t="shared" si="95"/>
        <v>34.400000000000219</v>
      </c>
      <c r="C385">
        <f t="shared" si="80"/>
        <v>0</v>
      </c>
      <c r="D385">
        <f t="shared" si="81"/>
        <v>289.372623803446</v>
      </c>
      <c r="E385" s="2">
        <f t="shared" si="82"/>
        <v>-303.87403592281589</v>
      </c>
      <c r="F385">
        <f t="shared" si="86"/>
        <v>-17362.35742820676</v>
      </c>
      <c r="G385">
        <f t="shared" si="87"/>
        <v>6259.8051400099412</v>
      </c>
      <c r="H385">
        <f t="shared" si="83"/>
        <v>5961.0760503509246</v>
      </c>
      <c r="I385" s="2">
        <f t="shared" si="88"/>
        <v>8644.049286587986</v>
      </c>
      <c r="J385" s="41">
        <f t="shared" si="89"/>
        <v>419.61404303825611</v>
      </c>
      <c r="K385">
        <f t="shared" si="90"/>
        <v>2.2401679988446155</v>
      </c>
      <c r="L385">
        <f t="shared" si="91"/>
        <v>-11.248951794941554</v>
      </c>
      <c r="M385" s="41">
        <f t="shared" si="92"/>
        <v>19.612116207023757</v>
      </c>
      <c r="N385" s="5">
        <f t="shared" si="84"/>
        <v>-2.5112598365104174E-7</v>
      </c>
      <c r="O385" s="4">
        <f>SUM($N$41:N385)*0.1+$N$8</f>
        <v>-1.9574744795170636E-7</v>
      </c>
      <c r="P385" s="4">
        <f>SUM($O$41:O385)+0</f>
        <v>3.9643913088329097E-4</v>
      </c>
      <c r="Q385" s="5">
        <f t="shared" si="85"/>
        <v>-2.3914180286459605E-7</v>
      </c>
      <c r="R385" s="4">
        <f>SUM($Q$41:Q385)*0.1+$T$8</f>
        <v>-1.9279707156064296E-6</v>
      </c>
      <c r="S385" s="4">
        <f>SUM($R$41:R385)+0</f>
        <v>7.3677596975557441E-4</v>
      </c>
      <c r="T385">
        <f t="shared" si="93"/>
        <v>1.9378823864248247E-6</v>
      </c>
      <c r="U385">
        <f t="shared" si="94"/>
        <v>8.3666170828164844E-4</v>
      </c>
      <c r="W385" s="1"/>
    </row>
    <row r="386" spans="1:23" x14ac:dyDescent="0.25">
      <c r="A386" s="7"/>
      <c r="B386">
        <f t="shared" si="95"/>
        <v>34.50000000000022</v>
      </c>
      <c r="C386">
        <f t="shared" si="80"/>
        <v>0</v>
      </c>
      <c r="D386">
        <f t="shared" si="81"/>
        <v>289.372623803446</v>
      </c>
      <c r="E386" s="2">
        <f t="shared" si="82"/>
        <v>-303.87403592281589</v>
      </c>
      <c r="F386">
        <f t="shared" si="86"/>
        <v>-17362.35742820676</v>
      </c>
      <c r="G386">
        <f t="shared" si="87"/>
        <v>6229.4177364176594</v>
      </c>
      <c r="H386">
        <f t="shared" si="83"/>
        <v>5932.1387879705799</v>
      </c>
      <c r="I386" s="2">
        <f t="shared" si="88"/>
        <v>8602.0878822841587</v>
      </c>
      <c r="J386" s="41">
        <f t="shared" si="89"/>
        <v>419.61404303825611</v>
      </c>
      <c r="K386">
        <f t="shared" si="90"/>
        <v>2.2292933969084761</v>
      </c>
      <c r="L386">
        <f t="shared" si="91"/>
        <v>-11.248951794941554</v>
      </c>
      <c r="M386" s="41">
        <f t="shared" si="92"/>
        <v>19.610877045768664</v>
      </c>
      <c r="N386" s="5">
        <f t="shared" si="84"/>
        <v>-2.4990692547797837E-7</v>
      </c>
      <c r="O386" s="4">
        <f>SUM($N$41:N386)*0.1+$N$8</f>
        <v>-2.2073814049950426E-7</v>
      </c>
      <c r="P386" s="4">
        <f>SUM($O$41:O386)+0</f>
        <v>3.9621839274279146E-4</v>
      </c>
      <c r="Q386" s="5">
        <f t="shared" si="85"/>
        <v>-2.3798092032641841E-7</v>
      </c>
      <c r="R386" s="4">
        <f>SUM($Q$41:Q386)*0.1+$T$8</f>
        <v>-1.9517688076390717E-6</v>
      </c>
      <c r="S386" s="4">
        <f>SUM($R$41:R386)+0</f>
        <v>7.3482420094793529E-4</v>
      </c>
      <c r="T386">
        <f t="shared" si="93"/>
        <v>1.9642114970501578E-6</v>
      </c>
      <c r="U386">
        <f t="shared" si="94"/>
        <v>8.348386796540111E-4</v>
      </c>
      <c r="W386" s="1"/>
    </row>
    <row r="387" spans="1:23" x14ac:dyDescent="0.25">
      <c r="A387" s="7"/>
      <c r="B387">
        <f t="shared" si="95"/>
        <v>34.600000000000222</v>
      </c>
      <c r="C387">
        <f t="shared" si="80"/>
        <v>0</v>
      </c>
      <c r="D387">
        <f t="shared" si="81"/>
        <v>289.372623803446</v>
      </c>
      <c r="E387" s="2">
        <f t="shared" si="82"/>
        <v>-303.87403592281589</v>
      </c>
      <c r="F387">
        <f t="shared" si="86"/>
        <v>-17362.35742820676</v>
      </c>
      <c r="G387">
        <f t="shared" si="87"/>
        <v>6199.0303328253767</v>
      </c>
      <c r="H387">
        <f t="shared" si="83"/>
        <v>5903.2015255902343</v>
      </c>
      <c r="I387" s="2">
        <f t="shared" si="88"/>
        <v>8560.1264779803332</v>
      </c>
      <c r="J387" s="41">
        <f t="shared" si="89"/>
        <v>419.61404303825611</v>
      </c>
      <c r="K387">
        <f t="shared" si="90"/>
        <v>2.2184187949723371</v>
      </c>
      <c r="L387">
        <f t="shared" si="91"/>
        <v>-11.248951794941554</v>
      </c>
      <c r="M387" s="41">
        <f t="shared" si="92"/>
        <v>19.60964383676162</v>
      </c>
      <c r="N387" s="5">
        <f t="shared" si="84"/>
        <v>-2.48687867304915E-7</v>
      </c>
      <c r="O387" s="4">
        <f>SUM($N$41:N387)*0.1+$N$8</f>
        <v>-2.4560692722999566E-7</v>
      </c>
      <c r="P387" s="4">
        <f>SUM($O$41:O387)+0</f>
        <v>3.9597278581556146E-4</v>
      </c>
      <c r="Q387" s="5">
        <f t="shared" si="85"/>
        <v>-2.3682003778824071E-7</v>
      </c>
      <c r="R387" s="4">
        <f>SUM($Q$41:Q387)*0.1+$T$8</f>
        <v>-1.9754508114178959E-6</v>
      </c>
      <c r="S387" s="4">
        <f>SUM($R$41:R387)+0</f>
        <v>7.3284875013651738E-4</v>
      </c>
      <c r="T387">
        <f t="shared" si="93"/>
        <v>1.9906603605424467E-6</v>
      </c>
      <c r="U387">
        <f t="shared" si="94"/>
        <v>8.329836359036066E-4</v>
      </c>
      <c r="W387" s="1"/>
    </row>
    <row r="388" spans="1:23" x14ac:dyDescent="0.25">
      <c r="A388" s="7"/>
      <c r="B388">
        <f t="shared" si="95"/>
        <v>34.700000000000223</v>
      </c>
      <c r="C388">
        <f t="shared" si="80"/>
        <v>0</v>
      </c>
      <c r="D388">
        <f t="shared" si="81"/>
        <v>289.372623803446</v>
      </c>
      <c r="E388" s="2">
        <f t="shared" si="82"/>
        <v>-303.87403592281589</v>
      </c>
      <c r="F388">
        <f t="shared" si="86"/>
        <v>-17362.35742820676</v>
      </c>
      <c r="G388">
        <f t="shared" si="87"/>
        <v>6168.6429292330949</v>
      </c>
      <c r="H388">
        <f t="shared" si="83"/>
        <v>5874.2642632098887</v>
      </c>
      <c r="I388" s="2">
        <f t="shared" si="88"/>
        <v>8518.1650736765059</v>
      </c>
      <c r="J388" s="41">
        <f t="shared" si="89"/>
        <v>419.61404303825611</v>
      </c>
      <c r="K388">
        <f t="shared" si="90"/>
        <v>2.2075441930361972</v>
      </c>
      <c r="L388">
        <f t="shared" si="91"/>
        <v>-11.248951794941554</v>
      </c>
      <c r="M388" s="41">
        <f t="shared" si="92"/>
        <v>19.608416581125674</v>
      </c>
      <c r="N388" s="5">
        <f t="shared" si="84"/>
        <v>-2.4746880913185169E-7</v>
      </c>
      <c r="O388" s="4">
        <f>SUM($N$41:N388)*0.1+$N$8</f>
        <v>-2.7035380814318079E-7</v>
      </c>
      <c r="P388" s="4">
        <f>SUM($O$41:O388)+0</f>
        <v>3.9570243200741828E-4</v>
      </c>
      <c r="Q388" s="5">
        <f t="shared" si="85"/>
        <v>-2.3565915525006301E-7</v>
      </c>
      <c r="R388" s="4">
        <f>SUM($Q$41:Q388)*0.1+$T$8</f>
        <v>-1.9990167269429024E-6</v>
      </c>
      <c r="S388" s="4">
        <f>SUM($R$41:R388)+0</f>
        <v>7.3084973340957449E-4</v>
      </c>
      <c r="T388">
        <f t="shared" si="93"/>
        <v>2.0172156692270251E-6</v>
      </c>
      <c r="U388">
        <f t="shared" si="94"/>
        <v>8.3109671369909269E-4</v>
      </c>
      <c r="W388" s="1"/>
    </row>
    <row r="389" spans="1:23" x14ac:dyDescent="0.25">
      <c r="A389" s="7"/>
      <c r="B389">
        <f t="shared" si="95"/>
        <v>34.800000000000225</v>
      </c>
      <c r="C389">
        <f t="shared" si="80"/>
        <v>0</v>
      </c>
      <c r="D389">
        <f t="shared" si="81"/>
        <v>289.372623803446</v>
      </c>
      <c r="E389" s="2">
        <f t="shared" si="82"/>
        <v>-303.87403592281589</v>
      </c>
      <c r="F389">
        <f t="shared" si="86"/>
        <v>-17362.35742820676</v>
      </c>
      <c r="G389">
        <f t="shared" si="87"/>
        <v>6138.2555256408132</v>
      </c>
      <c r="H389">
        <f t="shared" si="83"/>
        <v>5845.327000829544</v>
      </c>
      <c r="I389" s="2">
        <f t="shared" si="88"/>
        <v>8476.2036693726805</v>
      </c>
      <c r="J389" s="41">
        <f t="shared" si="89"/>
        <v>419.61404303825611</v>
      </c>
      <c r="K389">
        <f t="shared" si="90"/>
        <v>2.1966695911000582</v>
      </c>
      <c r="L389">
        <f t="shared" si="91"/>
        <v>-11.248951794941554</v>
      </c>
      <c r="M389" s="41">
        <f t="shared" si="92"/>
        <v>19.607195279978729</v>
      </c>
      <c r="N389" s="5">
        <f t="shared" si="84"/>
        <v>-2.4624975095878837E-7</v>
      </c>
      <c r="O389" s="4">
        <f>SUM($N$41:N389)*0.1+$N$8</f>
        <v>-2.9497878323905963E-7</v>
      </c>
      <c r="P389" s="4">
        <f>SUM($O$41:O389)+0</f>
        <v>3.9540745322417923E-4</v>
      </c>
      <c r="Q389" s="5">
        <f t="shared" si="85"/>
        <v>-2.3449827271188534E-7</v>
      </c>
      <c r="R389" s="4">
        <f>SUM($Q$41:Q389)*0.1+$T$8</f>
        <v>-2.0224665542140902E-6</v>
      </c>
      <c r="S389" s="4">
        <f>SUM($R$41:R389)+0</f>
        <v>7.2882726685536043E-4</v>
      </c>
      <c r="T389">
        <f t="shared" si="93"/>
        <v>2.0438648305296054E-6</v>
      </c>
      <c r="U389">
        <f t="shared" si="94"/>
        <v>8.2917805022629867E-4</v>
      </c>
      <c r="W389" s="1"/>
    </row>
    <row r="390" spans="1:23" x14ac:dyDescent="0.25">
      <c r="A390" s="7"/>
      <c r="B390">
        <f t="shared" si="95"/>
        <v>34.900000000000226</v>
      </c>
      <c r="C390">
        <f t="shared" si="80"/>
        <v>0</v>
      </c>
      <c r="D390">
        <f t="shared" si="81"/>
        <v>289.372623803446</v>
      </c>
      <c r="E390" s="2">
        <f t="shared" si="82"/>
        <v>-303.87403592281589</v>
      </c>
      <c r="F390">
        <f t="shared" si="86"/>
        <v>-17362.35742820676</v>
      </c>
      <c r="G390">
        <f t="shared" si="87"/>
        <v>6107.8681220485305</v>
      </c>
      <c r="H390">
        <f t="shared" si="83"/>
        <v>5816.3897384491984</v>
      </c>
      <c r="I390" s="2">
        <f t="shared" si="88"/>
        <v>8434.2422650688532</v>
      </c>
      <c r="J390" s="41">
        <f t="shared" si="89"/>
        <v>419.61404303825611</v>
      </c>
      <c r="K390">
        <f t="shared" si="90"/>
        <v>2.1857949891639188</v>
      </c>
      <c r="L390">
        <f t="shared" si="91"/>
        <v>-11.248951794941554</v>
      </c>
      <c r="M390" s="41">
        <f t="shared" si="92"/>
        <v>19.605979934433538</v>
      </c>
      <c r="N390" s="5">
        <f t="shared" si="84"/>
        <v>-2.4503069278572501E-7</v>
      </c>
      <c r="O390" s="4">
        <f>SUM($N$41:N390)*0.1+$N$8</f>
        <v>-3.194818525176322E-7</v>
      </c>
      <c r="P390" s="4">
        <f>SUM($O$41:O390)+0</f>
        <v>3.9508797137166162E-4</v>
      </c>
      <c r="Q390" s="5">
        <f t="shared" si="85"/>
        <v>-2.3333739017370764E-7</v>
      </c>
      <c r="R390" s="4">
        <f>SUM($Q$41:Q390)*0.1+$T$8</f>
        <v>-2.0458002932314611E-6</v>
      </c>
      <c r="S390" s="4">
        <f>SUM($R$41:R390)+0</f>
        <v>7.2678146656212901E-4</v>
      </c>
      <c r="T390">
        <f t="shared" si="93"/>
        <v>2.0705959272330347E-6</v>
      </c>
      <c r="U390">
        <f t="shared" si="94"/>
        <v>8.2722778317750791E-4</v>
      </c>
      <c r="W390" s="1"/>
    </row>
    <row r="391" spans="1:23" x14ac:dyDescent="0.25">
      <c r="A391" s="7"/>
      <c r="B391">
        <f t="shared" si="95"/>
        <v>35.000000000000227</v>
      </c>
      <c r="C391">
        <f t="shared" si="80"/>
        <v>0</v>
      </c>
      <c r="D391">
        <f t="shared" si="81"/>
        <v>289.372623803446</v>
      </c>
      <c r="E391" s="2">
        <f t="shared" si="82"/>
        <v>-303.87403592281589</v>
      </c>
      <c r="F391">
        <f t="shared" si="86"/>
        <v>-17362.35742820676</v>
      </c>
      <c r="G391">
        <f t="shared" si="87"/>
        <v>6077.4807184562487</v>
      </c>
      <c r="H391">
        <f t="shared" si="83"/>
        <v>5787.4524760688546</v>
      </c>
      <c r="I391" s="2">
        <f t="shared" si="88"/>
        <v>8392.2808607650277</v>
      </c>
      <c r="J391" s="41">
        <f t="shared" si="89"/>
        <v>419.61404303825611</v>
      </c>
      <c r="K391">
        <f t="shared" si="90"/>
        <v>2.1749203872277798</v>
      </c>
      <c r="L391">
        <f t="shared" si="91"/>
        <v>-11.248951794941554</v>
      </c>
      <c r="M391" s="41">
        <f t="shared" si="92"/>
        <v>19.604770545597709</v>
      </c>
      <c r="N391" s="5">
        <f t="shared" si="84"/>
        <v>-2.4381163461266164E-7</v>
      </c>
      <c r="O391" s="4">
        <f>SUM($N$41:N391)*0.1+$N$8</f>
        <v>-3.4386301597889828E-7</v>
      </c>
      <c r="P391" s="4">
        <f>SUM($O$41:O391)+0</f>
        <v>3.947441083556827E-4</v>
      </c>
      <c r="Q391" s="5">
        <f t="shared" si="85"/>
        <v>-2.3217650763553E-7</v>
      </c>
      <c r="R391" s="4">
        <f>SUM($Q$41:Q391)*0.1+$T$8</f>
        <v>-2.0690179439950142E-6</v>
      </c>
      <c r="S391" s="4">
        <f>SUM($R$41:R391)+0</f>
        <v>7.2471244861813404E-4</v>
      </c>
      <c r="T391">
        <f t="shared" si="93"/>
        <v>2.0973976795856955E-6</v>
      </c>
      <c r="U391">
        <f t="shared" si="94"/>
        <v>8.2524605074099839E-4</v>
      </c>
      <c r="W391" s="1"/>
    </row>
    <row r="392" spans="1:23" x14ac:dyDescent="0.25">
      <c r="A392" s="7"/>
      <c r="B392">
        <f t="shared" si="95"/>
        <v>35.100000000000229</v>
      </c>
      <c r="C392">
        <f t="shared" si="80"/>
        <v>0</v>
      </c>
      <c r="D392">
        <f t="shared" si="81"/>
        <v>289.372623803446</v>
      </c>
      <c r="E392" s="2">
        <f t="shared" si="82"/>
        <v>-303.87403592281589</v>
      </c>
      <c r="F392">
        <f t="shared" si="86"/>
        <v>-17362.35742820676</v>
      </c>
      <c r="G392">
        <f t="shared" si="87"/>
        <v>6047.093314863967</v>
      </c>
      <c r="H392">
        <f t="shared" si="83"/>
        <v>5758.5152136885099</v>
      </c>
      <c r="I392" s="2">
        <f t="shared" si="88"/>
        <v>8350.3194564612022</v>
      </c>
      <c r="J392" s="41">
        <f t="shared" si="89"/>
        <v>419.61404303825611</v>
      </c>
      <c r="K392">
        <f t="shared" si="90"/>
        <v>2.1640457852916408</v>
      </c>
      <c r="L392">
        <f t="shared" si="91"/>
        <v>-11.248951794941554</v>
      </c>
      <c r="M392" s="41">
        <f t="shared" si="92"/>
        <v>19.603567114573689</v>
      </c>
      <c r="N392" s="5">
        <f t="shared" si="84"/>
        <v>-2.4259257643959832E-7</v>
      </c>
      <c r="O392" s="4">
        <f>SUM($N$41:N392)*0.1+$N$8</f>
        <v>-3.6812227362285808E-7</v>
      </c>
      <c r="P392" s="4">
        <f>SUM($O$41:O392)+0</f>
        <v>3.9437598608205984E-4</v>
      </c>
      <c r="Q392" s="5">
        <f t="shared" si="85"/>
        <v>-2.3101562509735233E-7</v>
      </c>
      <c r="R392" s="4">
        <f>SUM($Q$41:Q392)*0.1+$T$8</f>
        <v>-2.0921195065047504E-6</v>
      </c>
      <c r="S392" s="4">
        <f>SUM($R$41:R392)+0</f>
        <v>7.2262032911162932E-4</v>
      </c>
      <c r="T392">
        <f t="shared" si="93"/>
        <v>2.1242594092612472E-6</v>
      </c>
      <c r="U392">
        <f t="shared" si="94"/>
        <v>8.2323299159083551E-4</v>
      </c>
      <c r="W392" s="1"/>
    </row>
    <row r="393" spans="1:23" x14ac:dyDescent="0.25">
      <c r="A393" s="7"/>
      <c r="B393">
        <f t="shared" si="95"/>
        <v>35.20000000000023</v>
      </c>
      <c r="C393">
        <f t="shared" si="80"/>
        <v>0</v>
      </c>
      <c r="D393">
        <f t="shared" si="81"/>
        <v>289.372623803446</v>
      </c>
      <c r="E393" s="2">
        <f t="shared" si="82"/>
        <v>-303.87403592281589</v>
      </c>
      <c r="F393">
        <f t="shared" si="86"/>
        <v>-17362.35742820676</v>
      </c>
      <c r="G393">
        <f t="shared" si="87"/>
        <v>6016.7059112716852</v>
      </c>
      <c r="H393">
        <f t="shared" si="83"/>
        <v>5729.5779513081643</v>
      </c>
      <c r="I393" s="2">
        <f t="shared" si="88"/>
        <v>8308.3580521573767</v>
      </c>
      <c r="J393" s="41">
        <f t="shared" si="89"/>
        <v>419.61404303825611</v>
      </c>
      <c r="K393">
        <f t="shared" si="90"/>
        <v>2.1531711833555018</v>
      </c>
      <c r="L393">
        <f t="shared" si="91"/>
        <v>-11.248951794941554</v>
      </c>
      <c r="M393" s="41">
        <f t="shared" si="92"/>
        <v>19.602369642458765</v>
      </c>
      <c r="N393" s="5">
        <f t="shared" si="84"/>
        <v>-2.4137351826653501E-7</v>
      </c>
      <c r="O393" s="4">
        <f>SUM($N$41:N393)*0.1+$N$8</f>
        <v>-3.9225962544951161E-7</v>
      </c>
      <c r="P393" s="4">
        <f>SUM($O$41:O393)+0</f>
        <v>3.9398372645661035E-4</v>
      </c>
      <c r="Q393" s="5">
        <f t="shared" si="85"/>
        <v>-2.2985474255917463E-7</v>
      </c>
      <c r="R393" s="4">
        <f>SUM($Q$41:Q393)*0.1+$T$8</f>
        <v>-2.1151049807606679E-6</v>
      </c>
      <c r="S393" s="4">
        <f>SUM($R$41:R393)+0</f>
        <v>7.2050522413086868E-4</v>
      </c>
      <c r="T393">
        <f t="shared" si="93"/>
        <v>2.1511710051496085E-6</v>
      </c>
      <c r="U393">
        <f t="shared" si="94"/>
        <v>8.2118874487690726E-4</v>
      </c>
      <c r="W393" s="1"/>
    </row>
    <row r="394" spans="1:23" x14ac:dyDescent="0.25">
      <c r="A394" s="7"/>
      <c r="B394">
        <f t="shared" si="95"/>
        <v>35.300000000000232</v>
      </c>
      <c r="C394">
        <f t="shared" si="80"/>
        <v>0</v>
      </c>
      <c r="D394">
        <f t="shared" si="81"/>
        <v>289.372623803446</v>
      </c>
      <c r="E394" s="2">
        <f t="shared" si="82"/>
        <v>-303.87403592281589</v>
      </c>
      <c r="F394">
        <f t="shared" si="86"/>
        <v>-17362.35742820676</v>
      </c>
      <c r="G394">
        <f t="shared" si="87"/>
        <v>5986.3185076794025</v>
      </c>
      <c r="H394">
        <f t="shared" si="83"/>
        <v>5700.6406889278187</v>
      </c>
      <c r="I394" s="2">
        <f t="shared" si="88"/>
        <v>8266.3966478535494</v>
      </c>
      <c r="J394" s="41">
        <f t="shared" si="89"/>
        <v>419.61404303825611</v>
      </c>
      <c r="K394">
        <f t="shared" si="90"/>
        <v>2.1422965814193624</v>
      </c>
      <c r="L394">
        <f t="shared" si="91"/>
        <v>-11.248951794941554</v>
      </c>
      <c r="M394" s="41">
        <f t="shared" si="92"/>
        <v>19.601178130345062</v>
      </c>
      <c r="N394" s="5">
        <f t="shared" si="84"/>
        <v>-2.4015446009347164E-7</v>
      </c>
      <c r="O394" s="4">
        <f>SUM($N$41:N394)*0.1+$N$8</f>
        <v>-4.1627507145885885E-7</v>
      </c>
      <c r="P394" s="4">
        <f>SUM($O$41:O394)+0</f>
        <v>3.9356745138515147E-4</v>
      </c>
      <c r="Q394" s="5">
        <f t="shared" si="85"/>
        <v>-2.2869386002099693E-7</v>
      </c>
      <c r="R394" s="4">
        <f>SUM($Q$41:Q394)*0.1+$T$8</f>
        <v>-2.1379743667627668E-6</v>
      </c>
      <c r="S394" s="4">
        <f>SUM($R$41:R394)+0</f>
        <v>7.1836724976410591E-4</v>
      </c>
      <c r="T394">
        <f t="shared" si="93"/>
        <v>2.1781228909436521E-6</v>
      </c>
      <c r="U394">
        <f t="shared" si="94"/>
        <v>8.1911345021519998E-4</v>
      </c>
      <c r="W394" s="1"/>
    </row>
    <row r="395" spans="1:23" x14ac:dyDescent="0.25">
      <c r="A395" s="7"/>
      <c r="B395">
        <f t="shared" si="95"/>
        <v>35.400000000000233</v>
      </c>
      <c r="C395">
        <f t="shared" si="80"/>
        <v>0</v>
      </c>
      <c r="D395">
        <f t="shared" si="81"/>
        <v>289.372623803446</v>
      </c>
      <c r="E395" s="2">
        <f t="shared" si="82"/>
        <v>-303.87403592281589</v>
      </c>
      <c r="F395">
        <f t="shared" si="86"/>
        <v>-17362.35742820676</v>
      </c>
      <c r="G395">
        <f t="shared" si="87"/>
        <v>5955.9311040871207</v>
      </c>
      <c r="H395">
        <f t="shared" si="83"/>
        <v>5671.7034265474731</v>
      </c>
      <c r="I395" s="2">
        <f t="shared" si="88"/>
        <v>8224.4352435497221</v>
      </c>
      <c r="J395" s="41">
        <f t="shared" si="89"/>
        <v>419.61404303825611</v>
      </c>
      <c r="K395">
        <f t="shared" si="90"/>
        <v>2.131421979483223</v>
      </c>
      <c r="L395">
        <f t="shared" si="91"/>
        <v>-11.248951794941554</v>
      </c>
      <c r="M395" s="41">
        <f t="shared" si="92"/>
        <v>19.59999257931953</v>
      </c>
      <c r="N395" s="5">
        <f t="shared" si="84"/>
        <v>-2.3893540192040833E-7</v>
      </c>
      <c r="O395" s="4">
        <f>SUM($N$41:N395)*0.1+$N$8</f>
        <v>-4.401686116508996E-7</v>
      </c>
      <c r="P395" s="4">
        <f>SUM($O$41:O395)+0</f>
        <v>3.9312728277350058E-4</v>
      </c>
      <c r="Q395" s="5">
        <f t="shared" si="85"/>
        <v>-2.2753297748281923E-7</v>
      </c>
      <c r="R395" s="4">
        <f>SUM($Q$41:Q395)*0.1+$T$8</f>
        <v>-2.1607276645110487E-6</v>
      </c>
      <c r="S395" s="4">
        <f>SUM($R$41:R395)+0</f>
        <v>7.1620652209959483E-4</v>
      </c>
      <c r="T395">
        <f t="shared" si="93"/>
        <v>2.2051059944742002E-6</v>
      </c>
      <c r="U395">
        <f t="shared" si="94"/>
        <v>8.1700724767830139E-4</v>
      </c>
      <c r="W395" s="1"/>
    </row>
    <row r="396" spans="1:23" x14ac:dyDescent="0.25">
      <c r="A396" s="7"/>
      <c r="B396">
        <f t="shared" si="95"/>
        <v>35.500000000000234</v>
      </c>
      <c r="C396">
        <f t="shared" si="80"/>
        <v>0</v>
      </c>
      <c r="D396">
        <f t="shared" si="81"/>
        <v>289.372623803446</v>
      </c>
      <c r="E396" s="2">
        <f t="shared" si="82"/>
        <v>-303.87403592281589</v>
      </c>
      <c r="F396">
        <f t="shared" si="86"/>
        <v>-17362.35742820676</v>
      </c>
      <c r="G396">
        <f t="shared" si="87"/>
        <v>5925.543700494839</v>
      </c>
      <c r="H396">
        <f t="shared" si="83"/>
        <v>5642.7661641671302</v>
      </c>
      <c r="I396" s="2">
        <f t="shared" si="88"/>
        <v>8182.4738392458976</v>
      </c>
      <c r="J396" s="41">
        <f t="shared" si="89"/>
        <v>419.61404303825611</v>
      </c>
      <c r="K396">
        <f t="shared" si="90"/>
        <v>2.1205473775470844</v>
      </c>
      <c r="L396">
        <f t="shared" si="91"/>
        <v>-11.248951794941554</v>
      </c>
      <c r="M396" s="41">
        <f t="shared" si="92"/>
        <v>19.598812990463944</v>
      </c>
      <c r="N396" s="5">
        <f t="shared" si="84"/>
        <v>-2.3771634374734499E-7</v>
      </c>
      <c r="O396" s="4">
        <f>SUM($N$41:N396)*0.1+$N$8</f>
        <v>-4.6394024602563408E-7</v>
      </c>
      <c r="P396" s="4">
        <f>SUM($O$41:O396)+0</f>
        <v>3.9266334252747493E-4</v>
      </c>
      <c r="Q396" s="5">
        <f t="shared" si="85"/>
        <v>-2.2637209494464164E-7</v>
      </c>
      <c r="R396" s="4">
        <f>SUM($Q$41:Q396)*0.1+$T$8</f>
        <v>-2.1833648740055129E-6</v>
      </c>
      <c r="S396" s="4">
        <f>SUM($R$41:R396)+0</f>
        <v>7.1402315722558936E-4</v>
      </c>
      <c r="T396">
        <f t="shared" si="93"/>
        <v>2.2321117187370874E-6</v>
      </c>
      <c r="U396">
        <f t="shared" si="94"/>
        <v>8.1487027778613197E-4</v>
      </c>
      <c r="W396" s="1"/>
    </row>
    <row r="397" spans="1:23" x14ac:dyDescent="0.25">
      <c r="A397" s="7"/>
      <c r="B397">
        <f t="shared" si="95"/>
        <v>35.600000000000236</v>
      </c>
      <c r="C397">
        <f t="shared" si="80"/>
        <v>0</v>
      </c>
      <c r="D397">
        <f t="shared" si="81"/>
        <v>289.372623803446</v>
      </c>
      <c r="E397" s="2">
        <f t="shared" si="82"/>
        <v>-303.87403592281589</v>
      </c>
      <c r="F397">
        <f t="shared" si="86"/>
        <v>-17362.35742820676</v>
      </c>
      <c r="G397">
        <f t="shared" si="87"/>
        <v>5895.1562969025563</v>
      </c>
      <c r="H397">
        <f t="shared" si="83"/>
        <v>5613.8289017867846</v>
      </c>
      <c r="I397" s="2">
        <f t="shared" si="88"/>
        <v>8140.5124349420703</v>
      </c>
      <c r="J397" s="41">
        <f t="shared" si="89"/>
        <v>419.61404303825611</v>
      </c>
      <c r="K397">
        <f t="shared" si="90"/>
        <v>2.109672775610945</v>
      </c>
      <c r="L397">
        <f t="shared" si="91"/>
        <v>-11.248951794941554</v>
      </c>
      <c r="M397" s="41">
        <f t="shared" si="92"/>
        <v>19.597639364854903</v>
      </c>
      <c r="N397" s="5">
        <f t="shared" si="84"/>
        <v>-2.3649728557428162E-7</v>
      </c>
      <c r="O397" s="4">
        <f>SUM($N$41:N397)*0.1+$N$8</f>
        <v>-4.8758997458306227E-7</v>
      </c>
      <c r="P397" s="4">
        <f>SUM($O$41:O397)+0</f>
        <v>3.9217575255289189E-4</v>
      </c>
      <c r="Q397" s="5">
        <f t="shared" si="85"/>
        <v>-2.2521121240646392E-7</v>
      </c>
      <c r="R397" s="4">
        <f>SUM($Q$41:Q397)*0.1+$T$8</f>
        <v>-2.2058859952461601E-6</v>
      </c>
      <c r="S397" s="4">
        <f>SUM($R$41:R397)+0</f>
        <v>7.118172712303432E-4</v>
      </c>
      <c r="T397">
        <f t="shared" si="93"/>
        <v>2.2591319145497134E-6</v>
      </c>
      <c r="U397">
        <f t="shared" si="94"/>
        <v>8.1270268149689223E-4</v>
      </c>
      <c r="W397" s="1"/>
    </row>
    <row r="398" spans="1:23" x14ac:dyDescent="0.25">
      <c r="A398" s="7"/>
      <c r="B398">
        <f t="shared" si="95"/>
        <v>35.700000000000237</v>
      </c>
      <c r="C398">
        <f t="shared" si="80"/>
        <v>0</v>
      </c>
      <c r="D398">
        <f t="shared" si="81"/>
        <v>289.372623803446</v>
      </c>
      <c r="E398" s="2">
        <f t="shared" si="82"/>
        <v>-303.87403592281589</v>
      </c>
      <c r="F398">
        <f t="shared" si="86"/>
        <v>-17362.35742820676</v>
      </c>
      <c r="G398">
        <f t="shared" si="87"/>
        <v>5864.7688933102745</v>
      </c>
      <c r="H398">
        <f t="shared" si="83"/>
        <v>5584.891639406439</v>
      </c>
      <c r="I398" s="2">
        <f t="shared" si="88"/>
        <v>8098.5510306382439</v>
      </c>
      <c r="J398" s="41">
        <f t="shared" si="89"/>
        <v>419.61404303825611</v>
      </c>
      <c r="K398">
        <f t="shared" si="90"/>
        <v>2.0987981736748056</v>
      </c>
      <c r="L398">
        <f t="shared" si="91"/>
        <v>-11.248951794941554</v>
      </c>
      <c r="M398" s="41">
        <f t="shared" si="92"/>
        <v>19.596471703563811</v>
      </c>
      <c r="N398" s="5">
        <f t="shared" si="84"/>
        <v>-2.3527822740121828E-7</v>
      </c>
      <c r="O398" s="4">
        <f>SUM($N$41:N398)*0.1+$N$8</f>
        <v>-5.1111779732318419E-7</v>
      </c>
      <c r="P398" s="4">
        <f>SUM($O$41:O398)+0</f>
        <v>3.916646347555687E-4</v>
      </c>
      <c r="Q398" s="5">
        <f t="shared" si="85"/>
        <v>-2.2405032986828622E-7</v>
      </c>
      <c r="R398" s="4">
        <f>SUM($Q$41:Q398)*0.1+$T$8</f>
        <v>-2.2282910282329887E-6</v>
      </c>
      <c r="S398" s="4">
        <f>SUM($R$41:R398)+0</f>
        <v>7.0958898020211016E-4</v>
      </c>
      <c r="T398">
        <f t="shared" si="93"/>
        <v>2.286158854770187E-6</v>
      </c>
      <c r="U398">
        <f t="shared" si="94"/>
        <v>8.1050460019822443E-4</v>
      </c>
      <c r="W398" s="1"/>
    </row>
    <row r="399" spans="1:23" x14ac:dyDescent="0.25">
      <c r="A399" s="7"/>
      <c r="B399">
        <f t="shared" si="95"/>
        <v>35.800000000000239</v>
      </c>
      <c r="C399">
        <f t="shared" si="80"/>
        <v>0</v>
      </c>
      <c r="D399">
        <f t="shared" si="81"/>
        <v>289.372623803446</v>
      </c>
      <c r="E399" s="2">
        <f t="shared" si="82"/>
        <v>-303.87403592281589</v>
      </c>
      <c r="F399">
        <f t="shared" si="86"/>
        <v>-17362.35742820676</v>
      </c>
      <c r="G399">
        <f t="shared" si="87"/>
        <v>5834.3814897179927</v>
      </c>
      <c r="H399">
        <f t="shared" si="83"/>
        <v>5555.9543770260943</v>
      </c>
      <c r="I399" s="2">
        <f t="shared" si="88"/>
        <v>8056.5896263344184</v>
      </c>
      <c r="J399" s="41">
        <f t="shared" si="89"/>
        <v>419.61404303825611</v>
      </c>
      <c r="K399">
        <f t="shared" si="90"/>
        <v>2.0879235717386666</v>
      </c>
      <c r="L399">
        <f t="shared" si="91"/>
        <v>-11.248951794941554</v>
      </c>
      <c r="M399" s="41">
        <f t="shared" si="92"/>
        <v>19.595310007656895</v>
      </c>
      <c r="N399" s="5">
        <f t="shared" si="84"/>
        <v>-2.3405916922815496E-7</v>
      </c>
      <c r="O399" s="4">
        <f>SUM($N$41:N399)*0.1+$N$8</f>
        <v>-5.3452371424599962E-7</v>
      </c>
      <c r="P399" s="4">
        <f>SUM($O$41:O399)+0</f>
        <v>3.9113011104132268E-4</v>
      </c>
      <c r="Q399" s="5">
        <f t="shared" si="85"/>
        <v>-2.2288944733010855E-7</v>
      </c>
      <c r="R399" s="4">
        <f>SUM($Q$41:Q399)*0.1+$T$8</f>
        <v>-2.2505799729659994E-6</v>
      </c>
      <c r="S399" s="4">
        <f>SUM($R$41:R399)+0</f>
        <v>7.0733840022914416E-4</v>
      </c>
      <c r="T399">
        <f t="shared" si="93"/>
        <v>2.3131852100095614E-6</v>
      </c>
      <c r="U399">
        <f t="shared" si="94"/>
        <v>8.0827617569858038E-4</v>
      </c>
      <c r="W399" s="1"/>
    </row>
    <row r="400" spans="1:23" x14ac:dyDescent="0.25">
      <c r="A400" s="7"/>
      <c r="B400">
        <f t="shared" si="95"/>
        <v>35.90000000000024</v>
      </c>
      <c r="C400">
        <f t="shared" si="80"/>
        <v>0</v>
      </c>
      <c r="D400">
        <f t="shared" si="81"/>
        <v>289.372623803446</v>
      </c>
      <c r="E400" s="2">
        <f t="shared" si="82"/>
        <v>-303.87403592281589</v>
      </c>
      <c r="F400">
        <f t="shared" si="86"/>
        <v>-17362.35742820676</v>
      </c>
      <c r="G400">
        <f t="shared" si="87"/>
        <v>5803.994086125711</v>
      </c>
      <c r="H400">
        <f t="shared" si="83"/>
        <v>5527.0171146457487</v>
      </c>
      <c r="I400" s="2">
        <f t="shared" si="88"/>
        <v>8014.628222030592</v>
      </c>
      <c r="J400" s="41">
        <f t="shared" si="89"/>
        <v>419.61404303825611</v>
      </c>
      <c r="K400">
        <f t="shared" si="90"/>
        <v>2.0770489698025276</v>
      </c>
      <c r="L400">
        <f t="shared" si="91"/>
        <v>-11.248951794941554</v>
      </c>
      <c r="M400" s="41">
        <f t="shared" si="92"/>
        <v>19.594154278195173</v>
      </c>
      <c r="N400" s="5">
        <f t="shared" si="84"/>
        <v>-2.3284011105509162E-7</v>
      </c>
      <c r="O400" s="4">
        <f>SUM($N$41:N400)*0.1+$N$8</f>
        <v>-5.5780772535150877E-7</v>
      </c>
      <c r="P400" s="4">
        <f>SUM($O$41:O400)+0</f>
        <v>3.9057230331597119E-4</v>
      </c>
      <c r="Q400" s="5">
        <f t="shared" si="85"/>
        <v>-2.2172856479193085E-7</v>
      </c>
      <c r="R400" s="4">
        <f>SUM($Q$41:Q400)*0.1+$T$8</f>
        <v>-2.2727528294451924E-6</v>
      </c>
      <c r="S400" s="4">
        <f>SUM($R$41:R400)+0</f>
        <v>7.0506564739969901E-4</v>
      </c>
      <c r="T400">
        <f t="shared" si="93"/>
        <v>2.3402040257663333E-6</v>
      </c>
      <c r="U400">
        <f t="shared" si="94"/>
        <v>8.0601755021879004E-4</v>
      </c>
      <c r="W400" s="1"/>
    </row>
    <row r="401" spans="1:23" x14ac:dyDescent="0.25">
      <c r="A401" s="7"/>
      <c r="B401">
        <f t="shared" si="95"/>
        <v>36.000000000000242</v>
      </c>
      <c r="C401">
        <f t="shared" si="80"/>
        <v>0</v>
      </c>
      <c r="D401">
        <f t="shared" si="81"/>
        <v>289.372623803446</v>
      </c>
      <c r="E401" s="2">
        <f t="shared" si="82"/>
        <v>-303.87403592281589</v>
      </c>
      <c r="F401">
        <f t="shared" si="86"/>
        <v>-17362.35742820676</v>
      </c>
      <c r="G401">
        <f t="shared" si="87"/>
        <v>5773.6066825334292</v>
      </c>
      <c r="H401">
        <f t="shared" si="83"/>
        <v>5498.0798522654031</v>
      </c>
      <c r="I401" s="2">
        <f t="shared" si="88"/>
        <v>7972.6668177267657</v>
      </c>
      <c r="J401" s="41">
        <f t="shared" si="89"/>
        <v>419.61404303825611</v>
      </c>
      <c r="K401">
        <f t="shared" si="90"/>
        <v>2.0661743678663882</v>
      </c>
      <c r="L401">
        <f t="shared" si="91"/>
        <v>-11.248951794941554</v>
      </c>
      <c r="M401" s="41">
        <f t="shared" si="92"/>
        <v>19.593004516234476</v>
      </c>
      <c r="N401" s="5">
        <f t="shared" si="84"/>
        <v>-2.3162105288202831E-7</v>
      </c>
      <c r="O401" s="4">
        <f>SUM($N$41:N401)*0.1+$N$8</f>
        <v>-5.8096983063971164E-7</v>
      </c>
      <c r="P401" s="4">
        <f>SUM($O$41:O401)+0</f>
        <v>3.8999133348533149E-4</v>
      </c>
      <c r="Q401" s="5">
        <f t="shared" si="85"/>
        <v>-2.2056768225375316E-7</v>
      </c>
      <c r="R401" s="4">
        <f>SUM($Q$41:Q401)*0.1+$T$8</f>
        <v>-2.2948095976705676E-6</v>
      </c>
      <c r="S401" s="4">
        <f>SUM($R$41:R401)+0</f>
        <v>7.027708378020284E-4</v>
      </c>
      <c r="T401">
        <f t="shared" si="93"/>
        <v>2.3672087009122132E-6</v>
      </c>
      <c r="U401">
        <f t="shared" si="94"/>
        <v>8.0372886638382718E-4</v>
      </c>
      <c r="W401" s="1"/>
    </row>
    <row r="402" spans="1:23" x14ac:dyDescent="0.25">
      <c r="A402" s="7"/>
      <c r="B402">
        <f t="shared" si="95"/>
        <v>36.100000000000243</v>
      </c>
      <c r="C402">
        <f t="shared" si="80"/>
        <v>0</v>
      </c>
      <c r="D402">
        <f t="shared" si="81"/>
        <v>289.372623803446</v>
      </c>
      <c r="E402" s="2">
        <f t="shared" si="82"/>
        <v>-303.87403592281589</v>
      </c>
      <c r="F402">
        <f t="shared" si="86"/>
        <v>-17362.35742820676</v>
      </c>
      <c r="G402">
        <f t="shared" si="87"/>
        <v>5743.2192789411465</v>
      </c>
      <c r="H402">
        <f t="shared" si="83"/>
        <v>5469.1425898850603</v>
      </c>
      <c r="I402" s="2">
        <f t="shared" si="88"/>
        <v>7930.7054134229402</v>
      </c>
      <c r="J402" s="41">
        <f t="shared" si="89"/>
        <v>419.61404303825611</v>
      </c>
      <c r="K402">
        <f t="shared" si="90"/>
        <v>2.0552997659302492</v>
      </c>
      <c r="L402">
        <f t="shared" si="91"/>
        <v>-11.248951794941554</v>
      </c>
      <c r="M402" s="41">
        <f t="shared" si="92"/>
        <v>19.59186072282542</v>
      </c>
      <c r="N402" s="5">
        <f t="shared" si="84"/>
        <v>-2.3040199470896494E-7</v>
      </c>
      <c r="O402" s="4">
        <f>SUM($N$41:N402)*0.1+$N$8</f>
        <v>-6.0401003011060802E-7</v>
      </c>
      <c r="P402" s="4">
        <f>SUM($O$41:O402)+0</f>
        <v>3.8938732345522088E-4</v>
      </c>
      <c r="Q402" s="5">
        <f t="shared" si="85"/>
        <v>-2.1940679971557556E-7</v>
      </c>
      <c r="R402" s="4">
        <f>SUM($Q$41:Q402)*0.1+$T$8</f>
        <v>-2.316750277642125E-6</v>
      </c>
      <c r="S402" s="4">
        <f>SUM($R$41:R402)+0</f>
        <v>7.0045408752438627E-4</v>
      </c>
      <c r="T402">
        <f t="shared" si="93"/>
        <v>2.3941929674587805E-6</v>
      </c>
      <c r="U402">
        <f t="shared" si="94"/>
        <v>8.0141026721476519E-4</v>
      </c>
      <c r="W402" s="1"/>
    </row>
    <row r="403" spans="1:23" x14ac:dyDescent="0.25">
      <c r="A403" s="7"/>
      <c r="B403">
        <f t="shared" si="95"/>
        <v>36.200000000000244</v>
      </c>
      <c r="C403">
        <f t="shared" si="80"/>
        <v>0</v>
      </c>
      <c r="D403">
        <f t="shared" si="81"/>
        <v>289.372623803446</v>
      </c>
      <c r="E403" s="2">
        <f t="shared" si="82"/>
        <v>-303.87403592281589</v>
      </c>
      <c r="F403">
        <f t="shared" si="86"/>
        <v>-17362.35742820676</v>
      </c>
      <c r="G403">
        <f t="shared" si="87"/>
        <v>5712.8318753488647</v>
      </c>
      <c r="H403">
        <f t="shared" si="83"/>
        <v>5440.2053275047147</v>
      </c>
      <c r="I403" s="2">
        <f t="shared" si="88"/>
        <v>7888.7440091191138</v>
      </c>
      <c r="J403" s="41">
        <f t="shared" si="89"/>
        <v>419.61404303825611</v>
      </c>
      <c r="K403">
        <f t="shared" si="90"/>
        <v>2.0444251639941098</v>
      </c>
      <c r="L403">
        <f t="shared" si="91"/>
        <v>-11.248951794941554</v>
      </c>
      <c r="M403" s="41">
        <f t="shared" si="92"/>
        <v>19.590722899013421</v>
      </c>
      <c r="N403" s="5">
        <f t="shared" si="84"/>
        <v>-2.291829365359016E-7</v>
      </c>
      <c r="O403" s="4">
        <f>SUM($N$41:N403)*0.1+$N$8</f>
        <v>-6.2692832376419812E-7</v>
      </c>
      <c r="P403" s="4">
        <f>SUM($O$41:O403)+0</f>
        <v>3.8876039513145667E-4</v>
      </c>
      <c r="Q403" s="5">
        <f t="shared" si="85"/>
        <v>-2.1824591717739787E-7</v>
      </c>
      <c r="R403" s="4">
        <f>SUM($Q$41:Q403)*0.1+$T$8</f>
        <v>-2.3385748693598646E-6</v>
      </c>
      <c r="S403" s="4">
        <f>SUM($R$41:R403)+0</f>
        <v>6.9811551265502641E-4</v>
      </c>
      <c r="T403">
        <f t="shared" si="93"/>
        <v>2.4211508715359512E-6</v>
      </c>
      <c r="U403">
        <f t="shared" si="94"/>
        <v>7.9906189612091792E-4</v>
      </c>
      <c r="W403" s="1"/>
    </row>
    <row r="404" spans="1:23" x14ac:dyDescent="0.25">
      <c r="A404" s="7"/>
      <c r="B404">
        <f t="shared" si="95"/>
        <v>36.300000000000246</v>
      </c>
      <c r="C404">
        <f t="shared" si="80"/>
        <v>0</v>
      </c>
      <c r="D404">
        <f t="shared" si="81"/>
        <v>289.372623803446</v>
      </c>
      <c r="E404" s="2">
        <f t="shared" si="82"/>
        <v>-303.87403592281589</v>
      </c>
      <c r="F404">
        <f t="shared" si="86"/>
        <v>-17362.35742820676</v>
      </c>
      <c r="G404">
        <f t="shared" si="87"/>
        <v>5682.4444717565821</v>
      </c>
      <c r="H404">
        <f t="shared" si="83"/>
        <v>5411.2680651243691</v>
      </c>
      <c r="I404" s="2">
        <f t="shared" si="88"/>
        <v>7846.7826048152865</v>
      </c>
      <c r="J404" s="41">
        <f t="shared" si="89"/>
        <v>419.61404303825611</v>
      </c>
      <c r="K404">
        <f t="shared" si="90"/>
        <v>2.0335505620579704</v>
      </c>
      <c r="L404">
        <f t="shared" si="91"/>
        <v>-11.248951794941554</v>
      </c>
      <c r="M404" s="41">
        <f t="shared" si="92"/>
        <v>19.589591045838674</v>
      </c>
      <c r="N404" s="5">
        <f t="shared" si="84"/>
        <v>-2.2796387836283823E-7</v>
      </c>
      <c r="O404" s="4">
        <f>SUM($N$41:N404)*0.1+$N$8</f>
        <v>-6.4972471160048173E-7</v>
      </c>
      <c r="P404" s="4">
        <f>SUM($O$41:O404)+0</f>
        <v>3.8811067041985618E-4</v>
      </c>
      <c r="Q404" s="5">
        <f t="shared" si="85"/>
        <v>-2.1708503463922014E-7</v>
      </c>
      <c r="R404" s="4">
        <f>SUM($Q$41:Q404)*0.1+$T$8</f>
        <v>-2.3602833728237865E-6</v>
      </c>
      <c r="S404" s="4">
        <f>SUM($R$41:R404)+0</f>
        <v>6.9575522928220265E-4</v>
      </c>
      <c r="T404">
        <f t="shared" si="93"/>
        <v>2.4480767555149816E-6</v>
      </c>
      <c r="U404">
        <f t="shared" si="94"/>
        <v>7.9668389689216174E-4</v>
      </c>
      <c r="W404" s="1"/>
    </row>
    <row r="405" spans="1:23" x14ac:dyDescent="0.25">
      <c r="A405" s="7"/>
      <c r="B405">
        <f t="shared" si="95"/>
        <v>36.400000000000247</v>
      </c>
      <c r="C405">
        <f t="shared" si="80"/>
        <v>0</v>
      </c>
      <c r="D405">
        <f t="shared" si="81"/>
        <v>289.372623803446</v>
      </c>
      <c r="E405" s="2">
        <f t="shared" si="82"/>
        <v>-303.87403592281589</v>
      </c>
      <c r="F405">
        <f t="shared" si="86"/>
        <v>-17362.35742820676</v>
      </c>
      <c r="G405">
        <f t="shared" si="87"/>
        <v>5652.0570681643003</v>
      </c>
      <c r="H405">
        <f t="shared" si="83"/>
        <v>5382.3308027440235</v>
      </c>
      <c r="I405" s="2">
        <f t="shared" si="88"/>
        <v>7804.8212005114601</v>
      </c>
      <c r="J405" s="41">
        <f t="shared" si="89"/>
        <v>419.61404303825611</v>
      </c>
      <c r="K405">
        <f t="shared" si="90"/>
        <v>2.0226759601218314</v>
      </c>
      <c r="L405">
        <f t="shared" si="91"/>
        <v>-11.248951794941554</v>
      </c>
      <c r="M405" s="41">
        <f t="shared" si="92"/>
        <v>19.58846516433616</v>
      </c>
      <c r="N405" s="5">
        <f t="shared" si="84"/>
        <v>-2.2674482018977492E-7</v>
      </c>
      <c r="O405" s="4">
        <f>SUM($N$41:N405)*0.1+$N$8</f>
        <v>-6.7239919361945928E-7</v>
      </c>
      <c r="P405" s="4">
        <f>SUM($O$41:O405)+0</f>
        <v>3.8743827122623671E-4</v>
      </c>
      <c r="Q405" s="5">
        <f t="shared" si="85"/>
        <v>-2.1592415210104245E-7</v>
      </c>
      <c r="R405" s="4">
        <f>SUM($Q$41:Q405)*0.1+$T$8</f>
        <v>-2.3818757880338913E-6</v>
      </c>
      <c r="S405" s="4">
        <f>SUM($R$41:R405)+0</f>
        <v>6.9337335349416878E-4</v>
      </c>
      <c r="T405">
        <f t="shared" si="93"/>
        <v>2.4749652412109083E-6</v>
      </c>
      <c r="U405">
        <f t="shared" si="94"/>
        <v>7.9427641369143312E-4</v>
      </c>
      <c r="W405" s="1"/>
    </row>
    <row r="406" spans="1:23" x14ac:dyDescent="0.25">
      <c r="A406" s="7"/>
      <c r="B406">
        <f t="shared" si="95"/>
        <v>36.500000000000249</v>
      </c>
      <c r="C406">
        <f t="shared" si="80"/>
        <v>0</v>
      </c>
      <c r="D406">
        <f t="shared" si="81"/>
        <v>289.372623803446</v>
      </c>
      <c r="E406" s="2">
        <f t="shared" si="82"/>
        <v>-303.87403592281589</v>
      </c>
      <c r="F406">
        <f t="shared" si="86"/>
        <v>-17362.35742820676</v>
      </c>
      <c r="G406">
        <f t="shared" si="87"/>
        <v>5621.6696645720185</v>
      </c>
      <c r="H406">
        <f t="shared" si="83"/>
        <v>5353.3935403636788</v>
      </c>
      <c r="I406" s="2">
        <f t="shared" si="88"/>
        <v>7762.8597962076346</v>
      </c>
      <c r="J406" s="41">
        <f t="shared" si="89"/>
        <v>419.61404303825611</v>
      </c>
      <c r="K406">
        <f t="shared" si="90"/>
        <v>2.0118013581856924</v>
      </c>
      <c r="L406">
        <f t="shared" si="91"/>
        <v>-11.248951794941554</v>
      </c>
      <c r="M406" s="41">
        <f t="shared" si="92"/>
        <v>19.587345255535634</v>
      </c>
      <c r="N406" s="5">
        <f t="shared" si="84"/>
        <v>-2.2552576201671158E-7</v>
      </c>
      <c r="O406" s="4">
        <f>SUM($N$41:N406)*0.1+$N$8</f>
        <v>-6.9495176982113054E-7</v>
      </c>
      <c r="P406" s="4">
        <f>SUM($O$41:O406)+0</f>
        <v>3.8674331945641558E-4</v>
      </c>
      <c r="Q406" s="5">
        <f t="shared" si="85"/>
        <v>-2.1476326956286477E-7</v>
      </c>
      <c r="R406" s="4">
        <f>SUM($Q$41:Q406)*0.1+$T$8</f>
        <v>-2.4033521149901776E-6</v>
      </c>
      <c r="S406" s="4">
        <f>SUM($R$41:R406)+0</f>
        <v>6.9097000137917862E-4</v>
      </c>
      <c r="T406">
        <f t="shared" si="93"/>
        <v>2.5018112141017517E-6</v>
      </c>
      <c r="U406">
        <f t="shared" si="94"/>
        <v>7.9183959104739724E-4</v>
      </c>
      <c r="W406" s="1"/>
    </row>
    <row r="407" spans="1:23" x14ac:dyDescent="0.25">
      <c r="A407" s="7"/>
      <c r="B407">
        <f t="shared" si="95"/>
        <v>36.60000000000025</v>
      </c>
      <c r="C407">
        <f t="shared" si="80"/>
        <v>0</v>
      </c>
      <c r="D407">
        <f t="shared" si="81"/>
        <v>289.372623803446</v>
      </c>
      <c r="E407" s="2">
        <f t="shared" si="82"/>
        <v>-303.87403592281589</v>
      </c>
      <c r="F407">
        <f t="shared" si="86"/>
        <v>-17362.35742820676</v>
      </c>
      <c r="G407">
        <f t="shared" si="87"/>
        <v>5591.2822609797367</v>
      </c>
      <c r="H407">
        <f t="shared" si="83"/>
        <v>5324.4562779833332</v>
      </c>
      <c r="I407" s="2">
        <f t="shared" si="88"/>
        <v>7720.8983919038074</v>
      </c>
      <c r="J407" s="41">
        <f t="shared" si="89"/>
        <v>419.61404303825611</v>
      </c>
      <c r="K407">
        <f t="shared" si="90"/>
        <v>2.000926756249553</v>
      </c>
      <c r="L407">
        <f t="shared" si="91"/>
        <v>-11.248951794941554</v>
      </c>
      <c r="M407" s="41">
        <f t="shared" si="92"/>
        <v>19.586231320461621</v>
      </c>
      <c r="N407" s="5">
        <f t="shared" si="84"/>
        <v>-2.2430670384364824E-7</v>
      </c>
      <c r="O407" s="4">
        <f>SUM($N$41:N407)*0.1+$N$8</f>
        <v>-7.1738244020549532E-7</v>
      </c>
      <c r="P407" s="4">
        <f>SUM($O$41:O407)+0</f>
        <v>3.8602593701621008E-4</v>
      </c>
      <c r="Q407" s="5">
        <f t="shared" si="85"/>
        <v>-2.1360238702468708E-7</v>
      </c>
      <c r="R407" s="4">
        <f>SUM($Q$41:Q407)*0.1+$T$8</f>
        <v>-2.424712353692646E-6</v>
      </c>
      <c r="S407" s="4">
        <f>SUM($R$41:R407)+0</f>
        <v>6.8854528902548599E-4</v>
      </c>
      <c r="T407">
        <f t="shared" si="93"/>
        <v>2.5286098085044524E-6</v>
      </c>
      <c r="U407">
        <f t="shared" si="94"/>
        <v>7.8937357384728372E-4</v>
      </c>
      <c r="W407" s="1"/>
    </row>
    <row r="408" spans="1:23" x14ac:dyDescent="0.25">
      <c r="A408" s="7"/>
      <c r="B408">
        <f t="shared" si="95"/>
        <v>36.700000000000252</v>
      </c>
      <c r="C408">
        <f t="shared" si="80"/>
        <v>0</v>
      </c>
      <c r="D408">
        <f t="shared" si="81"/>
        <v>289.372623803446</v>
      </c>
      <c r="E408" s="2">
        <f t="shared" si="82"/>
        <v>-303.87403592281589</v>
      </c>
      <c r="F408">
        <f t="shared" si="86"/>
        <v>-17362.35742820676</v>
      </c>
      <c r="G408">
        <f t="shared" si="87"/>
        <v>5560.894857387455</v>
      </c>
      <c r="H408">
        <f t="shared" si="83"/>
        <v>5295.5190156029894</v>
      </c>
      <c r="I408" s="2">
        <f t="shared" si="88"/>
        <v>7678.9369875999828</v>
      </c>
      <c r="J408" s="41">
        <f t="shared" si="89"/>
        <v>419.61404303825611</v>
      </c>
      <c r="K408">
        <f t="shared" si="90"/>
        <v>1.9900521543134142</v>
      </c>
      <c r="L408">
        <f t="shared" si="91"/>
        <v>-11.248951794941554</v>
      </c>
      <c r="M408" s="41">
        <f t="shared" si="92"/>
        <v>19.585123360133423</v>
      </c>
      <c r="N408" s="5">
        <f t="shared" si="84"/>
        <v>-2.2308764567058492E-7</v>
      </c>
      <c r="O408" s="4">
        <f>SUM($N$41:N408)*0.1+$N$8</f>
        <v>-7.3969120477255382E-7</v>
      </c>
      <c r="P408" s="4">
        <f>SUM($O$41:O408)+0</f>
        <v>3.8528624581143754E-4</v>
      </c>
      <c r="Q408" s="5">
        <f t="shared" si="85"/>
        <v>-2.1244150448650946E-7</v>
      </c>
      <c r="R408" s="4">
        <f>SUM($Q$41:Q408)*0.1+$T$8</f>
        <v>-2.4459565041412967E-6</v>
      </c>
      <c r="S408" s="4">
        <f>SUM($R$41:R408)+0</f>
        <v>6.8609933252134468E-4</v>
      </c>
      <c r="T408">
        <f t="shared" si="93"/>
        <v>2.5553563936502056E-6</v>
      </c>
      <c r="U408">
        <f t="shared" si="94"/>
        <v>7.8687850732988391E-4</v>
      </c>
      <c r="W408" s="1"/>
    </row>
    <row r="409" spans="1:23" x14ac:dyDescent="0.25">
      <c r="A409" s="7"/>
      <c r="B409">
        <f t="shared" si="95"/>
        <v>36.800000000000253</v>
      </c>
      <c r="C409">
        <f t="shared" si="80"/>
        <v>0</v>
      </c>
      <c r="D409">
        <f t="shared" si="81"/>
        <v>289.372623803446</v>
      </c>
      <c r="E409" s="2">
        <f t="shared" si="82"/>
        <v>-303.87403592281589</v>
      </c>
      <c r="F409">
        <f t="shared" si="86"/>
        <v>-17362.35742820676</v>
      </c>
      <c r="G409">
        <f t="shared" si="87"/>
        <v>5530.5074537951723</v>
      </c>
      <c r="H409">
        <f t="shared" si="83"/>
        <v>5266.5817532226447</v>
      </c>
      <c r="I409" s="2">
        <f t="shared" si="88"/>
        <v>7636.9755832961555</v>
      </c>
      <c r="J409" s="41">
        <f t="shared" si="89"/>
        <v>419.61404303825611</v>
      </c>
      <c r="K409">
        <f t="shared" si="90"/>
        <v>1.9791775523772748</v>
      </c>
      <c r="L409">
        <f t="shared" si="91"/>
        <v>-11.248951794941554</v>
      </c>
      <c r="M409" s="41">
        <f t="shared" si="92"/>
        <v>19.584021375565094</v>
      </c>
      <c r="N409" s="5">
        <f t="shared" si="84"/>
        <v>-2.2186858749752155E-7</v>
      </c>
      <c r="O409" s="4">
        <f>SUM($N$41:N409)*0.1+$N$8</f>
        <v>-7.6187806352230583E-7</v>
      </c>
      <c r="P409" s="4">
        <f>SUM($O$41:O409)+0</f>
        <v>3.8452436774791526E-4</v>
      </c>
      <c r="Q409" s="5">
        <f t="shared" si="85"/>
        <v>-2.1128062194833179E-7</v>
      </c>
      <c r="R409" s="4">
        <f>SUM($Q$41:Q409)*0.1+$T$8</f>
        <v>-2.4670845663361295E-6</v>
      </c>
      <c r="S409" s="4">
        <f>SUM($R$41:R409)+0</f>
        <v>6.8363224795500851E-4</v>
      </c>
      <c r="T409">
        <f t="shared" si="93"/>
        <v>2.5820465606046739E-6</v>
      </c>
      <c r="U409">
        <f t="shared" si="94"/>
        <v>7.8435453707870661E-4</v>
      </c>
      <c r="W409" s="1"/>
    </row>
    <row r="410" spans="1:23" x14ac:dyDescent="0.25">
      <c r="A410" s="7"/>
      <c r="B410">
        <f t="shared" si="95"/>
        <v>36.900000000000254</v>
      </c>
      <c r="C410">
        <f t="shared" si="80"/>
        <v>0</v>
      </c>
      <c r="D410">
        <f t="shared" si="81"/>
        <v>289.372623803446</v>
      </c>
      <c r="E410" s="2">
        <f t="shared" si="82"/>
        <v>-303.87403592281589</v>
      </c>
      <c r="F410">
        <f t="shared" si="86"/>
        <v>-17362.35742820676</v>
      </c>
      <c r="G410">
        <f t="shared" si="87"/>
        <v>5500.1200502028905</v>
      </c>
      <c r="H410">
        <f t="shared" si="83"/>
        <v>5237.6444908422991</v>
      </c>
      <c r="I410" s="2">
        <f t="shared" si="88"/>
        <v>7595.01417899233</v>
      </c>
      <c r="J410" s="41">
        <f t="shared" si="89"/>
        <v>419.61404303825611</v>
      </c>
      <c r="K410">
        <f t="shared" si="90"/>
        <v>1.9683029504411358</v>
      </c>
      <c r="L410">
        <f t="shared" si="91"/>
        <v>-11.248951794941554</v>
      </c>
      <c r="M410" s="41">
        <f t="shared" si="92"/>
        <v>19.582925367765455</v>
      </c>
      <c r="N410" s="5">
        <f t="shared" si="84"/>
        <v>-2.2064952932445821E-7</v>
      </c>
      <c r="O410" s="4">
        <f>SUM($N$41:N410)*0.1+$N$8</f>
        <v>-7.8394301645475155E-7</v>
      </c>
      <c r="P410" s="4">
        <f>SUM($O$41:O410)+0</f>
        <v>3.8374042473146049E-4</v>
      </c>
      <c r="Q410" s="5">
        <f t="shared" si="85"/>
        <v>-2.1011973941015409E-7</v>
      </c>
      <c r="R410" s="4">
        <f>SUM($Q$41:Q410)*0.1+$T$8</f>
        <v>-2.4880965402771455E-6</v>
      </c>
      <c r="S410" s="4">
        <f>SUM($R$41:R410)+0</f>
        <v>6.811441514147314E-4</v>
      </c>
      <c r="T410">
        <f t="shared" si="93"/>
        <v>2.6086761099813209E-6</v>
      </c>
      <c r="U410">
        <f t="shared" si="94"/>
        <v>7.8180180901528764E-4</v>
      </c>
      <c r="W410" s="1"/>
    </row>
    <row r="411" spans="1:23" x14ac:dyDescent="0.25">
      <c r="A411" s="7"/>
      <c r="B411">
        <f t="shared" si="95"/>
        <v>37.000000000000256</v>
      </c>
      <c r="C411">
        <f t="shared" si="80"/>
        <v>0</v>
      </c>
      <c r="D411">
        <f t="shared" si="81"/>
        <v>289.372623803446</v>
      </c>
      <c r="E411" s="2">
        <f t="shared" si="82"/>
        <v>-303.87403592281589</v>
      </c>
      <c r="F411">
        <f t="shared" si="86"/>
        <v>-17362.35742820676</v>
      </c>
      <c r="G411">
        <f t="shared" si="87"/>
        <v>5469.7326466106078</v>
      </c>
      <c r="H411">
        <f t="shared" si="83"/>
        <v>5208.7072284619535</v>
      </c>
      <c r="I411" s="2">
        <f t="shared" si="88"/>
        <v>7553.0527746885027</v>
      </c>
      <c r="J411" s="41">
        <f t="shared" si="89"/>
        <v>419.61404303825611</v>
      </c>
      <c r="K411">
        <f t="shared" si="90"/>
        <v>1.9574283485049961</v>
      </c>
      <c r="L411">
        <f t="shared" si="91"/>
        <v>-11.248951794941554</v>
      </c>
      <c r="M411" s="41">
        <f t="shared" si="92"/>
        <v>19.58183533773807</v>
      </c>
      <c r="N411" s="5">
        <f t="shared" si="84"/>
        <v>-2.1943047115139485E-7</v>
      </c>
      <c r="O411" s="4">
        <f>SUM($N$41:N411)*0.1+$N$8</f>
        <v>-8.0588606356989122E-7</v>
      </c>
      <c r="P411" s="4">
        <f>SUM($O$41:O411)+0</f>
        <v>3.829345386678906E-4</v>
      </c>
      <c r="Q411" s="5">
        <f t="shared" si="85"/>
        <v>-2.0895885687197637E-7</v>
      </c>
      <c r="R411" s="4">
        <f>SUM($Q$41:Q411)*0.1+$T$8</f>
        <v>-2.5089924259643436E-6</v>
      </c>
      <c r="S411" s="4">
        <f>SUM($R$41:R411)+0</f>
        <v>6.7863515898876705E-4</v>
      </c>
      <c r="T411">
        <f t="shared" si="93"/>
        <v>2.6352410403988886E-6</v>
      </c>
      <c r="U411">
        <f t="shared" si="94"/>
        <v>7.792204693926484E-4</v>
      </c>
      <c r="W411" s="1"/>
    </row>
    <row r="412" spans="1:23" x14ac:dyDescent="0.25">
      <c r="A412" s="7"/>
      <c r="B412">
        <f t="shared" si="95"/>
        <v>37.100000000000257</v>
      </c>
      <c r="C412">
        <f t="shared" si="80"/>
        <v>0</v>
      </c>
      <c r="D412">
        <f t="shared" si="81"/>
        <v>289.372623803446</v>
      </c>
      <c r="E412" s="2">
        <f t="shared" si="82"/>
        <v>-303.87403592281589</v>
      </c>
      <c r="F412">
        <f t="shared" si="86"/>
        <v>-17362.35742820676</v>
      </c>
      <c r="G412">
        <f t="shared" si="87"/>
        <v>5439.3452430183261</v>
      </c>
      <c r="H412">
        <f t="shared" si="83"/>
        <v>5179.7699660816088</v>
      </c>
      <c r="I412" s="2">
        <f t="shared" si="88"/>
        <v>7511.0913703846772</v>
      </c>
      <c r="J412" s="41">
        <f t="shared" si="89"/>
        <v>419.61404303825611</v>
      </c>
      <c r="K412">
        <f t="shared" si="90"/>
        <v>1.9465537465688572</v>
      </c>
      <c r="L412">
        <f t="shared" si="91"/>
        <v>-11.248951794941554</v>
      </c>
      <c r="M412" s="41">
        <f t="shared" si="92"/>
        <v>19.580751286481267</v>
      </c>
      <c r="N412" s="5">
        <f t="shared" si="84"/>
        <v>-2.1821141297833153E-7</v>
      </c>
      <c r="O412" s="4">
        <f>SUM($N$41:N412)*0.1+$N$8</f>
        <v>-8.2770720486772439E-7</v>
      </c>
      <c r="P412" s="4">
        <f>SUM($O$41:O412)+0</f>
        <v>3.8210683146302289E-4</v>
      </c>
      <c r="Q412" s="5">
        <f t="shared" si="85"/>
        <v>-2.0779797433379869E-7</v>
      </c>
      <c r="R412" s="4">
        <f>SUM($Q$41:Q412)*0.1+$T$8</f>
        <v>-2.5297722233977222E-6</v>
      </c>
      <c r="S412" s="4">
        <f>SUM($R$41:R412)+0</f>
        <v>6.7610538676536938E-4</v>
      </c>
      <c r="T412">
        <f t="shared" si="93"/>
        <v>2.6617375376367587E-6</v>
      </c>
      <c r="U412">
        <f t="shared" si="94"/>
        <v>7.7661066478890226E-4</v>
      </c>
      <c r="W412" s="1"/>
    </row>
    <row r="413" spans="1:23" x14ac:dyDescent="0.25">
      <c r="A413" s="7"/>
      <c r="B413">
        <f t="shared" si="95"/>
        <v>37.200000000000259</v>
      </c>
      <c r="C413">
        <f t="shared" si="80"/>
        <v>0</v>
      </c>
      <c r="D413">
        <f t="shared" si="81"/>
        <v>289.372623803446</v>
      </c>
      <c r="E413" s="2">
        <f t="shared" si="82"/>
        <v>-303.87403592281589</v>
      </c>
      <c r="F413">
        <f t="shared" si="86"/>
        <v>-17362.35742820676</v>
      </c>
      <c r="G413">
        <f t="shared" si="87"/>
        <v>5408.9578394260443</v>
      </c>
      <c r="H413">
        <f t="shared" si="83"/>
        <v>5150.832703701265</v>
      </c>
      <c r="I413" s="2">
        <f t="shared" si="88"/>
        <v>7469.1299660808518</v>
      </c>
      <c r="J413" s="41">
        <f t="shared" si="89"/>
        <v>419.61404303825611</v>
      </c>
      <c r="K413">
        <f t="shared" si="90"/>
        <v>1.9356791446327182</v>
      </c>
      <c r="L413">
        <f t="shared" si="91"/>
        <v>-11.248951794941554</v>
      </c>
      <c r="M413" s="41">
        <f t="shared" si="92"/>
        <v>19.579673214988102</v>
      </c>
      <c r="N413" s="5">
        <f t="shared" si="84"/>
        <v>-2.1699235480526819E-7</v>
      </c>
      <c r="O413" s="4">
        <f>SUM($N$41:N413)*0.1+$N$8</f>
        <v>-8.4940644034825128E-7</v>
      </c>
      <c r="P413" s="4">
        <f>SUM($O$41:O413)+0</f>
        <v>3.8125742502267463E-4</v>
      </c>
      <c r="Q413" s="5">
        <f t="shared" si="85"/>
        <v>-2.0663709179562108E-7</v>
      </c>
      <c r="R413" s="4">
        <f>SUM($Q$41:Q413)*0.1+$T$8</f>
        <v>-2.5504359325772848E-6</v>
      </c>
      <c r="S413" s="4">
        <f>SUM($R$41:R413)+0</f>
        <v>6.735549508327921E-4</v>
      </c>
      <c r="T413">
        <f t="shared" si="93"/>
        <v>2.6881619644445627E-6</v>
      </c>
      <c r="U413">
        <f t="shared" si="94"/>
        <v>7.7397254210100075E-4</v>
      </c>
      <c r="W413" s="1"/>
    </row>
    <row r="414" spans="1:23" x14ac:dyDescent="0.25">
      <c r="A414" s="7"/>
      <c r="B414">
        <f t="shared" si="95"/>
        <v>37.30000000000026</v>
      </c>
      <c r="C414">
        <f t="shared" si="80"/>
        <v>0</v>
      </c>
      <c r="D414">
        <f t="shared" si="81"/>
        <v>289.372623803446</v>
      </c>
      <c r="E414" s="2">
        <f t="shared" si="82"/>
        <v>-303.87403592281589</v>
      </c>
      <c r="F414">
        <f t="shared" si="86"/>
        <v>-17362.35742820676</v>
      </c>
      <c r="G414">
        <f t="shared" si="87"/>
        <v>5378.5704358337625</v>
      </c>
      <c r="H414">
        <f t="shared" si="83"/>
        <v>5121.8954413209194</v>
      </c>
      <c r="I414" s="2">
        <f t="shared" si="88"/>
        <v>7427.1685617770254</v>
      </c>
      <c r="J414" s="41">
        <f t="shared" si="89"/>
        <v>419.61404303825611</v>
      </c>
      <c r="K414">
        <f t="shared" si="90"/>
        <v>1.924804542696579</v>
      </c>
      <c r="L414">
        <f t="shared" si="91"/>
        <v>-11.248951794941554</v>
      </c>
      <c r="M414" s="41">
        <f t="shared" si="92"/>
        <v>19.578601124246386</v>
      </c>
      <c r="N414" s="5">
        <f t="shared" si="84"/>
        <v>-2.1577329663220488E-7</v>
      </c>
      <c r="O414" s="4">
        <f>SUM($N$41:N414)*0.1+$N$8</f>
        <v>-8.7098377001147168E-7</v>
      </c>
      <c r="P414" s="4">
        <f>SUM($O$41:O414)+0</f>
        <v>3.8038644125266318E-4</v>
      </c>
      <c r="Q414" s="5">
        <f t="shared" si="85"/>
        <v>-2.0547620925744338E-7</v>
      </c>
      <c r="R414" s="4">
        <f>SUM($Q$41:Q414)*0.1+$T$8</f>
        <v>-2.5709835535030287E-6</v>
      </c>
      <c r="S414" s="4">
        <f>SUM($R$41:R414)+0</f>
        <v>6.7098396727928911E-4</v>
      </c>
      <c r="T414">
        <f t="shared" si="93"/>
        <v>2.7145108509649499E-6</v>
      </c>
      <c r="U414">
        <f t="shared" si="94"/>
        <v>7.7130624853862027E-4</v>
      </c>
      <c r="W414" s="1"/>
    </row>
    <row r="415" spans="1:23" x14ac:dyDescent="0.25">
      <c r="A415" s="7"/>
      <c r="B415">
        <f t="shared" si="95"/>
        <v>37.400000000000261</v>
      </c>
      <c r="C415">
        <f t="shared" si="80"/>
        <v>0</v>
      </c>
      <c r="D415">
        <f t="shared" si="81"/>
        <v>289.372623803446</v>
      </c>
      <c r="E415" s="2">
        <f t="shared" si="82"/>
        <v>-303.87403592281589</v>
      </c>
      <c r="F415">
        <f t="shared" si="86"/>
        <v>-17362.35742820676</v>
      </c>
      <c r="G415">
        <f t="shared" si="87"/>
        <v>5348.1830322414808</v>
      </c>
      <c r="H415">
        <f t="shared" si="83"/>
        <v>5092.9581789405738</v>
      </c>
      <c r="I415" s="2">
        <f t="shared" si="88"/>
        <v>7385.207157473199</v>
      </c>
      <c r="J415" s="41">
        <f t="shared" si="89"/>
        <v>419.61404303825611</v>
      </c>
      <c r="K415">
        <f t="shared" si="90"/>
        <v>1.9139299407604398</v>
      </c>
      <c r="L415">
        <f t="shared" si="91"/>
        <v>-11.248951794941554</v>
      </c>
      <c r="M415" s="41">
        <f t="shared" si="92"/>
        <v>19.577535015238659</v>
      </c>
      <c r="N415" s="5">
        <f t="shared" si="84"/>
        <v>-2.1455423845914153E-7</v>
      </c>
      <c r="O415" s="4">
        <f>SUM($N$41:N415)*0.1+$N$8</f>
        <v>-8.9243919385738581E-7</v>
      </c>
      <c r="P415" s="4">
        <f>SUM($O$41:O415)+0</f>
        <v>3.7949400205880579E-4</v>
      </c>
      <c r="Q415" s="5">
        <f t="shared" si="85"/>
        <v>-2.0431532671926568E-7</v>
      </c>
      <c r="R415" s="4">
        <f>SUM($Q$41:Q415)*0.1+$T$8</f>
        <v>-2.5914150861749565E-6</v>
      </c>
      <c r="S415" s="4">
        <f>SUM($R$41:R415)+0</f>
        <v>6.6839255219311412E-4</v>
      </c>
      <c r="T415">
        <f t="shared" si="93"/>
        <v>2.7407808857309222E-6</v>
      </c>
      <c r="U415">
        <f t="shared" si="94"/>
        <v>7.6861193161818255E-4</v>
      </c>
      <c r="W415" s="1"/>
    </row>
    <row r="416" spans="1:23" x14ac:dyDescent="0.25">
      <c r="A416" s="7"/>
      <c r="B416">
        <f t="shared" si="95"/>
        <v>37.500000000000263</v>
      </c>
      <c r="C416">
        <f t="shared" si="80"/>
        <v>0</v>
      </c>
      <c r="D416">
        <f t="shared" si="81"/>
        <v>289.372623803446</v>
      </c>
      <c r="E416" s="2">
        <f t="shared" si="82"/>
        <v>-303.87403592281589</v>
      </c>
      <c r="F416">
        <f t="shared" si="86"/>
        <v>-17362.35742820676</v>
      </c>
      <c r="G416">
        <f t="shared" si="87"/>
        <v>5317.795628649199</v>
      </c>
      <c r="H416">
        <f t="shared" si="83"/>
        <v>5064.0209165602291</v>
      </c>
      <c r="I416" s="2">
        <f t="shared" si="88"/>
        <v>7343.2457531693726</v>
      </c>
      <c r="J416" s="41">
        <f t="shared" si="89"/>
        <v>419.61404303825611</v>
      </c>
      <c r="K416">
        <f t="shared" si="90"/>
        <v>1.9030553388243006</v>
      </c>
      <c r="L416">
        <f t="shared" si="91"/>
        <v>-11.248951794941554</v>
      </c>
      <c r="M416" s="41">
        <f t="shared" si="92"/>
        <v>19.57647488894219</v>
      </c>
      <c r="N416" s="5">
        <f t="shared" si="84"/>
        <v>-2.1333518028607822E-7</v>
      </c>
      <c r="O416" s="4">
        <f>SUM($N$41:N416)*0.1+$N$8</f>
        <v>-9.1377271188599365E-7</v>
      </c>
      <c r="P416" s="4">
        <f>SUM($O$41:O416)+0</f>
        <v>3.7858022934691982E-4</v>
      </c>
      <c r="Q416" s="5">
        <f t="shared" si="85"/>
        <v>-2.0315444418108801E-7</v>
      </c>
      <c r="R416" s="4">
        <f>SUM($Q$41:Q416)*0.1+$T$8</f>
        <v>-2.6117305305930649E-6</v>
      </c>
      <c r="S416" s="4">
        <f>SUM($R$41:R416)+0</f>
        <v>6.6578082166252105E-4</v>
      </c>
      <c r="T416">
        <f t="shared" si="93"/>
        <v>2.7669689072014193E-6</v>
      </c>
      <c r="U416">
        <f t="shared" si="94"/>
        <v>7.6588973915700694E-4</v>
      </c>
      <c r="W416" s="1"/>
    </row>
    <row r="417" spans="1:23" x14ac:dyDescent="0.25">
      <c r="A417" s="7"/>
      <c r="B417">
        <f t="shared" si="95"/>
        <v>37.600000000000264</v>
      </c>
      <c r="C417">
        <f t="shared" si="80"/>
        <v>0</v>
      </c>
      <c r="D417">
        <f t="shared" si="81"/>
        <v>289.372623803446</v>
      </c>
      <c r="E417" s="2">
        <f t="shared" si="82"/>
        <v>-303.87403592281589</v>
      </c>
      <c r="F417">
        <f t="shared" si="86"/>
        <v>-17362.35742820676</v>
      </c>
      <c r="G417">
        <f t="shared" si="87"/>
        <v>5287.4082250569163</v>
      </c>
      <c r="H417">
        <f t="shared" si="83"/>
        <v>5035.0836541798835</v>
      </c>
      <c r="I417" s="2">
        <f t="shared" si="88"/>
        <v>7301.2843488655462</v>
      </c>
      <c r="J417" s="41">
        <f t="shared" si="89"/>
        <v>419.61404303825611</v>
      </c>
      <c r="K417">
        <f t="shared" si="90"/>
        <v>1.8921807368881614</v>
      </c>
      <c r="L417">
        <f t="shared" si="91"/>
        <v>-11.248951794941554</v>
      </c>
      <c r="M417" s="41">
        <f t="shared" si="92"/>
        <v>19.57542074632898</v>
      </c>
      <c r="N417" s="5">
        <f t="shared" si="84"/>
        <v>-2.1211612211301485E-7</v>
      </c>
      <c r="O417" s="4">
        <f>SUM($N$41:N417)*0.1+$N$8</f>
        <v>-9.3498432409729522E-7</v>
      </c>
      <c r="P417" s="4">
        <f>SUM($O$41:O417)+0</f>
        <v>3.7764524502282253E-4</v>
      </c>
      <c r="Q417" s="5">
        <f t="shared" si="85"/>
        <v>-2.0199356164291031E-7</v>
      </c>
      <c r="R417" s="4">
        <f>SUM($Q$41:Q417)*0.1+$T$8</f>
        <v>-2.6319298867573554E-6</v>
      </c>
      <c r="S417" s="4">
        <f>SUM($R$41:R417)+0</f>
        <v>6.6314889177576371E-4</v>
      </c>
      <c r="T417">
        <f t="shared" si="93"/>
        <v>2.7930718958011557E-6</v>
      </c>
      <c r="U417">
        <f t="shared" si="94"/>
        <v>7.6313981926759086E-4</v>
      </c>
      <c r="W417" s="1"/>
    </row>
    <row r="418" spans="1:23" x14ac:dyDescent="0.25">
      <c r="A418" s="7"/>
      <c r="B418">
        <f t="shared" si="95"/>
        <v>37.700000000000266</v>
      </c>
      <c r="C418">
        <f t="shared" si="80"/>
        <v>0</v>
      </c>
      <c r="D418">
        <f t="shared" si="81"/>
        <v>289.372623803446</v>
      </c>
      <c r="E418" s="2">
        <f t="shared" si="82"/>
        <v>-303.87403592281589</v>
      </c>
      <c r="F418">
        <f t="shared" si="86"/>
        <v>-17362.35742820676</v>
      </c>
      <c r="G418">
        <f t="shared" si="87"/>
        <v>5257.0208214646345</v>
      </c>
      <c r="H418">
        <f t="shared" si="83"/>
        <v>5006.1463917995379</v>
      </c>
      <c r="I418" s="2">
        <f t="shared" si="88"/>
        <v>7259.3229445617189</v>
      </c>
      <c r="J418" s="41">
        <f t="shared" si="89"/>
        <v>419.61404303825611</v>
      </c>
      <c r="K418">
        <f t="shared" si="90"/>
        <v>1.8813061349520219</v>
      </c>
      <c r="L418">
        <f t="shared" si="91"/>
        <v>-11.248951794941554</v>
      </c>
      <c r="M418" s="41">
        <f t="shared" si="92"/>
        <v>19.574372588365755</v>
      </c>
      <c r="N418" s="5">
        <f t="shared" si="84"/>
        <v>-2.1089706393995151E-7</v>
      </c>
      <c r="O418" s="4">
        <f>SUM($N$41:N418)*0.1+$N$8</f>
        <v>-9.5607403049129062E-7</v>
      </c>
      <c r="P418" s="4">
        <f>SUM($O$41:O418)+0</f>
        <v>3.7668917099233123E-4</v>
      </c>
      <c r="Q418" s="5">
        <f t="shared" si="85"/>
        <v>-2.0083267910473259E-7</v>
      </c>
      <c r="R418" s="4">
        <f>SUM($Q$41:Q418)*0.1+$T$8</f>
        <v>-2.652013154667829E-6</v>
      </c>
      <c r="S418" s="4">
        <f>SUM($R$41:R418)+0</f>
        <v>6.6049687862109591E-4</v>
      </c>
      <c r="T418">
        <f t="shared" si="93"/>
        <v>2.8190869664327616E-6</v>
      </c>
      <c r="U418">
        <f t="shared" si="94"/>
        <v>7.6036232035201509E-4</v>
      </c>
      <c r="W418" s="1"/>
    </row>
    <row r="419" spans="1:23" x14ac:dyDescent="0.25">
      <c r="A419" s="7"/>
      <c r="B419">
        <f t="shared" si="95"/>
        <v>37.800000000000267</v>
      </c>
      <c r="C419">
        <f t="shared" si="80"/>
        <v>0</v>
      </c>
      <c r="D419">
        <f t="shared" si="81"/>
        <v>289.372623803446</v>
      </c>
      <c r="E419" s="2">
        <f t="shared" si="82"/>
        <v>-303.87403592281589</v>
      </c>
      <c r="F419">
        <f t="shared" si="86"/>
        <v>-17362.35742820676</v>
      </c>
      <c r="G419">
        <f t="shared" si="87"/>
        <v>5226.6334178723519</v>
      </c>
      <c r="H419">
        <f t="shared" si="83"/>
        <v>4977.2091294191951</v>
      </c>
      <c r="I419" s="2">
        <f t="shared" si="88"/>
        <v>7217.3615402578935</v>
      </c>
      <c r="J419" s="41">
        <f t="shared" si="89"/>
        <v>419.61404303825611</v>
      </c>
      <c r="K419">
        <f t="shared" si="90"/>
        <v>1.8704315330158829</v>
      </c>
      <c r="L419">
        <f t="shared" si="91"/>
        <v>-11.248951794941554</v>
      </c>
      <c r="M419" s="41">
        <f t="shared" si="92"/>
        <v>19.573330416013945</v>
      </c>
      <c r="N419" s="5">
        <f t="shared" si="84"/>
        <v>-2.0967800576688814E-7</v>
      </c>
      <c r="O419" s="4">
        <f>SUM($N$41:N419)*0.1+$N$8</f>
        <v>-9.7704183106797941E-7</v>
      </c>
      <c r="P419" s="4">
        <f>SUM($O$41:O419)+0</f>
        <v>3.7571212916126322E-4</v>
      </c>
      <c r="Q419" s="5">
        <f t="shared" si="85"/>
        <v>-1.99671796566555E-7</v>
      </c>
      <c r="R419" s="4">
        <f>SUM($Q$41:Q419)*0.1+$T$8</f>
        <v>-2.6719803343244848E-6</v>
      </c>
      <c r="S419" s="4">
        <f>SUM($R$41:R419)+0</f>
        <v>6.5782489828677146E-4</v>
      </c>
      <c r="T419">
        <f t="shared" si="93"/>
        <v>2.8450113614313489E-6</v>
      </c>
      <c r="U419">
        <f t="shared" si="94"/>
        <v>7.575573910964706E-4</v>
      </c>
      <c r="W419" s="1"/>
    </row>
    <row r="420" spans="1:23" x14ac:dyDescent="0.25">
      <c r="A420" s="7"/>
      <c r="B420">
        <f t="shared" si="95"/>
        <v>37.900000000000269</v>
      </c>
      <c r="C420">
        <f t="shared" si="80"/>
        <v>0</v>
      </c>
      <c r="D420">
        <f t="shared" si="81"/>
        <v>289.372623803446</v>
      </c>
      <c r="E420" s="2">
        <f t="shared" si="82"/>
        <v>-303.87403592281589</v>
      </c>
      <c r="F420">
        <f t="shared" si="86"/>
        <v>-17362.35742820676</v>
      </c>
      <c r="G420">
        <f t="shared" si="87"/>
        <v>5196.2460142800701</v>
      </c>
      <c r="H420">
        <f t="shared" si="83"/>
        <v>4948.2718670388495</v>
      </c>
      <c r="I420" s="2">
        <f t="shared" si="88"/>
        <v>7175.400135954068</v>
      </c>
      <c r="J420" s="41">
        <f t="shared" si="89"/>
        <v>419.61404303825611</v>
      </c>
      <c r="K420">
        <f t="shared" si="90"/>
        <v>1.859556931079744</v>
      </c>
      <c r="L420">
        <f t="shared" si="91"/>
        <v>-11.248951794941554</v>
      </c>
      <c r="M420" s="41">
        <f t="shared" si="92"/>
        <v>19.572294230229708</v>
      </c>
      <c r="N420" s="5">
        <f t="shared" si="84"/>
        <v>-2.0845894759382483E-7</v>
      </c>
      <c r="O420" s="4">
        <f>SUM($N$41:N420)*0.1+$N$8</f>
        <v>-9.9788772582736193E-7</v>
      </c>
      <c r="P420" s="4">
        <f>SUM($O$41:O420)+0</f>
        <v>3.7471424143543588E-4</v>
      </c>
      <c r="Q420" s="5">
        <f t="shared" si="85"/>
        <v>-1.985109140283773E-7</v>
      </c>
      <c r="R420" s="4">
        <f>SUM($Q$41:Q420)*0.1+$T$8</f>
        <v>-2.6918314257273228E-6</v>
      </c>
      <c r="S420" s="4">
        <f>SUM($R$41:R420)+0</f>
        <v>6.5513306686104417E-4</v>
      </c>
      <c r="T420">
        <f t="shared" si="93"/>
        <v>2.8708424439335044E-6</v>
      </c>
      <c r="U420">
        <f t="shared" si="94"/>
        <v>7.5472518046590408E-4</v>
      </c>
      <c r="W420" s="1"/>
    </row>
    <row r="421" spans="1:23" x14ac:dyDescent="0.25">
      <c r="A421" s="7"/>
      <c r="B421">
        <f t="shared" si="95"/>
        <v>38.00000000000027</v>
      </c>
      <c r="C421">
        <f t="shared" si="80"/>
        <v>0</v>
      </c>
      <c r="D421">
        <f t="shared" si="81"/>
        <v>289.372623803446</v>
      </c>
      <c r="E421" s="2">
        <f t="shared" si="82"/>
        <v>-303.87403592281589</v>
      </c>
      <c r="F421">
        <f t="shared" si="86"/>
        <v>-17362.35742820676</v>
      </c>
      <c r="G421">
        <f t="shared" si="87"/>
        <v>5165.8586106877883</v>
      </c>
      <c r="H421">
        <f t="shared" si="83"/>
        <v>4919.3346046585038</v>
      </c>
      <c r="I421" s="2">
        <f t="shared" si="88"/>
        <v>7133.4387316502416</v>
      </c>
      <c r="J421" s="41">
        <f t="shared" si="89"/>
        <v>419.61404303825611</v>
      </c>
      <c r="K421">
        <f t="shared" si="90"/>
        <v>1.8486823291436048</v>
      </c>
      <c r="L421">
        <f t="shared" si="91"/>
        <v>-11.248951794941554</v>
      </c>
      <c r="M421" s="41">
        <f t="shared" si="92"/>
        <v>19.57126403196391</v>
      </c>
      <c r="N421" s="5">
        <f t="shared" si="84"/>
        <v>-2.0723988942076149E-7</v>
      </c>
      <c r="O421" s="4">
        <f>SUM($N$41:N421)*0.1+$N$8</f>
        <v>-1.0186117147694378E-6</v>
      </c>
      <c r="P421" s="4">
        <f>SUM($O$41:O421)+0</f>
        <v>3.7369562972066646E-4</v>
      </c>
      <c r="Q421" s="5">
        <f t="shared" si="85"/>
        <v>-1.973500314901996E-7</v>
      </c>
      <c r="R421" s="4">
        <f>SUM($Q$41:Q421)*0.1+$T$8</f>
        <v>-2.711566428876343E-6</v>
      </c>
      <c r="S421" s="4">
        <f>SUM($R$41:R421)+0</f>
        <v>6.5242150043216785E-4</v>
      </c>
      <c r="T421">
        <f t="shared" si="93"/>
        <v>2.8965776916345153E-6</v>
      </c>
      <c r="U421">
        <f t="shared" si="94"/>
        <v>7.5186583769877905E-4</v>
      </c>
      <c r="W421" s="1"/>
    </row>
    <row r="422" spans="1:23" x14ac:dyDescent="0.25">
      <c r="A422" s="7"/>
      <c r="B422">
        <f t="shared" si="95"/>
        <v>38.100000000000271</v>
      </c>
      <c r="C422">
        <f t="shared" si="80"/>
        <v>0</v>
      </c>
      <c r="D422">
        <f t="shared" si="81"/>
        <v>289.372623803446</v>
      </c>
      <c r="E422" s="2">
        <f t="shared" si="82"/>
        <v>-303.87403592281589</v>
      </c>
      <c r="F422">
        <f t="shared" si="86"/>
        <v>-17362.35742820676</v>
      </c>
      <c r="G422">
        <f t="shared" si="87"/>
        <v>5135.4712070955065</v>
      </c>
      <c r="H422">
        <f t="shared" si="83"/>
        <v>4890.3973422781582</v>
      </c>
      <c r="I422" s="2">
        <f t="shared" si="88"/>
        <v>7091.4773273464152</v>
      </c>
      <c r="J422" s="41">
        <f t="shared" si="89"/>
        <v>419.61404303825611</v>
      </c>
      <c r="K422">
        <f t="shared" si="90"/>
        <v>1.8378077272074655</v>
      </c>
      <c r="L422">
        <f t="shared" si="91"/>
        <v>-11.248951794941554</v>
      </c>
      <c r="M422" s="41">
        <f t="shared" si="92"/>
        <v>19.570239822162115</v>
      </c>
      <c r="N422" s="5">
        <f t="shared" si="84"/>
        <v>-2.0602083124769815E-7</v>
      </c>
      <c r="O422" s="4">
        <f>SUM($N$41:N422)*0.1+$N$8</f>
        <v>-1.0392137978942077E-6</v>
      </c>
      <c r="P422" s="4">
        <f>SUM($O$41:O422)+0</f>
        <v>3.7265641592277226E-4</v>
      </c>
      <c r="Q422" s="5">
        <f t="shared" si="85"/>
        <v>-1.9618914895202191E-7</v>
      </c>
      <c r="R422" s="4">
        <f>SUM($Q$41:Q422)*0.1+$T$8</f>
        <v>-2.7311853437715446E-6</v>
      </c>
      <c r="S422" s="4">
        <f>SUM($R$41:R422)+0</f>
        <v>6.4969031508839631E-4</v>
      </c>
      <c r="T422">
        <f t="shared" si="93"/>
        <v>2.9222146909093096E-6</v>
      </c>
      <c r="U422">
        <f t="shared" si="94"/>
        <v>7.4897951230194933E-4</v>
      </c>
      <c r="W422" s="1"/>
    </row>
    <row r="423" spans="1:23" x14ac:dyDescent="0.25">
      <c r="A423" s="7"/>
      <c r="B423">
        <f t="shared" si="95"/>
        <v>38.200000000000273</v>
      </c>
      <c r="C423">
        <f t="shared" si="80"/>
        <v>0</v>
      </c>
      <c r="D423">
        <f t="shared" si="81"/>
        <v>289.372623803446</v>
      </c>
      <c r="E423" s="2">
        <f t="shared" si="82"/>
        <v>-303.87403592281589</v>
      </c>
      <c r="F423">
        <f t="shared" si="86"/>
        <v>-17362.35742820676</v>
      </c>
      <c r="G423">
        <f t="shared" si="87"/>
        <v>5105.0838035032248</v>
      </c>
      <c r="H423">
        <f t="shared" si="83"/>
        <v>4861.4600798978136</v>
      </c>
      <c r="I423" s="2">
        <f t="shared" si="88"/>
        <v>7049.5159230425897</v>
      </c>
      <c r="J423" s="41">
        <f t="shared" si="89"/>
        <v>419.61404303825611</v>
      </c>
      <c r="K423">
        <f t="shared" si="90"/>
        <v>1.8269331252713266</v>
      </c>
      <c r="L423">
        <f t="shared" si="91"/>
        <v>-11.248951794941554</v>
      </c>
      <c r="M423" s="41">
        <f t="shared" si="92"/>
        <v>19.569221601764596</v>
      </c>
      <c r="N423" s="5">
        <f t="shared" si="84"/>
        <v>-2.0480177307463483E-7</v>
      </c>
      <c r="O423" s="4">
        <f>SUM($N$41:N423)*0.1+$N$8</f>
        <v>-1.059693975201671E-6</v>
      </c>
      <c r="P423" s="4">
        <f>SUM($O$41:O423)+0</f>
        <v>3.715967219475706E-4</v>
      </c>
      <c r="Q423" s="5">
        <f t="shared" si="85"/>
        <v>-1.9502826641384423E-7</v>
      </c>
      <c r="R423" s="4">
        <f>SUM($Q$41:Q423)*0.1+$T$8</f>
        <v>-2.7506881704129293E-6</v>
      </c>
      <c r="S423" s="4">
        <f>SUM($R$41:R423)+0</f>
        <v>6.4693962691798337E-4</v>
      </c>
      <c r="T423">
        <f t="shared" si="93"/>
        <v>2.9477511312742039E-6</v>
      </c>
      <c r="U423">
        <f t="shared" si="94"/>
        <v>7.4606635404564359E-4</v>
      </c>
      <c r="W423" s="1"/>
    </row>
    <row r="424" spans="1:23" x14ac:dyDescent="0.25">
      <c r="A424" s="7"/>
      <c r="B424">
        <f t="shared" si="95"/>
        <v>38.300000000000274</v>
      </c>
      <c r="C424">
        <f t="shared" si="80"/>
        <v>0</v>
      </c>
      <c r="D424">
        <f t="shared" si="81"/>
        <v>289.372623803446</v>
      </c>
      <c r="E424" s="2">
        <f t="shared" si="82"/>
        <v>-303.87403592281589</v>
      </c>
      <c r="F424">
        <f t="shared" si="86"/>
        <v>-17362.35742820676</v>
      </c>
      <c r="G424">
        <f t="shared" si="87"/>
        <v>5074.6963999109421</v>
      </c>
      <c r="H424">
        <f t="shared" si="83"/>
        <v>4832.522817517468</v>
      </c>
      <c r="I424" s="2">
        <f t="shared" si="88"/>
        <v>7007.5545187387615</v>
      </c>
      <c r="J424" s="41">
        <f t="shared" si="89"/>
        <v>419.61404303825611</v>
      </c>
      <c r="K424">
        <f t="shared" si="90"/>
        <v>1.8160585233351867</v>
      </c>
      <c r="L424">
        <f t="shared" si="91"/>
        <v>-11.248951794941554</v>
      </c>
      <c r="M424" s="41">
        <f t="shared" si="92"/>
        <v>19.568209371706313</v>
      </c>
      <c r="N424" s="5">
        <f t="shared" si="84"/>
        <v>-2.0358271490157147E-7</v>
      </c>
      <c r="O424" s="4">
        <f>SUM($N$41:N424)*0.1+$N$8</f>
        <v>-1.0800522466918284E-6</v>
      </c>
      <c r="P424" s="4">
        <f>SUM($O$41:O424)+0</f>
        <v>3.7051666970087878E-4</v>
      </c>
      <c r="Q424" s="5">
        <f t="shared" si="85"/>
        <v>-1.9386738387566654E-7</v>
      </c>
      <c r="R424" s="4">
        <f>SUM($Q$41:Q424)*0.1+$T$8</f>
        <v>-2.7700749088004961E-6</v>
      </c>
      <c r="S424" s="4">
        <f>SUM($R$41:R424)+0</f>
        <v>6.4416955200918282E-4</v>
      </c>
      <c r="T424">
        <f t="shared" si="93"/>
        <v>2.9731848001680188E-6</v>
      </c>
      <c r="U424">
        <f t="shared" si="94"/>
        <v>7.4312651295855496E-4</v>
      </c>
      <c r="W424" s="1"/>
    </row>
    <row r="425" spans="1:23" x14ac:dyDescent="0.25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289.372623803446</v>
      </c>
      <c r="E425" s="2">
        <f t="shared" ref="E425:E492" si="98">IF(B425&lt;18, $B$13, $B$13+$B$10 )</f>
        <v>-303.87403592281589</v>
      </c>
      <c r="F425">
        <f t="shared" si="86"/>
        <v>-17362.35742820676</v>
      </c>
      <c r="G425">
        <f t="shared" si="87"/>
        <v>5044.3089963186603</v>
      </c>
      <c r="H425">
        <f t="shared" ref="H425:H492" si="99">IF(B425&lt;$G$6,-B425*$B$12,-B425*$B$12+(-B425+$G$6)*$B$8)</f>
        <v>4803.5855551371242</v>
      </c>
      <c r="I425" s="2">
        <f t="shared" si="88"/>
        <v>6965.593114434937</v>
      </c>
      <c r="J425" s="41">
        <f t="shared" si="89"/>
        <v>419.61404303825611</v>
      </c>
      <c r="K425">
        <f t="shared" si="90"/>
        <v>1.8051839213990482</v>
      </c>
      <c r="L425">
        <f t="shared" si="91"/>
        <v>-11.248951794941554</v>
      </c>
      <c r="M425" s="41">
        <f t="shared" si="92"/>
        <v>19.56720313291693</v>
      </c>
      <c r="N425" s="5">
        <f t="shared" ref="N425:N492" si="100">-G425/($G$18*$B$28)</f>
        <v>-2.0236365672850812E-7</v>
      </c>
      <c r="O425" s="4">
        <f>SUM($N$41:N425)*0.1+$N$8</f>
        <v>-1.1002886123646791E-6</v>
      </c>
      <c r="P425" s="4">
        <f>SUM($O$41:O425)+0</f>
        <v>3.6941638108851411E-4</v>
      </c>
      <c r="Q425" s="5">
        <f t="shared" ref="Q425:Q492" si="101">-H425/($G$18*$B$28)</f>
        <v>-1.9270650133748889E-7</v>
      </c>
      <c r="R425" s="4">
        <f>SUM($Q$41:Q425)*0.1+$T$8</f>
        <v>-2.7893455589342443E-6</v>
      </c>
      <c r="S425" s="4">
        <f>SUM($R$41:R425)+0</f>
        <v>6.4138020645024859E-4</v>
      </c>
      <c r="T425">
        <f t="shared" si="93"/>
        <v>2.9985135780325528E-6</v>
      </c>
      <c r="U425">
        <f t="shared" si="94"/>
        <v>7.4016013932303717E-4</v>
      </c>
      <c r="W425" s="1"/>
    </row>
    <row r="426" spans="1:23" x14ac:dyDescent="0.25">
      <c r="A426" s="7"/>
      <c r="B426">
        <f t="shared" si="95"/>
        <v>38.500000000000277</v>
      </c>
      <c r="C426">
        <f t="shared" si="96"/>
        <v>0</v>
      </c>
      <c r="D426">
        <f t="shared" si="97"/>
        <v>289.372623803446</v>
      </c>
      <c r="E426" s="2">
        <f t="shared" si="98"/>
        <v>-303.87403592281589</v>
      </c>
      <c r="F426">
        <f t="shared" ref="F426:F489" si="102">IF(B426&lt;$G$6,0,-$G$7*$B$8)</f>
        <v>-17362.35742820676</v>
      </c>
      <c r="G426">
        <f t="shared" ref="G426:G489" si="103">IF(B426&lt;$G$6,    $B$13*B426,    $B$13*B426-(-B426+$G$6)*$B$10+$G$7*$B$9)</f>
        <v>5013.9215927263776</v>
      </c>
      <c r="H426">
        <f t="shared" si="99"/>
        <v>4774.6482927567795</v>
      </c>
      <c r="I426" s="2">
        <f t="shared" ref="I426:I489" si="104">SQRT(H426*H426+G426*G426)</f>
        <v>6923.6317101311097</v>
      </c>
      <c r="J426" s="41">
        <f t="shared" ref="J426:J489" si="105">SQRT(D426*D426+E426*E426)</f>
        <v>419.61404303825611</v>
      </c>
      <c r="K426">
        <f t="shared" ref="K426:K489" si="106">32*I426/(PI()*$G$11^3)</f>
        <v>1.7943093194629085</v>
      </c>
      <c r="L426">
        <f t="shared" ref="L426:L489" si="107">16*F426/(PI()*$G$11^3)*$G$22</f>
        <v>-11.248951794941554</v>
      </c>
      <c r="M426" s="41">
        <f t="shared" ref="M426:M489" si="108">SQRT(K426^2+3*L426^2)</f>
        <v>19.566202886320788</v>
      </c>
      <c r="N426" s="5">
        <f t="shared" si="100"/>
        <v>-2.0114459855544476E-7</v>
      </c>
      <c r="O426" s="4">
        <f>SUM($N$41:N426)*0.1+$N$8</f>
        <v>-1.1204030722202235E-6</v>
      </c>
      <c r="P426" s="4">
        <f>SUM($O$41:O426)+0</f>
        <v>3.6829597801629391E-4</v>
      </c>
      <c r="Q426" s="5">
        <f t="shared" si="101"/>
        <v>-1.9154561879931122E-7</v>
      </c>
      <c r="R426" s="4">
        <f>SUM($Q$41:Q426)*0.1+$T$8</f>
        <v>-2.8085001208141756E-6</v>
      </c>
      <c r="S426" s="4">
        <f>SUM($R$41:R426)+0</f>
        <v>6.3857170632943439E-4</v>
      </c>
      <c r="T426">
        <f t="shared" ref="T426:T489" si="109">SQRT(SUMSQ(O426,R426))</f>
        <v>3.0237354336736792E-6</v>
      </c>
      <c r="U426">
        <f t="shared" ref="U426:U489" si="110">SQRT(SUMSQ(S426,P426))</f>
        <v>7.3716738367040084E-4</v>
      </c>
      <c r="W426" s="1"/>
    </row>
    <row r="427" spans="1:23" x14ac:dyDescent="0.25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289.372623803446</v>
      </c>
      <c r="E427" s="2">
        <f t="shared" si="98"/>
        <v>-303.87403592281589</v>
      </c>
      <c r="F427">
        <f t="shared" si="102"/>
        <v>-17362.35742820676</v>
      </c>
      <c r="G427">
        <f t="shared" si="103"/>
        <v>4983.5341891340959</v>
      </c>
      <c r="H427">
        <f t="shared" si="99"/>
        <v>4745.7110303764339</v>
      </c>
      <c r="I427" s="2">
        <f t="shared" si="104"/>
        <v>6881.6703058272842</v>
      </c>
      <c r="J427" s="41">
        <f t="shared" si="105"/>
        <v>419.61404303825611</v>
      </c>
      <c r="K427">
        <f t="shared" si="106"/>
        <v>1.7834347175267695</v>
      </c>
      <c r="L427">
        <f t="shared" si="107"/>
        <v>-11.248951794941554</v>
      </c>
      <c r="M427" s="41">
        <f t="shared" si="108"/>
        <v>19.565208632836917</v>
      </c>
      <c r="N427" s="5">
        <f t="shared" si="100"/>
        <v>-1.9992554038238144E-7</v>
      </c>
      <c r="O427" s="4">
        <f>SUM($N$41:N427)*0.1+$N$8</f>
        <v>-1.1403956262584617E-6</v>
      </c>
      <c r="P427" s="4">
        <f>SUM($O$41:O427)+0</f>
        <v>3.6715558239003543E-4</v>
      </c>
      <c r="Q427" s="5">
        <f t="shared" si="101"/>
        <v>-1.9038473626113352E-7</v>
      </c>
      <c r="R427" s="4">
        <f>SUM($Q$41:Q427)*0.1+$T$8</f>
        <v>-2.8275385944402882E-6</v>
      </c>
      <c r="S427" s="4">
        <f>SUM($R$41:R427)+0</f>
        <v>6.3574416773499412E-4</v>
      </c>
      <c r="T427">
        <f t="shared" si="109"/>
        <v>3.0488484198855788E-6</v>
      </c>
      <c r="U427">
        <f t="shared" si="110"/>
        <v>7.3414839677631006E-4</v>
      </c>
      <c r="W427" s="1"/>
    </row>
    <row r="428" spans="1:23" x14ac:dyDescent="0.25">
      <c r="A428" s="7"/>
      <c r="B428">
        <f t="shared" si="111"/>
        <v>38.70000000000028</v>
      </c>
      <c r="C428">
        <f t="shared" si="96"/>
        <v>0</v>
      </c>
      <c r="D428">
        <f t="shared" si="97"/>
        <v>289.372623803446</v>
      </c>
      <c r="E428" s="2">
        <f t="shared" si="98"/>
        <v>-303.87403592281589</v>
      </c>
      <c r="F428">
        <f t="shared" si="102"/>
        <v>-17362.35742820676</v>
      </c>
      <c r="G428">
        <f t="shared" si="103"/>
        <v>4953.1467855418141</v>
      </c>
      <c r="H428">
        <f t="shared" si="99"/>
        <v>4716.7737679960883</v>
      </c>
      <c r="I428" s="2">
        <f t="shared" si="104"/>
        <v>6839.7089015234578</v>
      </c>
      <c r="J428" s="41">
        <f t="shared" si="105"/>
        <v>419.61404303825611</v>
      </c>
      <c r="K428">
        <f t="shared" si="106"/>
        <v>1.7725601155906303</v>
      </c>
      <c r="L428">
        <f t="shared" si="107"/>
        <v>-11.248951794941554</v>
      </c>
      <c r="M428" s="41">
        <f t="shared" si="108"/>
        <v>19.56422037337903</v>
      </c>
      <c r="N428" s="5">
        <f t="shared" si="100"/>
        <v>-1.987064822093181E-7</v>
      </c>
      <c r="O428" s="4">
        <f>SUM($N$41:N428)*0.1+$N$8</f>
        <v>-1.1602662744793935E-6</v>
      </c>
      <c r="P428" s="4">
        <f>SUM($O$41:O428)+0</f>
        <v>3.6599531611555602E-4</v>
      </c>
      <c r="Q428" s="5">
        <f t="shared" si="101"/>
        <v>-1.8922385372295583E-7</v>
      </c>
      <c r="R428" s="4">
        <f>SUM($Q$41:Q428)*0.1+$T$8</f>
        <v>-2.8464609798125847E-6</v>
      </c>
      <c r="S428" s="4">
        <f>SUM($R$41:R428)+0</f>
        <v>6.328977067551815E-4</v>
      </c>
      <c r="T428">
        <f t="shared" si="109"/>
        <v>3.073850669321773E-6</v>
      </c>
      <c r="U428">
        <f t="shared" si="110"/>
        <v>7.31103329656276E-4</v>
      </c>
      <c r="W428" s="1"/>
    </row>
    <row r="429" spans="1:23" x14ac:dyDescent="0.25">
      <c r="A429" s="7"/>
      <c r="B429">
        <f t="shared" si="111"/>
        <v>38.800000000000281</v>
      </c>
      <c r="C429">
        <f t="shared" si="96"/>
        <v>0</v>
      </c>
      <c r="D429">
        <f t="shared" si="97"/>
        <v>289.372623803446</v>
      </c>
      <c r="E429" s="2">
        <f t="shared" si="98"/>
        <v>-303.87403592281589</v>
      </c>
      <c r="F429">
        <f t="shared" si="102"/>
        <v>-17362.35742820676</v>
      </c>
      <c r="G429">
        <f t="shared" si="103"/>
        <v>4922.7593819495323</v>
      </c>
      <c r="H429">
        <f t="shared" si="99"/>
        <v>4687.8365056157436</v>
      </c>
      <c r="I429" s="2">
        <f t="shared" si="104"/>
        <v>6797.7474972196324</v>
      </c>
      <c r="J429" s="41">
        <f t="shared" si="105"/>
        <v>419.61404303825611</v>
      </c>
      <c r="K429">
        <f t="shared" si="106"/>
        <v>1.7616855136544913</v>
      </c>
      <c r="L429">
        <f t="shared" si="107"/>
        <v>-11.248951794941554</v>
      </c>
      <c r="M429" s="41">
        <f t="shared" si="108"/>
        <v>19.563238108855511</v>
      </c>
      <c r="N429" s="5">
        <f t="shared" si="100"/>
        <v>-1.9748742403625479E-7</v>
      </c>
      <c r="O429" s="4">
        <f>SUM($N$41:N429)*0.1+$N$8</f>
        <v>-1.1800150168830191E-6</v>
      </c>
      <c r="P429" s="4">
        <f>SUM($O$41:O429)+0</f>
        <v>3.6481530109867301E-4</v>
      </c>
      <c r="Q429" s="5">
        <f t="shared" si="101"/>
        <v>-1.8806297118477815E-7</v>
      </c>
      <c r="R429" s="4">
        <f>SUM($Q$41:Q429)*0.1+$T$8</f>
        <v>-2.8652672769310618E-6</v>
      </c>
      <c r="S429" s="4">
        <f>SUM($R$41:R429)+0</f>
        <v>6.3003243947825044E-4</v>
      </c>
      <c r="T429">
        <f t="shared" si="109"/>
        <v>3.0987403905976659E-6</v>
      </c>
      <c r="U429">
        <f t="shared" si="110"/>
        <v>7.2803233356124415E-4</v>
      </c>
      <c r="W429" s="1"/>
    </row>
    <row r="430" spans="1:23" x14ac:dyDescent="0.25">
      <c r="A430" s="7"/>
      <c r="B430">
        <f t="shared" si="111"/>
        <v>38.900000000000283</v>
      </c>
      <c r="C430">
        <f t="shared" si="96"/>
        <v>0</v>
      </c>
      <c r="D430">
        <f t="shared" si="97"/>
        <v>289.372623803446</v>
      </c>
      <c r="E430" s="2">
        <f t="shared" si="98"/>
        <v>-303.87403592281589</v>
      </c>
      <c r="F430">
        <f t="shared" si="102"/>
        <v>-17362.35742820676</v>
      </c>
      <c r="G430">
        <f t="shared" si="103"/>
        <v>4892.3719783572506</v>
      </c>
      <c r="H430">
        <f t="shared" si="99"/>
        <v>4658.8992432353998</v>
      </c>
      <c r="I430" s="2">
        <f t="shared" si="104"/>
        <v>6755.786092915806</v>
      </c>
      <c r="J430" s="41">
        <f t="shared" si="105"/>
        <v>419.61404303825611</v>
      </c>
      <c r="K430">
        <f t="shared" si="106"/>
        <v>1.7508109117183521</v>
      </c>
      <c r="L430">
        <f t="shared" si="107"/>
        <v>-11.248951794941554</v>
      </c>
      <c r="M430" s="41">
        <f t="shared" si="108"/>
        <v>19.562261840169416</v>
      </c>
      <c r="N430" s="5">
        <f t="shared" si="100"/>
        <v>-1.9626836586319145E-7</v>
      </c>
      <c r="O430" s="4">
        <f>SUM($N$41:N430)*0.1+$N$8</f>
        <v>-1.199641853469338E-6</v>
      </c>
      <c r="P430" s="4">
        <f>SUM($O$41:O430)+0</f>
        <v>3.636156592452037E-4</v>
      </c>
      <c r="Q430" s="5">
        <f t="shared" si="101"/>
        <v>-1.8690208864660051E-7</v>
      </c>
      <c r="R430" s="4">
        <f>SUM($Q$41:Q430)*0.1+$T$8</f>
        <v>-2.8839574857957219E-6</v>
      </c>
      <c r="S430" s="4">
        <f>SUM($R$41:R430)+0</f>
        <v>6.2714848199245474E-4</v>
      </c>
      <c r="T430">
        <f t="shared" si="109"/>
        <v>3.123515864610348E-6</v>
      </c>
      <c r="U430">
        <f t="shared" si="110"/>
        <v>7.2493555997327403E-4</v>
      </c>
      <c r="W430" s="1"/>
    </row>
    <row r="431" spans="1:23" x14ac:dyDescent="0.25">
      <c r="A431" s="7"/>
      <c r="B431">
        <f t="shared" si="111"/>
        <v>39.000000000000284</v>
      </c>
      <c r="C431">
        <f t="shared" si="96"/>
        <v>0</v>
      </c>
      <c r="D431">
        <f t="shared" si="97"/>
        <v>289.372623803446</v>
      </c>
      <c r="E431" s="2">
        <f t="shared" si="98"/>
        <v>-303.87403592281589</v>
      </c>
      <c r="F431">
        <f t="shared" si="102"/>
        <v>-17362.35742820676</v>
      </c>
      <c r="G431">
        <f t="shared" si="103"/>
        <v>4861.9845747649679</v>
      </c>
      <c r="H431">
        <f t="shared" si="99"/>
        <v>4629.9619808550542</v>
      </c>
      <c r="I431" s="2">
        <f t="shared" si="104"/>
        <v>6713.8246886119796</v>
      </c>
      <c r="J431" s="41">
        <f t="shared" si="105"/>
        <v>419.61404303825611</v>
      </c>
      <c r="K431">
        <f t="shared" si="106"/>
        <v>1.7399363097822129</v>
      </c>
      <c r="L431">
        <f t="shared" si="107"/>
        <v>-11.248951794941554</v>
      </c>
      <c r="M431" s="41">
        <f t="shared" si="108"/>
        <v>19.561291568218468</v>
      </c>
      <c r="N431" s="5">
        <f t="shared" si="100"/>
        <v>-1.9504930769012808E-7</v>
      </c>
      <c r="O431" s="4">
        <f>SUM($N$41:N431)*0.1+$N$8</f>
        <v>-1.219146784238351E-6</v>
      </c>
      <c r="P431" s="4">
        <f>SUM($O$41:O431)+0</f>
        <v>3.6239651246096534E-4</v>
      </c>
      <c r="Q431" s="5">
        <f t="shared" si="101"/>
        <v>-1.8574120610842281E-7</v>
      </c>
      <c r="R431" s="4">
        <f>SUM($Q$41:Q431)*0.1+$T$8</f>
        <v>-2.9025316064065642E-6</v>
      </c>
      <c r="S431" s="4">
        <f>SUM($R$41:R431)+0</f>
        <v>6.2424595038604823E-4</v>
      </c>
      <c r="T431">
        <f t="shared" si="109"/>
        <v>3.1481754410622963E-6</v>
      </c>
      <c r="U431">
        <f t="shared" si="110"/>
        <v>7.2181316060130913E-4</v>
      </c>
      <c r="W431" s="1"/>
    </row>
    <row r="432" spans="1:23" x14ac:dyDescent="0.25">
      <c r="A432" s="7"/>
      <c r="B432">
        <f t="shared" si="111"/>
        <v>39.100000000000286</v>
      </c>
      <c r="C432">
        <f t="shared" si="96"/>
        <v>0</v>
      </c>
      <c r="D432">
        <f t="shared" si="97"/>
        <v>289.372623803446</v>
      </c>
      <c r="E432" s="2">
        <f t="shared" si="98"/>
        <v>-303.87403592281589</v>
      </c>
      <c r="F432">
        <f t="shared" si="102"/>
        <v>-17362.35742820676</v>
      </c>
      <c r="G432">
        <f t="shared" si="103"/>
        <v>4831.5971711726861</v>
      </c>
      <c r="H432">
        <f t="shared" si="99"/>
        <v>4601.0247184747086</v>
      </c>
      <c r="I432" s="2">
        <f t="shared" si="104"/>
        <v>6671.8632843081532</v>
      </c>
      <c r="J432" s="41">
        <f t="shared" si="105"/>
        <v>419.61404303825611</v>
      </c>
      <c r="K432">
        <f t="shared" si="106"/>
        <v>1.7290617078460737</v>
      </c>
      <c r="L432">
        <f t="shared" si="107"/>
        <v>-11.248951794941554</v>
      </c>
      <c r="M432" s="41">
        <f t="shared" si="108"/>
        <v>19.56032729389506</v>
      </c>
      <c r="N432" s="5">
        <f t="shared" si="100"/>
        <v>-1.9383024951706476E-7</v>
      </c>
      <c r="O432" s="4">
        <f>SUM($N$41:N432)*0.1+$N$8</f>
        <v>-1.2385298091900574E-6</v>
      </c>
      <c r="P432" s="4">
        <f>SUM($O$41:O432)+0</f>
        <v>3.611579826517753E-4</v>
      </c>
      <c r="Q432" s="5">
        <f t="shared" si="101"/>
        <v>-1.8458032357024512E-7</v>
      </c>
      <c r="R432" s="4">
        <f>SUM($Q$41:Q432)*0.1+$T$8</f>
        <v>-2.9209896387635879E-6</v>
      </c>
      <c r="S432" s="4">
        <f>SUM($R$41:R432)+0</f>
        <v>6.213249607472846E-4</v>
      </c>
      <c r="T432">
        <f t="shared" si="109"/>
        <v>3.1727175351765237E-6</v>
      </c>
      <c r="U432">
        <f t="shared" si="110"/>
        <v>7.186652873770339E-4</v>
      </c>
      <c r="W432" s="1"/>
    </row>
    <row r="433" spans="1:23" x14ac:dyDescent="0.25">
      <c r="A433" s="7"/>
      <c r="B433">
        <f t="shared" si="111"/>
        <v>39.200000000000287</v>
      </c>
      <c r="C433">
        <f t="shared" si="96"/>
        <v>0</v>
      </c>
      <c r="D433">
        <f t="shared" si="97"/>
        <v>289.372623803446</v>
      </c>
      <c r="E433" s="2">
        <f t="shared" si="98"/>
        <v>-303.87403592281589</v>
      </c>
      <c r="F433">
        <f t="shared" si="102"/>
        <v>-17362.35742820676</v>
      </c>
      <c r="G433">
        <f t="shared" si="103"/>
        <v>4801.2097675804034</v>
      </c>
      <c r="H433">
        <f t="shared" si="99"/>
        <v>4572.0874560943639</v>
      </c>
      <c r="I433" s="2">
        <f t="shared" si="104"/>
        <v>6629.9018800043268</v>
      </c>
      <c r="J433" s="41">
        <f t="shared" si="105"/>
        <v>419.61404303825611</v>
      </c>
      <c r="K433">
        <f t="shared" si="106"/>
        <v>1.7181871059099345</v>
      </c>
      <c r="L433">
        <f t="shared" si="107"/>
        <v>-11.248951794941554</v>
      </c>
      <c r="M433" s="41">
        <f t="shared" si="108"/>
        <v>19.559369018086233</v>
      </c>
      <c r="N433" s="5">
        <f t="shared" si="100"/>
        <v>-1.926111913440014E-7</v>
      </c>
      <c r="O433" s="4">
        <f>SUM($N$41:N433)*0.1+$N$8</f>
        <v>-1.2577909283244578E-6</v>
      </c>
      <c r="P433" s="4">
        <f>SUM($O$41:O433)+0</f>
        <v>3.5990019172345083E-4</v>
      </c>
      <c r="Q433" s="5">
        <f t="shared" si="101"/>
        <v>-1.8341944103206744E-7</v>
      </c>
      <c r="R433" s="4">
        <f>SUM($Q$41:Q433)*0.1+$T$8</f>
        <v>-2.9393315828667955E-6</v>
      </c>
      <c r="S433" s="4">
        <f>SUM($R$41:R433)+0</f>
        <v>6.1838562916441777E-4</v>
      </c>
      <c r="T433">
        <f t="shared" si="109"/>
        <v>3.1971406245915308E-6</v>
      </c>
      <c r="U433">
        <f t="shared" si="110"/>
        <v>7.154920924508177E-4</v>
      </c>
      <c r="W433" s="1"/>
    </row>
    <row r="434" spans="1:23" x14ac:dyDescent="0.25">
      <c r="A434" s="7"/>
      <c r="B434">
        <f t="shared" si="111"/>
        <v>39.300000000000288</v>
      </c>
      <c r="C434">
        <f t="shared" si="96"/>
        <v>0</v>
      </c>
      <c r="D434">
        <f t="shared" si="97"/>
        <v>289.372623803446</v>
      </c>
      <c r="E434" s="2">
        <f t="shared" si="98"/>
        <v>-303.87403592281589</v>
      </c>
      <c r="F434">
        <f t="shared" si="102"/>
        <v>-17362.35742820676</v>
      </c>
      <c r="G434">
        <f t="shared" si="103"/>
        <v>4770.8223639881217</v>
      </c>
      <c r="H434">
        <f t="shared" si="99"/>
        <v>4543.1501937140183</v>
      </c>
      <c r="I434" s="2">
        <f t="shared" si="104"/>
        <v>6587.9404757004995</v>
      </c>
      <c r="J434" s="41">
        <f t="shared" si="105"/>
        <v>419.61404303825611</v>
      </c>
      <c r="K434">
        <f t="shared" si="106"/>
        <v>1.7073125039737951</v>
      </c>
      <c r="L434">
        <f t="shared" si="107"/>
        <v>-11.248951794941554</v>
      </c>
      <c r="M434" s="41">
        <f t="shared" si="108"/>
        <v>19.558416741673692</v>
      </c>
      <c r="N434" s="5">
        <f t="shared" si="100"/>
        <v>-1.9139213317093806E-7</v>
      </c>
      <c r="O434" s="4">
        <f>SUM($N$41:N434)*0.1+$N$8</f>
        <v>-1.2769301416415516E-6</v>
      </c>
      <c r="P434" s="4">
        <f>SUM($O$41:O434)+0</f>
        <v>3.586232615818093E-4</v>
      </c>
      <c r="Q434" s="5">
        <f t="shared" si="101"/>
        <v>-1.8225855849388975E-7</v>
      </c>
      <c r="R434" s="4">
        <f>SUM($Q$41:Q434)*0.1+$T$8</f>
        <v>-2.9575574387161844E-6</v>
      </c>
      <c r="S434" s="4">
        <f>SUM($R$41:R434)+0</f>
        <v>6.1542807172570155E-4</v>
      </c>
      <c r="T434">
        <f t="shared" si="109"/>
        <v>3.2214432464251408E-6</v>
      </c>
      <c r="U434">
        <f t="shared" si="110"/>
        <v>7.1229372818774005E-4</v>
      </c>
      <c r="W434" s="1"/>
    </row>
    <row r="435" spans="1:23" x14ac:dyDescent="0.25">
      <c r="A435" s="7"/>
      <c r="B435">
        <f t="shared" si="111"/>
        <v>39.40000000000029</v>
      </c>
      <c r="C435">
        <f t="shared" si="96"/>
        <v>0</v>
      </c>
      <c r="D435">
        <f t="shared" si="97"/>
        <v>289.372623803446</v>
      </c>
      <c r="E435" s="2">
        <f t="shared" si="98"/>
        <v>-303.87403592281589</v>
      </c>
      <c r="F435">
        <f t="shared" si="102"/>
        <v>-17362.35742820676</v>
      </c>
      <c r="G435">
        <f t="shared" si="103"/>
        <v>4740.4349603958399</v>
      </c>
      <c r="H435">
        <f t="shared" si="99"/>
        <v>4514.2129313336727</v>
      </c>
      <c r="I435" s="2">
        <f t="shared" si="104"/>
        <v>6545.979071396674</v>
      </c>
      <c r="J435" s="41">
        <f t="shared" si="105"/>
        <v>419.61404303825611</v>
      </c>
      <c r="K435">
        <f t="shared" si="106"/>
        <v>1.6964379020376561</v>
      </c>
      <c r="L435">
        <f t="shared" si="107"/>
        <v>-11.248951794941554</v>
      </c>
      <c r="M435" s="41">
        <f t="shared" si="108"/>
        <v>19.557470465533786</v>
      </c>
      <c r="N435" s="5">
        <f t="shared" si="100"/>
        <v>-1.9017307499787474E-7</v>
      </c>
      <c r="O435" s="4">
        <f>SUM($N$41:N435)*0.1+$N$8</f>
        <v>-1.2959474491413391E-6</v>
      </c>
      <c r="P435" s="4">
        <f>SUM($O$41:O435)+0</f>
        <v>3.5732731413266796E-4</v>
      </c>
      <c r="Q435" s="5">
        <f t="shared" si="101"/>
        <v>-1.8109767595571205E-7</v>
      </c>
      <c r="R435" s="4">
        <f>SUM($Q$41:Q435)*0.1+$T$8</f>
        <v>-2.9756672063117547E-6</v>
      </c>
      <c r="S435" s="4">
        <f>SUM($R$41:R435)+0</f>
        <v>6.1245240451938976E-4</v>
      </c>
      <c r="T435">
        <f t="shared" si="109"/>
        <v>3.2456239944970744E-6</v>
      </c>
      <c r="U435">
        <f t="shared" si="110"/>
        <v>7.0907034716369895E-4</v>
      </c>
      <c r="W435" s="1"/>
    </row>
    <row r="436" spans="1:23" x14ac:dyDescent="0.25">
      <c r="A436" s="7"/>
      <c r="B436">
        <f t="shared" si="111"/>
        <v>39.500000000000291</v>
      </c>
      <c r="C436">
        <f t="shared" si="96"/>
        <v>0</v>
      </c>
      <c r="D436">
        <f t="shared" si="97"/>
        <v>289.372623803446</v>
      </c>
      <c r="E436" s="2">
        <f t="shared" si="98"/>
        <v>-303.87403592281589</v>
      </c>
      <c r="F436">
        <f t="shared" si="102"/>
        <v>-17362.35742820676</v>
      </c>
      <c r="G436">
        <f t="shared" si="103"/>
        <v>4710.0475568035581</v>
      </c>
      <c r="H436">
        <f t="shared" si="99"/>
        <v>4485.2756689533298</v>
      </c>
      <c r="I436" s="2">
        <f t="shared" si="104"/>
        <v>6504.0176670928495</v>
      </c>
      <c r="J436" s="41">
        <f t="shared" si="105"/>
        <v>419.61404303825611</v>
      </c>
      <c r="K436">
        <f t="shared" si="106"/>
        <v>1.6855633001015173</v>
      </c>
      <c r="L436">
        <f t="shared" si="107"/>
        <v>-11.248951794941554</v>
      </c>
      <c r="M436" s="41">
        <f t="shared" si="108"/>
        <v>19.556530190537522</v>
      </c>
      <c r="N436" s="5">
        <f t="shared" si="100"/>
        <v>-1.889540168248114E-7</v>
      </c>
      <c r="O436" s="4">
        <f>SUM($N$41:N436)*0.1+$N$8</f>
        <v>-1.3148428508238199E-6</v>
      </c>
      <c r="P436" s="4">
        <f>SUM($O$41:O436)+0</f>
        <v>3.5601247128184412E-4</v>
      </c>
      <c r="Q436" s="5">
        <f t="shared" si="101"/>
        <v>-1.7993679341753446E-7</v>
      </c>
      <c r="R436" s="4">
        <f>SUM($Q$41:Q436)*0.1+$T$8</f>
        <v>-2.9936608856535089E-6</v>
      </c>
      <c r="S436" s="4">
        <f>SUM($R$41:R436)+0</f>
        <v>6.094587436337363E-4</v>
      </c>
      <c r="T436">
        <f t="shared" si="109"/>
        <v>3.2696815167007111E-6</v>
      </c>
      <c r="U436">
        <f t="shared" si="110"/>
        <v>7.0582210216159867E-4</v>
      </c>
      <c r="W436" s="1"/>
    </row>
    <row r="437" spans="1:23" x14ac:dyDescent="0.25">
      <c r="A437" s="7"/>
      <c r="B437">
        <f t="shared" si="111"/>
        <v>39.600000000000293</v>
      </c>
      <c r="C437">
        <f t="shared" si="96"/>
        <v>0</v>
      </c>
      <c r="D437">
        <f t="shared" si="97"/>
        <v>289.372623803446</v>
      </c>
      <c r="E437" s="2">
        <f t="shared" si="98"/>
        <v>-303.87403592281589</v>
      </c>
      <c r="F437">
        <f t="shared" si="102"/>
        <v>-17362.35742820676</v>
      </c>
      <c r="G437">
        <f t="shared" si="103"/>
        <v>4679.6601532112763</v>
      </c>
      <c r="H437">
        <f t="shared" si="99"/>
        <v>4456.3384065729842</v>
      </c>
      <c r="I437" s="2">
        <f t="shared" si="104"/>
        <v>6462.0562627890222</v>
      </c>
      <c r="J437" s="41">
        <f t="shared" si="105"/>
        <v>419.61404303825611</v>
      </c>
      <c r="K437">
        <f t="shared" si="106"/>
        <v>1.6746886981653779</v>
      </c>
      <c r="L437">
        <f t="shared" si="107"/>
        <v>-11.248951794941554</v>
      </c>
      <c r="M437" s="41">
        <f t="shared" si="108"/>
        <v>19.555595917550541</v>
      </c>
      <c r="N437" s="5">
        <f t="shared" si="100"/>
        <v>-1.8773495865174806E-7</v>
      </c>
      <c r="O437" s="4">
        <f>SUM($N$41:N437)*0.1+$N$8</f>
        <v>-1.3336163466889948E-6</v>
      </c>
      <c r="P437" s="4">
        <f>SUM($O$41:O437)+0</f>
        <v>3.5467885493515515E-4</v>
      </c>
      <c r="Q437" s="5">
        <f t="shared" si="101"/>
        <v>-1.7877591087935673E-7</v>
      </c>
      <c r="R437" s="4">
        <f>SUM($Q$41:Q437)*0.1+$T$8</f>
        <v>-3.0115384767414445E-6</v>
      </c>
      <c r="S437" s="4">
        <f>SUM($R$41:R437)+0</f>
        <v>6.0644720515699488E-4</v>
      </c>
      <c r="T437">
        <f t="shared" si="109"/>
        <v>3.2936145125151305E-6</v>
      </c>
      <c r="U437">
        <f t="shared" si="110"/>
        <v>7.0254914616761372E-4</v>
      </c>
      <c r="W437" s="1"/>
    </row>
    <row r="438" spans="1:23" x14ac:dyDescent="0.25">
      <c r="A438" s="7"/>
      <c r="B438">
        <f t="shared" si="111"/>
        <v>39.700000000000294</v>
      </c>
      <c r="C438">
        <f t="shared" si="96"/>
        <v>0</v>
      </c>
      <c r="D438">
        <f t="shared" si="97"/>
        <v>289.372623803446</v>
      </c>
      <c r="E438" s="2">
        <f t="shared" si="98"/>
        <v>-303.87403592281589</v>
      </c>
      <c r="F438">
        <f t="shared" si="102"/>
        <v>-17362.35742820676</v>
      </c>
      <c r="G438">
        <f t="shared" si="103"/>
        <v>4649.2727496189946</v>
      </c>
      <c r="H438">
        <f t="shared" si="99"/>
        <v>4427.4011441926386</v>
      </c>
      <c r="I438" s="2">
        <f t="shared" si="104"/>
        <v>6420.0948584851967</v>
      </c>
      <c r="J438" s="41">
        <f t="shared" si="105"/>
        <v>419.61404303825611</v>
      </c>
      <c r="K438">
        <f t="shared" si="106"/>
        <v>1.6638140962292389</v>
      </c>
      <c r="L438">
        <f t="shared" si="107"/>
        <v>-11.248951794941554</v>
      </c>
      <c r="M438" s="41">
        <f t="shared" si="108"/>
        <v>19.554667647433121</v>
      </c>
      <c r="N438" s="5">
        <f t="shared" si="100"/>
        <v>-1.8651590047868474E-7</v>
      </c>
      <c r="O438" s="4">
        <f>SUM($N$41:N438)*0.1+$N$8</f>
        <v>-1.3522679367368635E-6</v>
      </c>
      <c r="P438" s="4">
        <f>SUM($O$41:O438)+0</f>
        <v>3.533265869984183E-4</v>
      </c>
      <c r="Q438" s="5">
        <f t="shared" si="101"/>
        <v>-1.7761502834117904E-7</v>
      </c>
      <c r="R438" s="4">
        <f>SUM($Q$41:Q438)*0.1+$T$8</f>
        <v>-3.0292999795755623E-6</v>
      </c>
      <c r="S438" s="4">
        <f>SUM($R$41:R438)+0</f>
        <v>6.0341790517741932E-4</v>
      </c>
      <c r="T438">
        <f t="shared" si="109"/>
        <v>3.3174217306491309E-6</v>
      </c>
      <c r="U438">
        <f t="shared" si="110"/>
        <v>6.9925163236753043E-4</v>
      </c>
      <c r="W438" s="1"/>
    </row>
    <row r="439" spans="1:23" x14ac:dyDescent="0.25">
      <c r="A439" s="7"/>
      <c r="B439">
        <f t="shared" si="111"/>
        <v>39.800000000000296</v>
      </c>
      <c r="C439">
        <f t="shared" si="96"/>
        <v>0</v>
      </c>
      <c r="D439">
        <f t="shared" si="97"/>
        <v>289.372623803446</v>
      </c>
      <c r="E439" s="2">
        <f t="shared" si="98"/>
        <v>-303.87403592281589</v>
      </c>
      <c r="F439">
        <f t="shared" si="102"/>
        <v>-17362.35742820676</v>
      </c>
      <c r="G439">
        <f t="shared" si="103"/>
        <v>4618.8853460267119</v>
      </c>
      <c r="H439">
        <f t="shared" si="99"/>
        <v>4398.4638818122939</v>
      </c>
      <c r="I439" s="2">
        <f t="shared" si="104"/>
        <v>6378.1334541813694</v>
      </c>
      <c r="J439" s="41">
        <f t="shared" si="105"/>
        <v>419.61404303825611</v>
      </c>
      <c r="K439">
        <f t="shared" si="106"/>
        <v>1.6529394942930995</v>
      </c>
      <c r="L439">
        <f t="shared" si="107"/>
        <v>-11.248951794941554</v>
      </c>
      <c r="M439" s="41">
        <f t="shared" si="108"/>
        <v>19.553745381040184</v>
      </c>
      <c r="N439" s="5">
        <f t="shared" si="100"/>
        <v>-1.8529684230562138E-7</v>
      </c>
      <c r="O439" s="4">
        <f>SUM($N$41:N439)*0.1+$N$8</f>
        <v>-1.3707976209674255E-6</v>
      </c>
      <c r="P439" s="4">
        <f>SUM($O$41:O439)+0</f>
        <v>3.5195578937745087E-4</v>
      </c>
      <c r="Q439" s="5">
        <f t="shared" si="101"/>
        <v>-1.7645414580300137E-7</v>
      </c>
      <c r="R439" s="4">
        <f>SUM($Q$41:Q439)*0.1+$T$8</f>
        <v>-3.0469453941558631E-6</v>
      </c>
      <c r="S439" s="4">
        <f>SUM($R$41:R439)+0</f>
        <v>6.0037095978326342E-4</v>
      </c>
      <c r="T439">
        <f t="shared" si="109"/>
        <v>3.341101966809391E-6</v>
      </c>
      <c r="U439">
        <f t="shared" si="110"/>
        <v>6.959297141431607E-4</v>
      </c>
      <c r="W439" s="1"/>
    </row>
    <row r="440" spans="1:23" x14ac:dyDescent="0.25">
      <c r="A440" s="7"/>
      <c r="B440">
        <f t="shared" si="111"/>
        <v>39.900000000000297</v>
      </c>
      <c r="C440">
        <f t="shared" si="96"/>
        <v>0</v>
      </c>
      <c r="D440">
        <f t="shared" si="97"/>
        <v>289.372623803446</v>
      </c>
      <c r="E440" s="2">
        <f t="shared" si="98"/>
        <v>-303.87403592281589</v>
      </c>
      <c r="F440">
        <f t="shared" si="102"/>
        <v>-17362.35742820676</v>
      </c>
      <c r="G440">
        <f t="shared" si="103"/>
        <v>4588.4979424344292</v>
      </c>
      <c r="H440">
        <f t="shared" si="99"/>
        <v>4369.5266194319483</v>
      </c>
      <c r="I440" s="2">
        <f t="shared" si="104"/>
        <v>6336.172049877543</v>
      </c>
      <c r="J440" s="41">
        <f t="shared" si="105"/>
        <v>419.61404303825611</v>
      </c>
      <c r="K440">
        <f t="shared" si="106"/>
        <v>1.6420648923569601</v>
      </c>
      <c r="L440">
        <f t="shared" si="107"/>
        <v>-11.248951794941554</v>
      </c>
      <c r="M440" s="41">
        <f t="shared" si="108"/>
        <v>19.552829119221283</v>
      </c>
      <c r="N440" s="5">
        <f t="shared" si="100"/>
        <v>-1.8407778413255801E-7</v>
      </c>
      <c r="O440" s="4">
        <f>SUM($N$41:N440)*0.1+$N$8</f>
        <v>-1.3892053993806816E-6</v>
      </c>
      <c r="P440" s="4">
        <f>SUM($O$41:O440)+0</f>
        <v>3.5056658397807018E-4</v>
      </c>
      <c r="Q440" s="5">
        <f t="shared" si="101"/>
        <v>-1.7529326326482367E-7</v>
      </c>
      <c r="R440" s="4">
        <f>SUM($Q$41:Q440)*0.1+$T$8</f>
        <v>-3.0644747204823444E-6</v>
      </c>
      <c r="S440" s="4">
        <f>SUM($R$41:R440)+0</f>
        <v>5.973064850627811E-4</v>
      </c>
      <c r="T440">
        <f t="shared" si="109"/>
        <v>3.364654061585497E-6</v>
      </c>
      <c r="U440">
        <f t="shared" si="110"/>
        <v>6.9258354506882968E-4</v>
      </c>
      <c r="W440" s="1"/>
    </row>
    <row r="441" spans="1:23" x14ac:dyDescent="0.25">
      <c r="A441" s="7"/>
      <c r="B441">
        <f t="shared" si="111"/>
        <v>40.000000000000298</v>
      </c>
      <c r="C441">
        <f t="shared" si="96"/>
        <v>0</v>
      </c>
      <c r="D441">
        <f t="shared" si="97"/>
        <v>289.372623803446</v>
      </c>
      <c r="E441" s="2">
        <f t="shared" si="98"/>
        <v>-303.87403592281589</v>
      </c>
      <c r="F441">
        <f t="shared" si="102"/>
        <v>-17362.35742820676</v>
      </c>
      <c r="G441">
        <f t="shared" si="103"/>
        <v>4558.1105388421474</v>
      </c>
      <c r="H441">
        <f t="shared" si="99"/>
        <v>4340.5893570516027</v>
      </c>
      <c r="I441" s="2">
        <f t="shared" si="104"/>
        <v>6294.2106455737166</v>
      </c>
      <c r="J441" s="41">
        <f t="shared" si="105"/>
        <v>419.61404303825611</v>
      </c>
      <c r="K441">
        <f t="shared" si="106"/>
        <v>1.6311902904208209</v>
      </c>
      <c r="L441">
        <f t="shared" si="107"/>
        <v>-11.248951794941554</v>
      </c>
      <c r="M441" s="41">
        <f t="shared" si="108"/>
        <v>19.551918862820589</v>
      </c>
      <c r="N441" s="5">
        <f t="shared" si="100"/>
        <v>-1.8285872595949467E-7</v>
      </c>
      <c r="O441" s="4">
        <f>SUM($N$41:N441)*0.1+$N$8</f>
        <v>-1.407491271976631E-6</v>
      </c>
      <c r="P441" s="4">
        <f>SUM($O$41:O441)+0</f>
        <v>3.4915909270609354E-4</v>
      </c>
      <c r="Q441" s="5">
        <f t="shared" si="101"/>
        <v>-1.7413238072664597E-7</v>
      </c>
      <c r="R441" s="4">
        <f>SUM($Q$41:Q441)*0.1+$T$8</f>
        <v>-3.0818879585550097E-6</v>
      </c>
      <c r="S441" s="4">
        <f>SUM($R$41:R441)+0</f>
        <v>5.9422459710422606E-4</v>
      </c>
      <c r="T441">
        <f t="shared" si="109"/>
        <v>3.38807689844501E-6</v>
      </c>
      <c r="U441">
        <f t="shared" si="110"/>
        <v>6.8921327890793152E-4</v>
      </c>
      <c r="W441" s="1"/>
    </row>
    <row r="442" spans="1:23" x14ac:dyDescent="0.25">
      <c r="A442" s="7"/>
      <c r="B442">
        <f t="shared" si="111"/>
        <v>40.1000000000003</v>
      </c>
      <c r="C442">
        <f t="shared" si="96"/>
        <v>0</v>
      </c>
      <c r="D442">
        <f t="shared" si="97"/>
        <v>289.372623803446</v>
      </c>
      <c r="E442" s="2">
        <f t="shared" si="98"/>
        <v>-303.87403592281589</v>
      </c>
      <c r="F442">
        <f t="shared" si="102"/>
        <v>-17362.35742820676</v>
      </c>
      <c r="G442">
        <f t="shared" si="103"/>
        <v>4527.7231352498657</v>
      </c>
      <c r="H442">
        <f t="shared" si="99"/>
        <v>4311.652094671259</v>
      </c>
      <c r="I442" s="2">
        <f t="shared" si="104"/>
        <v>6252.2492412698912</v>
      </c>
      <c r="J442" s="41">
        <f t="shared" si="105"/>
        <v>419.61404303825611</v>
      </c>
      <c r="K442">
        <f t="shared" si="106"/>
        <v>1.6203156884846819</v>
      </c>
      <c r="L442">
        <f t="shared" si="107"/>
        <v>-11.248951794941554</v>
      </c>
      <c r="M442" s="41">
        <f t="shared" si="108"/>
        <v>19.551014612676909</v>
      </c>
      <c r="N442" s="5">
        <f t="shared" si="100"/>
        <v>-1.8163966778643135E-7</v>
      </c>
      <c r="O442" s="4">
        <f>SUM($N$41:N442)*0.1+$N$8</f>
        <v>-1.4256552387552741E-6</v>
      </c>
      <c r="P442" s="4">
        <f>SUM($O$41:O442)+0</f>
        <v>3.4773343746733826E-4</v>
      </c>
      <c r="Q442" s="5">
        <f t="shared" si="101"/>
        <v>-1.7297149818846835E-7</v>
      </c>
      <c r="R442" s="4">
        <f>SUM($Q$41:Q442)*0.1+$T$8</f>
        <v>-3.0991851083738563E-6</v>
      </c>
      <c r="S442" s="4">
        <f>SUM($R$41:R442)+0</f>
        <v>5.9112541199585222E-4</v>
      </c>
      <c r="T442">
        <f t="shared" si="109"/>
        <v>3.4113694018321484E-6</v>
      </c>
      <c r="U442">
        <f t="shared" si="110"/>
        <v>6.8581906960955613E-4</v>
      </c>
      <c r="W442" s="1"/>
    </row>
    <row r="443" spans="1:23" x14ac:dyDescent="0.25">
      <c r="A443" s="7"/>
      <c r="B443">
        <f t="shared" si="111"/>
        <v>40.200000000000301</v>
      </c>
      <c r="C443">
        <f t="shared" si="96"/>
        <v>0</v>
      </c>
      <c r="D443">
        <f t="shared" si="97"/>
        <v>289.372623803446</v>
      </c>
      <c r="E443" s="2">
        <f t="shared" si="98"/>
        <v>-303.87403592281589</v>
      </c>
      <c r="F443">
        <f t="shared" si="102"/>
        <v>-17362.35742820676</v>
      </c>
      <c r="G443">
        <f t="shared" si="103"/>
        <v>4497.3357316575839</v>
      </c>
      <c r="H443">
        <f t="shared" si="99"/>
        <v>4282.7148322909143</v>
      </c>
      <c r="I443" s="2">
        <f t="shared" si="104"/>
        <v>6210.2878369660657</v>
      </c>
      <c r="J443" s="41">
        <f t="shared" si="105"/>
        <v>419.61404303825611</v>
      </c>
      <c r="K443">
        <f t="shared" si="106"/>
        <v>1.6094410865485429</v>
      </c>
      <c r="L443">
        <f t="shared" si="107"/>
        <v>-11.248951794941554</v>
      </c>
      <c r="M443" s="41">
        <f t="shared" si="108"/>
        <v>19.550116369623662</v>
      </c>
      <c r="N443" s="5">
        <f t="shared" si="100"/>
        <v>-1.8042060961336801E-7</v>
      </c>
      <c r="O443" s="4">
        <f>SUM($N$41:N443)*0.1+$N$8</f>
        <v>-1.4436972997166105E-6</v>
      </c>
      <c r="P443" s="4">
        <f>SUM($O$41:O443)+0</f>
        <v>3.4628974016762164E-4</v>
      </c>
      <c r="Q443" s="5">
        <f t="shared" si="101"/>
        <v>-1.7181061565029068E-7</v>
      </c>
      <c r="R443" s="4">
        <f>SUM($Q$41:Q443)*0.1+$T$8</f>
        <v>-3.116366169938886E-6</v>
      </c>
      <c r="S443" s="4">
        <f>SUM($R$41:R443)+0</f>
        <v>5.8800904582591328E-4</v>
      </c>
      <c r="T443">
        <f t="shared" si="109"/>
        <v>3.4345305353641266E-6</v>
      </c>
      <c r="U443">
        <f t="shared" si="110"/>
        <v>6.8240107130518193E-4</v>
      </c>
      <c r="W443" s="1"/>
    </row>
    <row r="444" spans="1:23" x14ac:dyDescent="0.25">
      <c r="A444" s="7"/>
      <c r="B444">
        <f t="shared" si="111"/>
        <v>40.300000000000303</v>
      </c>
      <c r="C444">
        <f t="shared" si="96"/>
        <v>0</v>
      </c>
      <c r="D444">
        <f t="shared" si="97"/>
        <v>289.372623803446</v>
      </c>
      <c r="E444" s="2">
        <f t="shared" si="98"/>
        <v>-303.87403592281589</v>
      </c>
      <c r="F444">
        <f t="shared" si="102"/>
        <v>-17362.35742820676</v>
      </c>
      <c r="G444">
        <f t="shared" si="103"/>
        <v>4466.9483280653021</v>
      </c>
      <c r="H444">
        <f t="shared" si="99"/>
        <v>4253.7775699105687</v>
      </c>
      <c r="I444" s="2">
        <f t="shared" si="104"/>
        <v>6168.3264326622393</v>
      </c>
      <c r="J444" s="41">
        <f t="shared" si="105"/>
        <v>419.61404303825611</v>
      </c>
      <c r="K444">
        <f t="shared" si="106"/>
        <v>1.5985664846124037</v>
      </c>
      <c r="L444">
        <f t="shared" si="107"/>
        <v>-11.248951794941554</v>
      </c>
      <c r="M444" s="41">
        <f t="shared" si="108"/>
        <v>19.549224134488881</v>
      </c>
      <c r="N444" s="5">
        <f t="shared" si="100"/>
        <v>-1.792015514403047E-7</v>
      </c>
      <c r="O444" s="4">
        <f>SUM($N$41:N444)*0.1+$N$8</f>
        <v>-1.4616174548606411E-6</v>
      </c>
      <c r="P444" s="4">
        <f>SUM($O$41:O444)+0</f>
        <v>3.44828122712761E-4</v>
      </c>
      <c r="Q444" s="5">
        <f t="shared" si="101"/>
        <v>-1.7064973311211296E-7</v>
      </c>
      <c r="R444" s="4">
        <f>SUM($Q$41:Q444)*0.1+$T$8</f>
        <v>-3.133431143250097E-6</v>
      </c>
      <c r="S444" s="4">
        <f>SUM($R$41:R444)+0</f>
        <v>5.8487561468266317E-4</v>
      </c>
      <c r="T444">
        <f t="shared" si="109"/>
        <v>3.457559300119509E-6</v>
      </c>
      <c r="U444">
        <f t="shared" si="110"/>
        <v>6.7895943830543375E-4</v>
      </c>
      <c r="W444" s="1"/>
    </row>
    <row r="445" spans="1:23" x14ac:dyDescent="0.25">
      <c r="A445" s="7"/>
      <c r="B445">
        <f t="shared" si="111"/>
        <v>40.400000000000304</v>
      </c>
      <c r="C445">
        <f t="shared" si="96"/>
        <v>0</v>
      </c>
      <c r="D445">
        <f t="shared" si="97"/>
        <v>289.372623803446</v>
      </c>
      <c r="E445" s="2">
        <f t="shared" si="98"/>
        <v>-303.87403592281589</v>
      </c>
      <c r="F445">
        <f t="shared" si="102"/>
        <v>-17362.35742820676</v>
      </c>
      <c r="G445">
        <f t="shared" si="103"/>
        <v>4436.5609244730203</v>
      </c>
      <c r="H445">
        <f t="shared" si="99"/>
        <v>4224.8403075302231</v>
      </c>
      <c r="I445" s="2">
        <f t="shared" si="104"/>
        <v>6126.365028358412</v>
      </c>
      <c r="J445" s="41">
        <f t="shared" si="105"/>
        <v>419.61404303825611</v>
      </c>
      <c r="K445">
        <f t="shared" si="106"/>
        <v>1.5876918826762643</v>
      </c>
      <c r="L445">
        <f t="shared" si="107"/>
        <v>-11.248951794941554</v>
      </c>
      <c r="M445" s="41">
        <f t="shared" si="108"/>
        <v>19.54833790809522</v>
      </c>
      <c r="N445" s="5">
        <f t="shared" si="100"/>
        <v>-1.7798249326724136E-7</v>
      </c>
      <c r="O445" s="4">
        <f>SUM($N$41:N445)*0.1+$N$8</f>
        <v>-1.4794157041873654E-6</v>
      </c>
      <c r="P445" s="4">
        <f>SUM($O$41:O445)+0</f>
        <v>3.4334870700857364E-4</v>
      </c>
      <c r="Q445" s="5">
        <f t="shared" si="101"/>
        <v>-1.6948885057393526E-7</v>
      </c>
      <c r="R445" s="4">
        <f>SUM($Q$41:Q445)*0.1+$T$8</f>
        <v>-3.1503800283074902E-6</v>
      </c>
      <c r="S445" s="4">
        <f>SUM($R$41:R445)+0</f>
        <v>5.8172523465435568E-4</v>
      </c>
      <c r="T445">
        <f t="shared" si="109"/>
        <v>3.4804547330133314E-6</v>
      </c>
      <c r="U445">
        <f t="shared" si="110"/>
        <v>6.75494325096906E-4</v>
      </c>
      <c r="W445" s="1"/>
    </row>
    <row r="446" spans="1:23" x14ac:dyDescent="0.25">
      <c r="A446" s="7"/>
      <c r="B446">
        <f t="shared" si="111"/>
        <v>40.500000000000306</v>
      </c>
      <c r="C446">
        <f t="shared" si="96"/>
        <v>0</v>
      </c>
      <c r="D446">
        <f t="shared" si="97"/>
        <v>289.372623803446</v>
      </c>
      <c r="E446" s="2">
        <f t="shared" si="98"/>
        <v>-303.87403592281589</v>
      </c>
      <c r="F446">
        <f t="shared" si="102"/>
        <v>-17362.35742820676</v>
      </c>
      <c r="G446">
        <f t="shared" si="103"/>
        <v>4406.1735208807377</v>
      </c>
      <c r="H446">
        <f t="shared" si="99"/>
        <v>4195.9030451498784</v>
      </c>
      <c r="I446" s="2">
        <f t="shared" si="104"/>
        <v>6084.4036240545865</v>
      </c>
      <c r="J446" s="41">
        <f t="shared" si="105"/>
        <v>419.61404303825611</v>
      </c>
      <c r="K446">
        <f t="shared" si="106"/>
        <v>1.5768172807401253</v>
      </c>
      <c r="L446">
        <f t="shared" si="107"/>
        <v>-11.248951794941554</v>
      </c>
      <c r="M446" s="41">
        <f t="shared" si="108"/>
        <v>19.547457691259932</v>
      </c>
      <c r="N446" s="5">
        <f t="shared" si="100"/>
        <v>-1.7676343509417799E-7</v>
      </c>
      <c r="O446" s="4">
        <f>SUM($N$41:N446)*0.1+$N$8</f>
        <v>-1.4970920476967834E-6</v>
      </c>
      <c r="P446" s="4">
        <f>SUM($O$41:O446)+0</f>
        <v>3.4185161496087688E-4</v>
      </c>
      <c r="Q446" s="5">
        <f t="shared" si="101"/>
        <v>-1.6832796803575759E-7</v>
      </c>
      <c r="R446" s="4">
        <f>SUM($Q$41:Q446)*0.1+$T$8</f>
        <v>-3.1672128251110665E-6</v>
      </c>
      <c r="S446" s="4">
        <f>SUM($R$41:R446)+0</f>
        <v>5.7855802182924464E-4</v>
      </c>
      <c r="T446">
        <f t="shared" si="109"/>
        <v>3.5032159052540525E-6</v>
      </c>
      <c r="U446">
        <f t="shared" si="110"/>
        <v>6.7200588633904712E-4</v>
      </c>
      <c r="W446" s="1"/>
    </row>
    <row r="447" spans="1:23" x14ac:dyDescent="0.25">
      <c r="A447" s="7"/>
      <c r="B447">
        <f t="shared" si="111"/>
        <v>40.600000000000307</v>
      </c>
      <c r="C447">
        <f t="shared" si="96"/>
        <v>0</v>
      </c>
      <c r="D447">
        <f t="shared" si="97"/>
        <v>289.372623803446</v>
      </c>
      <c r="E447" s="2">
        <f t="shared" si="98"/>
        <v>-303.87403592281589</v>
      </c>
      <c r="F447">
        <f t="shared" si="102"/>
        <v>-17362.35742820676</v>
      </c>
      <c r="G447">
        <f t="shared" si="103"/>
        <v>4375.7861172884559</v>
      </c>
      <c r="H447">
        <f t="shared" si="99"/>
        <v>4166.9657827695346</v>
      </c>
      <c r="I447" s="2">
        <f t="shared" si="104"/>
        <v>6042.4422197507602</v>
      </c>
      <c r="J447" s="41">
        <f t="shared" si="105"/>
        <v>419.61404303825611</v>
      </c>
      <c r="K447">
        <f t="shared" si="106"/>
        <v>1.5659426788039861</v>
      </c>
      <c r="L447">
        <f t="shared" si="107"/>
        <v>-11.248951794941554</v>
      </c>
      <c r="M447" s="41">
        <f t="shared" si="108"/>
        <v>19.546583484794887</v>
      </c>
      <c r="N447" s="5">
        <f t="shared" si="100"/>
        <v>-1.7554437692111467E-7</v>
      </c>
      <c r="O447" s="4">
        <f>SUM($N$41:N447)*0.1+$N$8</f>
        <v>-1.5146464853888947E-6</v>
      </c>
      <c r="P447" s="4">
        <f>SUM($O$41:O447)+0</f>
        <v>3.4033696847548796E-4</v>
      </c>
      <c r="Q447" s="5">
        <f t="shared" si="101"/>
        <v>-1.6716708549757997E-7</v>
      </c>
      <c r="R447" s="4">
        <f>SUM($Q$41:Q447)*0.1+$T$8</f>
        <v>-3.1839295336608242E-6</v>
      </c>
      <c r="S447" s="4">
        <f>SUM($R$41:R447)+0</f>
        <v>5.7537409229558385E-4</v>
      </c>
      <c r="T447">
        <f t="shared" si="109"/>
        <v>3.5258419208777021E-6</v>
      </c>
      <c r="U447">
        <f t="shared" si="110"/>
        <v>6.6849427686110549E-4</v>
      </c>
      <c r="W447" s="1"/>
    </row>
    <row r="448" spans="1:23" x14ac:dyDescent="0.25">
      <c r="A448" s="7"/>
      <c r="B448">
        <f t="shared" si="111"/>
        <v>40.700000000000308</v>
      </c>
      <c r="C448">
        <f t="shared" si="96"/>
        <v>0</v>
      </c>
      <c r="D448">
        <f t="shared" si="97"/>
        <v>289.372623803446</v>
      </c>
      <c r="E448" s="2">
        <f t="shared" si="98"/>
        <v>-303.87403592281589</v>
      </c>
      <c r="F448">
        <f t="shared" si="102"/>
        <v>-17362.35742820676</v>
      </c>
      <c r="G448">
        <f t="shared" si="103"/>
        <v>4345.3987136961732</v>
      </c>
      <c r="H448">
        <f t="shared" si="99"/>
        <v>4138.028520389189</v>
      </c>
      <c r="I448" s="2">
        <f t="shared" si="104"/>
        <v>6000.4808154469338</v>
      </c>
      <c r="J448" s="41">
        <f t="shared" si="105"/>
        <v>419.61404303825611</v>
      </c>
      <c r="K448">
        <f t="shared" si="106"/>
        <v>1.5550680768678469</v>
      </c>
      <c r="L448">
        <f t="shared" si="107"/>
        <v>-11.248951794941554</v>
      </c>
      <c r="M448" s="41">
        <f t="shared" si="108"/>
        <v>19.545715289506546</v>
      </c>
      <c r="N448" s="5">
        <f t="shared" si="100"/>
        <v>-1.7432531874805131E-7</v>
      </c>
      <c r="O448" s="4">
        <f>SUM($N$41:N448)*0.1+$N$8</f>
        <v>-1.5320790172636997E-6</v>
      </c>
      <c r="P448" s="4">
        <f>SUM($O$41:O448)+0</f>
        <v>3.3880488945822425E-4</v>
      </c>
      <c r="Q448" s="5">
        <f t="shared" si="101"/>
        <v>-1.6600620295940227E-7</v>
      </c>
      <c r="R448" s="4">
        <f>SUM($Q$41:Q448)*0.1+$T$8</f>
        <v>-3.2005301539567649E-6</v>
      </c>
      <c r="S448" s="4">
        <f>SUM($R$41:R448)+0</f>
        <v>5.7217356214162712E-4</v>
      </c>
      <c r="T448">
        <f t="shared" si="109"/>
        <v>3.5483319153549062E-6</v>
      </c>
      <c r="U448">
        <f t="shared" si="110"/>
        <v>6.6495965165913487E-4</v>
      </c>
      <c r="W448" s="1"/>
    </row>
    <row r="449" spans="1:23" x14ac:dyDescent="0.25">
      <c r="A449" s="7"/>
      <c r="B449">
        <f t="shared" si="111"/>
        <v>40.80000000000031</v>
      </c>
      <c r="C449">
        <f t="shared" si="96"/>
        <v>0</v>
      </c>
      <c r="D449">
        <f t="shared" si="97"/>
        <v>289.372623803446</v>
      </c>
      <c r="E449" s="2">
        <f t="shared" si="98"/>
        <v>-303.87403592281589</v>
      </c>
      <c r="F449">
        <f t="shared" si="102"/>
        <v>-17362.35742820676</v>
      </c>
      <c r="G449">
        <f t="shared" si="103"/>
        <v>4315.0113101038914</v>
      </c>
      <c r="H449">
        <f t="shared" si="99"/>
        <v>4109.0912580088434</v>
      </c>
      <c r="I449" s="2">
        <f t="shared" si="104"/>
        <v>5958.5194111431074</v>
      </c>
      <c r="J449" s="41">
        <f t="shared" si="105"/>
        <v>419.61404303825611</v>
      </c>
      <c r="K449">
        <f t="shared" si="106"/>
        <v>1.5441934749317077</v>
      </c>
      <c r="L449">
        <f t="shared" si="107"/>
        <v>-11.248951794941554</v>
      </c>
      <c r="M449" s="41">
        <f t="shared" si="108"/>
        <v>19.544853106195966</v>
      </c>
      <c r="N449" s="5">
        <f t="shared" si="100"/>
        <v>-1.7310626057498797E-7</v>
      </c>
      <c r="O449" s="4">
        <f>SUM($N$41:N449)*0.1+$N$8</f>
        <v>-1.5493896433211984E-6</v>
      </c>
      <c r="P449" s="4">
        <f>SUM($O$41:O449)+0</f>
        <v>3.3725549981490307E-4</v>
      </c>
      <c r="Q449" s="5">
        <f t="shared" si="101"/>
        <v>-1.6484532042122455E-7</v>
      </c>
      <c r="R449" s="4">
        <f>SUM($Q$41:Q449)*0.1+$T$8</f>
        <v>-3.2170146859988878E-6</v>
      </c>
      <c r="S449" s="4">
        <f>SUM($R$41:R449)+0</f>
        <v>5.6895654745562827E-4</v>
      </c>
      <c r="T449">
        <f t="shared" si="109"/>
        <v>3.5706850542666898E-6</v>
      </c>
      <c r="U449">
        <f t="shared" si="110"/>
        <v>6.6140216589305836E-4</v>
      </c>
      <c r="W449" s="1"/>
    </row>
    <row r="450" spans="1:23" x14ac:dyDescent="0.25">
      <c r="A450" s="7"/>
      <c r="B450">
        <f t="shared" si="111"/>
        <v>40.900000000000311</v>
      </c>
      <c r="C450">
        <f t="shared" si="96"/>
        <v>0</v>
      </c>
      <c r="D450">
        <f t="shared" si="97"/>
        <v>289.372623803446</v>
      </c>
      <c r="E450" s="2">
        <f t="shared" si="98"/>
        <v>-303.87403592281589</v>
      </c>
      <c r="F450">
        <f t="shared" si="102"/>
        <v>-17362.35742820676</v>
      </c>
      <c r="G450">
        <f t="shared" si="103"/>
        <v>4284.6239065116097</v>
      </c>
      <c r="H450">
        <f t="shared" si="99"/>
        <v>4080.1539956284987</v>
      </c>
      <c r="I450" s="2">
        <f t="shared" si="104"/>
        <v>5916.558006839281</v>
      </c>
      <c r="J450" s="41">
        <f t="shared" si="105"/>
        <v>419.61404303825611</v>
      </c>
      <c r="K450">
        <f t="shared" si="106"/>
        <v>1.5333188729955685</v>
      </c>
      <c r="L450">
        <f t="shared" si="107"/>
        <v>-11.248951794941554</v>
      </c>
      <c r="M450" s="41">
        <f t="shared" si="108"/>
        <v>19.543996935658807</v>
      </c>
      <c r="N450" s="5">
        <f t="shared" si="100"/>
        <v>-1.7188720240192465E-7</v>
      </c>
      <c r="O450" s="4">
        <f>SUM($N$41:N450)*0.1+$N$8</f>
        <v>-1.5665783635613909E-6</v>
      </c>
      <c r="P450" s="4">
        <f>SUM($O$41:O450)+0</f>
        <v>3.3568892145134166E-4</v>
      </c>
      <c r="Q450" s="5">
        <f t="shared" si="101"/>
        <v>-1.636844378830469E-7</v>
      </c>
      <c r="R450" s="4">
        <f>SUM($Q$41:Q450)*0.1+$T$8</f>
        <v>-3.2333831297871913E-6</v>
      </c>
      <c r="S450" s="4">
        <f>SUM($R$41:R450)+0</f>
        <v>5.6572316432584109E-4</v>
      </c>
      <c r="T450">
        <f t="shared" si="109"/>
        <v>3.592900532045258E-6</v>
      </c>
      <c r="U450">
        <f t="shared" si="110"/>
        <v>6.5782197488378844E-4</v>
      </c>
      <c r="W450" s="1"/>
    </row>
    <row r="451" spans="1:23" x14ac:dyDescent="0.25">
      <c r="A451" s="7"/>
      <c r="B451">
        <f t="shared" si="111"/>
        <v>41.000000000000313</v>
      </c>
      <c r="C451">
        <f t="shared" si="96"/>
        <v>0</v>
      </c>
      <c r="D451">
        <f t="shared" si="97"/>
        <v>289.372623803446</v>
      </c>
      <c r="E451" s="2">
        <f t="shared" si="98"/>
        <v>-303.87403592281589</v>
      </c>
      <c r="F451">
        <f t="shared" si="102"/>
        <v>-17362.35742820676</v>
      </c>
      <c r="G451">
        <f t="shared" si="103"/>
        <v>4254.2365029193279</v>
      </c>
      <c r="H451">
        <f t="shared" si="99"/>
        <v>4051.2167332481531</v>
      </c>
      <c r="I451" s="2">
        <f t="shared" si="104"/>
        <v>5874.5966025354546</v>
      </c>
      <c r="J451" s="41">
        <f t="shared" si="105"/>
        <v>419.61404303825611</v>
      </c>
      <c r="K451">
        <f t="shared" si="106"/>
        <v>1.5224442710594293</v>
      </c>
      <c r="L451">
        <f t="shared" si="107"/>
        <v>-11.248951794941554</v>
      </c>
      <c r="M451" s="41">
        <f t="shared" si="108"/>
        <v>19.543146778685315</v>
      </c>
      <c r="N451" s="5">
        <f t="shared" si="100"/>
        <v>-1.7066814422886131E-7</v>
      </c>
      <c r="O451" s="4">
        <f>SUM($N$41:N451)*0.1+$N$8</f>
        <v>-1.5836451779842771E-6</v>
      </c>
      <c r="P451" s="4">
        <f>SUM($O$41:O451)+0</f>
        <v>3.341052762733574E-4</v>
      </c>
      <c r="Q451" s="5">
        <f t="shared" si="101"/>
        <v>-1.6252355534486918E-7</v>
      </c>
      <c r="R451" s="4">
        <f>SUM($Q$41:Q451)*0.1+$T$8</f>
        <v>-3.2496354853216786E-6</v>
      </c>
      <c r="S451" s="4">
        <f>SUM($R$41:R451)+0</f>
        <v>5.6247352884051941E-4</v>
      </c>
      <c r="T451">
        <f t="shared" si="109"/>
        <v>3.6149775707761607E-6</v>
      </c>
      <c r="U451">
        <f t="shared" si="110"/>
        <v>6.5421923411040364E-4</v>
      </c>
      <c r="W451" s="1"/>
    </row>
    <row r="452" spans="1:23" x14ac:dyDescent="0.25">
      <c r="A452" s="7"/>
      <c r="B452">
        <f t="shared" si="111"/>
        <v>41.100000000000314</v>
      </c>
      <c r="C452">
        <f t="shared" si="96"/>
        <v>0</v>
      </c>
      <c r="D452">
        <f t="shared" si="97"/>
        <v>289.372623803446</v>
      </c>
      <c r="E452" s="2">
        <f t="shared" si="98"/>
        <v>-303.87403592281589</v>
      </c>
      <c r="F452">
        <f t="shared" si="102"/>
        <v>-17362.35742820676</v>
      </c>
      <c r="G452">
        <f t="shared" si="103"/>
        <v>4223.8490993270461</v>
      </c>
      <c r="H452">
        <f t="shared" si="99"/>
        <v>4022.2794708678075</v>
      </c>
      <c r="I452" s="2">
        <f t="shared" si="104"/>
        <v>5832.6351982316282</v>
      </c>
      <c r="J452" s="41">
        <f t="shared" si="105"/>
        <v>419.61404303825611</v>
      </c>
      <c r="K452">
        <f t="shared" si="106"/>
        <v>1.51156966912329</v>
      </c>
      <c r="L452">
        <f t="shared" si="107"/>
        <v>-11.248951794941554</v>
      </c>
      <c r="M452" s="41">
        <f t="shared" si="108"/>
        <v>19.542302636060317</v>
      </c>
      <c r="N452" s="5">
        <f t="shared" si="100"/>
        <v>-1.6944908605579797E-7</v>
      </c>
      <c r="O452" s="4">
        <f>SUM($N$41:N452)*0.1+$N$8</f>
        <v>-1.600590086589857E-6</v>
      </c>
      <c r="P452" s="4">
        <f>SUM($O$41:O452)+0</f>
        <v>3.3250468618676752E-4</v>
      </c>
      <c r="Q452" s="5">
        <f t="shared" si="101"/>
        <v>-1.6136267280669148E-7</v>
      </c>
      <c r="R452" s="4">
        <f>SUM($Q$41:Q452)*0.1+$T$8</f>
        <v>-3.265771752602349E-6</v>
      </c>
      <c r="S452" s="4">
        <f>SUM($R$41:R452)+0</f>
        <v>5.5920775708791703E-4</v>
      </c>
      <c r="T452">
        <f t="shared" si="109"/>
        <v>3.6369154190584559E-6</v>
      </c>
      <c r="U452">
        <f t="shared" si="110"/>
        <v>6.5059409920737799E-4</v>
      </c>
      <c r="W452" s="1"/>
    </row>
    <row r="453" spans="1:23" x14ac:dyDescent="0.25">
      <c r="A453" s="7"/>
      <c r="B453">
        <f t="shared" si="111"/>
        <v>41.200000000000315</v>
      </c>
      <c r="C453">
        <f t="shared" si="96"/>
        <v>0</v>
      </c>
      <c r="D453">
        <f t="shared" si="97"/>
        <v>289.372623803446</v>
      </c>
      <c r="E453" s="2">
        <f t="shared" si="98"/>
        <v>-303.87403592281589</v>
      </c>
      <c r="F453">
        <f t="shared" si="102"/>
        <v>-17362.35742820676</v>
      </c>
      <c r="G453">
        <f t="shared" si="103"/>
        <v>4193.4616957347635</v>
      </c>
      <c r="H453">
        <f t="shared" si="99"/>
        <v>3993.3422084874646</v>
      </c>
      <c r="I453" s="2">
        <f t="shared" si="104"/>
        <v>5790.6737939278028</v>
      </c>
      <c r="J453" s="41">
        <f t="shared" si="105"/>
        <v>419.61404303825611</v>
      </c>
      <c r="K453">
        <f t="shared" si="106"/>
        <v>1.5006950671871511</v>
      </c>
      <c r="L453">
        <f t="shared" si="107"/>
        <v>-11.248951794941554</v>
      </c>
      <c r="M453" s="41">
        <f t="shared" si="108"/>
        <v>19.54146450856323</v>
      </c>
      <c r="N453" s="5">
        <f t="shared" si="100"/>
        <v>-1.6823002788273463E-7</v>
      </c>
      <c r="O453" s="4">
        <f>SUM($N$41:N453)*0.1+$N$8</f>
        <v>-1.6174130893781302E-6</v>
      </c>
      <c r="P453" s="4">
        <f>SUM($O$41:O453)+0</f>
        <v>3.3088727309738941E-4</v>
      </c>
      <c r="Q453" s="5">
        <f t="shared" si="101"/>
        <v>-1.6020179026851389E-7</v>
      </c>
      <c r="R453" s="4">
        <f>SUM($Q$41:Q453)*0.1+$T$8</f>
        <v>-3.2817919316291991E-6</v>
      </c>
      <c r="S453" s="4">
        <f>SUM($R$41:R453)+0</f>
        <v>5.5592596515628787E-4</v>
      </c>
      <c r="T453">
        <f t="shared" si="109"/>
        <v>3.6587133509197217E-6</v>
      </c>
      <c r="U453">
        <f t="shared" si="110"/>
        <v>6.4694672596186508E-4</v>
      </c>
      <c r="W453" s="1"/>
    </row>
    <row r="454" spans="1:23" x14ac:dyDescent="0.25">
      <c r="A454" s="7"/>
      <c r="B454">
        <f t="shared" si="111"/>
        <v>41.300000000000317</v>
      </c>
      <c r="C454">
        <f t="shared" si="96"/>
        <v>0</v>
      </c>
      <c r="D454">
        <f t="shared" si="97"/>
        <v>289.372623803446</v>
      </c>
      <c r="E454" s="2">
        <f t="shared" si="98"/>
        <v>-303.87403592281589</v>
      </c>
      <c r="F454">
        <f t="shared" si="102"/>
        <v>-17362.35742820676</v>
      </c>
      <c r="G454">
        <f t="shared" si="103"/>
        <v>4163.0742921424817</v>
      </c>
      <c r="H454">
        <f t="shared" si="99"/>
        <v>3964.404946107119</v>
      </c>
      <c r="I454" s="2">
        <f t="shared" si="104"/>
        <v>5748.7123896239764</v>
      </c>
      <c r="J454" s="41">
        <f t="shared" si="105"/>
        <v>419.61404303825611</v>
      </c>
      <c r="K454">
        <f t="shared" si="106"/>
        <v>1.4898204652510119</v>
      </c>
      <c r="L454">
        <f t="shared" si="107"/>
        <v>-11.248951794941554</v>
      </c>
      <c r="M454" s="41">
        <f t="shared" si="108"/>
        <v>19.540632396968046</v>
      </c>
      <c r="N454" s="5">
        <f t="shared" si="100"/>
        <v>-1.6701096970967129E-7</v>
      </c>
      <c r="O454" s="4">
        <f>SUM($N$41:N454)*0.1+$N$8</f>
        <v>-1.6341141863490976E-6</v>
      </c>
      <c r="P454" s="4">
        <f>SUM($O$41:O454)+0</f>
        <v>3.2925315891104031E-4</v>
      </c>
      <c r="Q454" s="5">
        <f t="shared" si="101"/>
        <v>-1.5904090773033619E-7</v>
      </c>
      <c r="R454" s="4">
        <f>SUM($Q$41:Q454)*0.1+$T$8</f>
        <v>-3.2976960224022322E-6</v>
      </c>
      <c r="S454" s="4">
        <f>SUM($R$41:R454)+0</f>
        <v>5.5262826913388564E-4</v>
      </c>
      <c r="T454">
        <f t="shared" si="109"/>
        <v>3.680370664782948E-6</v>
      </c>
      <c r="U454">
        <f t="shared" si="110"/>
        <v>6.4327727031103239E-4</v>
      </c>
      <c r="W454" s="1"/>
    </row>
    <row r="455" spans="1:23" x14ac:dyDescent="0.25">
      <c r="A455" s="7"/>
      <c r="B455">
        <f t="shared" si="111"/>
        <v>41.400000000000318</v>
      </c>
      <c r="C455">
        <f t="shared" si="96"/>
        <v>0</v>
      </c>
      <c r="D455">
        <f t="shared" si="97"/>
        <v>289.372623803446</v>
      </c>
      <c r="E455" s="2">
        <f t="shared" si="98"/>
        <v>-303.87403592281589</v>
      </c>
      <c r="F455">
        <f t="shared" si="102"/>
        <v>-17362.35742820676</v>
      </c>
      <c r="G455">
        <f t="shared" si="103"/>
        <v>4132.686888550199</v>
      </c>
      <c r="H455">
        <f t="shared" si="99"/>
        <v>3935.4676837267734</v>
      </c>
      <c r="I455" s="2">
        <f t="shared" si="104"/>
        <v>5706.75098532015</v>
      </c>
      <c r="J455" s="41">
        <f t="shared" si="105"/>
        <v>419.61404303825611</v>
      </c>
      <c r="K455">
        <f t="shared" si="106"/>
        <v>1.4789458633148724</v>
      </c>
      <c r="L455">
        <f t="shared" si="107"/>
        <v>-11.248951794941554</v>
      </c>
      <c r="M455" s="41">
        <f t="shared" si="108"/>
        <v>19.539806302043342</v>
      </c>
      <c r="N455" s="5">
        <f t="shared" si="100"/>
        <v>-1.6579191153660792E-7</v>
      </c>
      <c r="O455" s="4">
        <f>SUM($N$41:N455)*0.1+$N$8</f>
        <v>-1.6506933775027582E-6</v>
      </c>
      <c r="P455" s="4">
        <f>SUM($O$41:O455)+0</f>
        <v>3.2760246553353753E-4</v>
      </c>
      <c r="Q455" s="5">
        <f t="shared" si="101"/>
        <v>-1.578800251921585E-7</v>
      </c>
      <c r="R455" s="4">
        <f>SUM($Q$41:Q455)*0.1+$T$8</f>
        <v>-3.3134840249214484E-6</v>
      </c>
      <c r="S455" s="4">
        <f>SUM($R$41:R455)+0</f>
        <v>5.4931478510896413E-4</v>
      </c>
      <c r="T455">
        <f t="shared" si="109"/>
        <v>3.7018866824824749E-6</v>
      </c>
      <c r="U455">
        <f t="shared" si="110"/>
        <v>6.3958588833944738E-4</v>
      </c>
      <c r="W455" s="1"/>
    </row>
    <row r="456" spans="1:23" x14ac:dyDescent="0.25">
      <c r="A456" s="7"/>
      <c r="B456">
        <f t="shared" si="111"/>
        <v>41.50000000000032</v>
      </c>
      <c r="C456">
        <f t="shared" si="96"/>
        <v>0</v>
      </c>
      <c r="D456">
        <f t="shared" si="97"/>
        <v>289.372623803446</v>
      </c>
      <c r="E456" s="2">
        <f t="shared" si="98"/>
        <v>-303.87403592281589</v>
      </c>
      <c r="F456">
        <f t="shared" si="102"/>
        <v>-17362.35742820676</v>
      </c>
      <c r="G456">
        <f t="shared" si="103"/>
        <v>4102.2994849579172</v>
      </c>
      <c r="H456">
        <f t="shared" si="99"/>
        <v>3906.5304213464287</v>
      </c>
      <c r="I456" s="2">
        <f t="shared" si="104"/>
        <v>5664.7895810163245</v>
      </c>
      <c r="J456" s="41">
        <f t="shared" si="105"/>
        <v>419.61404303825611</v>
      </c>
      <c r="K456">
        <f t="shared" si="106"/>
        <v>1.4680712613787334</v>
      </c>
      <c r="L456">
        <f t="shared" si="107"/>
        <v>-11.248951794941554</v>
      </c>
      <c r="M456" s="41">
        <f t="shared" si="108"/>
        <v>19.53898622455225</v>
      </c>
      <c r="N456" s="5">
        <f t="shared" si="100"/>
        <v>-1.6457285336354458E-7</v>
      </c>
      <c r="O456" s="4">
        <f>SUM($N$41:N456)*0.1+$N$8</f>
        <v>-1.6671506628391126E-6</v>
      </c>
      <c r="P456" s="4">
        <f>SUM($O$41:O456)+0</f>
        <v>3.2593531487069843E-4</v>
      </c>
      <c r="Q456" s="5">
        <f t="shared" si="101"/>
        <v>-1.5671914265398083E-7</v>
      </c>
      <c r="R456" s="4">
        <f>SUM($Q$41:Q456)*0.1+$T$8</f>
        <v>-3.3291559391868476E-6</v>
      </c>
      <c r="S456" s="4">
        <f>SUM($R$41:R456)+0</f>
        <v>5.4598562916977728E-4</v>
      </c>
      <c r="T456">
        <f t="shared" si="109"/>
        <v>3.7232607483263854E-6</v>
      </c>
      <c r="U456">
        <f t="shared" si="110"/>
        <v>6.3587273627651231E-4</v>
      </c>
      <c r="W456" s="1"/>
    </row>
    <row r="457" spans="1:23" x14ac:dyDescent="0.25">
      <c r="A457" s="7"/>
      <c r="B457">
        <f t="shared" si="111"/>
        <v>41.600000000000321</v>
      </c>
      <c r="C457">
        <f t="shared" si="96"/>
        <v>0</v>
      </c>
      <c r="D457">
        <f t="shared" si="97"/>
        <v>289.372623803446</v>
      </c>
      <c r="E457" s="2">
        <f t="shared" si="98"/>
        <v>-303.87403592281589</v>
      </c>
      <c r="F457">
        <f t="shared" si="102"/>
        <v>-17362.35742820676</v>
      </c>
      <c r="G457">
        <f t="shared" si="103"/>
        <v>4071.9120813656355</v>
      </c>
      <c r="H457">
        <f t="shared" si="99"/>
        <v>3877.5931589660831</v>
      </c>
      <c r="I457" s="2">
        <f t="shared" si="104"/>
        <v>5622.8281767124972</v>
      </c>
      <c r="J457" s="41">
        <f t="shared" si="105"/>
        <v>419.61404303825611</v>
      </c>
      <c r="K457">
        <f t="shared" si="106"/>
        <v>1.457196659442594</v>
      </c>
      <c r="L457">
        <f t="shared" si="107"/>
        <v>-11.248951794941554</v>
      </c>
      <c r="M457" s="41">
        <f t="shared" si="108"/>
        <v>19.53817216525249</v>
      </c>
      <c r="N457" s="5">
        <f t="shared" si="100"/>
        <v>-1.6335379519048126E-7</v>
      </c>
      <c r="O457" s="4">
        <f>SUM($N$41:N457)*0.1+$N$8</f>
        <v>-1.6834860423581607E-6</v>
      </c>
      <c r="P457" s="4">
        <f>SUM($O$41:O457)+0</f>
        <v>3.2425182882834028E-4</v>
      </c>
      <c r="Q457" s="5">
        <f t="shared" si="101"/>
        <v>-1.5555826011580313E-7</v>
      </c>
      <c r="R457" s="4">
        <f>SUM($Q$41:Q457)*0.1+$T$8</f>
        <v>-3.3447117651984265E-6</v>
      </c>
      <c r="S457" s="4">
        <f>SUM($R$41:R457)+0</f>
        <v>5.4264091740457889E-4</v>
      </c>
      <c r="T457">
        <f t="shared" si="109"/>
        <v>3.7444922282028463E-6</v>
      </c>
      <c r="U457">
        <f t="shared" si="110"/>
        <v>6.321379704939471E-4</v>
      </c>
      <c r="W457" s="1"/>
    </row>
    <row r="458" spans="1:23" x14ac:dyDescent="0.25">
      <c r="A458" s="7"/>
      <c r="B458">
        <f t="shared" si="111"/>
        <v>41.700000000000323</v>
      </c>
      <c r="C458">
        <f t="shared" si="96"/>
        <v>0</v>
      </c>
      <c r="D458">
        <f t="shared" si="97"/>
        <v>289.372623803446</v>
      </c>
      <c r="E458" s="2">
        <f t="shared" si="98"/>
        <v>-303.87403592281589</v>
      </c>
      <c r="F458">
        <f t="shared" si="102"/>
        <v>-17362.35742820676</v>
      </c>
      <c r="G458">
        <f t="shared" si="103"/>
        <v>4041.5246777733537</v>
      </c>
      <c r="H458">
        <f t="shared" si="99"/>
        <v>3848.6558965857384</v>
      </c>
      <c r="I458" s="2">
        <f t="shared" si="104"/>
        <v>5580.8667724086717</v>
      </c>
      <c r="J458" s="41">
        <f t="shared" si="105"/>
        <v>419.61404303825611</v>
      </c>
      <c r="K458">
        <f t="shared" si="106"/>
        <v>1.446322057506455</v>
      </c>
      <c r="L458">
        <f t="shared" si="107"/>
        <v>-11.248951794941554</v>
      </c>
      <c r="M458" s="41">
        <f t="shared" si="108"/>
        <v>19.537364124896332</v>
      </c>
      <c r="N458" s="5">
        <f t="shared" si="100"/>
        <v>-1.6213473701741792E-7</v>
      </c>
      <c r="O458" s="4">
        <f>SUM($N$41:N458)*0.1+$N$8</f>
        <v>-1.6996995160599025E-6</v>
      </c>
      <c r="P458" s="4">
        <f>SUM($O$41:O458)+0</f>
        <v>3.2255212931228038E-4</v>
      </c>
      <c r="Q458" s="5">
        <f t="shared" si="101"/>
        <v>-1.5439737757762546E-7</v>
      </c>
      <c r="R458" s="4">
        <f>SUM($Q$41:Q458)*0.1+$T$8</f>
        <v>-3.3601515029561885E-6</v>
      </c>
      <c r="S458" s="4">
        <f>SUM($R$41:R458)+0</f>
        <v>5.3928076590162267E-4</v>
      </c>
      <c r="T458">
        <f t="shared" si="109"/>
        <v>3.7655805087281032E-6</v>
      </c>
      <c r="U458">
        <f t="shared" si="110"/>
        <v>6.2838174750332043E-4</v>
      </c>
      <c r="W458" s="1"/>
    </row>
    <row r="459" spans="1:23" x14ac:dyDescent="0.25">
      <c r="A459" s="7"/>
      <c r="B459">
        <f t="shared" si="111"/>
        <v>41.800000000000324</v>
      </c>
      <c r="C459">
        <f t="shared" si="96"/>
        <v>0</v>
      </c>
      <c r="D459">
        <f t="shared" si="97"/>
        <v>289.372623803446</v>
      </c>
      <c r="E459" s="2">
        <f t="shared" si="98"/>
        <v>-303.87403592281589</v>
      </c>
      <c r="F459">
        <f t="shared" si="102"/>
        <v>-17362.35742820676</v>
      </c>
      <c r="G459">
        <f t="shared" si="103"/>
        <v>4011.1372741810719</v>
      </c>
      <c r="H459">
        <f t="shared" si="99"/>
        <v>3819.7186342053938</v>
      </c>
      <c r="I459" s="2">
        <f t="shared" si="104"/>
        <v>5538.9053681048463</v>
      </c>
      <c r="J459" s="41">
        <f t="shared" si="105"/>
        <v>419.61404303825611</v>
      </c>
      <c r="K459">
        <f t="shared" si="106"/>
        <v>1.4354474555703161</v>
      </c>
      <c r="L459">
        <f t="shared" si="107"/>
        <v>-11.248951794941554</v>
      </c>
      <c r="M459" s="41">
        <f t="shared" si="108"/>
        <v>19.536562104230615</v>
      </c>
      <c r="N459" s="5">
        <f t="shared" si="100"/>
        <v>-1.6091567884435461E-7</v>
      </c>
      <c r="O459" s="4">
        <f>SUM($N$41:N459)*0.1+$N$8</f>
        <v>-1.7157910839443381E-6</v>
      </c>
      <c r="P459" s="4">
        <f>SUM($O$41:O459)+0</f>
        <v>3.2083633822833603E-4</v>
      </c>
      <c r="Q459" s="5">
        <f t="shared" si="101"/>
        <v>-1.5323649503944779E-7</v>
      </c>
      <c r="R459" s="4">
        <f>SUM($Q$41:Q459)*0.1+$T$8</f>
        <v>-3.3754751524601335E-6</v>
      </c>
      <c r="S459" s="4">
        <f>SUM($R$41:R459)+0</f>
        <v>5.3590529074916252E-4</v>
      </c>
      <c r="T459">
        <f t="shared" si="109"/>
        <v>3.7865249964338868E-6</v>
      </c>
      <c r="U459">
        <f t="shared" si="110"/>
        <v>6.2460422395362622E-4</v>
      </c>
      <c r="W459" s="1"/>
    </row>
    <row r="460" spans="1:23" x14ac:dyDescent="0.25">
      <c r="A460" s="7"/>
      <c r="B460">
        <f t="shared" si="111"/>
        <v>41.900000000000325</v>
      </c>
      <c r="C460">
        <f t="shared" si="96"/>
        <v>0</v>
      </c>
      <c r="D460">
        <f t="shared" si="97"/>
        <v>289.372623803446</v>
      </c>
      <c r="E460" s="2">
        <f t="shared" si="98"/>
        <v>-303.87403592281589</v>
      </c>
      <c r="F460">
        <f t="shared" si="102"/>
        <v>-17362.35742820676</v>
      </c>
      <c r="G460">
        <f t="shared" si="103"/>
        <v>3980.7498705887901</v>
      </c>
      <c r="H460">
        <f t="shared" si="99"/>
        <v>3790.7813718250491</v>
      </c>
      <c r="I460" s="2">
        <f t="shared" si="104"/>
        <v>5496.9439638010199</v>
      </c>
      <c r="J460" s="41">
        <f t="shared" si="105"/>
        <v>419.61404303825611</v>
      </c>
      <c r="K460">
        <f t="shared" si="106"/>
        <v>1.4245728536341768</v>
      </c>
      <c r="L460">
        <f t="shared" si="107"/>
        <v>-11.248951794941554</v>
      </c>
      <c r="M460" s="41">
        <f t="shared" si="108"/>
        <v>19.535766103996739</v>
      </c>
      <c r="N460" s="5">
        <f t="shared" si="100"/>
        <v>-1.5969662067129127E-7</v>
      </c>
      <c r="O460" s="4">
        <f>SUM($N$41:N460)*0.1+$N$8</f>
        <v>-1.7317607460114673E-6</v>
      </c>
      <c r="P460" s="4">
        <f>SUM($O$41:O460)+0</f>
        <v>3.1910457748232456E-4</v>
      </c>
      <c r="Q460" s="5">
        <f t="shared" si="101"/>
        <v>-1.5207561250127011E-7</v>
      </c>
      <c r="R460" s="4">
        <f>SUM($Q$41:Q460)*0.1+$T$8</f>
        <v>-3.3906827137102616E-6</v>
      </c>
      <c r="S460" s="4">
        <f>SUM($R$41:R460)+0</f>
        <v>5.3251460803545227E-4</v>
      </c>
      <c r="T460">
        <f t="shared" si="109"/>
        <v>3.807325116992214E-6</v>
      </c>
      <c r="U460">
        <f t="shared" si="110"/>
        <v>6.2080555662890474E-4</v>
      </c>
      <c r="W460" s="1"/>
    </row>
    <row r="461" spans="1:23" x14ac:dyDescent="0.25">
      <c r="A461" s="7"/>
      <c r="B461">
        <f t="shared" si="111"/>
        <v>42.000000000000327</v>
      </c>
      <c r="C461">
        <f t="shared" si="96"/>
        <v>0</v>
      </c>
      <c r="D461">
        <f t="shared" si="97"/>
        <v>289.372623803446</v>
      </c>
      <c r="E461" s="2">
        <f t="shared" si="98"/>
        <v>-303.87403592281589</v>
      </c>
      <c r="F461">
        <f t="shared" si="102"/>
        <v>-17362.35742820676</v>
      </c>
      <c r="G461">
        <f t="shared" si="103"/>
        <v>3950.3624669965075</v>
      </c>
      <c r="H461">
        <f t="shared" si="99"/>
        <v>3761.8441094447044</v>
      </c>
      <c r="I461" s="2">
        <f t="shared" si="104"/>
        <v>5454.9825594971935</v>
      </c>
      <c r="J461" s="41">
        <f t="shared" si="105"/>
        <v>419.61404303825611</v>
      </c>
      <c r="K461">
        <f t="shared" si="106"/>
        <v>1.4136982516980376</v>
      </c>
      <c r="L461">
        <f t="shared" si="107"/>
        <v>-11.248951794941554</v>
      </c>
      <c r="M461" s="41">
        <f t="shared" si="108"/>
        <v>19.534976124930651</v>
      </c>
      <c r="N461" s="5">
        <f t="shared" si="100"/>
        <v>-1.584775624982279E-7</v>
      </c>
      <c r="O461" s="4">
        <f>SUM($N$41:N461)*0.1+$N$8</f>
        <v>-1.7476085022612899E-6</v>
      </c>
      <c r="P461" s="4">
        <f>SUM($O$41:O461)+0</f>
        <v>3.1735696898006326E-4</v>
      </c>
      <c r="Q461" s="5">
        <f t="shared" si="101"/>
        <v>-1.5091472996309244E-7</v>
      </c>
      <c r="R461" s="4">
        <f>SUM($Q$41:Q461)*0.1+$T$8</f>
        <v>-3.405774186706571E-6</v>
      </c>
      <c r="S461" s="4">
        <f>SUM($R$41:R461)+0</f>
        <v>5.2910883384874572E-4</v>
      </c>
      <c r="T461">
        <f t="shared" si="109"/>
        <v>3.8279803144756056E-6</v>
      </c>
      <c r="U461">
        <f t="shared" si="110"/>
        <v>6.1698590244590871E-4</v>
      </c>
      <c r="W461" s="1"/>
    </row>
    <row r="462" spans="1:23" x14ac:dyDescent="0.25">
      <c r="A462" s="7"/>
      <c r="B462">
        <f t="shared" si="111"/>
        <v>42.100000000000328</v>
      </c>
      <c r="C462">
        <f t="shared" si="96"/>
        <v>0</v>
      </c>
      <c r="D462">
        <f t="shared" si="97"/>
        <v>289.372623803446</v>
      </c>
      <c r="E462" s="2">
        <f t="shared" si="98"/>
        <v>-303.87403592281589</v>
      </c>
      <c r="F462">
        <f t="shared" si="102"/>
        <v>-17362.35742820676</v>
      </c>
      <c r="G462">
        <f t="shared" si="103"/>
        <v>3919.9750634042248</v>
      </c>
      <c r="H462">
        <f t="shared" si="99"/>
        <v>3732.9068470643579</v>
      </c>
      <c r="I462" s="2">
        <f t="shared" si="104"/>
        <v>5413.0211551933662</v>
      </c>
      <c r="J462" s="41">
        <f t="shared" si="105"/>
        <v>419.61404303825611</v>
      </c>
      <c r="K462">
        <f t="shared" si="106"/>
        <v>1.4028236497618982</v>
      </c>
      <c r="L462">
        <f t="shared" si="107"/>
        <v>-11.248951794941554</v>
      </c>
      <c r="M462" s="41">
        <f t="shared" si="108"/>
        <v>19.534192167762857</v>
      </c>
      <c r="N462" s="5">
        <f t="shared" si="100"/>
        <v>-1.5725850432516453E-7</v>
      </c>
      <c r="O462" s="4">
        <f>SUM($N$41:N462)*0.1+$N$8</f>
        <v>-1.7633343526938066E-6</v>
      </c>
      <c r="P462" s="4">
        <f>SUM($O$41:O462)+0</f>
        <v>3.1559363462736945E-4</v>
      </c>
      <c r="Q462" s="5">
        <f t="shared" si="101"/>
        <v>-1.4975384742491472E-7</v>
      </c>
      <c r="R462" s="4">
        <f>SUM($Q$41:Q462)*0.1+$T$8</f>
        <v>-3.4207495714490618E-6</v>
      </c>
      <c r="S462" s="4">
        <f>SUM($R$41:R462)+0</f>
        <v>5.2568808427729669E-4</v>
      </c>
      <c r="T462">
        <f t="shared" si="109"/>
        <v>3.8484900506509073E-6</v>
      </c>
      <c r="U462">
        <f t="shared" si="110"/>
        <v>6.131454184518121E-4</v>
      </c>
      <c r="W462" s="1"/>
    </row>
    <row r="463" spans="1:23" x14ac:dyDescent="0.25">
      <c r="A463" s="7"/>
      <c r="B463">
        <f t="shared" si="111"/>
        <v>42.20000000000033</v>
      </c>
      <c r="C463">
        <f t="shared" si="96"/>
        <v>0</v>
      </c>
      <c r="D463">
        <f t="shared" si="97"/>
        <v>289.372623803446</v>
      </c>
      <c r="E463" s="2">
        <f t="shared" si="98"/>
        <v>-303.87403592281589</v>
      </c>
      <c r="F463">
        <f t="shared" si="102"/>
        <v>-17362.35742820676</v>
      </c>
      <c r="G463">
        <f t="shared" si="103"/>
        <v>3889.587659811943</v>
      </c>
      <c r="H463">
        <f t="shared" si="99"/>
        <v>3703.9695846840132</v>
      </c>
      <c r="I463" s="2">
        <f t="shared" si="104"/>
        <v>5371.0597508895398</v>
      </c>
      <c r="J463" s="41">
        <f t="shared" si="105"/>
        <v>419.61404303825611</v>
      </c>
      <c r="K463">
        <f t="shared" si="106"/>
        <v>1.391949047825759</v>
      </c>
      <c r="L463">
        <f t="shared" si="107"/>
        <v>-11.248951794941554</v>
      </c>
      <c r="M463" s="41">
        <f t="shared" si="108"/>
        <v>19.533414233218409</v>
      </c>
      <c r="N463" s="5">
        <f t="shared" si="100"/>
        <v>-1.5603944615210122E-7</v>
      </c>
      <c r="O463" s="4">
        <f>SUM($N$41:N463)*0.1+$N$8</f>
        <v>-1.7789382973090166E-6</v>
      </c>
      <c r="P463" s="4">
        <f>SUM($O$41:O463)+0</f>
        <v>3.1381469633006044E-4</v>
      </c>
      <c r="Q463" s="5">
        <f t="shared" si="101"/>
        <v>-1.4859296488673705E-7</v>
      </c>
      <c r="R463" s="4">
        <f>SUM($Q$41:Q463)*0.1+$T$8</f>
        <v>-3.4356088679377356E-6</v>
      </c>
      <c r="S463" s="4">
        <f>SUM($R$41:R463)+0</f>
        <v>5.2225247540935897E-4</v>
      </c>
      <c r="T463">
        <f t="shared" si="109"/>
        <v>3.8688538043049794E-6</v>
      </c>
      <c r="U463">
        <f t="shared" si="110"/>
        <v>6.0928426182196036E-4</v>
      </c>
      <c r="W463" s="1"/>
    </row>
    <row r="464" spans="1:23" x14ac:dyDescent="0.25">
      <c r="A464" s="7"/>
      <c r="B464">
        <f t="shared" si="111"/>
        <v>42.300000000000331</v>
      </c>
      <c r="C464">
        <f t="shared" si="96"/>
        <v>0</v>
      </c>
      <c r="D464">
        <f t="shared" si="97"/>
        <v>289.372623803446</v>
      </c>
      <c r="E464" s="2">
        <f t="shared" si="98"/>
        <v>-303.87403592281589</v>
      </c>
      <c r="F464">
        <f t="shared" si="102"/>
        <v>-17362.35742820676</v>
      </c>
      <c r="G464">
        <f t="shared" si="103"/>
        <v>3859.2002562196612</v>
      </c>
      <c r="H464">
        <f t="shared" si="99"/>
        <v>3675.0323223036685</v>
      </c>
      <c r="I464" s="2">
        <f t="shared" si="104"/>
        <v>5329.0983465857144</v>
      </c>
      <c r="J464" s="41">
        <f t="shared" si="105"/>
        <v>419.61404303825611</v>
      </c>
      <c r="K464">
        <f t="shared" si="106"/>
        <v>1.38107444588962</v>
      </c>
      <c r="L464">
        <f t="shared" si="107"/>
        <v>-11.248951794941554</v>
      </c>
      <c r="M464" s="41">
        <f t="shared" si="108"/>
        <v>19.532642322016901</v>
      </c>
      <c r="N464" s="5">
        <f t="shared" si="100"/>
        <v>-1.5482038797903788E-7</v>
      </c>
      <c r="O464" s="4">
        <f>SUM($N$41:N464)*0.1+$N$8</f>
        <v>-1.7944203361069208E-6</v>
      </c>
      <c r="P464" s="4">
        <f>SUM($O$41:O464)+0</f>
        <v>3.1202027599395353E-4</v>
      </c>
      <c r="Q464" s="5">
        <f t="shared" si="101"/>
        <v>-1.4743208234855938E-7</v>
      </c>
      <c r="R464" s="4">
        <f>SUM($Q$41:Q464)*0.1+$T$8</f>
        <v>-3.4503520761725908E-6</v>
      </c>
      <c r="S464" s="4">
        <f>SUM($R$41:R464)+0</f>
        <v>5.1880212333318639E-4</v>
      </c>
      <c r="T464">
        <f t="shared" si="109"/>
        <v>3.8890710706006108E-6</v>
      </c>
      <c r="U464">
        <f t="shared" si="110"/>
        <v>6.0540258985766304E-4</v>
      </c>
      <c r="W464" s="1"/>
    </row>
    <row r="465" spans="1:23" x14ac:dyDescent="0.25">
      <c r="A465" s="7"/>
      <c r="B465">
        <f t="shared" si="111"/>
        <v>42.400000000000333</v>
      </c>
      <c r="C465">
        <f t="shared" si="96"/>
        <v>0</v>
      </c>
      <c r="D465">
        <f t="shared" si="97"/>
        <v>289.372623803446</v>
      </c>
      <c r="E465" s="2">
        <f t="shared" si="98"/>
        <v>-303.87403592281589</v>
      </c>
      <c r="F465">
        <f t="shared" si="102"/>
        <v>-17362.35742820676</v>
      </c>
      <c r="G465">
        <f t="shared" si="103"/>
        <v>3828.8128526273795</v>
      </c>
      <c r="H465">
        <f t="shared" si="99"/>
        <v>3646.0950599233238</v>
      </c>
      <c r="I465" s="2">
        <f t="shared" si="104"/>
        <v>5287.136942281888</v>
      </c>
      <c r="J465" s="41">
        <f t="shared" si="105"/>
        <v>419.61404303825611</v>
      </c>
      <c r="K465">
        <f t="shared" si="106"/>
        <v>1.3701998439534808</v>
      </c>
      <c r="L465">
        <f t="shared" si="107"/>
        <v>-11.248951794941554</v>
      </c>
      <c r="M465" s="41">
        <f t="shared" si="108"/>
        <v>19.531876434872473</v>
      </c>
      <c r="N465" s="5">
        <f t="shared" si="100"/>
        <v>-1.5360132980597456E-7</v>
      </c>
      <c r="O465" s="4">
        <f>SUM($N$41:N465)*0.1+$N$8</f>
        <v>-1.8097804690875178E-6</v>
      </c>
      <c r="P465" s="4">
        <f>SUM($O$41:O465)+0</f>
        <v>3.1021049552486604E-4</v>
      </c>
      <c r="Q465" s="5">
        <f t="shared" si="101"/>
        <v>-1.4627119981038171E-7</v>
      </c>
      <c r="R465" s="4">
        <f>SUM($Q$41:Q465)*0.1+$T$8</f>
        <v>-3.4649791961536291E-6</v>
      </c>
      <c r="S465" s="4">
        <f>SUM($R$41:R465)+0</f>
        <v>5.1533714413703276E-4</v>
      </c>
      <c r="T465">
        <f t="shared" si="109"/>
        <v>3.909141360461154E-6</v>
      </c>
      <c r="U465">
        <f t="shared" si="110"/>
        <v>6.0150055998402512E-4</v>
      </c>
      <c r="W465" s="1"/>
    </row>
    <row r="466" spans="1:23" x14ac:dyDescent="0.25">
      <c r="A466" s="7"/>
      <c r="B466">
        <f t="shared" si="111"/>
        <v>42.500000000000334</v>
      </c>
      <c r="C466">
        <f t="shared" si="96"/>
        <v>0</v>
      </c>
      <c r="D466">
        <f t="shared" si="97"/>
        <v>289.372623803446</v>
      </c>
      <c r="E466" s="2">
        <f t="shared" si="98"/>
        <v>-303.87403592281589</v>
      </c>
      <c r="F466">
        <f t="shared" si="102"/>
        <v>-17362.35742820676</v>
      </c>
      <c r="G466">
        <f t="shared" si="103"/>
        <v>3798.4254490350968</v>
      </c>
      <c r="H466">
        <f t="shared" si="99"/>
        <v>3617.1577975429791</v>
      </c>
      <c r="I466" s="2">
        <f t="shared" si="104"/>
        <v>5245.1755379780616</v>
      </c>
      <c r="J466" s="41">
        <f t="shared" si="105"/>
        <v>419.61404303825611</v>
      </c>
      <c r="K466">
        <f t="shared" si="106"/>
        <v>1.3593252420173416</v>
      </c>
      <c r="L466">
        <f t="shared" si="107"/>
        <v>-11.248951794941554</v>
      </c>
      <c r="M466" s="41">
        <f t="shared" si="108"/>
        <v>19.531116572493801</v>
      </c>
      <c r="N466" s="5">
        <f t="shared" si="100"/>
        <v>-1.523822716329112E-7</v>
      </c>
      <c r="O466" s="4">
        <f>SUM($N$41:N466)*0.1+$N$8</f>
        <v>-1.8250186962508089E-6</v>
      </c>
      <c r="P466" s="4">
        <f>SUM($O$41:O466)+0</f>
        <v>3.0838547682861522E-4</v>
      </c>
      <c r="Q466" s="5">
        <f t="shared" si="101"/>
        <v>-1.4511031727220404E-7</v>
      </c>
      <c r="R466" s="4">
        <f>SUM($Q$41:Q466)*0.1+$T$8</f>
        <v>-3.4794902278808504E-6</v>
      </c>
      <c r="S466" s="4">
        <f>SUM($R$41:R466)+0</f>
        <v>5.1185765390915187E-4</v>
      </c>
      <c r="T466">
        <f t="shared" si="109"/>
        <v>3.9290641999823994E-6</v>
      </c>
      <c r="U466">
        <f t="shared" si="110"/>
        <v>5.975783297478193E-4</v>
      </c>
      <c r="W466" s="1"/>
    </row>
    <row r="467" spans="1:23" x14ac:dyDescent="0.25">
      <c r="A467" s="7"/>
      <c r="B467">
        <f t="shared" si="111"/>
        <v>42.600000000000335</v>
      </c>
      <c r="C467">
        <f t="shared" si="96"/>
        <v>0</v>
      </c>
      <c r="D467">
        <f t="shared" si="97"/>
        <v>289.372623803446</v>
      </c>
      <c r="E467" s="2">
        <f t="shared" si="98"/>
        <v>-303.87403592281589</v>
      </c>
      <c r="F467">
        <f t="shared" si="102"/>
        <v>-17362.35742820676</v>
      </c>
      <c r="G467">
        <f t="shared" si="103"/>
        <v>3768.038045442815</v>
      </c>
      <c r="H467">
        <f t="shared" si="99"/>
        <v>3588.2205351626326</v>
      </c>
      <c r="I467" s="2">
        <f t="shared" si="104"/>
        <v>5203.2141336742352</v>
      </c>
      <c r="J467" s="41">
        <f t="shared" si="105"/>
        <v>419.61404303825611</v>
      </c>
      <c r="K467">
        <f t="shared" si="106"/>
        <v>1.3484506400812024</v>
      </c>
      <c r="L467">
        <f t="shared" si="107"/>
        <v>-11.248951794941554</v>
      </c>
      <c r="M467" s="41">
        <f t="shared" si="108"/>
        <v>19.530362735584095</v>
      </c>
      <c r="N467" s="5">
        <f t="shared" si="100"/>
        <v>-1.5116321345984785E-7</v>
      </c>
      <c r="O467" s="4">
        <f>SUM($N$41:N467)*0.1+$N$8</f>
        <v>-1.8401350175967938E-6</v>
      </c>
      <c r="P467" s="4">
        <f>SUM($O$41:O467)+0</f>
        <v>3.0654534181101843E-4</v>
      </c>
      <c r="Q467" s="5">
        <f t="shared" si="101"/>
        <v>-1.4394943473402631E-7</v>
      </c>
      <c r="R467" s="4">
        <f>SUM($Q$41:Q467)*0.1+$T$8</f>
        <v>-3.4938851713542531E-6</v>
      </c>
      <c r="S467" s="4">
        <f>SUM($R$41:R467)+0</f>
        <v>5.0836376873779766E-4</v>
      </c>
      <c r="T467">
        <f t="shared" si="109"/>
        <v>3.9488391298703333E-6</v>
      </c>
      <c r="U467">
        <f t="shared" si="110"/>
        <v>5.936360568153952E-4</v>
      </c>
      <c r="W467" s="1"/>
    </row>
    <row r="468" spans="1:23" x14ac:dyDescent="0.25">
      <c r="A468" s="7"/>
      <c r="B468">
        <f t="shared" si="111"/>
        <v>42.700000000000337</v>
      </c>
      <c r="C468">
        <f t="shared" si="96"/>
        <v>0</v>
      </c>
      <c r="D468">
        <f t="shared" si="97"/>
        <v>289.372623803446</v>
      </c>
      <c r="E468" s="2">
        <f t="shared" si="98"/>
        <v>-303.87403592281589</v>
      </c>
      <c r="F468">
        <f t="shared" si="102"/>
        <v>-17362.35742820676</v>
      </c>
      <c r="G468">
        <f t="shared" si="103"/>
        <v>3737.6506418505323</v>
      </c>
      <c r="H468">
        <f t="shared" si="99"/>
        <v>3559.2832727822879</v>
      </c>
      <c r="I468" s="2">
        <f t="shared" si="104"/>
        <v>5161.2527293704088</v>
      </c>
      <c r="J468" s="41">
        <f t="shared" si="105"/>
        <v>419.61404303825611</v>
      </c>
      <c r="K468">
        <f t="shared" si="106"/>
        <v>1.3375760381450632</v>
      </c>
      <c r="L468">
        <f t="shared" si="107"/>
        <v>-11.248951794941554</v>
      </c>
      <c r="M468" s="41">
        <f t="shared" si="108"/>
        <v>19.529614924841102</v>
      </c>
      <c r="N468" s="5">
        <f t="shared" si="100"/>
        <v>-1.4994415528678449E-7</v>
      </c>
      <c r="O468" s="4">
        <f>SUM($N$41:N468)*0.1+$N$8</f>
        <v>-1.855129433125472E-6</v>
      </c>
      <c r="P468" s="4">
        <f>SUM($O$41:O468)+0</f>
        <v>3.0469021237789298E-4</v>
      </c>
      <c r="Q468" s="5">
        <f t="shared" si="101"/>
        <v>-1.4278855219584864E-7</v>
      </c>
      <c r="R468" s="4">
        <f>SUM($Q$41:Q468)*0.1+$T$8</f>
        <v>-3.5081640265738372E-6</v>
      </c>
      <c r="S468" s="4">
        <f>SUM($R$41:R468)+0</f>
        <v>5.0485560471122382E-4</v>
      </c>
      <c r="T468">
        <f t="shared" si="109"/>
        <v>3.9684657049034956E-6</v>
      </c>
      <c r="U468">
        <f t="shared" si="110"/>
        <v>5.8967389897062676E-4</v>
      </c>
      <c r="W468" s="1"/>
    </row>
    <row r="469" spans="1:23" x14ac:dyDescent="0.25">
      <c r="A469" s="7"/>
      <c r="B469">
        <f t="shared" si="111"/>
        <v>42.800000000000338</v>
      </c>
      <c r="C469">
        <f t="shared" si="96"/>
        <v>0</v>
      </c>
      <c r="D469">
        <f t="shared" si="97"/>
        <v>289.372623803446</v>
      </c>
      <c r="E469" s="2">
        <f t="shared" si="98"/>
        <v>-303.87403592281589</v>
      </c>
      <c r="F469">
        <f t="shared" si="102"/>
        <v>-17362.35742820676</v>
      </c>
      <c r="G469">
        <f t="shared" si="103"/>
        <v>3707.2632382582506</v>
      </c>
      <c r="H469">
        <f t="shared" si="99"/>
        <v>3530.3460104019432</v>
      </c>
      <c r="I469" s="2">
        <f t="shared" si="104"/>
        <v>5119.2913250665824</v>
      </c>
      <c r="J469" s="41">
        <f t="shared" si="105"/>
        <v>419.61404303825611</v>
      </c>
      <c r="K469">
        <f t="shared" si="106"/>
        <v>1.326701436208924</v>
      </c>
      <c r="L469">
        <f t="shared" si="107"/>
        <v>-11.248951794941554</v>
      </c>
      <c r="M469" s="41">
        <f t="shared" si="108"/>
        <v>19.528873140957092</v>
      </c>
      <c r="N469" s="5">
        <f t="shared" si="100"/>
        <v>-1.4872509711372117E-7</v>
      </c>
      <c r="O469" s="4">
        <f>SUM($N$41:N469)*0.1+$N$8</f>
        <v>-1.8700019428368444E-6</v>
      </c>
      <c r="P469" s="4">
        <f>SUM($O$41:O469)+0</f>
        <v>3.0282021043505613E-4</v>
      </c>
      <c r="Q469" s="5">
        <f t="shared" si="101"/>
        <v>-1.4162766965767097E-7</v>
      </c>
      <c r="R469" s="4">
        <f>SUM($Q$41:Q469)*0.1+$T$8</f>
        <v>-3.5223267935396043E-6</v>
      </c>
      <c r="S469" s="4">
        <f>SUM($R$41:R469)+0</f>
        <v>5.0133327791768417E-4</v>
      </c>
      <c r="T469">
        <f t="shared" si="109"/>
        <v>3.9879434934187024E-6</v>
      </c>
      <c r="U469">
        <f t="shared" si="110"/>
        <v>5.8569201411289669E-4</v>
      </c>
      <c r="W469" s="1"/>
    </row>
    <row r="470" spans="1:23" x14ac:dyDescent="0.25">
      <c r="A470" s="7"/>
      <c r="B470">
        <f t="shared" si="111"/>
        <v>42.90000000000034</v>
      </c>
      <c r="C470">
        <f t="shared" si="96"/>
        <v>0</v>
      </c>
      <c r="D470">
        <f t="shared" si="97"/>
        <v>289.372623803446</v>
      </c>
      <c r="E470" s="2">
        <f t="shared" si="98"/>
        <v>-303.87403592281589</v>
      </c>
      <c r="F470">
        <f t="shared" si="102"/>
        <v>-17362.35742820676</v>
      </c>
      <c r="G470">
        <f t="shared" si="103"/>
        <v>3676.8758346659688</v>
      </c>
      <c r="H470">
        <f t="shared" si="99"/>
        <v>3501.4087480215985</v>
      </c>
      <c r="I470" s="2">
        <f t="shared" si="104"/>
        <v>5077.329920762757</v>
      </c>
      <c r="J470" s="41">
        <f t="shared" si="105"/>
        <v>419.61404303825611</v>
      </c>
      <c r="K470">
        <f t="shared" si="106"/>
        <v>1.315826834272785</v>
      </c>
      <c r="L470">
        <f t="shared" si="107"/>
        <v>-11.248951794941554</v>
      </c>
      <c r="M470" s="41">
        <f t="shared" si="108"/>
        <v>19.528137384618862</v>
      </c>
      <c r="N470" s="5">
        <f t="shared" si="100"/>
        <v>-1.4750603894065783E-7</v>
      </c>
      <c r="O470" s="4">
        <f>SUM($N$41:N470)*0.1+$N$8</f>
        <v>-1.88475254673091E-6</v>
      </c>
      <c r="P470" s="4">
        <f>SUM($O$41:O470)+0</f>
        <v>3.0093545788832524E-4</v>
      </c>
      <c r="Q470" s="5">
        <f t="shared" si="101"/>
        <v>-1.404667871194933E-7</v>
      </c>
      <c r="R470" s="4">
        <f>SUM($Q$41:Q470)*0.1+$T$8</f>
        <v>-3.5363734722515544E-6</v>
      </c>
      <c r="S470" s="4">
        <f>SUM($R$41:R470)+0</f>
        <v>4.9779690444543261E-4</v>
      </c>
      <c r="T470">
        <f t="shared" si="109"/>
        <v>4.0072720768189882E-6</v>
      </c>
      <c r="U470">
        <f t="shared" si="110"/>
        <v>5.8169056025511644E-4</v>
      </c>
      <c r="W470" s="1"/>
    </row>
    <row r="471" spans="1:23" x14ac:dyDescent="0.25">
      <c r="A471" s="7"/>
      <c r="B471">
        <f t="shared" si="111"/>
        <v>43.000000000000341</v>
      </c>
      <c r="C471">
        <f t="shared" si="96"/>
        <v>0</v>
      </c>
      <c r="D471">
        <f t="shared" si="97"/>
        <v>289.372623803446</v>
      </c>
      <c r="E471" s="2">
        <f t="shared" si="98"/>
        <v>-303.87403592281589</v>
      </c>
      <c r="F471">
        <f t="shared" si="102"/>
        <v>-17362.35742820676</v>
      </c>
      <c r="G471">
        <f t="shared" si="103"/>
        <v>3646.488431073687</v>
      </c>
      <c r="H471">
        <f t="shared" si="99"/>
        <v>3472.4714856412538</v>
      </c>
      <c r="I471" s="2">
        <f t="shared" si="104"/>
        <v>5035.3685164589306</v>
      </c>
      <c r="J471" s="41">
        <f t="shared" si="105"/>
        <v>419.61404303825611</v>
      </c>
      <c r="K471">
        <f t="shared" si="106"/>
        <v>1.3049522323366456</v>
      </c>
      <c r="L471">
        <f t="shared" si="107"/>
        <v>-11.248951794941554</v>
      </c>
      <c r="M471" s="41">
        <f t="shared" si="108"/>
        <v>19.527407656507734</v>
      </c>
      <c r="N471" s="5">
        <f t="shared" si="100"/>
        <v>-1.4628698076759449E-7</v>
      </c>
      <c r="O471" s="4">
        <f>SUM($N$41:N471)*0.1+$N$8</f>
        <v>-1.8993812448076698E-6</v>
      </c>
      <c r="P471" s="4">
        <f>SUM($O$41:O471)+0</f>
        <v>2.9903607664351757E-4</v>
      </c>
      <c r="Q471" s="5">
        <f t="shared" si="101"/>
        <v>-1.3930590458131563E-7</v>
      </c>
      <c r="R471" s="4">
        <f>SUM($Q$41:Q471)*0.1+$T$8</f>
        <v>-3.550304062709686E-6</v>
      </c>
      <c r="S471" s="4">
        <f>SUM($R$41:R471)+0</f>
        <v>4.9424660038272297E-4</v>
      </c>
      <c r="T471">
        <f t="shared" si="109"/>
        <v>4.0264510491026749E-6</v>
      </c>
      <c r="U471">
        <f t="shared" si="110"/>
        <v>5.7766969552178063E-4</v>
      </c>
      <c r="W471" s="1"/>
    </row>
    <row r="472" spans="1:23" x14ac:dyDescent="0.25">
      <c r="A472" s="7"/>
      <c r="B472">
        <f t="shared" si="111"/>
        <v>43.100000000000342</v>
      </c>
      <c r="C472">
        <f t="shared" si="96"/>
        <v>0</v>
      </c>
      <c r="D472">
        <f t="shared" si="97"/>
        <v>289.372623803446</v>
      </c>
      <c r="E472" s="2">
        <f t="shared" si="98"/>
        <v>-303.87403592281589</v>
      </c>
      <c r="F472">
        <f t="shared" si="102"/>
        <v>-17362.35742820676</v>
      </c>
      <c r="G472">
        <f t="shared" si="103"/>
        <v>3616.1010274814053</v>
      </c>
      <c r="H472">
        <f t="shared" si="99"/>
        <v>3443.5342232609091</v>
      </c>
      <c r="I472" s="2">
        <f t="shared" si="104"/>
        <v>4993.4071121551051</v>
      </c>
      <c r="J472" s="41">
        <f t="shared" si="105"/>
        <v>419.61404303825611</v>
      </c>
      <c r="K472">
        <f t="shared" si="106"/>
        <v>1.2940776304005066</v>
      </c>
      <c r="L472">
        <f t="shared" si="107"/>
        <v>-11.248951794941554</v>
      </c>
      <c r="M472" s="41">
        <f t="shared" si="108"/>
        <v>19.526683957299547</v>
      </c>
      <c r="N472" s="5">
        <f t="shared" si="100"/>
        <v>-1.4506792259453118E-7</v>
      </c>
      <c r="O472" s="4">
        <f>SUM($N$41:N472)*0.1+$N$8</f>
        <v>-1.9138880370671228E-6</v>
      </c>
      <c r="P472" s="4">
        <f>SUM($O$41:O472)+0</f>
        <v>2.9712218860645042E-4</v>
      </c>
      <c r="Q472" s="5">
        <f t="shared" si="101"/>
        <v>-1.3814502204313798E-7</v>
      </c>
      <c r="R472" s="4">
        <f>SUM($Q$41:Q472)*0.1+$T$8</f>
        <v>-3.5641185649140005E-6</v>
      </c>
      <c r="S472" s="4">
        <f>SUM($R$41:R472)+0</f>
        <v>4.9068248181780895E-4</v>
      </c>
      <c r="T472">
        <f t="shared" si="109"/>
        <v>4.0454800164125491E-6</v>
      </c>
      <c r="U472">
        <f t="shared" si="110"/>
        <v>5.7362957814705777E-4</v>
      </c>
      <c r="W472" s="1"/>
    </row>
    <row r="473" spans="1:23" x14ac:dyDescent="0.25">
      <c r="A473" s="7"/>
      <c r="B473">
        <f t="shared" si="111"/>
        <v>43.200000000000344</v>
      </c>
      <c r="C473">
        <f t="shared" si="96"/>
        <v>0</v>
      </c>
      <c r="D473">
        <f t="shared" si="97"/>
        <v>289.372623803446</v>
      </c>
      <c r="E473" s="2">
        <f t="shared" si="98"/>
        <v>-303.87403592281589</v>
      </c>
      <c r="F473">
        <f t="shared" si="102"/>
        <v>-17362.35742820676</v>
      </c>
      <c r="G473">
        <f t="shared" si="103"/>
        <v>3585.7136238891226</v>
      </c>
      <c r="H473">
        <f t="shared" si="99"/>
        <v>3414.5969608805626</v>
      </c>
      <c r="I473" s="2">
        <f t="shared" si="104"/>
        <v>4951.4457078512778</v>
      </c>
      <c r="J473" s="41">
        <f t="shared" si="105"/>
        <v>419.61404303825611</v>
      </c>
      <c r="K473">
        <f t="shared" si="106"/>
        <v>1.2832030284643672</v>
      </c>
      <c r="L473">
        <f t="shared" si="107"/>
        <v>-11.248951794941554</v>
      </c>
      <c r="M473" s="41">
        <f t="shared" si="108"/>
        <v>19.525966287664655</v>
      </c>
      <c r="N473" s="5">
        <f t="shared" si="100"/>
        <v>-1.4384886442146781E-7</v>
      </c>
      <c r="O473" s="4">
        <f>SUM($N$41:N473)*0.1+$N$8</f>
        <v>-1.9282729235092696E-6</v>
      </c>
      <c r="P473" s="4">
        <f>SUM($O$41:O473)+0</f>
        <v>2.9519391568294116E-4</v>
      </c>
      <c r="Q473" s="5">
        <f t="shared" si="101"/>
        <v>-1.3698413950496023E-7</v>
      </c>
      <c r="R473" s="4">
        <f>SUM($Q$41:Q473)*0.1+$T$8</f>
        <v>-3.5778169788644965E-6</v>
      </c>
      <c r="S473" s="4">
        <f>SUM($R$41:R473)+0</f>
        <v>4.8710466483894445E-4</v>
      </c>
      <c r="T473">
        <f t="shared" si="109"/>
        <v>4.0643585966041502E-6</v>
      </c>
      <c r="U473">
        <f t="shared" si="110"/>
        <v>5.6957036647291249E-4</v>
      </c>
      <c r="W473" s="1"/>
    </row>
    <row r="474" spans="1:23" x14ac:dyDescent="0.25">
      <c r="A474" s="7"/>
      <c r="B474">
        <f t="shared" si="111"/>
        <v>43.300000000000345</v>
      </c>
      <c r="C474">
        <f t="shared" si="96"/>
        <v>0</v>
      </c>
      <c r="D474">
        <f t="shared" si="97"/>
        <v>289.372623803446</v>
      </c>
      <c r="E474" s="2">
        <f t="shared" si="98"/>
        <v>-303.87403592281589</v>
      </c>
      <c r="F474">
        <f t="shared" si="102"/>
        <v>-17362.35742820676</v>
      </c>
      <c r="G474">
        <f t="shared" si="103"/>
        <v>3555.3262202968408</v>
      </c>
      <c r="H474">
        <f t="shared" si="99"/>
        <v>3385.6596985002179</v>
      </c>
      <c r="I474" s="2">
        <f t="shared" si="104"/>
        <v>4909.4843035474514</v>
      </c>
      <c r="J474" s="41">
        <f t="shared" si="105"/>
        <v>419.61404303825611</v>
      </c>
      <c r="K474">
        <f t="shared" si="106"/>
        <v>1.272328426528228</v>
      </c>
      <c r="L474">
        <f t="shared" si="107"/>
        <v>-11.248951794941554</v>
      </c>
      <c r="M474" s="41">
        <f t="shared" si="108"/>
        <v>19.525254648267929</v>
      </c>
      <c r="N474" s="5">
        <f t="shared" si="100"/>
        <v>-1.4262980624840447E-7</v>
      </c>
      <c r="O474" s="4">
        <f>SUM($N$41:N474)*0.1+$N$8</f>
        <v>-1.9425359041341101E-6</v>
      </c>
      <c r="P474" s="4">
        <f>SUM($O$41:O474)+0</f>
        <v>2.9325137977880705E-4</v>
      </c>
      <c r="Q474" s="5">
        <f t="shared" si="101"/>
        <v>-1.3582325696678256E-7</v>
      </c>
      <c r="R474" s="4">
        <f>SUM($Q$41:Q474)*0.1+$T$8</f>
        <v>-3.5913993045611738E-6</v>
      </c>
      <c r="S474" s="4">
        <f>SUM($R$41:R474)+0</f>
        <v>4.835132655343833E-4</v>
      </c>
      <c r="T474">
        <f t="shared" si="109"/>
        <v>4.0830864188322797E-6</v>
      </c>
      <c r="U474">
        <f t="shared" si="110"/>
        <v>5.6549221894726116E-4</v>
      </c>
      <c r="W474" s="1"/>
    </row>
    <row r="475" spans="1:23" x14ac:dyDescent="0.25">
      <c r="A475" s="7"/>
      <c r="B475">
        <f t="shared" si="111"/>
        <v>43.400000000000347</v>
      </c>
      <c r="C475">
        <f t="shared" si="96"/>
        <v>0</v>
      </c>
      <c r="D475">
        <f t="shared" si="97"/>
        <v>289.372623803446</v>
      </c>
      <c r="E475" s="2">
        <f t="shared" si="98"/>
        <v>-303.87403592281589</v>
      </c>
      <c r="F475">
        <f t="shared" si="102"/>
        <v>-17362.35742820676</v>
      </c>
      <c r="G475">
        <f t="shared" si="103"/>
        <v>3524.9388167045581</v>
      </c>
      <c r="H475">
        <f t="shared" si="99"/>
        <v>3356.7224361198732</v>
      </c>
      <c r="I475" s="2">
        <f t="shared" si="104"/>
        <v>4867.5228992436259</v>
      </c>
      <c r="J475" s="41">
        <f t="shared" si="105"/>
        <v>419.61404303825611</v>
      </c>
      <c r="K475">
        <f t="shared" si="106"/>
        <v>1.261453824592089</v>
      </c>
      <c r="L475">
        <f t="shared" si="107"/>
        <v>-11.248951794941554</v>
      </c>
      <c r="M475" s="41">
        <f t="shared" si="108"/>
        <v>19.524549039768743</v>
      </c>
      <c r="N475" s="5">
        <f t="shared" si="100"/>
        <v>-1.414107480753411E-7</v>
      </c>
      <c r="O475" s="4">
        <f>SUM($N$41:N475)*0.1+$N$8</f>
        <v>-1.956676978941644E-6</v>
      </c>
      <c r="P475" s="4">
        <f>SUM($O$41:O475)+0</f>
        <v>2.9129470279986539E-4</v>
      </c>
      <c r="Q475" s="5">
        <f t="shared" si="101"/>
        <v>-1.3466237442860489E-7</v>
      </c>
      <c r="R475" s="4">
        <f>SUM($Q$41:Q475)*0.1+$T$8</f>
        <v>-3.6048655420040341E-6</v>
      </c>
      <c r="S475" s="4">
        <f>SUM($R$41:R475)+0</f>
        <v>4.7990839999237925E-4</v>
      </c>
      <c r="T475">
        <f t="shared" si="109"/>
        <v>4.1016631231548302E-6</v>
      </c>
      <c r="U475">
        <f t="shared" si="110"/>
        <v>5.6139529412216078E-4</v>
      </c>
      <c r="W475" s="1"/>
    </row>
    <row r="476" spans="1:23" x14ac:dyDescent="0.25">
      <c r="A476" s="7"/>
      <c r="B476">
        <f t="shared" si="111"/>
        <v>43.500000000000348</v>
      </c>
      <c r="C476">
        <f t="shared" si="96"/>
        <v>0</v>
      </c>
      <c r="D476">
        <f t="shared" si="97"/>
        <v>289.372623803446</v>
      </c>
      <c r="E476" s="2">
        <f t="shared" si="98"/>
        <v>-303.87403592281589</v>
      </c>
      <c r="F476">
        <f t="shared" si="102"/>
        <v>-17362.35742820676</v>
      </c>
      <c r="G476">
        <f t="shared" si="103"/>
        <v>3494.5514131122764</v>
      </c>
      <c r="H476">
        <f t="shared" si="99"/>
        <v>3327.7851737395285</v>
      </c>
      <c r="I476" s="2">
        <f t="shared" si="104"/>
        <v>4825.5614949397996</v>
      </c>
      <c r="J476" s="41">
        <f t="shared" si="105"/>
        <v>419.61404303825611</v>
      </c>
      <c r="K476">
        <f t="shared" si="106"/>
        <v>1.2505792226559498</v>
      </c>
      <c r="L476">
        <f t="shared" si="107"/>
        <v>-11.248951794941554</v>
      </c>
      <c r="M476" s="41">
        <f t="shared" si="108"/>
        <v>19.523849462820984</v>
      </c>
      <c r="N476" s="5">
        <f t="shared" si="100"/>
        <v>-1.4019168990227779E-7</v>
      </c>
      <c r="O476" s="4">
        <f>SUM($N$41:N476)*0.1+$N$8</f>
        <v>-1.9706961479318719E-6</v>
      </c>
      <c r="P476" s="4">
        <f>SUM($O$41:O476)+0</f>
        <v>2.8932400665193354E-4</v>
      </c>
      <c r="Q476" s="5">
        <f t="shared" si="101"/>
        <v>-1.3350149189042722E-7</v>
      </c>
      <c r="R476" s="4">
        <f>SUM($Q$41:Q476)*0.1+$T$8</f>
        <v>-3.6182156911930776E-6</v>
      </c>
      <c r="S476" s="4">
        <f>SUM($R$41:R476)+0</f>
        <v>4.7629018430118616E-4</v>
      </c>
      <c r="T476">
        <f t="shared" si="109"/>
        <v>4.1200883601531307E-6</v>
      </c>
      <c r="U476">
        <f t="shared" si="110"/>
        <v>5.5727975065202756E-4</v>
      </c>
      <c r="W476" s="1"/>
    </row>
    <row r="477" spans="1:23" x14ac:dyDescent="0.25">
      <c r="A477" s="7"/>
      <c r="B477">
        <f t="shared" si="111"/>
        <v>43.60000000000035</v>
      </c>
      <c r="C477">
        <f t="shared" si="96"/>
        <v>0</v>
      </c>
      <c r="D477">
        <f t="shared" si="97"/>
        <v>289.372623803446</v>
      </c>
      <c r="E477" s="2">
        <f t="shared" si="98"/>
        <v>-303.87403592281589</v>
      </c>
      <c r="F477">
        <f t="shared" si="102"/>
        <v>-17362.35742820676</v>
      </c>
      <c r="G477">
        <f t="shared" si="103"/>
        <v>3464.1640095199946</v>
      </c>
      <c r="H477">
        <f t="shared" si="99"/>
        <v>3298.8479113591839</v>
      </c>
      <c r="I477" s="2">
        <f t="shared" si="104"/>
        <v>4783.6000906359732</v>
      </c>
      <c r="J477" s="41">
        <f t="shared" si="105"/>
        <v>419.61404303825611</v>
      </c>
      <c r="K477">
        <f t="shared" si="106"/>
        <v>1.2397046207198106</v>
      </c>
      <c r="L477">
        <f t="shared" si="107"/>
        <v>-11.248951794941554</v>
      </c>
      <c r="M477" s="41">
        <f t="shared" si="108"/>
        <v>19.523155918073044</v>
      </c>
      <c r="N477" s="5">
        <f t="shared" si="100"/>
        <v>-1.3897263172921444E-7</v>
      </c>
      <c r="O477" s="4">
        <f>SUM($N$41:N477)*0.1+$N$8</f>
        <v>-1.9845934111047932E-6</v>
      </c>
      <c r="P477" s="4">
        <f>SUM($O$41:O477)+0</f>
        <v>2.8733941324082877E-4</v>
      </c>
      <c r="Q477" s="5">
        <f t="shared" si="101"/>
        <v>-1.3234060935224957E-7</v>
      </c>
      <c r="R477" s="4">
        <f>SUM($Q$41:Q477)*0.1+$T$8</f>
        <v>-3.6314497521283023E-6</v>
      </c>
      <c r="S477" s="4">
        <f>SUM($R$41:R477)+0</f>
        <v>4.7265873454905785E-4</v>
      </c>
      <c r="T477">
        <f t="shared" si="109"/>
        <v>4.1383617905680107E-6</v>
      </c>
      <c r="U477">
        <f t="shared" si="110"/>
        <v>5.5314574729188734E-4</v>
      </c>
      <c r="W477" s="1"/>
    </row>
    <row r="478" spans="1:23" x14ac:dyDescent="0.25">
      <c r="A478" s="7"/>
      <c r="B478">
        <f t="shared" si="111"/>
        <v>43.700000000000351</v>
      </c>
      <c r="C478">
        <f t="shared" si="96"/>
        <v>0</v>
      </c>
      <c r="D478">
        <f t="shared" si="97"/>
        <v>289.372623803446</v>
      </c>
      <c r="E478" s="2">
        <f t="shared" si="98"/>
        <v>-303.87403592281589</v>
      </c>
      <c r="F478">
        <f t="shared" si="102"/>
        <v>-17362.35742820676</v>
      </c>
      <c r="G478">
        <f t="shared" si="103"/>
        <v>3433.7766059277128</v>
      </c>
      <c r="H478">
        <f t="shared" si="99"/>
        <v>3269.9106489788392</v>
      </c>
      <c r="I478" s="2">
        <f t="shared" si="104"/>
        <v>4741.6386863321477</v>
      </c>
      <c r="J478" s="41">
        <f t="shared" si="105"/>
        <v>419.61404303825611</v>
      </c>
      <c r="K478">
        <f t="shared" si="106"/>
        <v>1.2288300187836716</v>
      </c>
      <c r="L478">
        <f t="shared" si="107"/>
        <v>-11.248951794941554</v>
      </c>
      <c r="M478" s="41">
        <f t="shared" si="108"/>
        <v>19.52246840616781</v>
      </c>
      <c r="N478" s="5">
        <f t="shared" si="100"/>
        <v>-1.3775357355615113E-7</v>
      </c>
      <c r="O478" s="4">
        <f>SUM($N$41:N478)*0.1+$N$8</f>
        <v>-1.9983687684604086E-6</v>
      </c>
      <c r="P478" s="4">
        <f>SUM($O$41:O478)+0</f>
        <v>2.8534104447236838E-4</v>
      </c>
      <c r="Q478" s="5">
        <f t="shared" si="101"/>
        <v>-1.311797268140719E-7</v>
      </c>
      <c r="R478" s="4">
        <f>SUM($Q$41:Q478)*0.1+$T$8</f>
        <v>-3.6445677248097085E-6</v>
      </c>
      <c r="S478" s="4">
        <f>SUM($R$41:R478)+0</f>
        <v>4.6901416682424812E-4</v>
      </c>
      <c r="T478">
        <f t="shared" si="109"/>
        <v>4.1564830849508563E-6</v>
      </c>
      <c r="U478">
        <f t="shared" si="110"/>
        <v>5.4899344289565592E-4</v>
      </c>
      <c r="W478" s="1"/>
    </row>
    <row r="479" spans="1:23" x14ac:dyDescent="0.25">
      <c r="A479" s="7"/>
      <c r="B479">
        <f t="shared" si="111"/>
        <v>43.800000000000352</v>
      </c>
      <c r="C479">
        <f t="shared" si="96"/>
        <v>0</v>
      </c>
      <c r="D479">
        <f t="shared" si="97"/>
        <v>289.372623803446</v>
      </c>
      <c r="E479" s="2">
        <f t="shared" si="98"/>
        <v>-303.87403592281589</v>
      </c>
      <c r="F479">
        <f t="shared" si="102"/>
        <v>-17362.35742820676</v>
      </c>
      <c r="G479">
        <f t="shared" si="103"/>
        <v>3403.389202335431</v>
      </c>
      <c r="H479">
        <f t="shared" si="99"/>
        <v>3240.9733865984927</v>
      </c>
      <c r="I479" s="2">
        <f t="shared" si="104"/>
        <v>4699.6772820283204</v>
      </c>
      <c r="J479" s="41">
        <f t="shared" si="105"/>
        <v>419.61404303825611</v>
      </c>
      <c r="K479">
        <f t="shared" si="106"/>
        <v>1.2179554168475322</v>
      </c>
      <c r="L479">
        <f t="shared" si="107"/>
        <v>-11.248951794941554</v>
      </c>
      <c r="M479" s="41">
        <f t="shared" si="108"/>
        <v>19.521786927742674</v>
      </c>
      <c r="N479" s="5">
        <f t="shared" si="100"/>
        <v>-1.3653451538308779E-7</v>
      </c>
      <c r="O479" s="4">
        <f>SUM($N$41:N479)*0.1+$N$8</f>
        <v>-2.0120222199987173E-6</v>
      </c>
      <c r="P479" s="4">
        <f>SUM($O$41:O479)+0</f>
        <v>2.8332902225236968E-4</v>
      </c>
      <c r="Q479" s="5">
        <f t="shared" si="101"/>
        <v>-1.3001884427589415E-7</v>
      </c>
      <c r="R479" s="4">
        <f>SUM($Q$41:Q479)*0.1+$T$8</f>
        <v>-3.6575696092372994E-6</v>
      </c>
      <c r="S479" s="4">
        <f>SUM($R$41:R479)+0</f>
        <v>4.6535659721501084E-4</v>
      </c>
      <c r="T479">
        <f t="shared" si="109"/>
        <v>4.1744519233289603E-6</v>
      </c>
      <c r="U479">
        <f t="shared" si="110"/>
        <v>5.4482299641444806E-4</v>
      </c>
      <c r="W479" s="1"/>
    </row>
    <row r="480" spans="1:23" x14ac:dyDescent="0.25">
      <c r="A480" s="7"/>
      <c r="B480">
        <f t="shared" si="111"/>
        <v>43.900000000000354</v>
      </c>
      <c r="C480">
        <f t="shared" si="96"/>
        <v>0</v>
      </c>
      <c r="D480">
        <f t="shared" si="97"/>
        <v>289.372623803446</v>
      </c>
      <c r="E480" s="2">
        <f t="shared" si="98"/>
        <v>-303.87403592281589</v>
      </c>
      <c r="F480">
        <f t="shared" si="102"/>
        <v>-17362.35742820676</v>
      </c>
      <c r="G480">
        <f t="shared" si="103"/>
        <v>3373.0017987431493</v>
      </c>
      <c r="H480">
        <f t="shared" si="99"/>
        <v>3212.036124218148</v>
      </c>
      <c r="I480" s="2">
        <f t="shared" si="104"/>
        <v>4657.7158777244949</v>
      </c>
      <c r="J480" s="41">
        <f t="shared" si="105"/>
        <v>419.61404303825611</v>
      </c>
      <c r="K480">
        <f t="shared" si="106"/>
        <v>1.2070808149113932</v>
      </c>
      <c r="L480">
        <f t="shared" si="107"/>
        <v>-11.248951794941554</v>
      </c>
      <c r="M480" s="41">
        <f t="shared" si="108"/>
        <v>19.521111483429515</v>
      </c>
      <c r="N480" s="5">
        <f t="shared" si="100"/>
        <v>-1.3531545721002447E-7</v>
      </c>
      <c r="O480" s="4">
        <f>SUM($N$41:N480)*0.1+$N$8</f>
        <v>-2.0255537657197197E-6</v>
      </c>
      <c r="P480" s="4">
        <f>SUM($O$41:O480)+0</f>
        <v>2.8130346848664997E-4</v>
      </c>
      <c r="Q480" s="5">
        <f t="shared" si="101"/>
        <v>-1.2885796173771648E-7</v>
      </c>
      <c r="R480" s="4">
        <f>SUM($Q$41:Q480)*0.1+$T$8</f>
        <v>-3.6704554054110699E-6</v>
      </c>
      <c r="S480" s="4">
        <f>SUM($R$41:R480)+0</f>
        <v>4.6168614180959976E-4</v>
      </c>
      <c r="T480">
        <f t="shared" si="109"/>
        <v>4.1922679948844729E-6</v>
      </c>
      <c r="U480">
        <f t="shared" si="110"/>
        <v>5.4063456689491612E-4</v>
      </c>
      <c r="W480" s="1"/>
    </row>
    <row r="481" spans="1:23" x14ac:dyDescent="0.25">
      <c r="A481" s="7"/>
      <c r="B481">
        <f t="shared" si="111"/>
        <v>44.000000000000355</v>
      </c>
      <c r="C481">
        <f t="shared" si="96"/>
        <v>0</v>
      </c>
      <c r="D481">
        <f t="shared" si="97"/>
        <v>289.372623803446</v>
      </c>
      <c r="E481" s="2">
        <f t="shared" si="98"/>
        <v>-303.87403592281589</v>
      </c>
      <c r="F481">
        <f t="shared" si="102"/>
        <v>-17362.35742820676</v>
      </c>
      <c r="G481">
        <f t="shared" si="103"/>
        <v>3342.6143951508666</v>
      </c>
      <c r="H481">
        <f t="shared" si="99"/>
        <v>3183.0988618378033</v>
      </c>
      <c r="I481" s="2">
        <f t="shared" si="104"/>
        <v>4615.7544734206685</v>
      </c>
      <c r="J481" s="41">
        <f t="shared" si="105"/>
        <v>419.61404303825611</v>
      </c>
      <c r="K481">
        <f t="shared" si="106"/>
        <v>1.196206212975254</v>
      </c>
      <c r="L481">
        <f t="shared" si="107"/>
        <v>-11.248951794941554</v>
      </c>
      <c r="M481" s="41">
        <f t="shared" si="108"/>
        <v>19.520442073854706</v>
      </c>
      <c r="N481" s="5">
        <f t="shared" si="100"/>
        <v>-1.3409639903696111E-7</v>
      </c>
      <c r="O481" s="4">
        <f>SUM($N$41:N481)*0.1+$N$8</f>
        <v>-2.0389634056234158E-6</v>
      </c>
      <c r="P481" s="4">
        <f>SUM($O$41:O481)+0</f>
        <v>2.7926450508102658E-4</v>
      </c>
      <c r="Q481" s="5">
        <f t="shared" si="101"/>
        <v>-1.2769707919953881E-7</v>
      </c>
      <c r="R481" s="4">
        <f>SUM($Q$41:Q481)*0.1+$T$8</f>
        <v>-3.6832251133310235E-6</v>
      </c>
      <c r="S481" s="4">
        <f>SUM($R$41:R481)+0</f>
        <v>4.5800291669626875E-4</v>
      </c>
      <c r="T481">
        <f t="shared" si="109"/>
        <v>4.2099309976463707E-6</v>
      </c>
      <c r="U481">
        <f t="shared" si="110"/>
        <v>5.3642831347761651E-4</v>
      </c>
      <c r="W481" s="1"/>
    </row>
    <row r="482" spans="1:23" x14ac:dyDescent="0.25">
      <c r="A482" s="7"/>
      <c r="B482">
        <f t="shared" si="111"/>
        <v>44.100000000000357</v>
      </c>
      <c r="C482">
        <f t="shared" si="96"/>
        <v>0</v>
      </c>
      <c r="D482">
        <f t="shared" si="97"/>
        <v>289.372623803446</v>
      </c>
      <c r="E482" s="2">
        <f t="shared" si="98"/>
        <v>-303.87403592281589</v>
      </c>
      <c r="F482">
        <f t="shared" si="102"/>
        <v>-17362.35742820676</v>
      </c>
      <c r="G482">
        <f t="shared" si="103"/>
        <v>3312.2269915585839</v>
      </c>
      <c r="H482">
        <f t="shared" si="99"/>
        <v>3154.1615994574586</v>
      </c>
      <c r="I482" s="2">
        <f t="shared" si="104"/>
        <v>4573.7930691168422</v>
      </c>
      <c r="J482" s="41">
        <f t="shared" si="105"/>
        <v>419.61404303825611</v>
      </c>
      <c r="K482">
        <f t="shared" si="106"/>
        <v>1.1853316110391148</v>
      </c>
      <c r="L482">
        <f t="shared" si="107"/>
        <v>-11.248951794941554</v>
      </c>
      <c r="M482" s="41">
        <f t="shared" si="108"/>
        <v>19.519778699639119</v>
      </c>
      <c r="N482" s="5">
        <f t="shared" si="100"/>
        <v>-1.3287734086389774E-7</v>
      </c>
      <c r="O482" s="4">
        <f>SUM($N$41:N482)*0.1+$N$8</f>
        <v>-2.0522511397098053E-6</v>
      </c>
      <c r="P482" s="4">
        <f>SUM($O$41:O482)+0</f>
        <v>2.7721225394131675E-4</v>
      </c>
      <c r="Q482" s="5">
        <f t="shared" si="101"/>
        <v>-1.2653619666136117E-7</v>
      </c>
      <c r="R482" s="4">
        <f>SUM($Q$41:Q482)*0.1+$T$8</f>
        <v>-3.6958787329971602E-6</v>
      </c>
      <c r="S482" s="4">
        <f>SUM($R$41:R482)+0</f>
        <v>4.5430703796327156E-4</v>
      </c>
      <c r="T482">
        <f t="shared" si="109"/>
        <v>4.2274406381948038E-6</v>
      </c>
      <c r="U482">
        <f t="shared" si="110"/>
        <v>5.3220439539540315E-4</v>
      </c>
      <c r="W482" s="1"/>
    </row>
    <row r="483" spans="1:23" x14ac:dyDescent="0.25">
      <c r="A483" s="7"/>
      <c r="B483">
        <f t="shared" si="111"/>
        <v>44.200000000000358</v>
      </c>
      <c r="C483">
        <f t="shared" si="96"/>
        <v>0</v>
      </c>
      <c r="D483">
        <f t="shared" si="97"/>
        <v>289.372623803446</v>
      </c>
      <c r="E483" s="2">
        <f t="shared" si="98"/>
        <v>-303.87403592281589</v>
      </c>
      <c r="F483">
        <f t="shared" si="102"/>
        <v>-17362.35742820676</v>
      </c>
      <c r="G483">
        <f t="shared" si="103"/>
        <v>3281.8395879663021</v>
      </c>
      <c r="H483">
        <f t="shared" si="99"/>
        <v>3125.2243370771139</v>
      </c>
      <c r="I483" s="2">
        <f t="shared" si="104"/>
        <v>4531.8316648130167</v>
      </c>
      <c r="J483" s="41">
        <f t="shared" si="105"/>
        <v>419.61404303825611</v>
      </c>
      <c r="K483">
        <f t="shared" si="106"/>
        <v>1.1744570091029758</v>
      </c>
      <c r="L483">
        <f t="shared" si="107"/>
        <v>-11.248951794941554</v>
      </c>
      <c r="M483" s="41">
        <f t="shared" si="108"/>
        <v>19.519121361398099</v>
      </c>
      <c r="N483" s="5">
        <f t="shared" si="100"/>
        <v>-1.316582826908344E-7</v>
      </c>
      <c r="O483" s="4">
        <f>SUM($N$41:N483)*0.1+$N$8</f>
        <v>-2.0654169679788889E-6</v>
      </c>
      <c r="P483" s="4">
        <f>SUM($O$41:O483)+0</f>
        <v>2.7514683697333784E-4</v>
      </c>
      <c r="Q483" s="5">
        <f t="shared" si="101"/>
        <v>-1.253753141231835E-7</v>
      </c>
      <c r="R483" s="4">
        <f>SUM($Q$41:Q483)*0.1+$T$8</f>
        <v>-3.7084162644094782E-6</v>
      </c>
      <c r="S483" s="4">
        <f>SUM($R$41:R483)+0</f>
        <v>4.5059862169886207E-4</v>
      </c>
      <c r="T483">
        <f t="shared" si="109"/>
        <v>4.2447966313772741E-6</v>
      </c>
      <c r="U483">
        <f t="shared" si="110"/>
        <v>5.2796297197184837E-4</v>
      </c>
      <c r="W483" s="1"/>
    </row>
    <row r="484" spans="1:23" x14ac:dyDescent="0.25">
      <c r="A484" s="7"/>
      <c r="B484">
        <f t="shared" si="111"/>
        <v>44.30000000000036</v>
      </c>
      <c r="C484">
        <f t="shared" si="96"/>
        <v>0</v>
      </c>
      <c r="D484">
        <f t="shared" si="97"/>
        <v>289.372623803446</v>
      </c>
      <c r="E484" s="2">
        <f t="shared" si="98"/>
        <v>-303.87403592281589</v>
      </c>
      <c r="F484">
        <f t="shared" si="102"/>
        <v>-17362.35742820676</v>
      </c>
      <c r="G484">
        <f t="shared" si="103"/>
        <v>3251.4521843740204</v>
      </c>
      <c r="H484">
        <f t="shared" si="99"/>
        <v>3096.2870746967674</v>
      </c>
      <c r="I484" s="2">
        <f t="shared" si="104"/>
        <v>4489.8702605091894</v>
      </c>
      <c r="J484" s="41">
        <f t="shared" si="105"/>
        <v>419.61404303825611</v>
      </c>
      <c r="K484">
        <f t="shared" si="106"/>
        <v>1.1635824071668364</v>
      </c>
      <c r="L484">
        <f t="shared" si="107"/>
        <v>-11.248951794941554</v>
      </c>
      <c r="M484" s="41">
        <f t="shared" si="108"/>
        <v>19.518470059741482</v>
      </c>
      <c r="N484" s="5">
        <f t="shared" si="100"/>
        <v>-1.3043922451777108E-7</v>
      </c>
      <c r="O484" s="4">
        <f>SUM($N$41:N484)*0.1+$N$8</f>
        <v>-2.0784608904306657E-6</v>
      </c>
      <c r="P484" s="4">
        <f>SUM($O$41:O484)+0</f>
        <v>2.7306837608290718E-4</v>
      </c>
      <c r="Q484" s="5">
        <f t="shared" si="101"/>
        <v>-1.2421443158500575E-7</v>
      </c>
      <c r="R484" s="4">
        <f>SUM($Q$41:Q484)*0.1+$T$8</f>
        <v>-3.7208377075679793E-6</v>
      </c>
      <c r="S484" s="4">
        <f>SUM($R$41:R484)+0</f>
        <v>4.4687778399129407E-4</v>
      </c>
      <c r="T484">
        <f t="shared" si="109"/>
        <v>4.2619987000361191E-6</v>
      </c>
      <c r="U484">
        <f t="shared" si="110"/>
        <v>5.2370420261969039E-4</v>
      </c>
      <c r="W484" s="1"/>
    </row>
    <row r="485" spans="1:23" x14ac:dyDescent="0.25">
      <c r="A485" s="7"/>
      <c r="B485">
        <f t="shared" si="111"/>
        <v>44.400000000000361</v>
      </c>
      <c r="C485">
        <f t="shared" si="96"/>
        <v>0</v>
      </c>
      <c r="D485">
        <f t="shared" si="97"/>
        <v>289.372623803446</v>
      </c>
      <c r="E485" s="2">
        <f t="shared" si="98"/>
        <v>-303.87403592281589</v>
      </c>
      <c r="F485">
        <f t="shared" si="102"/>
        <v>-17362.35742820676</v>
      </c>
      <c r="G485">
        <f t="shared" si="103"/>
        <v>3221.0647807817386</v>
      </c>
      <c r="H485">
        <f t="shared" si="99"/>
        <v>3067.3498123164227</v>
      </c>
      <c r="I485" s="2">
        <f t="shared" si="104"/>
        <v>4447.908856205363</v>
      </c>
      <c r="J485" s="41">
        <f t="shared" si="105"/>
        <v>419.61404303825611</v>
      </c>
      <c r="K485">
        <f t="shared" si="106"/>
        <v>1.1527078052306969</v>
      </c>
      <c r="L485">
        <f t="shared" si="107"/>
        <v>-11.248951794941554</v>
      </c>
      <c r="M485" s="41">
        <f t="shared" si="108"/>
        <v>19.517824795273583</v>
      </c>
      <c r="N485" s="5">
        <f t="shared" si="100"/>
        <v>-1.2922016634470774E-7</v>
      </c>
      <c r="O485" s="4">
        <f>SUM($N$41:N485)*0.1+$N$8</f>
        <v>-2.0913829070651368E-6</v>
      </c>
      <c r="P485" s="4">
        <f>SUM($O$41:O485)+0</f>
        <v>2.7097699317584205E-4</v>
      </c>
      <c r="Q485" s="5">
        <f t="shared" si="101"/>
        <v>-1.2305354904682807E-7</v>
      </c>
      <c r="R485" s="4">
        <f>SUM($Q$41:Q485)*0.1+$T$8</f>
        <v>-3.7331430624726618E-6</v>
      </c>
      <c r="S485" s="4">
        <f>SUM($R$41:R485)+0</f>
        <v>4.4314464092882143E-4</v>
      </c>
      <c r="T485">
        <f t="shared" si="109"/>
        <v>4.279046574746761E-6</v>
      </c>
      <c r="U485">
        <f t="shared" si="110"/>
        <v>5.1942824683930545E-4</v>
      </c>
      <c r="W485" s="1"/>
    </row>
    <row r="486" spans="1:23" x14ac:dyDescent="0.25">
      <c r="A486" s="7"/>
      <c r="B486">
        <f t="shared" si="111"/>
        <v>44.500000000000362</v>
      </c>
      <c r="C486">
        <f t="shared" si="96"/>
        <v>0</v>
      </c>
      <c r="D486">
        <f t="shared" si="97"/>
        <v>289.372623803446</v>
      </c>
      <c r="E486" s="2">
        <f t="shared" si="98"/>
        <v>-303.87403592281589</v>
      </c>
      <c r="F486">
        <f t="shared" si="102"/>
        <v>-17362.35742820676</v>
      </c>
      <c r="G486">
        <f t="shared" si="103"/>
        <v>3190.6773771894568</v>
      </c>
      <c r="H486">
        <f t="shared" si="99"/>
        <v>3038.412549936078</v>
      </c>
      <c r="I486" s="2">
        <f t="shared" si="104"/>
        <v>4405.9474519015375</v>
      </c>
      <c r="J486" s="41">
        <f t="shared" si="105"/>
        <v>419.61404303825611</v>
      </c>
      <c r="K486">
        <f t="shared" si="106"/>
        <v>1.141833203294558</v>
      </c>
      <c r="L486">
        <f t="shared" si="107"/>
        <v>-11.248951794941554</v>
      </c>
      <c r="M486" s="41">
        <f t="shared" si="108"/>
        <v>19.517185568593192</v>
      </c>
      <c r="N486" s="5">
        <f t="shared" si="100"/>
        <v>-1.280011081716444E-7</v>
      </c>
      <c r="O486" s="4">
        <f>SUM($N$41:N486)*0.1+$N$8</f>
        <v>-2.1041830178823011E-6</v>
      </c>
      <c r="P486" s="4">
        <f>SUM($O$41:O486)+0</f>
        <v>2.6887281015795973E-4</v>
      </c>
      <c r="Q486" s="5">
        <f t="shared" si="101"/>
        <v>-1.2189266650865043E-7</v>
      </c>
      <c r="R486" s="4">
        <f>SUM($Q$41:Q486)*0.1+$T$8</f>
        <v>-3.7453323291235256E-6</v>
      </c>
      <c r="S486" s="4">
        <f>SUM($R$41:R486)+0</f>
        <v>4.3939930859969792E-4</v>
      </c>
      <c r="T486">
        <f t="shared" si="109"/>
        <v>4.2959399935662656E-6</v>
      </c>
      <c r="U486">
        <f t="shared" si="110"/>
        <v>5.1513526421720617E-4</v>
      </c>
      <c r="W486" s="1"/>
    </row>
    <row r="487" spans="1:23" x14ac:dyDescent="0.25">
      <c r="A487" s="7"/>
      <c r="B487">
        <f t="shared" si="111"/>
        <v>44.600000000000364</v>
      </c>
      <c r="C487">
        <f t="shared" si="96"/>
        <v>0</v>
      </c>
      <c r="D487">
        <f t="shared" si="97"/>
        <v>289.372623803446</v>
      </c>
      <c r="E487" s="2">
        <f t="shared" si="98"/>
        <v>-303.87403592281589</v>
      </c>
      <c r="F487">
        <f t="shared" si="102"/>
        <v>-17362.35742820676</v>
      </c>
      <c r="G487">
        <f t="shared" si="103"/>
        <v>3160.2899735971741</v>
      </c>
      <c r="H487">
        <f t="shared" si="99"/>
        <v>3009.4752875557333</v>
      </c>
      <c r="I487" s="2">
        <f t="shared" si="104"/>
        <v>4363.9860475977111</v>
      </c>
      <c r="J487" s="41">
        <f t="shared" si="105"/>
        <v>419.61404303825611</v>
      </c>
      <c r="K487">
        <f t="shared" si="106"/>
        <v>1.1309586013584187</v>
      </c>
      <c r="L487">
        <f t="shared" si="107"/>
        <v>-11.248951794941554</v>
      </c>
      <c r="M487" s="41">
        <f t="shared" si="108"/>
        <v>19.516552380293582</v>
      </c>
      <c r="N487" s="5">
        <f t="shared" si="100"/>
        <v>-1.2678204999858106E-7</v>
      </c>
      <c r="O487" s="4">
        <f>SUM($N$41:N487)*0.1+$N$8</f>
        <v>-2.1168612228821591E-6</v>
      </c>
      <c r="P487" s="4">
        <f>SUM($O$41:O487)+0</f>
        <v>2.6675594893507757E-4</v>
      </c>
      <c r="Q487" s="5">
        <f t="shared" si="101"/>
        <v>-1.2073178397047276E-7</v>
      </c>
      <c r="R487" s="4">
        <f>SUM($Q$41:Q487)*0.1+$T$8</f>
        <v>-3.7574055075205741E-6</v>
      </c>
      <c r="S487" s="4">
        <f>SUM($R$41:R487)+0</f>
        <v>4.3564190309217733E-4</v>
      </c>
      <c r="T487">
        <f t="shared" si="109"/>
        <v>4.3126787017917403E-6</v>
      </c>
      <c r="U487">
        <f t="shared" si="110"/>
        <v>5.1082541442456413E-4</v>
      </c>
      <c r="W487" s="1"/>
    </row>
    <row r="488" spans="1:23" x14ac:dyDescent="0.25">
      <c r="A488" s="7"/>
      <c r="B488">
        <f t="shared" si="111"/>
        <v>44.700000000000365</v>
      </c>
      <c r="C488">
        <f t="shared" si="96"/>
        <v>0</v>
      </c>
      <c r="D488">
        <f t="shared" si="97"/>
        <v>289.372623803446</v>
      </c>
      <c r="E488" s="2">
        <f t="shared" si="98"/>
        <v>-303.87403592281589</v>
      </c>
      <c r="F488">
        <f t="shared" si="102"/>
        <v>-17362.35742820676</v>
      </c>
      <c r="G488">
        <f t="shared" si="103"/>
        <v>3129.9025700048933</v>
      </c>
      <c r="H488">
        <f t="shared" si="99"/>
        <v>2980.5380251753886</v>
      </c>
      <c r="I488" s="2">
        <f t="shared" si="104"/>
        <v>4322.0246432938857</v>
      </c>
      <c r="J488" s="41">
        <f t="shared" si="105"/>
        <v>419.61404303825611</v>
      </c>
      <c r="K488">
        <f t="shared" si="106"/>
        <v>1.1200839994222798</v>
      </c>
      <c r="L488">
        <f t="shared" si="107"/>
        <v>-11.248951794941554</v>
      </c>
      <c r="M488" s="41">
        <f t="shared" si="108"/>
        <v>19.515925230962488</v>
      </c>
      <c r="N488" s="5">
        <f t="shared" si="100"/>
        <v>-1.2556299182551775E-7</v>
      </c>
      <c r="O488" s="4">
        <f>SUM($N$41:N488)*0.1+$N$8</f>
        <v>-2.1294175220647113E-6</v>
      </c>
      <c r="P488" s="4">
        <f>SUM($O$41:O488)+0</f>
        <v>2.6462653141301289E-4</v>
      </c>
      <c r="Q488" s="5">
        <f t="shared" si="101"/>
        <v>-1.1957090143229509E-7</v>
      </c>
      <c r="R488" s="4">
        <f>SUM($Q$41:Q488)*0.1+$T$8</f>
        <v>-3.7693625976638024E-6</v>
      </c>
      <c r="S488" s="4">
        <f>SUM($R$41:R488)+0</f>
        <v>4.3187254049451354E-4</v>
      </c>
      <c r="T488">
        <f t="shared" si="109"/>
        <v>4.3292624517281261E-6</v>
      </c>
      <c r="U488">
        <f t="shared" si="110"/>
        <v>5.0649885721575669E-4</v>
      </c>
      <c r="W488" s="1"/>
    </row>
    <row r="489" spans="1:23" x14ac:dyDescent="0.25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289.372623803446</v>
      </c>
      <c r="E489" s="2">
        <f t="shared" si="98"/>
        <v>-303.87403592281589</v>
      </c>
      <c r="F489">
        <f t="shared" si="102"/>
        <v>-17362.35742820676</v>
      </c>
      <c r="G489">
        <f t="shared" si="103"/>
        <v>3099.5151664126106</v>
      </c>
      <c r="H489">
        <f t="shared" si="99"/>
        <v>2951.6007627950439</v>
      </c>
      <c r="I489" s="2">
        <f t="shared" si="104"/>
        <v>4280.0632389900593</v>
      </c>
      <c r="J489" s="41">
        <f t="shared" si="105"/>
        <v>419.61404303825611</v>
      </c>
      <c r="K489">
        <f t="shared" si="106"/>
        <v>1.1092093974861406</v>
      </c>
      <c r="L489">
        <f t="shared" si="107"/>
        <v>-11.248951794941554</v>
      </c>
      <c r="M489" s="41">
        <f t="shared" si="108"/>
        <v>19.515304121182126</v>
      </c>
      <c r="N489" s="5">
        <f t="shared" si="100"/>
        <v>-1.2434393365245438E-7</v>
      </c>
      <c r="O489" s="4">
        <f>SUM($N$41:N489)*0.1+$N$8</f>
        <v>-2.1418519154299564E-6</v>
      </c>
      <c r="P489" s="4">
        <f>SUM($O$41:O489)+0</f>
        <v>2.6248467949758293E-4</v>
      </c>
      <c r="Q489" s="5">
        <f t="shared" si="101"/>
        <v>-1.1841001889411742E-7</v>
      </c>
      <c r="R489" s="4">
        <f>SUM($Q$41:Q489)*0.1+$T$8</f>
        <v>-3.7812035995532154E-6</v>
      </c>
      <c r="S489" s="4">
        <f>SUM($R$41:R489)+0</f>
        <v>4.280913368949603E-4</v>
      </c>
      <c r="T489">
        <f t="shared" si="109"/>
        <v>4.3456910024649897E-6</v>
      </c>
      <c r="U489">
        <f t="shared" si="110"/>
        <v>5.0215575242693695E-4</v>
      </c>
      <c r="W489" s="1"/>
    </row>
    <row r="490" spans="1:23" x14ac:dyDescent="0.25">
      <c r="A490" s="7"/>
      <c r="B490">
        <f t="shared" si="111"/>
        <v>44.900000000000368</v>
      </c>
      <c r="C490">
        <f t="shared" si="112"/>
        <v>0</v>
      </c>
      <c r="D490">
        <f t="shared" si="97"/>
        <v>289.372623803446</v>
      </c>
      <c r="E490" s="2">
        <f t="shared" si="98"/>
        <v>-303.87403592281589</v>
      </c>
      <c r="F490">
        <f t="shared" ref="F490:F553" si="113">IF(B490&lt;$G$6,0,-$G$7*$B$8)</f>
        <v>-17362.35742820676</v>
      </c>
      <c r="G490">
        <f t="shared" ref="G490:G553" si="114">IF(B490&lt;$G$6,    $B$13*B490,    $B$13*B490-(-B490+$G$6)*$B$10+$G$7*$B$9)</f>
        <v>3069.1277628203279</v>
      </c>
      <c r="H490">
        <f t="shared" si="99"/>
        <v>2922.6635004146974</v>
      </c>
      <c r="I490" s="2">
        <f t="shared" ref="I490:I553" si="115">SQRT(H490*H490+G490*G490)</f>
        <v>4238.101834686232</v>
      </c>
      <c r="J490" s="41">
        <f t="shared" ref="J490:J553" si="116">SQRT(D490*D490+E490*E490)</f>
        <v>419.61404303825611</v>
      </c>
      <c r="K490">
        <f t="shared" ref="K490:K553" si="117">32*I490/(PI()*$G$11^3)</f>
        <v>1.0983347955500011</v>
      </c>
      <c r="L490">
        <f t="shared" ref="L490:L553" si="118">16*F490/(PI()*$G$11^3)*$G$22</f>
        <v>-11.248951794941554</v>
      </c>
      <c r="M490" s="41">
        <f t="shared" ref="M490:M553" si="119">SQRT(K490^2+3*L490^2)</f>
        <v>19.514689051529167</v>
      </c>
      <c r="N490" s="5">
        <f t="shared" si="100"/>
        <v>-1.2312487547939101E-7</v>
      </c>
      <c r="O490" s="4">
        <f>SUM($N$41:N490)*0.1+$N$8</f>
        <v>-2.1541644029778952E-6</v>
      </c>
      <c r="P490" s="4">
        <f>SUM($O$41:O490)+0</f>
        <v>2.6033051509460501E-4</v>
      </c>
      <c r="Q490" s="5">
        <f t="shared" si="101"/>
        <v>-1.1724913635593968E-7</v>
      </c>
      <c r="R490" s="4">
        <f>SUM($Q$41:Q490)*0.1+$T$8</f>
        <v>-3.7929285131888097E-6</v>
      </c>
      <c r="S490" s="4">
        <f>SUM($R$41:R490)+0</f>
        <v>4.2429840838177147E-4</v>
      </c>
      <c r="T490">
        <f t="shared" ref="T490:T553" si="120">SQRT(SUMSQ(O490,R490))</f>
        <v>4.3619641196618968E-6</v>
      </c>
      <c r="U490">
        <f t="shared" ref="U490:U553" si="121">SQRT(SUMSQ(S490,P490))</f>
        <v>4.9779625997462744E-4</v>
      </c>
      <c r="W490" s="1"/>
    </row>
    <row r="491" spans="1:23" x14ac:dyDescent="0.25">
      <c r="A491" s="7"/>
      <c r="B491">
        <f t="shared" si="111"/>
        <v>45.000000000000369</v>
      </c>
      <c r="C491">
        <f t="shared" si="112"/>
        <v>0</v>
      </c>
      <c r="D491">
        <f t="shared" si="97"/>
        <v>289.372623803446</v>
      </c>
      <c r="E491" s="2">
        <f t="shared" si="98"/>
        <v>-303.87403592281589</v>
      </c>
      <c r="F491">
        <f t="shared" si="113"/>
        <v>-17362.35742820676</v>
      </c>
      <c r="G491">
        <f t="shared" si="114"/>
        <v>3038.7403592280461</v>
      </c>
      <c r="H491">
        <f t="shared" si="99"/>
        <v>2893.7262380343527</v>
      </c>
      <c r="I491" s="2">
        <f t="shared" si="115"/>
        <v>4196.1404303824056</v>
      </c>
      <c r="J491" s="41">
        <f t="shared" si="116"/>
        <v>419.61404303825611</v>
      </c>
      <c r="K491">
        <f t="shared" si="117"/>
        <v>1.0874601936138619</v>
      </c>
      <c r="L491">
        <f t="shared" si="118"/>
        <v>-11.248951794941554</v>
      </c>
      <c r="M491" s="41">
        <f t="shared" si="119"/>
        <v>19.514080022574756</v>
      </c>
      <c r="N491" s="5">
        <f t="shared" si="100"/>
        <v>-1.219058173063277E-7</v>
      </c>
      <c r="O491" s="4">
        <f>SUM($N$41:N491)*0.1+$N$8</f>
        <v>-2.1663549847085281E-6</v>
      </c>
      <c r="P491" s="4">
        <f>SUM($O$41:O491)+0</f>
        <v>2.581641601098965E-4</v>
      </c>
      <c r="Q491" s="5">
        <f t="shared" si="101"/>
        <v>-1.1608825381776201E-7</v>
      </c>
      <c r="R491" s="4">
        <f>SUM($Q$41:Q491)*0.1+$T$8</f>
        <v>-3.8045373385705854E-6</v>
      </c>
      <c r="S491" s="4">
        <f>SUM($R$41:R491)+0</f>
        <v>4.2049387104320087E-4</v>
      </c>
      <c r="T491">
        <f t="shared" si="120"/>
        <v>4.3780815753420178E-6</v>
      </c>
      <c r="U491">
        <f t="shared" si="121"/>
        <v>4.9342053985433599E-4</v>
      </c>
      <c r="W491" s="1"/>
    </row>
    <row r="492" spans="1:23" ht="30.75" customHeight="1" x14ac:dyDescent="0.25">
      <c r="A492" s="7"/>
      <c r="B492">
        <f t="shared" si="111"/>
        <v>45.100000000000371</v>
      </c>
      <c r="C492">
        <f t="shared" si="112"/>
        <v>0</v>
      </c>
      <c r="D492">
        <f t="shared" si="97"/>
        <v>289.372623803446</v>
      </c>
      <c r="E492" s="2">
        <f t="shared" si="98"/>
        <v>-303.87403592281589</v>
      </c>
      <c r="F492">
        <f t="shared" si="113"/>
        <v>-17362.35742820676</v>
      </c>
      <c r="G492">
        <f t="shared" si="114"/>
        <v>3008.3529556357644</v>
      </c>
      <c r="H492">
        <f t="shared" si="99"/>
        <v>2864.788975654008</v>
      </c>
      <c r="I492" s="2">
        <f t="shared" si="115"/>
        <v>4154.1790260785801</v>
      </c>
      <c r="J492" s="41">
        <f t="shared" si="116"/>
        <v>419.61404303825611</v>
      </c>
      <c r="K492">
        <f t="shared" si="117"/>
        <v>1.0765855916777229</v>
      </c>
      <c r="L492">
        <f t="shared" si="118"/>
        <v>-11.248951794941554</v>
      </c>
      <c r="M492" s="41">
        <f t="shared" si="119"/>
        <v>19.513477034884495</v>
      </c>
      <c r="N492" s="5">
        <f t="shared" si="100"/>
        <v>-1.2068675913326436E-7</v>
      </c>
      <c r="O492" s="4">
        <f>SUM($N$41:N492)*0.1+$N$8</f>
        <v>-2.1784236606218548E-6</v>
      </c>
      <c r="P492" s="4">
        <f>SUM($O$41:O492)+0</f>
        <v>2.5598573644927463E-4</v>
      </c>
      <c r="Q492" s="5">
        <f t="shared" si="101"/>
        <v>-1.1492737127958434E-7</v>
      </c>
      <c r="R492" s="4">
        <f>SUM($Q$41:Q492)*0.1+$T$8</f>
        <v>-3.8160300756985442E-6</v>
      </c>
      <c r="S492" s="4">
        <f>SUM($R$41:R492)+0</f>
        <v>4.166778409675023E-4</v>
      </c>
      <c r="T492">
        <f t="shared" si="120"/>
        <v>4.3940431476935858E-6</v>
      </c>
      <c r="U492">
        <f t="shared" si="121"/>
        <v>4.8902875213919334E-4</v>
      </c>
      <c r="W492" s="1"/>
    </row>
    <row r="493" spans="1:23" x14ac:dyDescent="0.25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289.372623803446</v>
      </c>
      <c r="E493" s="2">
        <f t="shared" ref="E493:E556" si="124">IF(B493&lt;18, $B$13, $B$13+$B$10 )</f>
        <v>-303.87403592281589</v>
      </c>
      <c r="F493">
        <f t="shared" si="113"/>
        <v>-17362.35742820676</v>
      </c>
      <c r="G493">
        <f t="shared" si="114"/>
        <v>2977.9655520434826</v>
      </c>
      <c r="H493">
        <f t="shared" ref="H493:H556" si="125">IF(B493&lt;$G$6,-B493*$B$12,-B493*$B$12+(-B493+$G$6)*$B$8)</f>
        <v>2835.8517132736633</v>
      </c>
      <c r="I493" s="2">
        <f t="shared" si="115"/>
        <v>4112.2176217747538</v>
      </c>
      <c r="J493" s="41">
        <f t="shared" si="116"/>
        <v>419.61404303825611</v>
      </c>
      <c r="K493">
        <f t="shared" si="117"/>
        <v>1.0657109897415837</v>
      </c>
      <c r="L493">
        <f t="shared" si="118"/>
        <v>-11.248951794941554</v>
      </c>
      <c r="M493" s="41">
        <f t="shared" si="119"/>
        <v>19.512880089018445</v>
      </c>
      <c r="N493" s="5">
        <f t="shared" ref="N493:N556" si="126">-G493/($G$18*$B$28)</f>
        <v>-1.1946770096020104E-7</v>
      </c>
      <c r="O493" s="4">
        <f>SUM($N$41:N493)*0.1+$N$8</f>
        <v>-2.1903704307178743E-6</v>
      </c>
      <c r="P493" s="4">
        <f>SUM($O$41:O493)+0</f>
        <v>2.5379536601855674E-4</v>
      </c>
      <c r="Q493" s="5">
        <f t="shared" ref="Q493:Q556" si="127">-H493/($G$18*$B$28)</f>
        <v>-1.1376648874140668E-7</v>
      </c>
      <c r="R493" s="4">
        <f>SUM($Q$41:Q493)*0.1+$T$8</f>
        <v>-3.8274067245726843E-6</v>
      </c>
      <c r="S493" s="4">
        <f>SUM($R$41:R493)+0</f>
        <v>4.1285043424292963E-4</v>
      </c>
      <c r="T493">
        <f t="shared" si="120"/>
        <v>4.4098486208788851E-6</v>
      </c>
      <c r="U493">
        <f t="shared" si="121"/>
        <v>4.8462105697861374E-4</v>
      </c>
      <c r="V493" s="115"/>
      <c r="W493" s="1"/>
    </row>
    <row r="494" spans="1:23" x14ac:dyDescent="0.25">
      <c r="A494" s="7"/>
      <c r="B494">
        <f t="shared" si="122"/>
        <v>45.300000000000374</v>
      </c>
      <c r="C494">
        <f t="shared" si="112"/>
        <v>0</v>
      </c>
      <c r="D494">
        <f t="shared" si="123"/>
        <v>289.372623803446</v>
      </c>
      <c r="E494" s="2">
        <f t="shared" si="124"/>
        <v>-303.87403592281589</v>
      </c>
      <c r="F494">
        <f t="shared" si="113"/>
        <v>-17362.35742820676</v>
      </c>
      <c r="G494">
        <f t="shared" si="114"/>
        <v>2947.5781484512008</v>
      </c>
      <c r="H494">
        <f t="shared" si="125"/>
        <v>2806.9144508933186</v>
      </c>
      <c r="I494" s="2">
        <f t="shared" si="115"/>
        <v>4070.2562174709287</v>
      </c>
      <c r="J494" s="41">
        <f t="shared" si="116"/>
        <v>419.61404303825611</v>
      </c>
      <c r="K494">
        <f t="shared" si="117"/>
        <v>1.0548363878054448</v>
      </c>
      <c r="L494">
        <f t="shared" si="118"/>
        <v>-11.248951794941554</v>
      </c>
      <c r="M494" s="41">
        <f t="shared" si="119"/>
        <v>19.512289185531127</v>
      </c>
      <c r="N494" s="5">
        <f t="shared" si="126"/>
        <v>-1.182486427871377E-7</v>
      </c>
      <c r="O494" s="4">
        <f>SUM($N$41:N494)*0.1+$N$8</f>
        <v>-2.2021952949965884E-6</v>
      </c>
      <c r="P494" s="4">
        <f>SUM($O$41:O494)+0</f>
        <v>2.5159317072356017E-4</v>
      </c>
      <c r="Q494" s="5">
        <f t="shared" si="127"/>
        <v>-1.1260560620322901E-7</v>
      </c>
      <c r="R494" s="4">
        <f>SUM($Q$41:Q494)*0.1+$T$8</f>
        <v>-3.8386672851930075E-6</v>
      </c>
      <c r="S494" s="4">
        <f>SUM($R$41:R494)+0</f>
        <v>4.0901176695773661E-4</v>
      </c>
      <c r="T494">
        <f t="shared" si="120"/>
        <v>4.4254977848504412E-6</v>
      </c>
      <c r="U494">
        <f t="shared" si="121"/>
        <v>4.8019761459697436E-4</v>
      </c>
      <c r="W494" s="1"/>
    </row>
    <row r="495" spans="1:23" x14ac:dyDescent="0.25">
      <c r="A495" s="7"/>
      <c r="B495">
        <f t="shared" si="122"/>
        <v>45.400000000000375</v>
      </c>
      <c r="C495">
        <f t="shared" si="112"/>
        <v>0</v>
      </c>
      <c r="D495">
        <f t="shared" si="123"/>
        <v>289.372623803446</v>
      </c>
      <c r="E495" s="2">
        <f t="shared" si="124"/>
        <v>-303.87403592281589</v>
      </c>
      <c r="F495">
        <f t="shared" si="113"/>
        <v>-17362.35742820676</v>
      </c>
      <c r="G495">
        <f t="shared" si="114"/>
        <v>2917.1907448589182</v>
      </c>
      <c r="H495">
        <f t="shared" si="125"/>
        <v>2777.977188512974</v>
      </c>
      <c r="I495" s="2">
        <f t="shared" si="115"/>
        <v>4028.2948131671019</v>
      </c>
      <c r="J495" s="41">
        <f t="shared" si="116"/>
        <v>419.61404303825611</v>
      </c>
      <c r="K495">
        <f t="shared" si="117"/>
        <v>1.0439617858693055</v>
      </c>
      <c r="L495">
        <f t="shared" si="118"/>
        <v>-11.248951794941554</v>
      </c>
      <c r="M495" s="41">
        <f t="shared" si="119"/>
        <v>19.511704324971511</v>
      </c>
      <c r="N495" s="5">
        <f t="shared" si="126"/>
        <v>-1.1702958461407435E-7</v>
      </c>
      <c r="O495" s="4">
        <f>SUM($N$41:N495)*0.1+$N$8</f>
        <v>-2.2138982534579958E-6</v>
      </c>
      <c r="P495" s="4">
        <f>SUM($O$41:O495)+0</f>
        <v>2.4937927247010218E-4</v>
      </c>
      <c r="Q495" s="5">
        <f t="shared" si="127"/>
        <v>-1.1144472366505134E-7</v>
      </c>
      <c r="R495" s="4">
        <f>SUM($Q$41:Q495)*0.1+$T$8</f>
        <v>-3.8498117575595137E-6</v>
      </c>
      <c r="S495" s="4">
        <f>SUM($R$41:R495)+0</f>
        <v>4.0516195520017711E-4</v>
      </c>
      <c r="T495">
        <f t="shared" si="120"/>
        <v>4.4409904351740996E-6</v>
      </c>
      <c r="U495">
        <f t="shared" si="121"/>
        <v>4.7575858529231798E-4</v>
      </c>
      <c r="W495" s="1"/>
    </row>
    <row r="496" spans="1:23" x14ac:dyDescent="0.25">
      <c r="A496" s="7"/>
      <c r="B496">
        <f t="shared" si="122"/>
        <v>45.500000000000377</v>
      </c>
      <c r="C496">
        <f t="shared" si="112"/>
        <v>0</v>
      </c>
      <c r="D496">
        <f t="shared" si="123"/>
        <v>289.372623803446</v>
      </c>
      <c r="E496" s="2">
        <f t="shared" si="124"/>
        <v>-303.87403592281589</v>
      </c>
      <c r="F496">
        <f t="shared" si="113"/>
        <v>-17362.35742820676</v>
      </c>
      <c r="G496">
        <f t="shared" si="114"/>
        <v>2886.8033412666355</v>
      </c>
      <c r="H496">
        <f t="shared" si="125"/>
        <v>2749.0399261326274</v>
      </c>
      <c r="I496" s="2">
        <f t="shared" si="115"/>
        <v>3986.3334088632741</v>
      </c>
      <c r="J496" s="41">
        <f t="shared" si="116"/>
        <v>419.61404303825611</v>
      </c>
      <c r="K496">
        <f t="shared" si="117"/>
        <v>1.0330871839331659</v>
      </c>
      <c r="L496">
        <f t="shared" si="118"/>
        <v>-11.248951794941554</v>
      </c>
      <c r="M496" s="41">
        <f t="shared" si="119"/>
        <v>19.511125507883019</v>
      </c>
      <c r="N496" s="5">
        <f t="shared" si="126"/>
        <v>-1.1581052644101098E-7</v>
      </c>
      <c r="O496" s="4">
        <f>SUM($N$41:N496)*0.1+$N$8</f>
        <v>-2.2254793061020969E-6</v>
      </c>
      <c r="P496" s="4">
        <f>SUM($O$41:O496)+0</f>
        <v>2.4715379316400009E-4</v>
      </c>
      <c r="Q496" s="5">
        <f t="shared" si="127"/>
        <v>-1.102838411268736E-7</v>
      </c>
      <c r="R496" s="4">
        <f>SUM($Q$41:Q496)*0.1+$T$8</f>
        <v>-3.8608401416721996E-6</v>
      </c>
      <c r="S496" s="4">
        <f>SUM($R$41:R496)+0</f>
        <v>4.0130111505850489E-4</v>
      </c>
      <c r="T496">
        <f t="shared" si="120"/>
        <v>4.4563263728587114E-6</v>
      </c>
      <c r="U496">
        <f t="shared" si="121"/>
        <v>4.7130412943507369E-4</v>
      </c>
      <c r="W496" s="1"/>
    </row>
    <row r="497" spans="1:23" x14ac:dyDescent="0.25">
      <c r="A497" s="7"/>
      <c r="B497">
        <f t="shared" si="122"/>
        <v>45.600000000000378</v>
      </c>
      <c r="C497">
        <f t="shared" si="112"/>
        <v>0</v>
      </c>
      <c r="D497">
        <f t="shared" si="123"/>
        <v>289.372623803446</v>
      </c>
      <c r="E497" s="2">
        <f t="shared" si="124"/>
        <v>-303.87403592281589</v>
      </c>
      <c r="F497">
        <f t="shared" si="113"/>
        <v>-17362.35742820676</v>
      </c>
      <c r="G497">
        <f t="shared" si="114"/>
        <v>2856.4159376743546</v>
      </c>
      <c r="H497">
        <f t="shared" si="125"/>
        <v>2720.1026637522828</v>
      </c>
      <c r="I497" s="2">
        <f t="shared" si="115"/>
        <v>3944.3720045594491</v>
      </c>
      <c r="J497" s="41">
        <f t="shared" si="116"/>
        <v>419.61404303825611</v>
      </c>
      <c r="K497">
        <f t="shared" si="117"/>
        <v>1.0222125819970271</v>
      </c>
      <c r="L497">
        <f t="shared" si="118"/>
        <v>-11.248951794941554</v>
      </c>
      <c r="M497" s="41">
        <f t="shared" si="119"/>
        <v>19.510552734803529</v>
      </c>
      <c r="N497" s="5">
        <f t="shared" si="126"/>
        <v>-1.1459146826794768E-7</v>
      </c>
      <c r="O497" s="4">
        <f>SUM($N$41:N497)*0.1+$N$8</f>
        <v>-2.2369384529288922E-6</v>
      </c>
      <c r="P497" s="4">
        <f>SUM($O$41:O497)+0</f>
        <v>2.449168547110712E-4</v>
      </c>
      <c r="Q497" s="5">
        <f t="shared" si="127"/>
        <v>-1.0912295858869594E-7</v>
      </c>
      <c r="R497" s="4">
        <f>SUM($Q$41:Q497)*0.1+$T$8</f>
        <v>-3.8717524375310703E-6</v>
      </c>
      <c r="S497" s="4">
        <f>SUM($R$41:R497)+0</f>
        <v>3.9742936262097381E-4</v>
      </c>
      <c r="T497">
        <f t="shared" si="120"/>
        <v>4.4715054041921596E-6</v>
      </c>
      <c r="U497">
        <f t="shared" si="121"/>
        <v>4.6683440746679914E-4</v>
      </c>
      <c r="W497" s="1"/>
    </row>
    <row r="498" spans="1:23" x14ac:dyDescent="0.25">
      <c r="A498" s="7"/>
      <c r="B498">
        <f t="shared" si="122"/>
        <v>45.700000000000379</v>
      </c>
      <c r="C498">
        <f t="shared" si="112"/>
        <v>0</v>
      </c>
      <c r="D498">
        <f t="shared" si="123"/>
        <v>289.372623803446</v>
      </c>
      <c r="E498" s="2">
        <f t="shared" si="124"/>
        <v>-303.87403592281589</v>
      </c>
      <c r="F498">
        <f t="shared" si="113"/>
        <v>-17362.35742820676</v>
      </c>
      <c r="G498">
        <f t="shared" si="114"/>
        <v>2826.0285340820719</v>
      </c>
      <c r="H498">
        <f t="shared" si="125"/>
        <v>2691.1654013719381</v>
      </c>
      <c r="I498" s="2">
        <f t="shared" si="115"/>
        <v>3902.4106002556227</v>
      </c>
      <c r="J498" s="41">
        <f>SQRT(D498*D498+E498*E498)</f>
        <v>419.61404303825611</v>
      </c>
      <c r="K498">
        <f t="shared" si="117"/>
        <v>1.0113379800608879</v>
      </c>
      <c r="L498">
        <f t="shared" si="118"/>
        <v>-11.248951794941554</v>
      </c>
      <c r="M498" s="41">
        <f t="shared" si="119"/>
        <v>19.509986006265358</v>
      </c>
      <c r="N498" s="5">
        <f t="shared" si="126"/>
        <v>-1.1337241009488431E-7</v>
      </c>
      <c r="O498" s="4">
        <f>SUM($N$41:N498)*0.1+$N$8</f>
        <v>-2.2482756939383807E-6</v>
      </c>
      <c r="P498" s="4">
        <f>SUM($O$41:O498)+0</f>
        <v>2.4266857901713283E-4</v>
      </c>
      <c r="Q498" s="5">
        <f t="shared" si="127"/>
        <v>-1.0796207605051827E-7</v>
      </c>
      <c r="R498" s="4">
        <f>SUM($Q$41:Q498)*0.1+$T$8</f>
        <v>-3.8825486451361223E-6</v>
      </c>
      <c r="S498" s="4">
        <f>SUM($R$41:R498)+0</f>
        <v>3.9354681397583768E-4</v>
      </c>
      <c r="T498">
        <f t="shared" si="120"/>
        <v>4.4865273405834098E-6</v>
      </c>
      <c r="U498">
        <f t="shared" si="121"/>
        <v>4.623495798989408E-4</v>
      </c>
      <c r="W498" s="1"/>
    </row>
    <row r="499" spans="1:23" x14ac:dyDescent="0.25">
      <c r="A499" s="7"/>
      <c r="B499">
        <f t="shared" si="122"/>
        <v>45.800000000000381</v>
      </c>
      <c r="C499">
        <f t="shared" si="112"/>
        <v>0</v>
      </c>
      <c r="D499">
        <f t="shared" si="123"/>
        <v>289.372623803446</v>
      </c>
      <c r="E499" s="2">
        <f t="shared" si="124"/>
        <v>-303.87403592281589</v>
      </c>
      <c r="F499">
        <f t="shared" si="113"/>
        <v>-17362.35742820676</v>
      </c>
      <c r="G499">
        <f t="shared" si="114"/>
        <v>2795.6411304897902</v>
      </c>
      <c r="H499">
        <f t="shared" si="125"/>
        <v>2662.2281389915934</v>
      </c>
      <c r="I499" s="2">
        <f t="shared" si="115"/>
        <v>3860.4491959517968</v>
      </c>
      <c r="J499" s="41">
        <f t="shared" si="116"/>
        <v>419.61404303825611</v>
      </c>
      <c r="K499">
        <f t="shared" si="117"/>
        <v>1.0004633781247487</v>
      </c>
      <c r="L499">
        <f t="shared" si="118"/>
        <v>-11.248951794941554</v>
      </c>
      <c r="M499" s="41">
        <f t="shared" si="119"/>
        <v>19.50942532279527</v>
      </c>
      <c r="N499" s="5">
        <f t="shared" si="126"/>
        <v>-1.1215335192182098E-7</v>
      </c>
      <c r="O499" s="4">
        <f>SUM($N$41:N499)*0.1+$N$8</f>
        <v>-2.2594910291305626E-6</v>
      </c>
      <c r="P499" s="4">
        <f>SUM($O$41:O499)+0</f>
        <v>2.4040908798800227E-4</v>
      </c>
      <c r="Q499" s="5">
        <f t="shared" si="127"/>
        <v>-1.068011935123406E-7</v>
      </c>
      <c r="R499" s="4">
        <f>SUM($Q$41:Q499)*0.1+$T$8</f>
        <v>-3.8932287644873557E-6</v>
      </c>
      <c r="S499" s="4">
        <f>SUM($R$41:R499)+0</f>
        <v>3.896535852113503E-4</v>
      </c>
      <c r="T499">
        <f t="shared" si="120"/>
        <v>4.5013919984104059E-6</v>
      </c>
      <c r="U499">
        <f t="shared" si="121"/>
        <v>4.5784980731161396E-4</v>
      </c>
      <c r="W499" s="1"/>
    </row>
    <row r="500" spans="1:23" x14ac:dyDescent="0.25">
      <c r="A500" s="7"/>
      <c r="B500">
        <f t="shared" si="122"/>
        <v>45.900000000000382</v>
      </c>
      <c r="C500">
        <f t="shared" si="112"/>
        <v>0</v>
      </c>
      <c r="D500">
        <f t="shared" si="123"/>
        <v>289.372623803446</v>
      </c>
      <c r="E500" s="2">
        <f t="shared" si="124"/>
        <v>-303.87403592281589</v>
      </c>
      <c r="F500">
        <f t="shared" si="113"/>
        <v>-17362.35742820676</v>
      </c>
      <c r="G500">
        <f t="shared" si="114"/>
        <v>2765.2537268975084</v>
      </c>
      <c r="H500">
        <f t="shared" si="125"/>
        <v>2633.2908766112487</v>
      </c>
      <c r="I500" s="2">
        <f t="shared" si="115"/>
        <v>3818.4877916479709</v>
      </c>
      <c r="J500" s="41">
        <f t="shared" si="116"/>
        <v>419.61404303825611</v>
      </c>
      <c r="K500">
        <f t="shared" si="117"/>
        <v>0.98958877618860963</v>
      </c>
      <c r="L500">
        <f t="shared" si="118"/>
        <v>-11.248951794941554</v>
      </c>
      <c r="M500" s="41">
        <f t="shared" si="119"/>
        <v>19.508870684914463</v>
      </c>
      <c r="N500" s="5">
        <f t="shared" si="126"/>
        <v>-1.1093429374875765E-7</v>
      </c>
      <c r="O500" s="4">
        <f>SUM($N$41:N500)*0.1+$N$8</f>
        <v>-2.2705844585054382E-6</v>
      </c>
      <c r="P500" s="4">
        <f>SUM($O$41:O500)+0</f>
        <v>2.3813850352949684E-4</v>
      </c>
      <c r="Q500" s="5">
        <f t="shared" si="127"/>
        <v>-1.0564031097416293E-7</v>
      </c>
      <c r="R500" s="4">
        <f>SUM($Q$41:Q500)*0.1+$T$8</f>
        <v>-3.9037927955847721E-6</v>
      </c>
      <c r="S500" s="4">
        <f>SUM($R$41:R500)+0</f>
        <v>3.8574979241576556E-4</v>
      </c>
      <c r="T500">
        <f t="shared" si="120"/>
        <v>4.5160991988735151E-6</v>
      </c>
      <c r="U500">
        <f t="shared" si="121"/>
        <v>4.5333525035240132E-4</v>
      </c>
      <c r="W500" s="1"/>
    </row>
    <row r="501" spans="1:23" x14ac:dyDescent="0.25">
      <c r="A501" s="7"/>
      <c r="B501">
        <f t="shared" si="122"/>
        <v>46.000000000000384</v>
      </c>
      <c r="C501">
        <f t="shared" si="112"/>
        <v>0</v>
      </c>
      <c r="D501">
        <f t="shared" si="123"/>
        <v>289.372623803446</v>
      </c>
      <c r="E501" s="2">
        <f t="shared" si="124"/>
        <v>-303.87403592281589</v>
      </c>
      <c r="F501">
        <f t="shared" si="113"/>
        <v>-17362.35742820676</v>
      </c>
      <c r="G501">
        <f t="shared" si="114"/>
        <v>2734.8663233052266</v>
      </c>
      <c r="H501">
        <f t="shared" si="125"/>
        <v>2604.3536142309022</v>
      </c>
      <c r="I501" s="2">
        <f t="shared" si="115"/>
        <v>3776.526387344144</v>
      </c>
      <c r="J501" s="41">
        <f t="shared" si="116"/>
        <v>419.61404303825611</v>
      </c>
      <c r="K501">
        <f t="shared" si="117"/>
        <v>0.97871417425247031</v>
      </c>
      <c r="L501">
        <f t="shared" si="118"/>
        <v>-11.248951794941554</v>
      </c>
      <c r="M501" s="41">
        <f t="shared" si="119"/>
        <v>19.508322093138588</v>
      </c>
      <c r="N501" s="5">
        <f t="shared" si="126"/>
        <v>-1.0971523557569433E-7</v>
      </c>
      <c r="O501" s="4">
        <f>SUM($N$41:N501)*0.1+$N$8</f>
        <v>-2.2815559820630079E-6</v>
      </c>
      <c r="P501" s="4">
        <f>SUM($O$41:O501)+0</f>
        <v>2.3585694754743383E-4</v>
      </c>
      <c r="Q501" s="5">
        <f t="shared" si="127"/>
        <v>-1.0447942843598519E-7</v>
      </c>
      <c r="R501" s="4">
        <f>SUM($Q$41:Q501)*0.1+$T$8</f>
        <v>-3.9142407384283716E-6</v>
      </c>
      <c r="S501" s="4">
        <f>SUM($R$41:R501)+0</f>
        <v>3.8183555167733719E-4</v>
      </c>
      <c r="T501">
        <f t="shared" si="120"/>
        <v>4.5306487678543105E-6</v>
      </c>
      <c r="U501">
        <f t="shared" si="121"/>
        <v>4.4880606973516903E-4</v>
      </c>
      <c r="W501" s="1"/>
    </row>
    <row r="502" spans="1:23" x14ac:dyDescent="0.25">
      <c r="A502" s="7"/>
      <c r="B502">
        <f t="shared" si="122"/>
        <v>46.100000000000385</v>
      </c>
      <c r="C502">
        <f t="shared" si="112"/>
        <v>0</v>
      </c>
      <c r="D502">
        <f t="shared" si="123"/>
        <v>289.372623803446</v>
      </c>
      <c r="E502" s="2">
        <f t="shared" si="124"/>
        <v>-303.87403592281589</v>
      </c>
      <c r="F502">
        <f t="shared" si="113"/>
        <v>-17362.35742820676</v>
      </c>
      <c r="G502">
        <f t="shared" si="114"/>
        <v>2704.4789197129448</v>
      </c>
      <c r="H502">
        <f t="shared" si="125"/>
        <v>2575.4163518505575</v>
      </c>
      <c r="I502" s="2">
        <f t="shared" si="115"/>
        <v>3734.5649830403181</v>
      </c>
      <c r="J502" s="41">
        <f t="shared" si="116"/>
        <v>419.61404303825611</v>
      </c>
      <c r="K502">
        <f t="shared" si="117"/>
        <v>0.96783957231633122</v>
      </c>
      <c r="L502">
        <f t="shared" si="118"/>
        <v>-11.248951794941554</v>
      </c>
      <c r="M502" s="41">
        <f t="shared" si="119"/>
        <v>19.507779547977723</v>
      </c>
      <c r="N502" s="5">
        <f t="shared" si="126"/>
        <v>-1.08496177402631E-7</v>
      </c>
      <c r="O502" s="4">
        <f>SUM($N$41:N502)*0.1+$N$8</f>
        <v>-2.2924055998032709E-6</v>
      </c>
      <c r="P502" s="4">
        <f>SUM($O$41:O502)+0</f>
        <v>2.3356454194763056E-4</v>
      </c>
      <c r="Q502" s="5">
        <f t="shared" si="127"/>
        <v>-1.0331854589780753E-7</v>
      </c>
      <c r="R502" s="4">
        <f>SUM($Q$41:Q502)*0.1+$T$8</f>
        <v>-3.9245725930181524E-6</v>
      </c>
      <c r="S502" s="4">
        <f>SUM($R$41:R502)+0</f>
        <v>3.7791097908431901E-4</v>
      </c>
      <c r="T502">
        <f t="shared" si="120"/>
        <v>4.5450405357794794E-6</v>
      </c>
      <c r="U502">
        <f t="shared" si="121"/>
        <v>4.4426242623890117E-4</v>
      </c>
      <c r="W502" s="1"/>
    </row>
    <row r="503" spans="1:23" x14ac:dyDescent="0.25">
      <c r="A503" s="7"/>
      <c r="B503">
        <f t="shared" si="122"/>
        <v>46.200000000000387</v>
      </c>
      <c r="C503">
        <f t="shared" si="112"/>
        <v>0</v>
      </c>
      <c r="D503">
        <f t="shared" si="123"/>
        <v>289.372623803446</v>
      </c>
      <c r="E503" s="2">
        <f t="shared" si="124"/>
        <v>-303.87403592281589</v>
      </c>
      <c r="F503">
        <f t="shared" si="113"/>
        <v>-17362.35742820676</v>
      </c>
      <c r="G503">
        <f t="shared" si="114"/>
        <v>2674.0915161206622</v>
      </c>
      <c r="H503">
        <f t="shared" si="125"/>
        <v>2546.4790894702128</v>
      </c>
      <c r="I503" s="2">
        <f t="shared" si="115"/>
        <v>3692.6035787364917</v>
      </c>
      <c r="J503" s="41">
        <f t="shared" si="116"/>
        <v>419.61404303825611</v>
      </c>
      <c r="K503">
        <f t="shared" si="117"/>
        <v>0.95696497038019201</v>
      </c>
      <c r="L503">
        <f t="shared" si="118"/>
        <v>-11.248951794941554</v>
      </c>
      <c r="M503" s="41">
        <f t="shared" si="119"/>
        <v>19.507243049936381</v>
      </c>
      <c r="N503" s="5">
        <f t="shared" si="126"/>
        <v>-1.0727711922956763E-7</v>
      </c>
      <c r="O503" s="4">
        <f>SUM($N$41:N503)*0.1+$N$8</f>
        <v>-2.3031333117262273E-6</v>
      </c>
      <c r="P503" s="4">
        <f>SUM($O$41:O503)+0</f>
        <v>2.3126140863590432E-4</v>
      </c>
      <c r="Q503" s="5">
        <f t="shared" si="127"/>
        <v>-1.0215766335962986E-7</v>
      </c>
      <c r="R503" s="4">
        <f>SUM($Q$41:Q503)*0.1+$T$8</f>
        <v>-3.9347883593541146E-6</v>
      </c>
      <c r="S503" s="4">
        <f>SUM($R$41:R503)+0</f>
        <v>3.7397619072496489E-4</v>
      </c>
      <c r="T503">
        <f t="shared" si="120"/>
        <v>4.5592743374896478E-6</v>
      </c>
      <c r="U503">
        <f t="shared" si="121"/>
        <v>4.397044807065514E-4</v>
      </c>
      <c r="W503" s="1"/>
    </row>
    <row r="504" spans="1:23" x14ac:dyDescent="0.25">
      <c r="A504" s="7"/>
      <c r="B504">
        <f t="shared" si="122"/>
        <v>46.300000000000388</v>
      </c>
      <c r="C504">
        <f t="shared" si="112"/>
        <v>0</v>
      </c>
      <c r="D504">
        <f t="shared" si="123"/>
        <v>289.372623803446</v>
      </c>
      <c r="E504" s="2">
        <f t="shared" si="124"/>
        <v>-303.87403592281589</v>
      </c>
      <c r="F504">
        <f t="shared" si="113"/>
        <v>-17362.35742820676</v>
      </c>
      <c r="G504">
        <f t="shared" si="114"/>
        <v>2643.7041125283795</v>
      </c>
      <c r="H504">
        <f t="shared" si="125"/>
        <v>2517.5418270898681</v>
      </c>
      <c r="I504" s="2">
        <f t="shared" si="115"/>
        <v>3650.6421744326653</v>
      </c>
      <c r="J504" s="41">
        <f t="shared" si="116"/>
        <v>419.61404303825611</v>
      </c>
      <c r="K504">
        <f t="shared" si="117"/>
        <v>0.9460903684440527</v>
      </c>
      <c r="L504">
        <f t="shared" si="118"/>
        <v>-11.248951794941554</v>
      </c>
      <c r="M504" s="41">
        <f t="shared" si="119"/>
        <v>19.506712599513509</v>
      </c>
      <c r="N504" s="5">
        <f t="shared" si="126"/>
        <v>-1.0605806105650426E-7</v>
      </c>
      <c r="O504" s="4">
        <f>SUM($N$41:N504)*0.1+$N$8</f>
        <v>-2.3137391178318781E-6</v>
      </c>
      <c r="P504" s="4">
        <f>SUM($O$41:O504)+0</f>
        <v>2.2894766951807245E-4</v>
      </c>
      <c r="Q504" s="5">
        <f t="shared" si="127"/>
        <v>-1.0099678082145219E-7</v>
      </c>
      <c r="R504" s="4">
        <f>SUM($Q$41:Q504)*0.1+$T$8</f>
        <v>-3.9448880374362599E-6</v>
      </c>
      <c r="S504" s="4">
        <f>SUM($R$41:R504)+0</f>
        <v>3.7003130268752863E-4</v>
      </c>
      <c r="T504">
        <f t="shared" si="120"/>
        <v>4.5733500121129091E-6</v>
      </c>
      <c r="U504">
        <f t="shared" si="121"/>
        <v>4.3513239404391162E-4</v>
      </c>
      <c r="W504" s="1"/>
    </row>
    <row r="505" spans="1:23" x14ac:dyDescent="0.25">
      <c r="A505" s="7"/>
      <c r="B505">
        <f t="shared" si="122"/>
        <v>46.400000000000389</v>
      </c>
      <c r="C505">
        <f t="shared" si="112"/>
        <v>0</v>
      </c>
      <c r="D505">
        <f t="shared" si="123"/>
        <v>289.372623803446</v>
      </c>
      <c r="E505" s="2">
        <f t="shared" si="124"/>
        <v>-303.87403592281589</v>
      </c>
      <c r="F505">
        <f t="shared" si="113"/>
        <v>-17362.35742820676</v>
      </c>
      <c r="G505">
        <f t="shared" si="114"/>
        <v>2613.3167089360977</v>
      </c>
      <c r="H505">
        <f t="shared" si="125"/>
        <v>2488.6045647095234</v>
      </c>
      <c r="I505" s="2">
        <f t="shared" si="115"/>
        <v>3608.6807701288394</v>
      </c>
      <c r="J505" s="41">
        <f t="shared" si="116"/>
        <v>419.61404303825611</v>
      </c>
      <c r="K505">
        <f t="shared" si="117"/>
        <v>0.9352157665079136</v>
      </c>
      <c r="L505">
        <f t="shared" si="118"/>
        <v>-11.248951794941554</v>
      </c>
      <c r="M505" s="41">
        <f t="shared" si="119"/>
        <v>19.506188197202484</v>
      </c>
      <c r="N505" s="5">
        <f t="shared" si="126"/>
        <v>-1.0483900288344094E-7</v>
      </c>
      <c r="O505" s="4">
        <f>SUM($N$41:N505)*0.1+$N$8</f>
        <v>-2.3242230181202223E-6</v>
      </c>
      <c r="P505" s="4">
        <f>SUM($O$41:O505)+0</f>
        <v>2.2662344649995223E-4</v>
      </c>
      <c r="Q505" s="5">
        <f t="shared" si="127"/>
        <v>-9.9835898283274534E-8</v>
      </c>
      <c r="R505" s="4">
        <f>SUM($Q$41:Q505)*0.1+$T$8</f>
        <v>-3.9548716272645865E-6</v>
      </c>
      <c r="S505" s="4">
        <f>SUM($R$41:R505)+0</f>
        <v>3.6607643106026404E-4</v>
      </c>
      <c r="T505">
        <f t="shared" si="120"/>
        <v>4.58726740294288E-6</v>
      </c>
      <c r="U505">
        <f t="shared" si="121"/>
        <v>4.3054632721849684E-4</v>
      </c>
      <c r="W505" s="1"/>
    </row>
    <row r="506" spans="1:23" x14ac:dyDescent="0.25">
      <c r="A506" s="7"/>
      <c r="B506">
        <f t="shared" si="122"/>
        <v>46.500000000000391</v>
      </c>
      <c r="C506">
        <f t="shared" si="112"/>
        <v>0</v>
      </c>
      <c r="D506">
        <f t="shared" si="123"/>
        <v>289.372623803446</v>
      </c>
      <c r="E506" s="2">
        <f t="shared" si="124"/>
        <v>-303.87403592281589</v>
      </c>
      <c r="F506">
        <f t="shared" si="113"/>
        <v>-17362.35742820676</v>
      </c>
      <c r="G506">
        <f t="shared" si="114"/>
        <v>2582.9293053438159</v>
      </c>
      <c r="H506">
        <f t="shared" si="125"/>
        <v>2459.6673023291787</v>
      </c>
      <c r="I506" s="2">
        <f t="shared" si="115"/>
        <v>3566.7193658250139</v>
      </c>
      <c r="J506" s="41">
        <f t="shared" si="116"/>
        <v>419.61404303825611</v>
      </c>
      <c r="K506">
        <f t="shared" si="117"/>
        <v>0.92434116457177462</v>
      </c>
      <c r="L506">
        <f t="shared" si="118"/>
        <v>-11.248951794941554</v>
      </c>
      <c r="M506" s="41">
        <f t="shared" si="119"/>
        <v>19.505669843491106</v>
      </c>
      <c r="N506" s="5">
        <f t="shared" si="126"/>
        <v>-1.0361994471037761E-7</v>
      </c>
      <c r="O506" s="4">
        <f>SUM($N$41:N506)*0.1+$N$8</f>
        <v>-2.3345850125912598E-6</v>
      </c>
      <c r="P506" s="4">
        <f>SUM($O$41:O506)+0</f>
        <v>2.2428886148736097E-4</v>
      </c>
      <c r="Q506" s="5">
        <f t="shared" si="127"/>
        <v>-9.8675015745096863E-8</v>
      </c>
      <c r="R506" s="4">
        <f>SUM($Q$41:Q506)*0.1+$T$8</f>
        <v>-3.9647391288390962E-6</v>
      </c>
      <c r="S506" s="4">
        <f>SUM($R$41:R506)+0</f>
        <v>3.6211169193142495E-4</v>
      </c>
      <c r="T506">
        <f t="shared" si="120"/>
        <v>4.6010263573211062E-6</v>
      </c>
      <c r="U506">
        <f t="shared" si="121"/>
        <v>4.2594644125844717E-4</v>
      </c>
      <c r="W506" s="1"/>
    </row>
    <row r="507" spans="1:23" x14ac:dyDescent="0.25">
      <c r="A507" s="7"/>
      <c r="B507">
        <f t="shared" si="122"/>
        <v>46.600000000000392</v>
      </c>
      <c r="C507">
        <f t="shared" si="112"/>
        <v>0</v>
      </c>
      <c r="D507">
        <f t="shared" si="123"/>
        <v>289.372623803446</v>
      </c>
      <c r="E507" s="2">
        <f t="shared" si="124"/>
        <v>-303.87403592281589</v>
      </c>
      <c r="F507">
        <f t="shared" si="113"/>
        <v>-17362.35742820676</v>
      </c>
      <c r="G507">
        <f t="shared" si="114"/>
        <v>2552.5419017515342</v>
      </c>
      <c r="H507">
        <f t="shared" si="125"/>
        <v>2430.7300399488322</v>
      </c>
      <c r="I507" s="2">
        <f t="shared" si="115"/>
        <v>3524.7579615211866</v>
      </c>
      <c r="J507" s="41">
        <f t="shared" si="116"/>
        <v>419.61404303825611</v>
      </c>
      <c r="K507">
        <f t="shared" si="117"/>
        <v>0.91346656263563519</v>
      </c>
      <c r="L507">
        <f t="shared" si="118"/>
        <v>-11.248951794941554</v>
      </c>
      <c r="M507" s="41">
        <f t="shared" si="119"/>
        <v>19.505157538861607</v>
      </c>
      <c r="N507" s="5">
        <f t="shared" si="126"/>
        <v>-1.0240088653731428E-7</v>
      </c>
      <c r="O507" s="4">
        <f>SUM($N$41:N507)*0.1+$N$8</f>
        <v>-2.344825101244991E-6</v>
      </c>
      <c r="P507" s="4">
        <f>SUM($O$41:O507)+0</f>
        <v>2.2194403638611598E-4</v>
      </c>
      <c r="Q507" s="5">
        <f t="shared" si="127"/>
        <v>-9.7514133206919126E-8</v>
      </c>
      <c r="R507" s="4">
        <f>SUM($Q$41:Q507)*0.1+$T$8</f>
        <v>-3.974490542159789E-6</v>
      </c>
      <c r="S507" s="4">
        <f>SUM($R$41:R507)+0</f>
        <v>3.5813720138926514E-4</v>
      </c>
      <c r="T507">
        <f t="shared" si="120"/>
        <v>4.6146267265236303E-6</v>
      </c>
      <c r="U507">
        <f t="shared" si="121"/>
        <v>4.2133289725144492E-4</v>
      </c>
      <c r="W507" s="1"/>
    </row>
    <row r="508" spans="1:23" x14ac:dyDescent="0.25">
      <c r="A508" s="7"/>
      <c r="B508">
        <f t="shared" si="122"/>
        <v>46.700000000000394</v>
      </c>
      <c r="C508">
        <f t="shared" si="112"/>
        <v>0</v>
      </c>
      <c r="D508">
        <f t="shared" si="123"/>
        <v>289.372623803446</v>
      </c>
      <c r="E508" s="2">
        <f t="shared" si="124"/>
        <v>-303.87403592281589</v>
      </c>
      <c r="F508">
        <f t="shared" si="113"/>
        <v>-17362.35742820676</v>
      </c>
      <c r="G508">
        <f t="shared" si="114"/>
        <v>2522.1544981592524</v>
      </c>
      <c r="H508">
        <f t="shared" si="125"/>
        <v>2401.7927775684875</v>
      </c>
      <c r="I508" s="2">
        <f t="shared" si="115"/>
        <v>3482.7965572173607</v>
      </c>
      <c r="J508" s="41">
        <f t="shared" si="116"/>
        <v>419.61404303825611</v>
      </c>
      <c r="K508">
        <f t="shared" si="117"/>
        <v>0.9025919606994961</v>
      </c>
      <c r="L508">
        <f t="shared" si="118"/>
        <v>-11.248951794941554</v>
      </c>
      <c r="M508" s="41">
        <f t="shared" si="119"/>
        <v>19.50465128379064</v>
      </c>
      <c r="N508" s="5">
        <f t="shared" si="126"/>
        <v>-1.0118182836425095E-7</v>
      </c>
      <c r="O508" s="4">
        <f>SUM($N$41:N508)*0.1+$N$8</f>
        <v>-2.3549432840814164E-6</v>
      </c>
      <c r="P508" s="4">
        <f>SUM($O$41:O508)+0</f>
        <v>2.1958909310203456E-4</v>
      </c>
      <c r="Q508" s="5">
        <f t="shared" si="127"/>
        <v>-9.6353250668741455E-8</v>
      </c>
      <c r="R508" s="4">
        <f>SUM($Q$41:Q508)*0.1+$T$8</f>
        <v>-3.9841258672266631E-6</v>
      </c>
      <c r="S508" s="4">
        <f>SUM($R$41:R508)+0</f>
        <v>3.541530755220385E-4</v>
      </c>
      <c r="T508">
        <f t="shared" si="120"/>
        <v>4.6280683656515684E-6</v>
      </c>
      <c r="U508">
        <f t="shared" si="121"/>
        <v>4.1670585634364765E-4</v>
      </c>
      <c r="W508" s="1"/>
    </row>
    <row r="509" spans="1:23" x14ac:dyDescent="0.25">
      <c r="A509" s="7"/>
      <c r="B509">
        <f t="shared" si="122"/>
        <v>46.800000000000395</v>
      </c>
      <c r="C509">
        <f t="shared" si="112"/>
        <v>0</v>
      </c>
      <c r="D509">
        <f t="shared" si="123"/>
        <v>289.372623803446</v>
      </c>
      <c r="E509" s="2">
        <f t="shared" si="124"/>
        <v>-303.87403592281589</v>
      </c>
      <c r="F509">
        <f t="shared" si="113"/>
        <v>-17362.35742820676</v>
      </c>
      <c r="G509">
        <f t="shared" si="114"/>
        <v>2491.7670945669697</v>
      </c>
      <c r="H509">
        <f t="shared" si="125"/>
        <v>2372.8555151881428</v>
      </c>
      <c r="I509" s="2">
        <f t="shared" si="115"/>
        <v>3440.8351529135339</v>
      </c>
      <c r="J509" s="41">
        <f t="shared" si="116"/>
        <v>419.61404303825611</v>
      </c>
      <c r="K509">
        <f t="shared" si="117"/>
        <v>0.89171735876335678</v>
      </c>
      <c r="L509">
        <f t="shared" si="118"/>
        <v>-11.248951794941554</v>
      </c>
      <c r="M509" s="41">
        <f t="shared" si="119"/>
        <v>19.50415107874927</v>
      </c>
      <c r="N509" s="5">
        <f t="shared" si="126"/>
        <v>-9.9962770191187584E-8</v>
      </c>
      <c r="O509" s="4">
        <f>SUM($N$41:N509)*0.1+$N$8</f>
        <v>-2.364939561100535E-6</v>
      </c>
      <c r="P509" s="4">
        <f>SUM($O$41:O509)+0</f>
        <v>2.1722415354093403E-4</v>
      </c>
      <c r="Q509" s="5">
        <f t="shared" si="127"/>
        <v>-9.5192368130563784E-8</v>
      </c>
      <c r="R509" s="4">
        <f>SUM($Q$41:Q509)*0.1+$T$8</f>
        <v>-3.9936451040397185E-6</v>
      </c>
      <c r="S509" s="4">
        <f>SUM($R$41:R509)+0</f>
        <v>3.5015943041799877E-4</v>
      </c>
      <c r="T509">
        <f t="shared" si="120"/>
        <v>4.6413511335255389E-6</v>
      </c>
      <c r="U509">
        <f t="shared" si="121"/>
        <v>4.1206547973863644E-4</v>
      </c>
      <c r="W509" s="1"/>
    </row>
    <row r="510" spans="1:23" x14ac:dyDescent="0.25">
      <c r="A510" s="7"/>
      <c r="B510">
        <f t="shared" si="122"/>
        <v>46.900000000000396</v>
      </c>
      <c r="C510">
        <f t="shared" si="112"/>
        <v>0</v>
      </c>
      <c r="D510">
        <f t="shared" si="123"/>
        <v>289.372623803446</v>
      </c>
      <c r="E510" s="2">
        <f t="shared" si="124"/>
        <v>-303.87403592281589</v>
      </c>
      <c r="F510">
        <f t="shared" si="113"/>
        <v>-17362.35742820676</v>
      </c>
      <c r="G510">
        <f t="shared" si="114"/>
        <v>2461.3796909746889</v>
      </c>
      <c r="H510">
        <f t="shared" si="125"/>
        <v>2343.9182528077981</v>
      </c>
      <c r="I510" s="2">
        <f t="shared" si="115"/>
        <v>3398.8737486097093</v>
      </c>
      <c r="J510" s="41">
        <f t="shared" si="116"/>
        <v>419.61404303825611</v>
      </c>
      <c r="K510">
        <f t="shared" si="117"/>
        <v>0.88084275682721802</v>
      </c>
      <c r="L510">
        <f t="shared" si="118"/>
        <v>-11.248951794941554</v>
      </c>
      <c r="M510" s="41">
        <f t="shared" si="119"/>
        <v>19.503656924202996</v>
      </c>
      <c r="N510" s="5">
        <f t="shared" si="126"/>
        <v>-9.8743712018124283E-8</v>
      </c>
      <c r="O510" s="4">
        <f>SUM($N$41:N510)*0.1+$N$8</f>
        <v>-2.3748139323023474E-6</v>
      </c>
      <c r="P510" s="4">
        <f>SUM($O$41:O510)+0</f>
        <v>2.1484933960863169E-4</v>
      </c>
      <c r="Q510" s="5">
        <f t="shared" si="127"/>
        <v>-9.4031485592386126E-8</v>
      </c>
      <c r="R510" s="4">
        <f>SUM($Q$41:Q510)*0.1+$T$8</f>
        <v>-4.0030482525989571E-6</v>
      </c>
      <c r="S510" s="4">
        <f>SUM($R$41:R510)+0</f>
        <v>3.4615638216539983E-4</v>
      </c>
      <c r="T510">
        <f t="shared" si="120"/>
        <v>4.6544748925837921E-6</v>
      </c>
      <c r="U510">
        <f t="shared" si="121"/>
        <v>4.0741192869637912E-4</v>
      </c>
      <c r="W510" s="1"/>
    </row>
    <row r="511" spans="1:23" x14ac:dyDescent="0.25">
      <c r="A511" s="7"/>
      <c r="B511">
        <f t="shared" si="122"/>
        <v>47.000000000000398</v>
      </c>
      <c r="C511">
        <f t="shared" si="112"/>
        <v>0</v>
      </c>
      <c r="D511">
        <f t="shared" si="123"/>
        <v>289.372623803446</v>
      </c>
      <c r="E511" s="2">
        <f t="shared" si="124"/>
        <v>-303.87403592281589</v>
      </c>
      <c r="F511">
        <f t="shared" si="113"/>
        <v>-17362.35742820676</v>
      </c>
      <c r="G511">
        <f t="shared" si="114"/>
        <v>2430.9922873824062</v>
      </c>
      <c r="H511">
        <f t="shared" si="125"/>
        <v>2314.9809904274534</v>
      </c>
      <c r="I511" s="2">
        <f t="shared" si="115"/>
        <v>3356.9123443058825</v>
      </c>
      <c r="J511" s="41">
        <f t="shared" si="116"/>
        <v>419.61404303825611</v>
      </c>
      <c r="K511">
        <f t="shared" si="117"/>
        <v>0.8699681548910787</v>
      </c>
      <c r="L511">
        <f t="shared" si="118"/>
        <v>-11.248951794941554</v>
      </c>
      <c r="M511" s="41">
        <f t="shared" si="119"/>
        <v>19.503168820611716</v>
      </c>
      <c r="N511" s="5">
        <f t="shared" si="126"/>
        <v>-9.7524653845060916E-8</v>
      </c>
      <c r="O511" s="4">
        <f>SUM($N$41:N511)*0.1+$N$8</f>
        <v>-2.3845663976868535E-6</v>
      </c>
      <c r="P511" s="4">
        <f>SUM($O$41:O511)+0</f>
        <v>2.1246477321094483E-4</v>
      </c>
      <c r="Q511" s="5">
        <f t="shared" si="127"/>
        <v>-9.2870603054208455E-8</v>
      </c>
      <c r="R511" s="4">
        <f>SUM($Q$41:Q511)*0.1+$T$8</f>
        <v>-4.0123353129043786E-6</v>
      </c>
      <c r="S511" s="4">
        <f>SUM($R$41:R511)+0</f>
        <v>3.4214404685249547E-4</v>
      </c>
      <c r="T511">
        <f t="shared" si="120"/>
        <v>4.6674395087838826E-6</v>
      </c>
      <c r="U511">
        <f t="shared" si="121"/>
        <v>4.0274536453220768E-4</v>
      </c>
      <c r="W511" s="1"/>
    </row>
    <row r="512" spans="1:23" x14ac:dyDescent="0.25">
      <c r="A512" s="7"/>
      <c r="B512">
        <f t="shared" si="122"/>
        <v>47.100000000000399</v>
      </c>
      <c r="C512">
        <f t="shared" si="112"/>
        <v>0</v>
      </c>
      <c r="D512">
        <f t="shared" si="123"/>
        <v>289.372623803446</v>
      </c>
      <c r="E512" s="2">
        <f t="shared" si="124"/>
        <v>-303.87403592281589</v>
      </c>
      <c r="F512">
        <f t="shared" si="113"/>
        <v>-17362.35742820676</v>
      </c>
      <c r="G512">
        <f t="shared" si="114"/>
        <v>2400.6048837901235</v>
      </c>
      <c r="H512">
        <f t="shared" si="125"/>
        <v>2286.0437280471087</v>
      </c>
      <c r="I512" s="2">
        <f t="shared" si="115"/>
        <v>3314.9509400020561</v>
      </c>
      <c r="J512" s="41">
        <f t="shared" si="116"/>
        <v>419.61404303825611</v>
      </c>
      <c r="K512">
        <f t="shared" si="117"/>
        <v>0.85909355295493939</v>
      </c>
      <c r="L512">
        <f t="shared" si="118"/>
        <v>-11.248951794941554</v>
      </c>
      <c r="M512" s="41">
        <f t="shared" si="119"/>
        <v>19.502686768429758</v>
      </c>
      <c r="N512" s="5">
        <f t="shared" si="126"/>
        <v>-9.6305595671997561E-8</v>
      </c>
      <c r="O512" s="4">
        <f>SUM($N$41:N512)*0.1+$N$8</f>
        <v>-2.3941969572540533E-6</v>
      </c>
      <c r="P512" s="4">
        <f>SUM($O$41:O512)+0</f>
        <v>2.1007057625369079E-4</v>
      </c>
      <c r="Q512" s="5">
        <f t="shared" si="127"/>
        <v>-9.1709720516030784E-8</v>
      </c>
      <c r="R512" s="4">
        <f>SUM($Q$41:Q512)*0.1+$T$8</f>
        <v>-4.0215062849559816E-6</v>
      </c>
      <c r="S512" s="4">
        <f>SUM($R$41:R512)+0</f>
        <v>3.3812254056753952E-4</v>
      </c>
      <c r="T512">
        <f t="shared" si="120"/>
        <v>4.6802448515077741E-6</v>
      </c>
      <c r="U512">
        <f t="shared" si="121"/>
        <v>3.9806594861581054E-4</v>
      </c>
      <c r="W512" s="1"/>
    </row>
    <row r="513" spans="1:23" x14ac:dyDescent="0.25">
      <c r="A513" s="7"/>
      <c r="B513">
        <f t="shared" si="122"/>
        <v>47.200000000000401</v>
      </c>
      <c r="C513">
        <f t="shared" si="112"/>
        <v>0</v>
      </c>
      <c r="D513">
        <f t="shared" si="123"/>
        <v>289.372623803446</v>
      </c>
      <c r="E513" s="2">
        <f t="shared" si="124"/>
        <v>-303.87403592281589</v>
      </c>
      <c r="F513">
        <f t="shared" si="113"/>
        <v>-17362.35742820676</v>
      </c>
      <c r="G513">
        <f t="shared" si="114"/>
        <v>2370.2174801978417</v>
      </c>
      <c r="H513">
        <f t="shared" si="125"/>
        <v>2257.1064656667622</v>
      </c>
      <c r="I513" s="2">
        <f t="shared" si="115"/>
        <v>3272.9895356982288</v>
      </c>
      <c r="J513" s="41">
        <f t="shared" si="116"/>
        <v>419.61404303825611</v>
      </c>
      <c r="K513">
        <f t="shared" si="117"/>
        <v>0.84821895101879996</v>
      </c>
      <c r="L513">
        <f t="shared" si="118"/>
        <v>-11.248951794941554</v>
      </c>
      <c r="M513" s="41">
        <f t="shared" si="119"/>
        <v>19.502210768105854</v>
      </c>
      <c r="N513" s="5">
        <f t="shared" si="126"/>
        <v>-9.508653749893422E-8</v>
      </c>
      <c r="O513" s="4">
        <f>SUM($N$41:N513)*0.1+$N$8</f>
        <v>-2.4037056110039468E-6</v>
      </c>
      <c r="P513" s="4">
        <f>SUM($O$41:O513)+0</f>
        <v>2.0766687064268684E-4</v>
      </c>
      <c r="Q513" s="5">
        <f t="shared" si="127"/>
        <v>-9.0548837977853047E-8</v>
      </c>
      <c r="R513" s="4">
        <f>SUM($Q$41:Q513)*0.1+$T$8</f>
        <v>-4.0305611687537676E-6</v>
      </c>
      <c r="S513" s="4">
        <f>SUM($R$41:R513)+0</f>
        <v>3.3409197939878577E-4</v>
      </c>
      <c r="T513">
        <f t="shared" si="120"/>
        <v>4.6928907934702248E-6</v>
      </c>
      <c r="U513">
        <f t="shared" si="121"/>
        <v>3.9337384237023832E-4</v>
      </c>
      <c r="W513" s="1"/>
    </row>
    <row r="514" spans="1:23" x14ac:dyDescent="0.25">
      <c r="A514" s="7"/>
      <c r="B514">
        <f t="shared" si="122"/>
        <v>47.300000000000402</v>
      </c>
      <c r="C514">
        <f t="shared" si="112"/>
        <v>0</v>
      </c>
      <c r="D514">
        <f t="shared" si="123"/>
        <v>289.372623803446</v>
      </c>
      <c r="E514" s="2">
        <f t="shared" si="124"/>
        <v>-303.87403592281589</v>
      </c>
      <c r="F514">
        <f t="shared" si="113"/>
        <v>-17362.35742820676</v>
      </c>
      <c r="G514">
        <f t="shared" si="114"/>
        <v>2339.83007660556</v>
      </c>
      <c r="H514">
        <f t="shared" si="125"/>
        <v>2228.1692032864175</v>
      </c>
      <c r="I514" s="2">
        <f t="shared" si="115"/>
        <v>3231.0281313944033</v>
      </c>
      <c r="J514" s="41">
        <f t="shared" si="116"/>
        <v>419.61404303825611</v>
      </c>
      <c r="K514">
        <f t="shared" si="117"/>
        <v>0.83734434908266098</v>
      </c>
      <c r="L514">
        <f t="shared" si="118"/>
        <v>-11.248951794941554</v>
      </c>
      <c r="M514" s="41">
        <f t="shared" si="119"/>
        <v>19.501740820083143</v>
      </c>
      <c r="N514" s="5">
        <f t="shared" si="126"/>
        <v>-9.3867479325870893E-8</v>
      </c>
      <c r="O514" s="4">
        <f>SUM($N$41:N514)*0.1+$N$8</f>
        <v>-2.4130923589365341E-6</v>
      </c>
      <c r="P514" s="4">
        <f>SUM($O$41:O514)+0</f>
        <v>2.0525377828375029E-4</v>
      </c>
      <c r="Q514" s="5">
        <f t="shared" si="127"/>
        <v>-8.9387955439675376E-8</v>
      </c>
      <c r="R514" s="4">
        <f>SUM($Q$41:Q514)*0.1+$T$8</f>
        <v>-4.0394999642977349E-6</v>
      </c>
      <c r="S514" s="4">
        <f>SUM($R$41:R514)+0</f>
        <v>3.3005247943448804E-4</v>
      </c>
      <c r="T514">
        <f t="shared" si="120"/>
        <v>4.7053772106303331E-6</v>
      </c>
      <c r="U514">
        <f t="shared" si="121"/>
        <v>3.8866920727092348E-4</v>
      </c>
      <c r="W514" s="1"/>
    </row>
    <row r="515" spans="1:23" x14ac:dyDescent="0.25">
      <c r="A515" s="7"/>
      <c r="B515">
        <f t="shared" si="122"/>
        <v>47.400000000000404</v>
      </c>
      <c r="C515">
        <f t="shared" si="112"/>
        <v>0</v>
      </c>
      <c r="D515">
        <f t="shared" si="123"/>
        <v>289.372623803446</v>
      </c>
      <c r="E515" s="2">
        <f t="shared" si="124"/>
        <v>-303.87403592281589</v>
      </c>
      <c r="F515">
        <f t="shared" si="113"/>
        <v>-17362.35742820676</v>
      </c>
      <c r="G515">
        <f t="shared" si="114"/>
        <v>2309.4426730132782</v>
      </c>
      <c r="H515">
        <f t="shared" si="125"/>
        <v>2199.2319409060729</v>
      </c>
      <c r="I515" s="2">
        <f t="shared" si="115"/>
        <v>3189.0667270905774</v>
      </c>
      <c r="J515" s="41">
        <f t="shared" si="116"/>
        <v>419.61404303825611</v>
      </c>
      <c r="K515">
        <f t="shared" si="117"/>
        <v>0.82646974714652188</v>
      </c>
      <c r="L515">
        <f t="shared" si="118"/>
        <v>-11.248951794941554</v>
      </c>
      <c r="M515" s="41">
        <f t="shared" si="119"/>
        <v>19.501276924799178</v>
      </c>
      <c r="N515" s="5">
        <f t="shared" si="126"/>
        <v>-9.2648421152807565E-8</v>
      </c>
      <c r="O515" s="4">
        <f>SUM($N$41:N515)*0.1+$N$8</f>
        <v>-2.4223572010518151E-6</v>
      </c>
      <c r="P515" s="4">
        <f>SUM($O$41:O515)+0</f>
        <v>2.0283142108269849E-4</v>
      </c>
      <c r="Q515" s="5">
        <f t="shared" si="127"/>
        <v>-8.8227072901497718E-8</v>
      </c>
      <c r="R515" s="4">
        <f>SUM($Q$41:Q515)*0.1+$T$8</f>
        <v>-4.0483226715878837E-6</v>
      </c>
      <c r="S515" s="4">
        <f>SUM($R$41:R515)+0</f>
        <v>3.2600415676290015E-4</v>
      </c>
      <c r="T515">
        <f t="shared" si="120"/>
        <v>4.7177039821061307E-6</v>
      </c>
      <c r="U515">
        <f t="shared" si="121"/>
        <v>3.8395220484471309E-4</v>
      </c>
      <c r="W515" s="1"/>
    </row>
    <row r="516" spans="1:23" x14ac:dyDescent="0.25">
      <c r="A516" s="7"/>
      <c r="B516">
        <f t="shared" si="122"/>
        <v>47.500000000000405</v>
      </c>
      <c r="C516">
        <f t="shared" si="112"/>
        <v>0</v>
      </c>
      <c r="D516">
        <f t="shared" si="123"/>
        <v>289.372623803446</v>
      </c>
      <c r="E516" s="2">
        <f t="shared" si="124"/>
        <v>-303.87403592281589</v>
      </c>
      <c r="F516">
        <f t="shared" si="113"/>
        <v>-17362.35742820676</v>
      </c>
      <c r="G516">
        <f t="shared" si="114"/>
        <v>2279.0552694209964</v>
      </c>
      <c r="H516">
        <f t="shared" si="125"/>
        <v>2170.2946785257282</v>
      </c>
      <c r="I516" s="2">
        <f t="shared" si="115"/>
        <v>3147.1053227867515</v>
      </c>
      <c r="J516" s="41">
        <f t="shared" si="116"/>
        <v>419.61404303825611</v>
      </c>
      <c r="K516">
        <f t="shared" si="117"/>
        <v>0.81559514521038279</v>
      </c>
      <c r="L516">
        <f t="shared" si="118"/>
        <v>-11.248951794941554</v>
      </c>
      <c r="M516" s="41">
        <f t="shared" si="119"/>
        <v>19.500819082685918</v>
      </c>
      <c r="N516" s="5">
        <f t="shared" si="126"/>
        <v>-9.1429362979744237E-8</v>
      </c>
      <c r="O516" s="4">
        <f>SUM($N$41:N516)*0.1+$N$8</f>
        <v>-2.4315001373497894E-6</v>
      </c>
      <c r="P516" s="4">
        <f>SUM($O$41:O516)+0</f>
        <v>2.0039992094534871E-4</v>
      </c>
      <c r="Q516" s="5">
        <f t="shared" si="127"/>
        <v>-8.7066190363320047E-8</v>
      </c>
      <c r="R516" s="4">
        <f>SUM($Q$41:Q516)*0.1+$T$8</f>
        <v>-4.0570292906242154E-6</v>
      </c>
      <c r="S516" s="4">
        <f>SUM($R$41:R516)+0</f>
        <v>3.2194712747227595E-4</v>
      </c>
      <c r="T516">
        <f t="shared" si="120"/>
        <v>4.7298709900921049E-6</v>
      </c>
      <c r="U516">
        <f t="shared" si="121"/>
        <v>3.7922299666891501E-4</v>
      </c>
      <c r="W516" s="1"/>
    </row>
    <row r="517" spans="1:23" x14ac:dyDescent="0.25">
      <c r="A517" s="7"/>
      <c r="B517">
        <f t="shared" si="122"/>
        <v>47.600000000000406</v>
      </c>
      <c r="C517">
        <f t="shared" si="112"/>
        <v>0</v>
      </c>
      <c r="D517">
        <f t="shared" si="123"/>
        <v>289.372623803446</v>
      </c>
      <c r="E517" s="2">
        <f t="shared" si="124"/>
        <v>-303.87403592281589</v>
      </c>
      <c r="F517">
        <f t="shared" si="113"/>
        <v>-17362.35742820676</v>
      </c>
      <c r="G517">
        <f t="shared" si="114"/>
        <v>2248.6678658287137</v>
      </c>
      <c r="H517">
        <f t="shared" si="125"/>
        <v>2141.3574161453835</v>
      </c>
      <c r="I517" s="2">
        <f t="shared" si="115"/>
        <v>3105.1439184829251</v>
      </c>
      <c r="J517" s="41">
        <f t="shared" si="116"/>
        <v>419.61404303825611</v>
      </c>
      <c r="K517">
        <f t="shared" si="117"/>
        <v>0.80472054327424358</v>
      </c>
      <c r="L517">
        <f t="shared" si="118"/>
        <v>-11.248951794941554</v>
      </c>
      <c r="M517" s="41">
        <f t="shared" si="119"/>
        <v>19.50036729416972</v>
      </c>
      <c r="N517" s="5">
        <f t="shared" si="126"/>
        <v>-9.0210304806680869E-8</v>
      </c>
      <c r="O517" s="4">
        <f>SUM($N$41:N517)*0.1+$N$8</f>
        <v>-2.4405211678304573E-6</v>
      </c>
      <c r="P517" s="4">
        <f>SUM($O$41:O517)+0</f>
        <v>1.9795939977751827E-4</v>
      </c>
      <c r="Q517" s="5">
        <f t="shared" si="127"/>
        <v>-8.5905307825142376E-8</v>
      </c>
      <c r="R517" s="4">
        <f>SUM($Q$41:Q517)*0.1+$T$8</f>
        <v>-4.0656198214067303E-6</v>
      </c>
      <c r="S517" s="4">
        <f>SUM($R$41:R517)+0</f>
        <v>3.1788150765086921E-4</v>
      </c>
      <c r="T517">
        <f t="shared" si="120"/>
        <v>4.741878119779528E-6</v>
      </c>
      <c r="U517">
        <f t="shared" si="121"/>
        <v>3.7448174437035634E-4</v>
      </c>
      <c r="W517" s="1"/>
    </row>
    <row r="518" spans="1:23" x14ac:dyDescent="0.25">
      <c r="A518" s="7"/>
      <c r="B518">
        <f t="shared" si="122"/>
        <v>47.700000000000408</v>
      </c>
      <c r="C518">
        <f t="shared" si="112"/>
        <v>0</v>
      </c>
      <c r="D518">
        <f t="shared" si="123"/>
        <v>289.372623803446</v>
      </c>
      <c r="E518" s="2">
        <f t="shared" si="124"/>
        <v>-303.87403592281589</v>
      </c>
      <c r="F518">
        <f t="shared" si="113"/>
        <v>-17362.35742820676</v>
      </c>
      <c r="G518">
        <f t="shared" si="114"/>
        <v>2218.280462236431</v>
      </c>
      <c r="H518">
        <f t="shared" si="125"/>
        <v>2112.420153765037</v>
      </c>
      <c r="I518" s="2">
        <f t="shared" si="115"/>
        <v>3063.1825141790973</v>
      </c>
      <c r="J518" s="41">
        <f t="shared" si="116"/>
        <v>419.61404303825611</v>
      </c>
      <c r="K518">
        <f t="shared" si="117"/>
        <v>0.79384594133810393</v>
      </c>
      <c r="L518">
        <f t="shared" si="118"/>
        <v>-11.248951794941554</v>
      </c>
      <c r="M518" s="41">
        <f t="shared" si="119"/>
        <v>19.499921559671346</v>
      </c>
      <c r="N518" s="5">
        <f t="shared" si="126"/>
        <v>-8.8991246633617502E-8</v>
      </c>
      <c r="O518" s="4">
        <f>SUM($N$41:N518)*0.1+$N$8</f>
        <v>-2.4494202924938191E-6</v>
      </c>
      <c r="P518" s="4">
        <f>SUM($O$41:O518)+0</f>
        <v>1.9550997948502443E-4</v>
      </c>
      <c r="Q518" s="5">
        <f t="shared" si="127"/>
        <v>-8.4744425286964639E-8</v>
      </c>
      <c r="R518" s="4">
        <f>SUM($Q$41:Q518)*0.1+$T$8</f>
        <v>-4.0740942639354282E-6</v>
      </c>
      <c r="S518" s="4">
        <f>SUM($R$41:R518)+0</f>
        <v>3.1380741338693377E-4</v>
      </c>
      <c r="T518">
        <f t="shared" si="120"/>
        <v>4.7537252592795117E-6</v>
      </c>
      <c r="U518">
        <f t="shared" si="121"/>
        <v>3.6972860962445497E-4</v>
      </c>
      <c r="W518" s="1"/>
    </row>
    <row r="519" spans="1:23" x14ac:dyDescent="0.25">
      <c r="A519" s="7"/>
      <c r="B519">
        <f t="shared" si="122"/>
        <v>47.800000000000409</v>
      </c>
      <c r="C519">
        <f t="shared" si="112"/>
        <v>0</v>
      </c>
      <c r="D519">
        <f t="shared" si="123"/>
        <v>289.372623803446</v>
      </c>
      <c r="E519" s="2">
        <f t="shared" si="124"/>
        <v>-303.87403592281589</v>
      </c>
      <c r="F519">
        <f t="shared" si="113"/>
        <v>-17362.35742820676</v>
      </c>
      <c r="G519">
        <f t="shared" si="114"/>
        <v>2187.8930586441502</v>
      </c>
      <c r="H519">
        <f t="shared" si="125"/>
        <v>2083.4828913846923</v>
      </c>
      <c r="I519" s="2">
        <f t="shared" si="115"/>
        <v>3021.2211098752723</v>
      </c>
      <c r="J519" s="41">
        <f t="shared" si="116"/>
        <v>419.61404303825611</v>
      </c>
      <c r="K519">
        <f t="shared" si="117"/>
        <v>0.78297133940196506</v>
      </c>
      <c r="L519">
        <f t="shared" si="118"/>
        <v>-11.248951794941554</v>
      </c>
      <c r="M519" s="41">
        <f t="shared" si="119"/>
        <v>19.499481879605966</v>
      </c>
      <c r="N519" s="5">
        <f t="shared" si="126"/>
        <v>-8.7772188460554214E-8</v>
      </c>
      <c r="O519" s="4">
        <f>SUM($N$41:N519)*0.1+$N$8</f>
        <v>-2.4581975113398745E-6</v>
      </c>
      <c r="P519" s="4">
        <f>SUM($O$41:O519)+0</f>
        <v>1.9305178197368455E-4</v>
      </c>
      <c r="Q519" s="5">
        <f t="shared" si="127"/>
        <v>-8.3583542748786968E-8</v>
      </c>
      <c r="R519" s="4">
        <f>SUM($Q$41:Q519)*0.1+$T$8</f>
        <v>-4.0824526182103057E-6</v>
      </c>
      <c r="S519" s="4">
        <f>SUM($R$41:R519)+0</f>
        <v>3.0972496076872347E-4</v>
      </c>
      <c r="T519">
        <f t="shared" si="120"/>
        <v>4.765412299548669E-6</v>
      </c>
      <c r="U519">
        <f t="shared" si="121"/>
        <v>3.6496375415430275E-4</v>
      </c>
      <c r="W519" s="1"/>
    </row>
    <row r="520" spans="1:23" x14ac:dyDescent="0.25">
      <c r="A520" s="7"/>
      <c r="B520">
        <f t="shared" si="122"/>
        <v>47.900000000000411</v>
      </c>
      <c r="C520">
        <f t="shared" si="112"/>
        <v>0</v>
      </c>
      <c r="D520">
        <f t="shared" si="123"/>
        <v>289.372623803446</v>
      </c>
      <c r="E520" s="2">
        <f t="shared" si="124"/>
        <v>-303.87403592281589</v>
      </c>
      <c r="F520">
        <f t="shared" si="113"/>
        <v>-17362.35742820676</v>
      </c>
      <c r="G520">
        <f t="shared" si="114"/>
        <v>2157.5056550518675</v>
      </c>
      <c r="H520">
        <f t="shared" si="125"/>
        <v>2054.5456290043476</v>
      </c>
      <c r="I520" s="2">
        <f t="shared" si="115"/>
        <v>2979.2597055714459</v>
      </c>
      <c r="J520" s="41">
        <f t="shared" si="116"/>
        <v>419.61404303825611</v>
      </c>
      <c r="K520">
        <f t="shared" si="117"/>
        <v>0.77209673746582586</v>
      </c>
      <c r="L520">
        <f t="shared" si="118"/>
        <v>-11.248951794941554</v>
      </c>
      <c r="M520" s="41">
        <f t="shared" si="119"/>
        <v>19.499048254383133</v>
      </c>
      <c r="N520" s="5">
        <f t="shared" si="126"/>
        <v>-8.6553130287490846E-8</v>
      </c>
      <c r="O520" s="4">
        <f>SUM($N$41:N520)*0.1+$N$8</f>
        <v>-2.4668528243686237E-6</v>
      </c>
      <c r="P520" s="4">
        <f>SUM($O$41:O520)+0</f>
        <v>1.9058492914931593E-4</v>
      </c>
      <c r="Q520" s="5">
        <f t="shared" si="127"/>
        <v>-8.242266021060931E-8</v>
      </c>
      <c r="R520" s="4">
        <f>SUM($Q$41:Q520)*0.1+$T$8</f>
        <v>-4.0906948842313663E-6</v>
      </c>
      <c r="S520" s="4">
        <f>SUM($R$41:R520)+0</f>
        <v>3.056342658844921E-4</v>
      </c>
      <c r="T520">
        <f t="shared" si="120"/>
        <v>4.7769391343173009E-6</v>
      </c>
      <c r="U520">
        <f t="shared" si="121"/>
        <v>3.6018733972976091E-4</v>
      </c>
      <c r="W520" s="1"/>
    </row>
    <row r="521" spans="1:23" x14ac:dyDescent="0.25">
      <c r="A521" s="7"/>
      <c r="B521">
        <f t="shared" si="122"/>
        <v>48.000000000000412</v>
      </c>
      <c r="C521">
        <f t="shared" si="112"/>
        <v>0</v>
      </c>
      <c r="D521">
        <f t="shared" si="123"/>
        <v>289.372623803446</v>
      </c>
      <c r="E521" s="2">
        <f t="shared" si="124"/>
        <v>-303.87403592281589</v>
      </c>
      <c r="F521">
        <f t="shared" si="113"/>
        <v>-17362.35742820676</v>
      </c>
      <c r="G521">
        <f t="shared" si="114"/>
        <v>2127.1182514595857</v>
      </c>
      <c r="H521">
        <f t="shared" si="125"/>
        <v>2025.6083666240029</v>
      </c>
      <c r="I521" s="2">
        <f t="shared" si="115"/>
        <v>2937.29830126762</v>
      </c>
      <c r="J521" s="41">
        <f t="shared" si="116"/>
        <v>419.61404303825611</v>
      </c>
      <c r="K521">
        <f t="shared" si="117"/>
        <v>0.76122213552968676</v>
      </c>
      <c r="L521">
        <f t="shared" si="118"/>
        <v>-11.248951794941554</v>
      </c>
      <c r="M521" s="41">
        <f t="shared" si="119"/>
        <v>19.498620684406802</v>
      </c>
      <c r="N521" s="5">
        <f t="shared" si="126"/>
        <v>-8.5334072114427519E-8</v>
      </c>
      <c r="O521" s="4">
        <f>SUM($N$41:N521)*0.1+$N$8</f>
        <v>-2.4753862315800666E-6</v>
      </c>
      <c r="P521" s="4">
        <f>SUM($O$41:O521)+0</f>
        <v>1.8810954291773586E-4</v>
      </c>
      <c r="Q521" s="5">
        <f t="shared" si="127"/>
        <v>-8.1261777672431639E-8</v>
      </c>
      <c r="R521" s="4">
        <f>SUM($Q$41:Q521)*0.1+$T$8</f>
        <v>-4.09882106199861E-6</v>
      </c>
      <c r="S521" s="4">
        <f>SUM($R$41:R521)+0</f>
        <v>3.0153544482249347E-4</v>
      </c>
      <c r="T521">
        <f t="shared" si="120"/>
        <v>4.7883056600200012E-6</v>
      </c>
      <c r="U521">
        <f t="shared" si="121"/>
        <v>3.5539952816656707E-4</v>
      </c>
      <c r="W521" s="1"/>
    </row>
    <row r="522" spans="1:23" x14ac:dyDescent="0.25">
      <c r="A522" s="7"/>
      <c r="B522">
        <f t="shared" si="122"/>
        <v>48.100000000000414</v>
      </c>
      <c r="C522">
        <f t="shared" si="112"/>
        <v>0</v>
      </c>
      <c r="D522">
        <f t="shared" si="123"/>
        <v>289.372623803446</v>
      </c>
      <c r="E522" s="2">
        <f t="shared" si="124"/>
        <v>-303.87403592281589</v>
      </c>
      <c r="F522">
        <f t="shared" si="113"/>
        <v>-17362.35742820676</v>
      </c>
      <c r="G522">
        <f t="shared" si="114"/>
        <v>2096.730847867304</v>
      </c>
      <c r="H522">
        <f t="shared" si="125"/>
        <v>1996.6711042436582</v>
      </c>
      <c r="I522" s="2">
        <f t="shared" si="115"/>
        <v>2895.3368969637941</v>
      </c>
      <c r="J522" s="41">
        <f t="shared" si="116"/>
        <v>419.61404303825611</v>
      </c>
      <c r="K522">
        <f t="shared" si="117"/>
        <v>0.75034753359354767</v>
      </c>
      <c r="L522">
        <f t="shared" si="118"/>
        <v>-11.248951794941554</v>
      </c>
      <c r="M522" s="41">
        <f t="shared" si="119"/>
        <v>19.498199170075335</v>
      </c>
      <c r="N522" s="5">
        <f t="shared" si="126"/>
        <v>-8.4115013941364191E-8</v>
      </c>
      <c r="O522" s="4">
        <f>SUM($N$41:N522)*0.1+$N$8</f>
        <v>-2.4837977329742032E-6</v>
      </c>
      <c r="P522" s="4">
        <f>SUM($O$41:O522)+0</f>
        <v>1.8562574518476166E-4</v>
      </c>
      <c r="Q522" s="5">
        <f t="shared" si="127"/>
        <v>-8.0100895134253968E-8</v>
      </c>
      <c r="R522" s="4">
        <f>SUM($Q$41:Q522)*0.1+$T$8</f>
        <v>-4.1068311515120367E-6</v>
      </c>
      <c r="S522" s="4">
        <f>SUM($R$41:R522)+0</f>
        <v>2.9742861367098146E-4</v>
      </c>
      <c r="T522">
        <f t="shared" si="120"/>
        <v>4.799511775728597E-6</v>
      </c>
      <c r="U522">
        <f t="shared" si="121"/>
        <v>3.5060048132545395E-4</v>
      </c>
      <c r="W522" s="1"/>
    </row>
    <row r="523" spans="1:23" x14ac:dyDescent="0.25">
      <c r="A523" s="7"/>
      <c r="B523">
        <f t="shared" si="122"/>
        <v>48.200000000000415</v>
      </c>
      <c r="C523">
        <f t="shared" si="112"/>
        <v>0</v>
      </c>
      <c r="D523">
        <f t="shared" si="123"/>
        <v>289.372623803446</v>
      </c>
      <c r="E523" s="2">
        <f t="shared" si="124"/>
        <v>-303.87403592281589</v>
      </c>
      <c r="F523">
        <f t="shared" si="113"/>
        <v>-17362.35742820676</v>
      </c>
      <c r="G523">
        <f t="shared" si="114"/>
        <v>2066.3434442750222</v>
      </c>
      <c r="H523">
        <f t="shared" si="125"/>
        <v>1967.7338418633135</v>
      </c>
      <c r="I523" s="2">
        <f t="shared" si="115"/>
        <v>2853.3754926599686</v>
      </c>
      <c r="J523" s="41">
        <f t="shared" si="116"/>
        <v>419.61404303825611</v>
      </c>
      <c r="K523">
        <f t="shared" si="117"/>
        <v>0.73947293165740868</v>
      </c>
      <c r="L523">
        <f t="shared" si="118"/>
        <v>-11.248951794941554</v>
      </c>
      <c r="M523" s="41">
        <f t="shared" si="119"/>
        <v>19.497783711781462</v>
      </c>
      <c r="N523" s="5">
        <f t="shared" si="126"/>
        <v>-8.2895955768300863E-8</v>
      </c>
      <c r="O523" s="4">
        <f>SUM($N$41:N523)*0.1+$N$8</f>
        <v>-2.4920873285510331E-6</v>
      </c>
      <c r="P523" s="4">
        <f>SUM($O$41:O523)+0</f>
        <v>1.8313365785621062E-4</v>
      </c>
      <c r="Q523" s="5">
        <f t="shared" si="127"/>
        <v>-7.894001259607631E-8</v>
      </c>
      <c r="R523" s="4">
        <f>SUM($Q$41:Q523)*0.1+$T$8</f>
        <v>-4.1147251527716431E-6</v>
      </c>
      <c r="S523" s="4">
        <f>SUM($R$41:R523)+0</f>
        <v>2.9331388851820981E-4</v>
      </c>
      <c r="T523">
        <f t="shared" si="120"/>
        <v>4.8105573830873539E-6</v>
      </c>
      <c r="U523">
        <f t="shared" si="121"/>
        <v>3.4579036111127858E-4</v>
      </c>
      <c r="W523" s="1"/>
    </row>
    <row r="524" spans="1:23" x14ac:dyDescent="0.25">
      <c r="A524" s="7"/>
      <c r="B524">
        <f t="shared" si="122"/>
        <v>48.300000000000416</v>
      </c>
      <c r="C524">
        <f t="shared" si="112"/>
        <v>0</v>
      </c>
      <c r="D524">
        <f t="shared" si="123"/>
        <v>289.372623803446</v>
      </c>
      <c r="E524" s="2">
        <f t="shared" si="124"/>
        <v>-303.87403592281589</v>
      </c>
      <c r="F524">
        <f t="shared" si="113"/>
        <v>-17362.35742820676</v>
      </c>
      <c r="G524">
        <f t="shared" si="114"/>
        <v>2035.9560406827404</v>
      </c>
      <c r="H524">
        <f t="shared" si="125"/>
        <v>1938.796579482967</v>
      </c>
      <c r="I524" s="2">
        <f t="shared" si="115"/>
        <v>2811.4140883561413</v>
      </c>
      <c r="J524" s="41">
        <f t="shared" si="116"/>
        <v>419.61404303825611</v>
      </c>
      <c r="K524">
        <f t="shared" si="117"/>
        <v>0.72859832972126926</v>
      </c>
      <c r="L524">
        <f t="shared" si="118"/>
        <v>-11.248951794941554</v>
      </c>
      <c r="M524" s="41">
        <f t="shared" si="119"/>
        <v>19.497374309912324</v>
      </c>
      <c r="N524" s="5">
        <f t="shared" si="126"/>
        <v>-8.1676897595237535E-8</v>
      </c>
      <c r="O524" s="4">
        <f>SUM($N$41:N524)*0.1+$N$8</f>
        <v>-2.5002550183105567E-6</v>
      </c>
      <c r="P524" s="4">
        <f>SUM($O$41:O524)+0</f>
        <v>1.8063340283790006E-4</v>
      </c>
      <c r="Q524" s="5">
        <f t="shared" si="127"/>
        <v>-7.7779130057898573E-8</v>
      </c>
      <c r="R524" s="4">
        <f>SUM($Q$41:Q524)*0.1+$T$8</f>
        <v>-4.1225030657774326E-6</v>
      </c>
      <c r="S524" s="4">
        <f>SUM($R$41:R524)+0</f>
        <v>2.891913854524324E-4</v>
      </c>
      <c r="T524">
        <f t="shared" si="120"/>
        <v>4.8214423862503486E-6</v>
      </c>
      <c r="U524">
        <f t="shared" si="121"/>
        <v>3.4096932947216293E-4</v>
      </c>
      <c r="W524" s="1"/>
    </row>
    <row r="525" spans="1:23" x14ac:dyDescent="0.25">
      <c r="A525" s="7"/>
      <c r="B525">
        <f t="shared" si="122"/>
        <v>48.400000000000418</v>
      </c>
      <c r="C525">
        <f t="shared" si="112"/>
        <v>0</v>
      </c>
      <c r="D525">
        <f t="shared" si="123"/>
        <v>289.372623803446</v>
      </c>
      <c r="E525" s="2">
        <f t="shared" si="124"/>
        <v>-303.87403592281589</v>
      </c>
      <c r="F525">
        <f t="shared" si="113"/>
        <v>-17362.35742820676</v>
      </c>
      <c r="G525">
        <f t="shared" si="114"/>
        <v>2005.5686370904577</v>
      </c>
      <c r="H525">
        <f t="shared" si="125"/>
        <v>1909.8593171026223</v>
      </c>
      <c r="I525" s="2">
        <f t="shared" si="115"/>
        <v>2769.4526840523149</v>
      </c>
      <c r="J525" s="41">
        <f t="shared" si="116"/>
        <v>419.61404303825611</v>
      </c>
      <c r="K525">
        <f t="shared" si="117"/>
        <v>0.71772372778513005</v>
      </c>
      <c r="L525">
        <f t="shared" si="118"/>
        <v>-11.248951794941554</v>
      </c>
      <c r="M525" s="41">
        <f t="shared" si="119"/>
        <v>19.496970964849442</v>
      </c>
      <c r="N525" s="5">
        <f t="shared" si="126"/>
        <v>-8.0457839422174168E-8</v>
      </c>
      <c r="O525" s="4">
        <f>SUM($N$41:N525)*0.1+$N$8</f>
        <v>-2.508300802252774E-6</v>
      </c>
      <c r="P525" s="4">
        <f>SUM($O$41:O525)+0</f>
        <v>1.7812510203564727E-4</v>
      </c>
      <c r="Q525" s="5">
        <f t="shared" si="127"/>
        <v>-7.6618247519720902E-8</v>
      </c>
      <c r="R525" s="4">
        <f>SUM($Q$41:Q525)*0.1+$T$8</f>
        <v>-4.1301648905294051E-6</v>
      </c>
      <c r="S525" s="4">
        <f>SUM($R$41:R525)+0</f>
        <v>2.8506122056190297E-4</v>
      </c>
      <c r="T525">
        <f t="shared" si="120"/>
        <v>4.8321666918209355E-6</v>
      </c>
      <c r="U525">
        <f t="shared" si="121"/>
        <v>3.3613754839864537E-4</v>
      </c>
      <c r="W525" s="1"/>
    </row>
    <row r="526" spans="1:23" x14ac:dyDescent="0.25">
      <c r="A526" s="7"/>
      <c r="B526">
        <f t="shared" si="122"/>
        <v>48.500000000000419</v>
      </c>
      <c r="C526">
        <f t="shared" si="112"/>
        <v>0</v>
      </c>
      <c r="D526">
        <f t="shared" si="123"/>
        <v>289.372623803446</v>
      </c>
      <c r="E526" s="2">
        <f t="shared" si="124"/>
        <v>-303.87403592281589</v>
      </c>
      <c r="F526">
        <f t="shared" si="113"/>
        <v>-17362.35742820676</v>
      </c>
      <c r="G526">
        <f t="shared" si="114"/>
        <v>1975.1812334981751</v>
      </c>
      <c r="H526">
        <f t="shared" si="125"/>
        <v>1880.9220547222776</v>
      </c>
      <c r="I526" s="2">
        <f t="shared" si="115"/>
        <v>2727.4912797484885</v>
      </c>
      <c r="J526" s="41">
        <f t="shared" si="116"/>
        <v>419.61404303825611</v>
      </c>
      <c r="K526">
        <f t="shared" si="117"/>
        <v>0.70684912584899084</v>
      </c>
      <c r="L526">
        <f t="shared" si="118"/>
        <v>-11.248951794941554</v>
      </c>
      <c r="M526" s="41">
        <f t="shared" si="119"/>
        <v>19.49657367696873</v>
      </c>
      <c r="N526" s="5">
        <f t="shared" si="126"/>
        <v>-7.92387812491108E-8</v>
      </c>
      <c r="O526" s="4">
        <f>SUM($N$41:N526)*0.1+$N$8</f>
        <v>-2.5162246803776851E-6</v>
      </c>
      <c r="P526" s="4">
        <f>SUM($O$41:O526)+0</f>
        <v>1.7560887735526957E-4</v>
      </c>
      <c r="Q526" s="5">
        <f t="shared" si="127"/>
        <v>-7.5457364981543231E-8</v>
      </c>
      <c r="R526" s="4">
        <f>SUM($Q$41:Q526)*0.1+$T$8</f>
        <v>-4.1377106270275607E-6</v>
      </c>
      <c r="S526" s="4">
        <f>SUM($R$41:R526)+0</f>
        <v>2.8092350993487539E-4</v>
      </c>
      <c r="T526">
        <f t="shared" si="120"/>
        <v>4.8427302087932376E-6</v>
      </c>
      <c r="U526">
        <f t="shared" si="121"/>
        <v>3.3129517992284188E-4</v>
      </c>
      <c r="W526" s="1"/>
    </row>
    <row r="527" spans="1:23" x14ac:dyDescent="0.25">
      <c r="A527" s="7"/>
      <c r="B527">
        <f t="shared" si="122"/>
        <v>48.600000000000421</v>
      </c>
      <c r="C527">
        <f t="shared" si="112"/>
        <v>0</v>
      </c>
      <c r="D527">
        <f t="shared" si="123"/>
        <v>289.372623803446</v>
      </c>
      <c r="E527" s="2">
        <f t="shared" si="124"/>
        <v>-303.87403592281589</v>
      </c>
      <c r="F527">
        <f t="shared" si="113"/>
        <v>-17362.35742820676</v>
      </c>
      <c r="G527">
        <f t="shared" si="114"/>
        <v>1944.7938299058933</v>
      </c>
      <c r="H527">
        <f t="shared" si="125"/>
        <v>1851.9847923419329</v>
      </c>
      <c r="I527" s="2">
        <f t="shared" si="115"/>
        <v>2685.5298754446626</v>
      </c>
      <c r="J527" s="41">
        <f t="shared" si="116"/>
        <v>419.61404303825611</v>
      </c>
      <c r="K527">
        <f t="shared" si="117"/>
        <v>0.69597452391285164</v>
      </c>
      <c r="L527">
        <f t="shared" si="118"/>
        <v>-11.248951794941554</v>
      </c>
      <c r="M527" s="41">
        <f t="shared" si="119"/>
        <v>19.496182446640475</v>
      </c>
      <c r="N527" s="5">
        <f t="shared" si="126"/>
        <v>-7.8019723076047473E-8</v>
      </c>
      <c r="O527" s="4">
        <f>SUM($N$41:N527)*0.1+$N$8</f>
        <v>-2.5240266526852899E-6</v>
      </c>
      <c r="P527" s="4">
        <f>SUM($O$41:O527)+0</f>
        <v>1.7308485070258428E-4</v>
      </c>
      <c r="Q527" s="5">
        <f t="shared" si="127"/>
        <v>-7.4296482443365573E-8</v>
      </c>
      <c r="R527" s="4">
        <f>SUM($Q$41:Q527)*0.1+$T$8</f>
        <v>-4.1451402752718959E-6</v>
      </c>
      <c r="S527" s="4">
        <f>SUM($R$41:R527)+0</f>
        <v>2.7677836965960348E-4</v>
      </c>
      <c r="T527">
        <f t="shared" si="120"/>
        <v>4.8531328484955853E-6</v>
      </c>
      <c r="U527">
        <f t="shared" si="121"/>
        <v>3.26442386117618E-4</v>
      </c>
      <c r="W527" s="1"/>
    </row>
    <row r="528" spans="1:23" x14ac:dyDescent="0.25">
      <c r="A528" s="7"/>
      <c r="B528">
        <f t="shared" si="122"/>
        <v>48.700000000000422</v>
      </c>
      <c r="C528">
        <f t="shared" si="112"/>
        <v>0</v>
      </c>
      <c r="D528">
        <f t="shared" si="123"/>
        <v>289.372623803446</v>
      </c>
      <c r="E528" s="2">
        <f t="shared" si="124"/>
        <v>-303.87403592281589</v>
      </c>
      <c r="F528">
        <f t="shared" si="113"/>
        <v>-17362.35742820676</v>
      </c>
      <c r="G528">
        <f t="shared" si="114"/>
        <v>1914.4064263136115</v>
      </c>
      <c r="H528">
        <f t="shared" si="125"/>
        <v>1823.0475299615882</v>
      </c>
      <c r="I528" s="2">
        <f t="shared" si="115"/>
        <v>2643.5684711408367</v>
      </c>
      <c r="J528" s="41">
        <f t="shared" si="116"/>
        <v>419.61404303825611</v>
      </c>
      <c r="K528">
        <f t="shared" si="117"/>
        <v>0.68509992197671254</v>
      </c>
      <c r="L528">
        <f t="shared" si="118"/>
        <v>-11.248951794941554</v>
      </c>
      <c r="M528" s="41">
        <f t="shared" si="119"/>
        <v>19.495797274229361</v>
      </c>
      <c r="N528" s="5">
        <f t="shared" si="126"/>
        <v>-7.6800664902984145E-8</v>
      </c>
      <c r="O528" s="4">
        <f>SUM($N$41:N528)*0.1+$N$8</f>
        <v>-2.5317067191755884E-6</v>
      </c>
      <c r="P528" s="4">
        <f>SUM($O$41:O528)+0</f>
        <v>1.7055314398340868E-4</v>
      </c>
      <c r="Q528" s="5">
        <f t="shared" si="127"/>
        <v>-7.3135599905187902E-8</v>
      </c>
      <c r="R528" s="4">
        <f>SUM($Q$41:Q528)*0.1+$T$8</f>
        <v>-4.1524538352624142E-6</v>
      </c>
      <c r="S528" s="4">
        <f>SUM($R$41:R528)+0</f>
        <v>2.7262591582434109E-4</v>
      </c>
      <c r="T528">
        <f t="shared" si="120"/>
        <v>4.8633745245358553E-6</v>
      </c>
      <c r="U528">
        <f t="shared" si="121"/>
        <v>3.2157932909577077E-4</v>
      </c>
      <c r="W528" s="1"/>
    </row>
    <row r="529" spans="1:23" x14ac:dyDescent="0.25">
      <c r="A529" s="7"/>
      <c r="B529">
        <f t="shared" si="122"/>
        <v>48.800000000000423</v>
      </c>
      <c r="C529">
        <f t="shared" si="112"/>
        <v>0</v>
      </c>
      <c r="D529">
        <f t="shared" si="123"/>
        <v>289.372623803446</v>
      </c>
      <c r="E529" s="2">
        <f t="shared" si="124"/>
        <v>-303.87403592281589</v>
      </c>
      <c r="F529">
        <f t="shared" si="113"/>
        <v>-17362.35742820676</v>
      </c>
      <c r="G529">
        <f t="shared" si="114"/>
        <v>1884.0190227213297</v>
      </c>
      <c r="H529">
        <f t="shared" si="125"/>
        <v>1794.1102675812435</v>
      </c>
      <c r="I529" s="2">
        <f t="shared" si="115"/>
        <v>2601.6070668370107</v>
      </c>
      <c r="J529" s="41">
        <f t="shared" si="116"/>
        <v>419.61404303825611</v>
      </c>
      <c r="K529">
        <f t="shared" si="117"/>
        <v>0.67422532004057345</v>
      </c>
      <c r="L529">
        <f t="shared" si="118"/>
        <v>-11.248951794941554</v>
      </c>
      <c r="M529" s="41">
        <f t="shared" si="119"/>
        <v>19.495418160094445</v>
      </c>
      <c r="N529" s="5">
        <f t="shared" si="126"/>
        <v>-7.5581606729920804E-8</v>
      </c>
      <c r="O529" s="4">
        <f>SUM($N$41:N529)*0.1+$N$8</f>
        <v>-2.5392648798485806E-6</v>
      </c>
      <c r="P529" s="4">
        <f>SUM($O$41:O529)+0</f>
        <v>1.6801387910356011E-4</v>
      </c>
      <c r="Q529" s="5">
        <f t="shared" si="127"/>
        <v>-7.1974717367010231E-8</v>
      </c>
      <c r="R529" s="4">
        <f>SUM($Q$41:Q529)*0.1+$T$8</f>
        <v>-4.1596513069991155E-6</v>
      </c>
      <c r="S529" s="4">
        <f>SUM($R$41:R529)+0</f>
        <v>2.6846626451734198E-4</v>
      </c>
      <c r="T529">
        <f t="shared" si="120"/>
        <v>4.8734551527486001E-6</v>
      </c>
      <c r="U529">
        <f t="shared" si="121"/>
        <v>3.1670617100921974E-4</v>
      </c>
      <c r="W529" s="1"/>
    </row>
    <row r="530" spans="1:23" x14ac:dyDescent="0.25">
      <c r="A530" s="7"/>
      <c r="B530">
        <f t="shared" si="122"/>
        <v>48.900000000000425</v>
      </c>
      <c r="C530">
        <f t="shared" si="112"/>
        <v>0</v>
      </c>
      <c r="D530">
        <f t="shared" si="123"/>
        <v>289.372623803446</v>
      </c>
      <c r="E530" s="2">
        <f t="shared" si="124"/>
        <v>-303.87403592281589</v>
      </c>
      <c r="F530">
        <f t="shared" si="113"/>
        <v>-17362.35742820676</v>
      </c>
      <c r="G530">
        <f t="shared" si="114"/>
        <v>1853.631619129048</v>
      </c>
      <c r="H530">
        <f t="shared" si="125"/>
        <v>1765.173005200897</v>
      </c>
      <c r="I530" s="2">
        <f t="shared" si="115"/>
        <v>2559.6456625331839</v>
      </c>
      <c r="J530" s="41">
        <f t="shared" si="116"/>
        <v>419.61404303825611</v>
      </c>
      <c r="K530">
        <f t="shared" si="117"/>
        <v>0.66335071810443413</v>
      </c>
      <c r="L530">
        <f t="shared" si="118"/>
        <v>-11.248951794941554</v>
      </c>
      <c r="M530" s="41">
        <f t="shared" si="119"/>
        <v>19.49504510458917</v>
      </c>
      <c r="N530" s="5">
        <f t="shared" si="126"/>
        <v>-7.4362548556857476E-8</v>
      </c>
      <c r="O530" s="4">
        <f>SUM($N$41:N530)*0.1+$N$8</f>
        <v>-2.5467011347042662E-6</v>
      </c>
      <c r="P530" s="4">
        <f>SUM($O$41:O530)+0</f>
        <v>1.6546717796885583E-4</v>
      </c>
      <c r="Q530" s="5">
        <f t="shared" si="127"/>
        <v>-7.0813834828832494E-8</v>
      </c>
      <c r="R530" s="4">
        <f>SUM($Q$41:Q530)*0.1+$T$8</f>
        <v>-4.1667326904819999E-6</v>
      </c>
      <c r="S530" s="4">
        <f>SUM($R$41:R530)+0</f>
        <v>2.6429953182685996E-4</v>
      </c>
      <c r="T530">
        <f t="shared" si="120"/>
        <v>4.8833746511439568E-6</v>
      </c>
      <c r="U530">
        <f t="shared" si="121"/>
        <v>3.1182307404820824E-4</v>
      </c>
      <c r="W530" s="1"/>
    </row>
    <row r="531" spans="1:23" x14ac:dyDescent="0.25">
      <c r="A531" s="7"/>
      <c r="B531">
        <f t="shared" si="122"/>
        <v>49.000000000000426</v>
      </c>
      <c r="C531">
        <f t="shared" si="112"/>
        <v>0</v>
      </c>
      <c r="D531">
        <f t="shared" si="123"/>
        <v>289.372623803446</v>
      </c>
      <c r="E531" s="2">
        <f t="shared" si="124"/>
        <v>-303.87403592281589</v>
      </c>
      <c r="F531">
        <f t="shared" si="113"/>
        <v>-17362.35742820676</v>
      </c>
      <c r="G531">
        <f t="shared" si="114"/>
        <v>1823.2442155367644</v>
      </c>
      <c r="H531">
        <f t="shared" si="125"/>
        <v>1736.2357428205523</v>
      </c>
      <c r="I531" s="2">
        <f t="shared" si="115"/>
        <v>2517.6842582293566</v>
      </c>
      <c r="J531" s="41">
        <f t="shared" si="116"/>
        <v>419.61404303825611</v>
      </c>
      <c r="K531">
        <f t="shared" si="117"/>
        <v>0.65247611616829471</v>
      </c>
      <c r="L531">
        <f t="shared" si="118"/>
        <v>-11.248951794941554</v>
      </c>
      <c r="M531" s="41">
        <f t="shared" si="119"/>
        <v>19.49467810806135</v>
      </c>
      <c r="N531" s="5">
        <f t="shared" si="126"/>
        <v>-7.3143490383794082E-8</v>
      </c>
      <c r="O531" s="4">
        <f>SUM($N$41:N531)*0.1+$N$8</f>
        <v>-2.5540154837426454E-6</v>
      </c>
      <c r="P531" s="4">
        <f>SUM($O$41:O531)+0</f>
        <v>1.6291316248511319E-4</v>
      </c>
      <c r="Q531" s="5">
        <f t="shared" si="127"/>
        <v>-6.9652952290654823E-8</v>
      </c>
      <c r="R531" s="4">
        <f>SUM($Q$41:Q531)*0.1+$T$8</f>
        <v>-4.173697985711064E-6</v>
      </c>
      <c r="S531" s="4">
        <f>SUM($R$41:R531)+0</f>
        <v>2.601258338411489E-4</v>
      </c>
      <c r="T531">
        <f t="shared" si="120"/>
        <v>4.8931329398582434E-6</v>
      </c>
      <c r="U531">
        <f t="shared" si="121"/>
        <v>3.0693020044051365E-4</v>
      </c>
      <c r="W531" s="1"/>
    </row>
    <row r="532" spans="1:23" x14ac:dyDescent="0.25">
      <c r="A532" s="7"/>
      <c r="B532">
        <f t="shared" si="122"/>
        <v>49.100000000000428</v>
      </c>
      <c r="C532">
        <f t="shared" si="112"/>
        <v>0</v>
      </c>
      <c r="D532">
        <f t="shared" si="123"/>
        <v>289.372623803446</v>
      </c>
      <c r="E532" s="2">
        <f t="shared" si="124"/>
        <v>-303.87403592281589</v>
      </c>
      <c r="F532">
        <f t="shared" si="113"/>
        <v>-17362.35742820676</v>
      </c>
      <c r="G532">
        <f t="shared" si="114"/>
        <v>1792.8568119444844</v>
      </c>
      <c r="H532">
        <f t="shared" si="125"/>
        <v>1707.2984804402076</v>
      </c>
      <c r="I532" s="2">
        <f t="shared" si="115"/>
        <v>2475.7228539255325</v>
      </c>
      <c r="J532" s="41">
        <f t="shared" si="116"/>
        <v>419.61404303825611</v>
      </c>
      <c r="K532">
        <f t="shared" si="117"/>
        <v>0.64160151423215606</v>
      </c>
      <c r="L532">
        <f t="shared" si="118"/>
        <v>-11.248951794941554</v>
      </c>
      <c r="M532" s="41">
        <f t="shared" si="119"/>
        <v>19.49431717085319</v>
      </c>
      <c r="N532" s="5">
        <f t="shared" si="126"/>
        <v>-7.192443221073082E-8</v>
      </c>
      <c r="O532" s="4">
        <f>SUM($N$41:N532)*0.1+$N$8</f>
        <v>-2.5612079269637184E-6</v>
      </c>
      <c r="P532" s="4">
        <f>SUM($O$41:O532)+0</f>
        <v>1.6035195455814947E-4</v>
      </c>
      <c r="Q532" s="5">
        <f t="shared" si="127"/>
        <v>-6.8492069752477165E-8</v>
      </c>
      <c r="R532" s="4">
        <f>SUM($Q$41:Q532)*0.1+$T$8</f>
        <v>-4.1805471926863111E-6</v>
      </c>
      <c r="S532" s="4">
        <f>SUM($R$41:R532)+0</f>
        <v>2.5594528664846261E-4</v>
      </c>
      <c r="T532">
        <f t="shared" si="120"/>
        <v>4.9027299411061982E-6</v>
      </c>
      <c r="U532">
        <f t="shared" si="121"/>
        <v>3.0202771245066656E-4</v>
      </c>
      <c r="W532" s="1"/>
    </row>
    <row r="533" spans="1:23" x14ac:dyDescent="0.25">
      <c r="A533" s="7"/>
      <c r="B533">
        <f t="shared" si="122"/>
        <v>49.200000000000429</v>
      </c>
      <c r="C533">
        <f t="shared" si="112"/>
        <v>0</v>
      </c>
      <c r="D533">
        <f t="shared" si="123"/>
        <v>289.372623803446</v>
      </c>
      <c r="E533" s="2">
        <f t="shared" si="124"/>
        <v>-303.87403592281589</v>
      </c>
      <c r="F533">
        <f t="shared" si="113"/>
        <v>-17362.35742820676</v>
      </c>
      <c r="G533">
        <f t="shared" si="114"/>
        <v>1762.4694083522008</v>
      </c>
      <c r="H533">
        <f t="shared" si="125"/>
        <v>1678.3612180598629</v>
      </c>
      <c r="I533" s="2">
        <f t="shared" si="115"/>
        <v>2433.7614496217052</v>
      </c>
      <c r="J533" s="41">
        <f t="shared" si="116"/>
        <v>419.61404303825611</v>
      </c>
      <c r="K533">
        <f t="shared" si="117"/>
        <v>0.63072691229601663</v>
      </c>
      <c r="L533">
        <f t="shared" si="118"/>
        <v>-11.248951794941554</v>
      </c>
      <c r="M533" s="41">
        <f t="shared" si="119"/>
        <v>19.493962293301252</v>
      </c>
      <c r="N533" s="5">
        <f t="shared" si="126"/>
        <v>-7.0705374037667413E-8</v>
      </c>
      <c r="O533" s="4">
        <f>SUM($N$41:N533)*0.1+$N$8</f>
        <v>-2.5682784643674851E-6</v>
      </c>
      <c r="P533" s="4">
        <f>SUM($O$41:O533)+0</f>
        <v>1.5778367609378197E-4</v>
      </c>
      <c r="Q533" s="5">
        <f t="shared" si="127"/>
        <v>-6.7331187214299494E-8</v>
      </c>
      <c r="R533" s="4">
        <f>SUM($Q$41:Q533)*0.1+$T$8</f>
        <v>-4.1872803114077413E-6</v>
      </c>
      <c r="S533" s="4">
        <f>SUM($R$41:R533)+0</f>
        <v>2.5175800633705489E-4</v>
      </c>
      <c r="T533">
        <f t="shared" si="120"/>
        <v>4.9121655791347993E-6</v>
      </c>
      <c r="U533">
        <f t="shared" si="121"/>
        <v>2.9711577237917893E-4</v>
      </c>
      <c r="W533" s="1"/>
    </row>
    <row r="534" spans="1:23" x14ac:dyDescent="0.25">
      <c r="A534" s="7"/>
      <c r="B534">
        <f t="shared" si="122"/>
        <v>49.300000000000431</v>
      </c>
      <c r="C534">
        <f t="shared" si="112"/>
        <v>0</v>
      </c>
      <c r="D534">
        <f t="shared" si="123"/>
        <v>289.372623803446</v>
      </c>
      <c r="E534" s="2">
        <f t="shared" si="124"/>
        <v>-303.87403592281589</v>
      </c>
      <c r="F534">
        <f t="shared" si="113"/>
        <v>-17362.35742820676</v>
      </c>
      <c r="G534">
        <f t="shared" si="114"/>
        <v>1732.0820047599191</v>
      </c>
      <c r="H534">
        <f t="shared" si="125"/>
        <v>1649.4239556795183</v>
      </c>
      <c r="I534" s="2">
        <f t="shared" si="115"/>
        <v>2391.8000453178793</v>
      </c>
      <c r="J534" s="41">
        <f t="shared" si="116"/>
        <v>419.61404303825611</v>
      </c>
      <c r="K534">
        <f t="shared" si="117"/>
        <v>0.61985231035987753</v>
      </c>
      <c r="L534">
        <f t="shared" si="118"/>
        <v>-11.248951794941554</v>
      </c>
      <c r="M534" s="41">
        <f t="shared" si="119"/>
        <v>19.493613475736481</v>
      </c>
      <c r="N534" s="5">
        <f t="shared" si="126"/>
        <v>-6.9486315864604085E-8</v>
      </c>
      <c r="O534" s="4">
        <f>SUM($N$41:N534)*0.1+$N$8</f>
        <v>-2.5752270959539455E-6</v>
      </c>
      <c r="P534" s="4">
        <f>SUM($O$41:O534)+0</f>
        <v>1.5520844899782803E-4</v>
      </c>
      <c r="Q534" s="5">
        <f t="shared" si="127"/>
        <v>-6.6170304676121823E-8</v>
      </c>
      <c r="R534" s="4">
        <f>SUM($Q$41:Q534)*0.1+$T$8</f>
        <v>-4.1938973418753545E-6</v>
      </c>
      <c r="S534" s="4">
        <f>SUM($R$41:R534)+0</f>
        <v>2.4756410899517956E-4</v>
      </c>
      <c r="T534">
        <f t="shared" si="120"/>
        <v>4.9214397801786171E-6</v>
      </c>
      <c r="U534">
        <f t="shared" si="121"/>
        <v>2.9219454256178116E-4</v>
      </c>
      <c r="W534" s="1"/>
    </row>
    <row r="535" spans="1:23" x14ac:dyDescent="0.25">
      <c r="A535" s="7"/>
      <c r="B535">
        <f t="shared" si="122"/>
        <v>49.400000000000432</v>
      </c>
      <c r="C535">
        <f t="shared" si="112"/>
        <v>0</v>
      </c>
      <c r="D535">
        <f t="shared" si="123"/>
        <v>289.372623803446</v>
      </c>
      <c r="E535" s="2">
        <f t="shared" si="124"/>
        <v>-303.87403592281589</v>
      </c>
      <c r="F535">
        <f t="shared" si="113"/>
        <v>-17362.35742820676</v>
      </c>
      <c r="G535">
        <f t="shared" si="114"/>
        <v>1701.6946011676373</v>
      </c>
      <c r="H535">
        <f t="shared" si="125"/>
        <v>1620.4866932991717</v>
      </c>
      <c r="I535" s="2">
        <f t="shared" si="115"/>
        <v>2349.8386410140524</v>
      </c>
      <c r="J535" s="41">
        <f t="shared" si="116"/>
        <v>419.61404303825611</v>
      </c>
      <c r="K535">
        <f t="shared" si="117"/>
        <v>0.60897770842373811</v>
      </c>
      <c r="L535">
        <f t="shared" si="118"/>
        <v>-11.248951794941554</v>
      </c>
      <c r="M535" s="41">
        <f t="shared" si="119"/>
        <v>19.493270718484201</v>
      </c>
      <c r="N535" s="5">
        <f t="shared" si="126"/>
        <v>-6.8267257691540758E-8</v>
      </c>
      <c r="O535" s="4">
        <f>SUM($N$41:N535)*0.1+$N$8</f>
        <v>-2.5820538217230996E-6</v>
      </c>
      <c r="P535" s="4">
        <f>SUM($O$41:O535)+0</f>
        <v>1.5262639517610495E-4</v>
      </c>
      <c r="Q535" s="5">
        <f t="shared" si="127"/>
        <v>-6.5009422137944085E-8</v>
      </c>
      <c r="R535" s="4">
        <f>SUM($Q$41:Q535)*0.1+$T$8</f>
        <v>-4.2003982840891491E-6</v>
      </c>
      <c r="S535" s="4">
        <f>SUM($R$41:R535)+0</f>
        <v>2.433637107110904E-4</v>
      </c>
      <c r="T535">
        <f t="shared" si="120"/>
        <v>4.930552472416649E-6</v>
      </c>
      <c r="U535">
        <f t="shared" si="121"/>
        <v>2.8726418536866694E-4</v>
      </c>
      <c r="W535" s="1"/>
    </row>
    <row r="536" spans="1:23" x14ac:dyDescent="0.25">
      <c r="A536" s="7"/>
      <c r="B536">
        <f t="shared" si="122"/>
        <v>49.500000000000433</v>
      </c>
      <c r="C536">
        <f t="shared" si="112"/>
        <v>0</v>
      </c>
      <c r="D536">
        <f t="shared" si="123"/>
        <v>289.372623803446</v>
      </c>
      <c r="E536" s="2">
        <f t="shared" si="124"/>
        <v>-303.87403592281589</v>
      </c>
      <c r="F536">
        <f t="shared" si="113"/>
        <v>-17362.35742820676</v>
      </c>
      <c r="G536">
        <f t="shared" si="114"/>
        <v>1671.3071975753555</v>
      </c>
      <c r="H536">
        <f t="shared" si="125"/>
        <v>1591.5494309188271</v>
      </c>
      <c r="I536" s="2">
        <f t="shared" si="115"/>
        <v>2307.8772367102265</v>
      </c>
      <c r="J536" s="41">
        <f t="shared" si="116"/>
        <v>419.61404303825611</v>
      </c>
      <c r="K536">
        <f t="shared" si="117"/>
        <v>0.59810310648759901</v>
      </c>
      <c r="L536">
        <f t="shared" si="118"/>
        <v>-11.248951794941554</v>
      </c>
      <c r="M536" s="41">
        <f t="shared" si="119"/>
        <v>19.492934021864091</v>
      </c>
      <c r="N536" s="5">
        <f t="shared" si="126"/>
        <v>-6.704819951847743E-8</v>
      </c>
      <c r="O536" s="4">
        <f>SUM($N$41:N536)*0.1+$N$8</f>
        <v>-2.5887586416749475E-6</v>
      </c>
      <c r="P536" s="4">
        <f>SUM($O$41:O536)+0</f>
        <v>1.5003763653443001E-4</v>
      </c>
      <c r="Q536" s="5">
        <f t="shared" si="127"/>
        <v>-6.3848539599766414E-8</v>
      </c>
      <c r="R536" s="4">
        <f>SUM($Q$41:Q536)*0.1+$T$8</f>
        <v>-4.2067831380491251E-6</v>
      </c>
      <c r="S536" s="4">
        <f>SUM($R$41:R536)+0</f>
        <v>2.3915692757304127E-4</v>
      </c>
      <c r="T536">
        <f t="shared" si="120"/>
        <v>4.9395035859305907E-6</v>
      </c>
      <c r="U536">
        <f t="shared" si="121"/>
        <v>2.8232486320374728E-4</v>
      </c>
      <c r="W536" s="1"/>
    </row>
    <row r="537" spans="1:23" x14ac:dyDescent="0.25">
      <c r="A537" s="7"/>
      <c r="B537">
        <f t="shared" si="122"/>
        <v>49.600000000000435</v>
      </c>
      <c r="C537">
        <f t="shared" si="112"/>
        <v>0</v>
      </c>
      <c r="D537">
        <f t="shared" si="123"/>
        <v>289.372623803446</v>
      </c>
      <c r="E537" s="2">
        <f t="shared" si="124"/>
        <v>-303.87403592281589</v>
      </c>
      <c r="F537">
        <f t="shared" si="113"/>
        <v>-17362.35742820676</v>
      </c>
      <c r="G537">
        <f t="shared" si="114"/>
        <v>1640.9197939830738</v>
      </c>
      <c r="H537">
        <f t="shared" si="125"/>
        <v>1562.6121685384824</v>
      </c>
      <c r="I537" s="2">
        <f t="shared" si="115"/>
        <v>2265.9158324064006</v>
      </c>
      <c r="J537" s="41">
        <f t="shared" si="116"/>
        <v>419.61404303825611</v>
      </c>
      <c r="K537">
        <f t="shared" si="117"/>
        <v>0.58722850455145992</v>
      </c>
      <c r="L537">
        <f t="shared" si="118"/>
        <v>-11.248951794941554</v>
      </c>
      <c r="M537" s="41">
        <f t="shared" si="119"/>
        <v>19.492603386190215</v>
      </c>
      <c r="N537" s="5">
        <f t="shared" si="126"/>
        <v>-6.5829141345414102E-8</v>
      </c>
      <c r="O537" s="4">
        <f>SUM($N$41:N537)*0.1+$N$8</f>
        <v>-2.5953415558094887E-6</v>
      </c>
      <c r="P537" s="4">
        <f>SUM($O$41:O537)+0</f>
        <v>1.4744229497862051E-4</v>
      </c>
      <c r="Q537" s="5">
        <f t="shared" si="127"/>
        <v>-6.2687657061588757E-8</v>
      </c>
      <c r="R537" s="4">
        <f>SUM($Q$41:Q537)*0.1+$T$8</f>
        <v>-4.2130519037552841E-6</v>
      </c>
      <c r="S537" s="4">
        <f>SUM($R$41:R537)+0</f>
        <v>2.3494387566928599E-4</v>
      </c>
      <c r="T537">
        <f t="shared" si="120"/>
        <v>4.9482930526644884E-6</v>
      </c>
      <c r="U537">
        <f t="shared" si="121"/>
        <v>2.773767385039118E-4</v>
      </c>
      <c r="W537" s="1"/>
    </row>
    <row r="538" spans="1:23" x14ac:dyDescent="0.25">
      <c r="A538" s="7"/>
      <c r="B538">
        <f t="shared" si="122"/>
        <v>49.700000000000436</v>
      </c>
      <c r="C538">
        <f t="shared" si="112"/>
        <v>0</v>
      </c>
      <c r="D538">
        <f t="shared" si="123"/>
        <v>289.372623803446</v>
      </c>
      <c r="E538" s="2">
        <f t="shared" si="124"/>
        <v>-303.87403592281589</v>
      </c>
      <c r="F538">
        <f t="shared" si="113"/>
        <v>-17362.35742820676</v>
      </c>
      <c r="G538">
        <f t="shared" si="114"/>
        <v>1610.532390390792</v>
      </c>
      <c r="H538">
        <f t="shared" si="125"/>
        <v>1533.6749061581377</v>
      </c>
      <c r="I538" s="2">
        <f t="shared" si="115"/>
        <v>2223.9544281025751</v>
      </c>
      <c r="J538" s="41">
        <f t="shared" si="116"/>
        <v>419.61404303825611</v>
      </c>
      <c r="K538">
        <f t="shared" si="117"/>
        <v>0.57635390261532093</v>
      </c>
      <c r="L538">
        <f t="shared" si="118"/>
        <v>-11.248951794941554</v>
      </c>
      <c r="M538" s="41">
        <f t="shared" si="119"/>
        <v>19.492278811770994</v>
      </c>
      <c r="N538" s="5">
        <f t="shared" si="126"/>
        <v>-6.4610083172350774E-8</v>
      </c>
      <c r="O538" s="4">
        <f>SUM($N$41:N538)*0.1+$N$8</f>
        <v>-2.601802564126724E-6</v>
      </c>
      <c r="P538" s="4">
        <f>SUM($O$41:O538)+0</f>
        <v>1.4484049241449379E-4</v>
      </c>
      <c r="Q538" s="5">
        <f t="shared" si="127"/>
        <v>-6.1526774523411086E-8</v>
      </c>
      <c r="R538" s="4">
        <f>SUM($Q$41:Q538)*0.1+$T$8</f>
        <v>-4.2192045812076245E-6</v>
      </c>
      <c r="S538" s="4">
        <f>SUM($R$41:R538)+0</f>
        <v>2.3072467108807836E-4</v>
      </c>
      <c r="T538">
        <f t="shared" si="120"/>
        <v>4.9569208063857348E-6</v>
      </c>
      <c r="U538">
        <f t="shared" si="121"/>
        <v>2.7241997373829798E-4</v>
      </c>
      <c r="W538" s="1"/>
    </row>
    <row r="539" spans="1:23" x14ac:dyDescent="0.25">
      <c r="A539" s="7"/>
      <c r="B539">
        <f t="shared" si="122"/>
        <v>49.800000000000438</v>
      </c>
      <c r="C539">
        <f t="shared" si="112"/>
        <v>0</v>
      </c>
      <c r="D539">
        <f t="shared" si="123"/>
        <v>289.372623803446</v>
      </c>
      <c r="E539" s="2">
        <f t="shared" si="124"/>
        <v>-303.87403592281589</v>
      </c>
      <c r="F539">
        <f t="shared" si="113"/>
        <v>-17362.35742820676</v>
      </c>
      <c r="G539">
        <f t="shared" si="114"/>
        <v>1580.1449867985102</v>
      </c>
      <c r="H539">
        <f t="shared" si="125"/>
        <v>1504.737643777793</v>
      </c>
      <c r="I539" s="2">
        <f t="shared" si="115"/>
        <v>2181.9930237987492</v>
      </c>
      <c r="J539" s="41">
        <f t="shared" si="116"/>
        <v>419.61404303825611</v>
      </c>
      <c r="K539">
        <f t="shared" si="117"/>
        <v>0.56547930067918184</v>
      </c>
      <c r="L539">
        <f t="shared" si="118"/>
        <v>-11.248951794941554</v>
      </c>
      <c r="M539" s="41">
        <f t="shared" si="119"/>
        <v>19.491960298909216</v>
      </c>
      <c r="N539" s="5">
        <f t="shared" si="126"/>
        <v>-6.3391024999287446E-8</v>
      </c>
      <c r="O539" s="4">
        <f>SUM($N$41:N539)*0.1+$N$8</f>
        <v>-2.608141666626653E-6</v>
      </c>
      <c r="P539" s="4">
        <f>SUM($O$41:O539)+0</f>
        <v>1.4223235074786714E-4</v>
      </c>
      <c r="Q539" s="5">
        <f t="shared" si="127"/>
        <v>-6.0365891985233415E-8</v>
      </c>
      <c r="R539" s="4">
        <f>SUM($Q$41:Q539)*0.1+$T$8</f>
        <v>-4.2252411704061479E-6</v>
      </c>
      <c r="S539" s="4">
        <f>SUM($R$41:R539)+0</f>
        <v>2.2649942991767222E-4</v>
      </c>
      <c r="T539">
        <f t="shared" si="120"/>
        <v>4.9653867826473674E-6</v>
      </c>
      <c r="U539">
        <f t="shared" si="121"/>
        <v>2.6745473140756887E-4</v>
      </c>
      <c r="W539" s="1"/>
    </row>
    <row r="540" spans="1:23" x14ac:dyDescent="0.25">
      <c r="A540" s="7"/>
      <c r="B540">
        <f t="shared" si="122"/>
        <v>49.900000000000439</v>
      </c>
      <c r="C540">
        <f t="shared" si="112"/>
        <v>0</v>
      </c>
      <c r="D540">
        <f t="shared" si="123"/>
        <v>289.372623803446</v>
      </c>
      <c r="E540" s="2">
        <f t="shared" si="124"/>
        <v>-303.87403592281589</v>
      </c>
      <c r="F540">
        <f t="shared" si="113"/>
        <v>-17362.35742820676</v>
      </c>
      <c r="G540">
        <f t="shared" si="114"/>
        <v>1549.7575832062266</v>
      </c>
      <c r="H540">
        <f t="shared" si="125"/>
        <v>1475.8003813974483</v>
      </c>
      <c r="I540" s="2">
        <f t="shared" si="115"/>
        <v>2140.0316194949219</v>
      </c>
      <c r="J540" s="41">
        <f t="shared" si="116"/>
        <v>419.61404303825611</v>
      </c>
      <c r="K540">
        <f t="shared" si="117"/>
        <v>0.55460469874304241</v>
      </c>
      <c r="L540">
        <f t="shared" si="118"/>
        <v>-11.248951794941554</v>
      </c>
      <c r="M540" s="41">
        <f t="shared" si="119"/>
        <v>19.491647847902041</v>
      </c>
      <c r="N540" s="5">
        <f t="shared" si="126"/>
        <v>-6.2171966826224039E-8</v>
      </c>
      <c r="O540" s="4">
        <f>SUM($N$41:N540)*0.1+$N$8</f>
        <v>-2.6143588633092753E-6</v>
      </c>
      <c r="P540" s="4">
        <f>SUM($O$41:O540)+0</f>
        <v>1.3961799188455786E-4</v>
      </c>
      <c r="Q540" s="5">
        <f t="shared" si="127"/>
        <v>-5.920500944705575E-8</v>
      </c>
      <c r="R540" s="4">
        <f>SUM($Q$41:Q540)*0.1+$T$8</f>
        <v>-4.2311616713508544E-6</v>
      </c>
      <c r="S540" s="4">
        <f>SUM($R$41:R540)+0</f>
        <v>2.2226826824632136E-4</v>
      </c>
      <c r="T540">
        <f t="shared" si="120"/>
        <v>4.9736909187516187E-6</v>
      </c>
      <c r="U540">
        <f t="shared" si="121"/>
        <v>2.6248117404319713E-4</v>
      </c>
      <c r="W540" s="1"/>
    </row>
    <row r="541" spans="1:23" x14ac:dyDescent="0.25">
      <c r="A541" s="7"/>
      <c r="B541">
        <f t="shared" si="122"/>
        <v>50.000000000000441</v>
      </c>
      <c r="C541">
        <f t="shared" si="112"/>
        <v>0</v>
      </c>
      <c r="D541">
        <f t="shared" si="123"/>
        <v>289.372623803446</v>
      </c>
      <c r="E541" s="2">
        <f t="shared" si="124"/>
        <v>-303.87403592281589</v>
      </c>
      <c r="F541">
        <f t="shared" si="113"/>
        <v>-17362.35742820676</v>
      </c>
      <c r="G541">
        <f t="shared" si="114"/>
        <v>1519.3701796139467</v>
      </c>
      <c r="H541">
        <f t="shared" si="125"/>
        <v>1446.8631190171018</v>
      </c>
      <c r="I541" s="2">
        <f t="shared" si="115"/>
        <v>2098.0702151910959</v>
      </c>
      <c r="J541" s="41">
        <f t="shared" si="116"/>
        <v>419.61404303825611</v>
      </c>
      <c r="K541">
        <f t="shared" si="117"/>
        <v>0.54373009680690332</v>
      </c>
      <c r="L541">
        <f t="shared" si="118"/>
        <v>-11.248951794941554</v>
      </c>
      <c r="M541" s="41">
        <f t="shared" si="119"/>
        <v>19.491341459040989</v>
      </c>
      <c r="N541" s="5">
        <f t="shared" si="126"/>
        <v>-6.0952908653160778E-8</v>
      </c>
      <c r="O541" s="4">
        <f>SUM($N$41:N541)*0.1+$N$8</f>
        <v>-2.6204541541745909E-6</v>
      </c>
      <c r="P541" s="4">
        <f>SUM($O$41:O541)+0</f>
        <v>1.3699753773038328E-4</v>
      </c>
      <c r="Q541" s="5">
        <f t="shared" si="127"/>
        <v>-5.8044126908878013E-8</v>
      </c>
      <c r="R541" s="4">
        <f>SUM($Q$41:Q541)*0.1+$T$8</f>
        <v>-4.2369660840417423E-6</v>
      </c>
      <c r="S541" s="4">
        <f>SUM($R$41:R541)+0</f>
        <v>2.1803130216227961E-4</v>
      </c>
      <c r="T541">
        <f t="shared" si="120"/>
        <v>4.9818331537146931E-6</v>
      </c>
      <c r="U541">
        <f t="shared" si="121"/>
        <v>2.5749946420675724E-4</v>
      </c>
      <c r="W541" s="1"/>
    </row>
    <row r="542" spans="1:23" x14ac:dyDescent="0.25">
      <c r="A542" s="7"/>
      <c r="B542">
        <f t="shared" si="122"/>
        <v>50.100000000000442</v>
      </c>
      <c r="C542">
        <f t="shared" si="112"/>
        <v>0</v>
      </c>
      <c r="D542">
        <f t="shared" si="123"/>
        <v>289.372623803446</v>
      </c>
      <c r="E542" s="2">
        <f t="shared" si="124"/>
        <v>-303.87403592281589</v>
      </c>
      <c r="F542">
        <f t="shared" si="113"/>
        <v>-17362.35742820676</v>
      </c>
      <c r="G542">
        <f t="shared" si="114"/>
        <v>1488.9827760216631</v>
      </c>
      <c r="H542">
        <f t="shared" si="125"/>
        <v>1417.9258566367571</v>
      </c>
      <c r="I542" s="2">
        <f t="shared" si="115"/>
        <v>2056.1088108872691</v>
      </c>
      <c r="J542" s="41">
        <f t="shared" si="116"/>
        <v>419.61404303825611</v>
      </c>
      <c r="K542">
        <f t="shared" si="117"/>
        <v>0.53285549487076389</v>
      </c>
      <c r="L542">
        <f t="shared" si="118"/>
        <v>-11.248951794941554</v>
      </c>
      <c r="M542" s="41">
        <f t="shared" si="119"/>
        <v>19.491041132611937</v>
      </c>
      <c r="N542" s="5">
        <f t="shared" si="126"/>
        <v>-5.9733850480097384E-8</v>
      </c>
      <c r="O542" s="4">
        <f>SUM($N$41:N542)*0.1+$N$8</f>
        <v>-2.6264275392226011E-6</v>
      </c>
      <c r="P542" s="4">
        <f>SUM($O$41:O542)+0</f>
        <v>1.3437111019116068E-4</v>
      </c>
      <c r="Q542" s="5">
        <f t="shared" si="127"/>
        <v>-5.6883244370700349E-8</v>
      </c>
      <c r="R542" s="4">
        <f>SUM($Q$41:Q542)*0.1+$T$8</f>
        <v>-4.2426544084788115E-6</v>
      </c>
      <c r="S542" s="4">
        <f>SUM($R$41:R542)+0</f>
        <v>2.1378864775380081E-4</v>
      </c>
      <c r="T542">
        <f t="shared" si="120"/>
        <v>4.9898134282327215E-6</v>
      </c>
      <c r="U542">
        <f t="shared" si="121"/>
        <v>2.5250976448922479E-4</v>
      </c>
      <c r="W542" s="1"/>
    </row>
    <row r="543" spans="1:23" x14ac:dyDescent="0.25">
      <c r="A543" s="7"/>
      <c r="B543">
        <f t="shared" si="122"/>
        <v>50.200000000000443</v>
      </c>
      <c r="C543">
        <f t="shared" si="112"/>
        <v>0</v>
      </c>
      <c r="D543">
        <f t="shared" si="123"/>
        <v>289.372623803446</v>
      </c>
      <c r="E543" s="2">
        <f t="shared" si="124"/>
        <v>-303.87403592281589</v>
      </c>
      <c r="F543">
        <f t="shared" si="113"/>
        <v>-17362.35742820676</v>
      </c>
      <c r="G543">
        <f t="shared" si="114"/>
        <v>1458.5953724293813</v>
      </c>
      <c r="H543">
        <f t="shared" si="125"/>
        <v>1388.9885942564124</v>
      </c>
      <c r="I543" s="2">
        <f t="shared" si="115"/>
        <v>2014.1474065834432</v>
      </c>
      <c r="J543" s="41">
        <f t="shared" si="116"/>
        <v>419.61404303825611</v>
      </c>
      <c r="K543">
        <f t="shared" si="117"/>
        <v>0.5219808929346248</v>
      </c>
      <c r="L543">
        <f t="shared" si="118"/>
        <v>-11.248951794941554</v>
      </c>
      <c r="M543" s="41">
        <f t="shared" si="119"/>
        <v>19.49074686889513</v>
      </c>
      <c r="N543" s="5">
        <f t="shared" si="126"/>
        <v>-5.8514792307034049E-8</v>
      </c>
      <c r="O543" s="4">
        <f>SUM($N$41:N543)*0.1+$N$8</f>
        <v>-2.6322790184533046E-6</v>
      </c>
      <c r="P543" s="4">
        <f>SUM($O$41:O543)+0</f>
        <v>1.3173883117270738E-4</v>
      </c>
      <c r="Q543" s="5">
        <f t="shared" si="127"/>
        <v>-5.5722361832522678E-8</v>
      </c>
      <c r="R543" s="4">
        <f>SUM($Q$41:Q543)*0.1+$T$8</f>
        <v>-4.2482266446620637E-6</v>
      </c>
      <c r="S543" s="4">
        <f>SUM($R$41:R543)+0</f>
        <v>2.0954042110913875E-4</v>
      </c>
      <c r="T543">
        <f t="shared" si="120"/>
        <v>4.997631684648859E-6</v>
      </c>
      <c r="U543">
        <f t="shared" si="121"/>
        <v>2.4751223751028208E-4</v>
      </c>
      <c r="W543" s="1"/>
    </row>
    <row r="544" spans="1:23" x14ac:dyDescent="0.25">
      <c r="A544" s="7"/>
      <c r="B544">
        <f t="shared" si="122"/>
        <v>50.300000000000445</v>
      </c>
      <c r="C544">
        <f t="shared" si="112"/>
        <v>0</v>
      </c>
      <c r="D544">
        <f t="shared" si="123"/>
        <v>289.372623803446</v>
      </c>
      <c r="E544" s="2">
        <f t="shared" si="124"/>
        <v>-303.87403592281589</v>
      </c>
      <c r="F544">
        <f t="shared" si="113"/>
        <v>-17362.35742820676</v>
      </c>
      <c r="G544">
        <f t="shared" si="114"/>
        <v>1428.2079688370995</v>
      </c>
      <c r="H544">
        <f t="shared" si="125"/>
        <v>1360.0513318760677</v>
      </c>
      <c r="I544" s="2">
        <f t="shared" si="115"/>
        <v>1972.1860022796175</v>
      </c>
      <c r="J544" s="41">
        <f t="shared" si="116"/>
        <v>419.61404303825611</v>
      </c>
      <c r="K544">
        <f t="shared" si="117"/>
        <v>0.51110629099848581</v>
      </c>
      <c r="L544">
        <f t="shared" si="118"/>
        <v>-11.248951794941554</v>
      </c>
      <c r="M544" s="41">
        <f t="shared" si="119"/>
        <v>19.490458668165168</v>
      </c>
      <c r="N544" s="5">
        <f t="shared" si="126"/>
        <v>-5.7295734133970722E-8</v>
      </c>
      <c r="O544" s="4">
        <f>SUM($N$41:N544)*0.1+$N$8</f>
        <v>-2.6380085918667014E-6</v>
      </c>
      <c r="P544" s="4">
        <f>SUM($O$41:O544)+0</f>
        <v>1.2910082258084068E-4</v>
      </c>
      <c r="Q544" s="5">
        <f t="shared" si="127"/>
        <v>-5.4561479294345013E-8</v>
      </c>
      <c r="R544" s="4">
        <f>SUM($Q$41:Q544)*0.1+$T$8</f>
        <v>-4.2536827925914991E-6</v>
      </c>
      <c r="S544" s="4">
        <f>SUM($R$41:R544)+0</f>
        <v>2.0528673831654725E-4</v>
      </c>
      <c r="T544">
        <f t="shared" si="120"/>
        <v>5.0052878669214973E-6</v>
      </c>
      <c r="U544">
        <f t="shared" si="121"/>
        <v>2.4250704591763153E-4</v>
      </c>
      <c r="W544" s="1"/>
    </row>
    <row r="545" spans="1:23" x14ac:dyDescent="0.25">
      <c r="A545" s="7"/>
      <c r="B545">
        <f t="shared" si="122"/>
        <v>50.400000000000446</v>
      </c>
      <c r="C545">
        <f t="shared" si="112"/>
        <v>0</v>
      </c>
      <c r="D545">
        <f t="shared" si="123"/>
        <v>289.372623803446</v>
      </c>
      <c r="E545" s="2">
        <f t="shared" si="124"/>
        <v>-303.87403592281589</v>
      </c>
      <c r="F545">
        <f t="shared" si="113"/>
        <v>-17362.35742820676</v>
      </c>
      <c r="G545">
        <f t="shared" si="114"/>
        <v>1397.820565244816</v>
      </c>
      <c r="H545">
        <f t="shared" si="125"/>
        <v>1331.114069495723</v>
      </c>
      <c r="I545" s="2">
        <f t="shared" si="115"/>
        <v>1930.2245979757902</v>
      </c>
      <c r="J545" s="41">
        <f t="shared" si="116"/>
        <v>419.61404303825611</v>
      </c>
      <c r="K545">
        <f t="shared" si="117"/>
        <v>0.50023168906234627</v>
      </c>
      <c r="L545">
        <f t="shared" si="118"/>
        <v>-11.248951794941554</v>
      </c>
      <c r="M545" s="41">
        <f t="shared" si="119"/>
        <v>19.490176530691009</v>
      </c>
      <c r="N545" s="5">
        <f t="shared" si="126"/>
        <v>-5.6076675960907321E-8</v>
      </c>
      <c r="O545" s="4">
        <f>SUM($N$41:N545)*0.1+$N$8</f>
        <v>-2.6436162594627923E-6</v>
      </c>
      <c r="P545" s="4">
        <f>SUM($O$41:O545)+0</f>
        <v>1.2645720632137788E-4</v>
      </c>
      <c r="Q545" s="5">
        <f t="shared" si="127"/>
        <v>-5.3400596756167349E-8</v>
      </c>
      <c r="R545" s="4">
        <f>SUM($Q$41:Q545)*0.1+$T$8</f>
        <v>-4.2590228522671158E-6</v>
      </c>
      <c r="S545" s="4">
        <f>SUM($R$41:R545)+0</f>
        <v>2.0102771546428013E-4</v>
      </c>
      <c r="T545">
        <f t="shared" si="120"/>
        <v>5.01278192059355E-6</v>
      </c>
      <c r="U545">
        <f t="shared" si="121"/>
        <v>2.3749435238631488E-4</v>
      </c>
      <c r="W545" s="1"/>
    </row>
    <row r="546" spans="1:23" x14ac:dyDescent="0.25">
      <c r="A546" s="7"/>
      <c r="B546">
        <f t="shared" si="122"/>
        <v>50.500000000000448</v>
      </c>
      <c r="C546">
        <f t="shared" si="112"/>
        <v>0</v>
      </c>
      <c r="D546">
        <f t="shared" si="123"/>
        <v>289.372623803446</v>
      </c>
      <c r="E546" s="2">
        <f t="shared" si="124"/>
        <v>-303.87403592281589</v>
      </c>
      <c r="F546">
        <f t="shared" si="113"/>
        <v>-17362.35742820676</v>
      </c>
      <c r="G546">
        <f t="shared" si="114"/>
        <v>1367.433161652536</v>
      </c>
      <c r="H546">
        <f t="shared" si="125"/>
        <v>1302.1768071153783</v>
      </c>
      <c r="I546" s="2">
        <f t="shared" si="115"/>
        <v>1888.2631936719658</v>
      </c>
      <c r="J546" s="41">
        <f t="shared" si="116"/>
        <v>419.61404303825611</v>
      </c>
      <c r="K546">
        <f t="shared" si="117"/>
        <v>0.48935708712620762</v>
      </c>
      <c r="L546">
        <f t="shared" si="118"/>
        <v>-11.248951794941554</v>
      </c>
      <c r="M546" s="41">
        <f t="shared" si="119"/>
        <v>19.489900456735974</v>
      </c>
      <c r="N546" s="5">
        <f t="shared" si="126"/>
        <v>-5.4857617787844059E-8</v>
      </c>
      <c r="O546" s="4">
        <f>SUM($N$41:N546)*0.1+$N$8</f>
        <v>-2.649102021241577E-6</v>
      </c>
      <c r="P546" s="4">
        <f>SUM($O$41:O546)+0</f>
        <v>1.2380810430013631E-4</v>
      </c>
      <c r="Q546" s="5">
        <f t="shared" si="127"/>
        <v>-5.2239714217989678E-8</v>
      </c>
      <c r="R546" s="4">
        <f>SUM($Q$41:Q546)*0.1+$T$8</f>
        <v>-4.2642468236889155E-6</v>
      </c>
      <c r="S546" s="4">
        <f>SUM($R$41:R546)+0</f>
        <v>1.967634686405912E-4</v>
      </c>
      <c r="T546">
        <f t="shared" si="120"/>
        <v>5.0201137927627909E-6</v>
      </c>
      <c r="U546">
        <f t="shared" si="121"/>
        <v>2.324743196180394E-4</v>
      </c>
      <c r="W546" s="1"/>
    </row>
    <row r="547" spans="1:23" x14ac:dyDescent="0.25">
      <c r="A547" s="7"/>
      <c r="B547">
        <f t="shared" si="122"/>
        <v>50.600000000000449</v>
      </c>
      <c r="C547">
        <f t="shared" si="112"/>
        <v>0</v>
      </c>
      <c r="D547">
        <f t="shared" si="123"/>
        <v>289.372623803446</v>
      </c>
      <c r="E547" s="2">
        <f t="shared" si="124"/>
        <v>-303.87403592281589</v>
      </c>
      <c r="F547">
        <f t="shared" si="113"/>
        <v>-17362.35742820676</v>
      </c>
      <c r="G547">
        <f t="shared" si="114"/>
        <v>1337.0457580602524</v>
      </c>
      <c r="H547">
        <f t="shared" si="125"/>
        <v>1273.2395447350318</v>
      </c>
      <c r="I547" s="2">
        <f t="shared" si="115"/>
        <v>1846.3017893681374</v>
      </c>
      <c r="J547" s="41">
        <f t="shared" si="116"/>
        <v>419.61404303825611</v>
      </c>
      <c r="K547">
        <f t="shared" si="117"/>
        <v>0.47848248519006786</v>
      </c>
      <c r="L547">
        <f t="shared" si="118"/>
        <v>-11.248951794941554</v>
      </c>
      <c r="M547" s="41">
        <f t="shared" si="119"/>
        <v>19.489630446557733</v>
      </c>
      <c r="N547" s="5">
        <f t="shared" si="126"/>
        <v>-5.3638559614780659E-8</v>
      </c>
      <c r="O547" s="4">
        <f>SUM($N$41:N547)*0.1+$N$8</f>
        <v>-2.6544658772030549E-6</v>
      </c>
      <c r="P547" s="4">
        <f>SUM($O$41:O547)+0</f>
        <v>1.2115363842293325E-4</v>
      </c>
      <c r="Q547" s="5">
        <f t="shared" si="127"/>
        <v>-5.107883167981194E-8</v>
      </c>
      <c r="R547" s="4">
        <f>SUM($Q$41:Q547)*0.1+$T$8</f>
        <v>-4.2693547068568966E-6</v>
      </c>
      <c r="S547" s="4">
        <f>SUM($R$41:R547)+0</f>
        <v>1.924941139337343E-4</v>
      </c>
      <c r="T547">
        <f t="shared" si="120"/>
        <v>5.0272834320531921E-6</v>
      </c>
      <c r="U547">
        <f t="shared" si="121"/>
        <v>2.2744711034051042E-4</v>
      </c>
      <c r="W547" s="1"/>
    </row>
    <row r="548" spans="1:23" x14ac:dyDescent="0.25">
      <c r="A548" s="7"/>
      <c r="B548">
        <f t="shared" si="122"/>
        <v>50.70000000000045</v>
      </c>
      <c r="C548">
        <f t="shared" si="112"/>
        <v>0</v>
      </c>
      <c r="D548">
        <f t="shared" si="123"/>
        <v>289.372623803446</v>
      </c>
      <c r="E548" s="2">
        <f t="shared" si="124"/>
        <v>-303.87403592281589</v>
      </c>
      <c r="F548">
        <f t="shared" si="113"/>
        <v>-17362.35742820676</v>
      </c>
      <c r="G548">
        <f t="shared" si="114"/>
        <v>1306.6583544679706</v>
      </c>
      <c r="H548">
        <f t="shared" si="125"/>
        <v>1244.3022823546871</v>
      </c>
      <c r="I548" s="2">
        <f t="shared" si="115"/>
        <v>1804.3403850643117</v>
      </c>
      <c r="J548" s="41">
        <f t="shared" si="116"/>
        <v>419.61404303825611</v>
      </c>
      <c r="K548">
        <f t="shared" si="117"/>
        <v>0.46760788325392882</v>
      </c>
      <c r="L548">
        <f t="shared" si="118"/>
        <v>-11.248951794941554</v>
      </c>
      <c r="M548" s="41">
        <f t="shared" si="119"/>
        <v>19.489366500408309</v>
      </c>
      <c r="N548" s="5">
        <f t="shared" si="126"/>
        <v>-5.2419501441717331E-8</v>
      </c>
      <c r="O548" s="4">
        <f>SUM($N$41:N548)*0.1+$N$8</f>
        <v>-2.6597078273472262E-6</v>
      </c>
      <c r="P548" s="4">
        <f>SUM($O$41:O548)+0</f>
        <v>1.1849393059558603E-4</v>
      </c>
      <c r="Q548" s="5">
        <f t="shared" si="127"/>
        <v>-4.9917949141634269E-8</v>
      </c>
      <c r="R548" s="4">
        <f>SUM($Q$41:Q548)*0.1+$T$8</f>
        <v>-4.2743465017710591E-6</v>
      </c>
      <c r="S548" s="4">
        <f>SUM($R$41:R548)+0</f>
        <v>1.8821976743196324E-4</v>
      </c>
      <c r="T548">
        <f t="shared" si="120"/>
        <v>5.034290788587266E-6</v>
      </c>
      <c r="U548">
        <f t="shared" si="121"/>
        <v>2.2241288730676982E-4</v>
      </c>
      <c r="W548" s="1"/>
    </row>
    <row r="549" spans="1:23" x14ac:dyDescent="0.25">
      <c r="A549" s="7"/>
      <c r="B549">
        <f t="shared" si="122"/>
        <v>50.800000000000452</v>
      </c>
      <c r="C549">
        <f t="shared" si="112"/>
        <v>0</v>
      </c>
      <c r="D549">
        <f t="shared" si="123"/>
        <v>289.372623803446</v>
      </c>
      <c r="E549" s="2">
        <f t="shared" si="124"/>
        <v>-303.87403592281589</v>
      </c>
      <c r="F549">
        <f t="shared" si="113"/>
        <v>-17362.35742820676</v>
      </c>
      <c r="G549">
        <f t="shared" si="114"/>
        <v>1276.2709508756889</v>
      </c>
      <c r="H549">
        <f t="shared" si="125"/>
        <v>1215.3650199743424</v>
      </c>
      <c r="I549" s="2">
        <f t="shared" si="115"/>
        <v>1762.3789807604858</v>
      </c>
      <c r="J549" s="41">
        <f t="shared" si="116"/>
        <v>419.61404303825611</v>
      </c>
      <c r="K549">
        <f t="shared" si="117"/>
        <v>0.45673328131778973</v>
      </c>
      <c r="L549">
        <f t="shared" si="118"/>
        <v>-11.248951794941554</v>
      </c>
      <c r="M549" s="41">
        <f t="shared" si="119"/>
        <v>19.489108618534093</v>
      </c>
      <c r="N549" s="5">
        <f t="shared" si="126"/>
        <v>-5.1200443268654003E-8</v>
      </c>
      <c r="O549" s="4">
        <f>SUM($N$41:N549)*0.1+$N$8</f>
        <v>-2.6648278716740916E-6</v>
      </c>
      <c r="P549" s="4">
        <f>SUM($O$41:O549)+0</f>
        <v>1.1582910272391194E-4</v>
      </c>
      <c r="Q549" s="5">
        <f t="shared" si="127"/>
        <v>-4.8757066603456605E-8</v>
      </c>
      <c r="R549" s="4">
        <f>SUM($Q$41:Q549)*0.1+$T$8</f>
        <v>-4.2792222084314046E-6</v>
      </c>
      <c r="S549" s="4">
        <f>SUM($R$41:R549)+0</f>
        <v>1.8394054522353183E-4</v>
      </c>
      <c r="T549">
        <f t="shared" si="120"/>
        <v>5.0411358139593513E-6</v>
      </c>
      <c r="U549">
        <f t="shared" si="121"/>
        <v>2.1737181329454079E-4</v>
      </c>
      <c r="W549" s="1"/>
    </row>
    <row r="550" spans="1:23" x14ac:dyDescent="0.25">
      <c r="A550" s="7"/>
      <c r="B550">
        <f t="shared" si="122"/>
        <v>50.900000000000453</v>
      </c>
      <c r="C550">
        <f t="shared" si="112"/>
        <v>0</v>
      </c>
      <c r="D550">
        <f t="shared" si="123"/>
        <v>289.372623803446</v>
      </c>
      <c r="E550" s="2">
        <f t="shared" si="124"/>
        <v>-303.87403592281589</v>
      </c>
      <c r="F550">
        <f t="shared" si="113"/>
        <v>-17362.35742820676</v>
      </c>
      <c r="G550">
        <f t="shared" si="114"/>
        <v>1245.8835472834071</v>
      </c>
      <c r="H550">
        <f t="shared" si="125"/>
        <v>1186.4277575939977</v>
      </c>
      <c r="I550" s="2">
        <f t="shared" si="115"/>
        <v>1720.4175764566601</v>
      </c>
      <c r="J550" s="41">
        <f t="shared" si="116"/>
        <v>419.61404303825611</v>
      </c>
      <c r="K550">
        <f t="shared" si="117"/>
        <v>0.44585867938165069</v>
      </c>
      <c r="L550">
        <f t="shared" si="118"/>
        <v>-11.248951794941554</v>
      </c>
      <c r="M550" s="41">
        <f t="shared" si="119"/>
        <v>19.488856801175807</v>
      </c>
      <c r="N550" s="5">
        <f t="shared" si="126"/>
        <v>-4.9981385095590669E-8</v>
      </c>
      <c r="O550" s="4">
        <f>SUM($N$41:N550)*0.1+$N$8</f>
        <v>-2.6698260101836507E-6</v>
      </c>
      <c r="P550" s="4">
        <f>SUM($O$41:O550)+0</f>
        <v>1.1315927671372828E-4</v>
      </c>
      <c r="Q550" s="5">
        <f t="shared" si="127"/>
        <v>-4.7596184065278941E-8</v>
      </c>
      <c r="R550" s="4">
        <f>SUM($Q$41:Q550)*0.1+$T$8</f>
        <v>-4.2839818268379332E-6</v>
      </c>
      <c r="S550" s="4">
        <f>SUM($R$41:R550)+0</f>
        <v>1.796565633966939E-4</v>
      </c>
      <c r="T550">
        <f t="shared" si="120"/>
        <v>5.0478184612098356E-6</v>
      </c>
      <c r="U550">
        <f t="shared" si="121"/>
        <v>2.1232405110557876E-4</v>
      </c>
      <c r="W550" s="1"/>
    </row>
    <row r="551" spans="1:23" x14ac:dyDescent="0.25">
      <c r="A551" s="7"/>
      <c r="B551">
        <f t="shared" si="122"/>
        <v>51.000000000000455</v>
      </c>
      <c r="C551">
        <f t="shared" si="112"/>
        <v>0</v>
      </c>
      <c r="D551">
        <f t="shared" si="123"/>
        <v>289.372623803446</v>
      </c>
      <c r="E551" s="2">
        <f t="shared" si="124"/>
        <v>-303.87403592281589</v>
      </c>
      <c r="F551">
        <f t="shared" si="113"/>
        <v>-17362.35742820676</v>
      </c>
      <c r="G551">
        <f t="shared" si="114"/>
        <v>1215.4961436911253</v>
      </c>
      <c r="H551">
        <f t="shared" si="125"/>
        <v>1157.490495213653</v>
      </c>
      <c r="I551" s="2">
        <f t="shared" si="115"/>
        <v>1678.4561721528341</v>
      </c>
      <c r="J551" s="41">
        <f t="shared" si="116"/>
        <v>419.61404303825611</v>
      </c>
      <c r="K551">
        <f t="shared" si="117"/>
        <v>0.4349840774455116</v>
      </c>
      <c r="L551">
        <f t="shared" si="118"/>
        <v>-11.248951794941554</v>
      </c>
      <c r="M551" s="41">
        <f t="shared" si="119"/>
        <v>19.488611048568536</v>
      </c>
      <c r="N551" s="5">
        <f t="shared" si="126"/>
        <v>-4.8762326922527341E-8</v>
      </c>
      <c r="O551" s="4">
        <f>SUM($N$41:N551)*0.1+$N$8</f>
        <v>-2.6747022428759031E-6</v>
      </c>
      <c r="P551" s="4">
        <f>SUM($O$41:O551)+0</f>
        <v>1.1048457447085238E-4</v>
      </c>
      <c r="Q551" s="5">
        <f t="shared" si="127"/>
        <v>-4.643530152710127E-8</v>
      </c>
      <c r="R551" s="4">
        <f>SUM($Q$41:Q551)*0.1+$T$8</f>
        <v>-4.2886253569906431E-6</v>
      </c>
      <c r="S551" s="4">
        <f>SUM($R$41:R551)+0</f>
        <v>1.7536793803970326E-4</v>
      </c>
      <c r="T551">
        <f t="shared" si="120"/>
        <v>5.0543386848002684E-6</v>
      </c>
      <c r="U551">
        <f t="shared" si="121"/>
        <v>2.072697635650278E-4</v>
      </c>
      <c r="W551" s="1"/>
    </row>
    <row r="552" spans="1:23" x14ac:dyDescent="0.25">
      <c r="A552" s="7"/>
      <c r="B552">
        <f t="shared" si="122"/>
        <v>51.100000000000456</v>
      </c>
      <c r="C552">
        <f t="shared" si="112"/>
        <v>0</v>
      </c>
      <c r="D552">
        <f t="shared" si="123"/>
        <v>289.372623803446</v>
      </c>
      <c r="E552" s="2">
        <f t="shared" si="124"/>
        <v>-303.87403592281589</v>
      </c>
      <c r="F552">
        <f t="shared" si="113"/>
        <v>-17362.35742820676</v>
      </c>
      <c r="G552">
        <f t="shared" si="114"/>
        <v>1185.1087400988436</v>
      </c>
      <c r="H552">
        <f t="shared" si="125"/>
        <v>1128.5532328333065</v>
      </c>
      <c r="I552" s="2">
        <f t="shared" si="115"/>
        <v>1636.4947678490071</v>
      </c>
      <c r="J552" s="41">
        <f t="shared" si="116"/>
        <v>419.61404303825611</v>
      </c>
      <c r="K552">
        <f t="shared" si="117"/>
        <v>0.42410947550937217</v>
      </c>
      <c r="L552">
        <f t="shared" si="118"/>
        <v>-11.248951794941554</v>
      </c>
      <c r="M552" s="41">
        <f t="shared" si="119"/>
        <v>19.488371360941716</v>
      </c>
      <c r="N552" s="5">
        <f t="shared" si="126"/>
        <v>-4.7543268749464013E-8</v>
      </c>
      <c r="O552" s="4">
        <f>SUM($N$41:N552)*0.1+$N$8</f>
        <v>-2.6794565697508501E-6</v>
      </c>
      <c r="P552" s="4">
        <f>SUM($O$41:O552)+0</f>
        <v>1.0780511790110154E-4</v>
      </c>
      <c r="Q552" s="5">
        <f t="shared" si="127"/>
        <v>-4.5274418988923532E-8</v>
      </c>
      <c r="R552" s="4">
        <f>SUM($Q$41:Q552)*0.1+$T$8</f>
        <v>-4.2931527988895344E-6</v>
      </c>
      <c r="S552" s="4">
        <f>SUM($R$41:R552)+0</f>
        <v>1.7107478524081373E-4</v>
      </c>
      <c r="T552">
        <f t="shared" si="120"/>
        <v>5.0606964405893811E-6</v>
      </c>
      <c r="U552">
        <f t="shared" si="121"/>
        <v>2.0220911352078309E-4</v>
      </c>
      <c r="W552" s="1"/>
    </row>
    <row r="553" spans="1:23" x14ac:dyDescent="0.25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289.372623803446</v>
      </c>
      <c r="E553" s="2">
        <f t="shared" si="124"/>
        <v>-303.87403592281589</v>
      </c>
      <c r="F553">
        <f t="shared" si="113"/>
        <v>-17362.35742820676</v>
      </c>
      <c r="G553">
        <f t="shared" si="114"/>
        <v>1154.7213365065618</v>
      </c>
      <c r="H553">
        <f t="shared" si="125"/>
        <v>1099.6159704529618</v>
      </c>
      <c r="I553" s="2">
        <f t="shared" si="115"/>
        <v>1594.5333635451814</v>
      </c>
      <c r="J553" s="41">
        <f t="shared" si="116"/>
        <v>419.61404303825611</v>
      </c>
      <c r="K553">
        <f t="shared" si="117"/>
        <v>0.41323487357323313</v>
      </c>
      <c r="L553">
        <f t="shared" si="118"/>
        <v>-11.248951794941554</v>
      </c>
      <c r="M553" s="41">
        <f t="shared" si="119"/>
        <v>19.488137738519132</v>
      </c>
      <c r="N553" s="5">
        <f t="shared" si="126"/>
        <v>-4.6324210576400685E-8</v>
      </c>
      <c r="O553" s="4">
        <f>SUM($N$41:N553)*0.1+$N$8</f>
        <v>-2.6840889908084899E-6</v>
      </c>
      <c r="P553" s="4">
        <f>SUM($O$41:O553)+0</f>
        <v>1.0512102891029305E-4</v>
      </c>
      <c r="Q553" s="5">
        <f t="shared" si="127"/>
        <v>-4.4113536450745868E-8</v>
      </c>
      <c r="R553" s="4">
        <f>SUM($Q$41:Q553)*0.1+$T$8</f>
        <v>-4.2975641525346105E-6</v>
      </c>
      <c r="S553" s="4">
        <f>SUM($R$41:R553)+0</f>
        <v>1.6677722108827912E-4</v>
      </c>
      <c r="T553">
        <f t="shared" si="120"/>
        <v>5.0668916858099371E-6</v>
      </c>
      <c r="U553">
        <f t="shared" si="121"/>
        <v>1.9714226384285891E-4</v>
      </c>
      <c r="W553" s="1"/>
    </row>
    <row r="554" spans="1:23" x14ac:dyDescent="0.25">
      <c r="A554" s="7"/>
      <c r="B554">
        <f t="shared" si="122"/>
        <v>51.300000000000459</v>
      </c>
      <c r="C554">
        <f t="shared" si="128"/>
        <v>0</v>
      </c>
      <c r="D554">
        <f t="shared" si="123"/>
        <v>289.372623803446</v>
      </c>
      <c r="E554" s="2">
        <f t="shared" si="124"/>
        <v>-303.87403592281589</v>
      </c>
      <c r="F554">
        <f t="shared" ref="F554:F591" si="129">IF(B554&lt;$G$6,0,-$G$7*$B$8)</f>
        <v>-17362.35742820676</v>
      </c>
      <c r="G554">
        <f t="shared" ref="G554:G591" si="130">IF(B554&lt;$G$6,    $B$13*B554,    $B$13*B554-(-B554+$G$6)*$B$10+$G$7*$B$9)</f>
        <v>1124.33393291428</v>
      </c>
      <c r="H554">
        <f t="shared" si="125"/>
        <v>1070.6787080726172</v>
      </c>
      <c r="I554" s="2">
        <f t="shared" ref="I554:I591" si="131">SQRT(H554*H554+G554*G554)</f>
        <v>1552.5719592413554</v>
      </c>
      <c r="J554" s="41">
        <f t="shared" ref="J554:J591" si="132">SQRT(D554*D554+E554*E554)</f>
        <v>419.61404303825611</v>
      </c>
      <c r="K554">
        <f t="shared" ref="K554:K591" si="133">32*I554/(PI()*$G$11^3)</f>
        <v>0.40236027163709404</v>
      </c>
      <c r="L554">
        <f t="shared" ref="L554:L591" si="134">16*F554/(PI()*$G$11^3)*$G$22</f>
        <v>-11.248951794941554</v>
      </c>
      <c r="M554" s="41">
        <f t="shared" ref="M554:M591" si="135">SQRT(K554^2+3*L554^2)</f>
        <v>19.48791018151891</v>
      </c>
      <c r="N554" s="5">
        <f t="shared" si="126"/>
        <v>-4.5105152403337351E-8</v>
      </c>
      <c r="O554" s="4">
        <f>SUM($N$41:N554)*0.1+$N$8</f>
        <v>-2.6885995060488235E-6</v>
      </c>
      <c r="P554" s="4">
        <f>SUM($O$41:O554)+0</f>
        <v>1.0243242940424423E-4</v>
      </c>
      <c r="Q554" s="5">
        <f t="shared" si="127"/>
        <v>-4.2952653912568197E-8</v>
      </c>
      <c r="R554" s="4">
        <f>SUM($Q$41:Q554)*0.1+$T$8</f>
        <v>-4.3018594179258662E-6</v>
      </c>
      <c r="S554" s="4">
        <f>SUM($R$41:R554)+0</f>
        <v>1.6247536167035326E-4</v>
      </c>
      <c r="T554">
        <f t="shared" ref="T554:T591" si="136">SQRT(SUMSQ(O554,R554))</f>
        <v>5.0729243790464146E-6</v>
      </c>
      <c r="U554">
        <f t="shared" ref="U554:U591" si="137">SQRT(SUMSQ(S554,P554))</f>
        <v>1.9206937742276246E-4</v>
      </c>
      <c r="W554" s="1"/>
    </row>
    <row r="555" spans="1:23" x14ac:dyDescent="0.25">
      <c r="A555" s="7"/>
      <c r="B555">
        <f t="shared" si="122"/>
        <v>51.40000000000046</v>
      </c>
      <c r="C555">
        <f t="shared" si="128"/>
        <v>0</v>
      </c>
      <c r="D555">
        <f t="shared" si="123"/>
        <v>289.372623803446</v>
      </c>
      <c r="E555" s="2">
        <f t="shared" si="124"/>
        <v>-303.87403592281589</v>
      </c>
      <c r="F555">
        <f t="shared" si="129"/>
        <v>-17362.35742820676</v>
      </c>
      <c r="G555">
        <f t="shared" si="130"/>
        <v>1093.9465293219982</v>
      </c>
      <c r="H555">
        <f t="shared" si="125"/>
        <v>1041.7414456922725</v>
      </c>
      <c r="I555" s="2">
        <f t="shared" si="131"/>
        <v>1510.6105549375297</v>
      </c>
      <c r="J555" s="41">
        <f t="shared" si="132"/>
        <v>419.61404303825611</v>
      </c>
      <c r="K555">
        <f t="shared" si="133"/>
        <v>0.391485669700955</v>
      </c>
      <c r="L555">
        <f t="shared" si="134"/>
        <v>-11.248951794941554</v>
      </c>
      <c r="M555" s="41">
        <f t="shared" si="135"/>
        <v>19.487688690153526</v>
      </c>
      <c r="N555" s="5">
        <f t="shared" si="126"/>
        <v>-4.3886094230274023E-8</v>
      </c>
      <c r="O555" s="4">
        <f>SUM($N$41:N555)*0.1+$N$8</f>
        <v>-2.6929881154718512E-6</v>
      </c>
      <c r="P555" s="4">
        <f>SUM($O$41:O555)+0</f>
        <v>9.9739441288772371E-5</v>
      </c>
      <c r="Q555" s="5">
        <f t="shared" si="127"/>
        <v>-4.1791771374390532E-8</v>
      </c>
      <c r="R555" s="4">
        <f>SUM($Q$41:Q555)*0.1+$T$8</f>
        <v>-4.306038595063305E-6</v>
      </c>
      <c r="S555" s="4">
        <f>SUM($R$41:R555)+0</f>
        <v>1.5816932307528996E-4</v>
      </c>
      <c r="T555">
        <f t="shared" si="136"/>
        <v>5.0787944802135275E-6</v>
      </c>
      <c r="U555">
        <f t="shared" si="137"/>
        <v>1.8699061717287294E-4</v>
      </c>
      <c r="W555" s="1"/>
    </row>
    <row r="556" spans="1:23" x14ac:dyDescent="0.25">
      <c r="A556" s="7"/>
      <c r="B556">
        <f t="shared" si="122"/>
        <v>51.500000000000462</v>
      </c>
      <c r="C556">
        <f t="shared" si="128"/>
        <v>0</v>
      </c>
      <c r="D556">
        <f t="shared" si="123"/>
        <v>289.372623803446</v>
      </c>
      <c r="E556" s="2">
        <f t="shared" si="124"/>
        <v>-303.87403592281589</v>
      </c>
      <c r="F556">
        <f t="shared" si="129"/>
        <v>-17362.35742820676</v>
      </c>
      <c r="G556">
        <f t="shared" si="130"/>
        <v>1063.5591257297147</v>
      </c>
      <c r="H556">
        <f t="shared" si="125"/>
        <v>1012.8041833119278</v>
      </c>
      <c r="I556" s="2">
        <f t="shared" si="131"/>
        <v>1468.6491506337027</v>
      </c>
      <c r="J556" s="41">
        <f t="shared" si="132"/>
        <v>419.61404303825611</v>
      </c>
      <c r="K556">
        <f t="shared" si="133"/>
        <v>0.38061106776481557</v>
      </c>
      <c r="L556">
        <f t="shared" si="134"/>
        <v>-11.248951794941554</v>
      </c>
      <c r="M556" s="41">
        <f t="shared" si="135"/>
        <v>19.487473264629809</v>
      </c>
      <c r="N556" s="5">
        <f t="shared" si="126"/>
        <v>-4.2667036057210623E-8</v>
      </c>
      <c r="O556" s="4">
        <f>SUM($N$41:N556)*0.1+$N$8</f>
        <v>-2.6972548190775727E-6</v>
      </c>
      <c r="P556" s="4">
        <f>SUM($O$41:O556)+0</f>
        <v>9.7042186469694798E-5</v>
      </c>
      <c r="Q556" s="5">
        <f t="shared" si="127"/>
        <v>-4.0630888836212868E-8</v>
      </c>
      <c r="R556" s="4">
        <f>SUM($Q$41:Q556)*0.1+$T$8</f>
        <v>-4.3101016839469268E-6</v>
      </c>
      <c r="S556" s="4">
        <f>SUM($R$41:R556)+0</f>
        <v>1.5385922139134303E-4</v>
      </c>
      <c r="T556">
        <f t="shared" si="136"/>
        <v>5.0845019505355017E-6</v>
      </c>
      <c r="U556">
        <f t="shared" si="137"/>
        <v>1.8190614602582654E-4</v>
      </c>
      <c r="W556" s="1"/>
    </row>
    <row r="557" spans="1:23" x14ac:dyDescent="0.25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289.372623803446</v>
      </c>
      <c r="E557" s="2">
        <f t="shared" ref="E557:E591" si="140">IF(B557&lt;18, $B$13, $B$13+$B$10 )</f>
        <v>-303.87403592281589</v>
      </c>
      <c r="F557">
        <f t="shared" si="129"/>
        <v>-17362.35742820676</v>
      </c>
      <c r="G557">
        <f t="shared" si="130"/>
        <v>1033.1717221374329</v>
      </c>
      <c r="H557">
        <f t="shared" ref="H557:H591" si="141">IF(B557&lt;$G$6,-B557*$B$12,-B557*$B$12+(-B557+$G$6)*$B$8)</f>
        <v>983.86692093158308</v>
      </c>
      <c r="I557" s="2">
        <f t="shared" si="131"/>
        <v>1426.6877463298767</v>
      </c>
      <c r="J557" s="41">
        <f t="shared" si="132"/>
        <v>419.61404303825611</v>
      </c>
      <c r="K557">
        <f t="shared" si="133"/>
        <v>0.36973646582867647</v>
      </c>
      <c r="L557">
        <f t="shared" si="134"/>
        <v>-11.248951794941554</v>
      </c>
      <c r="M557" s="41">
        <f t="shared" si="135"/>
        <v>19.487263905148922</v>
      </c>
      <c r="N557" s="5">
        <f t="shared" ref="N557:N591" si="142">-G557/($G$18*$B$28)</f>
        <v>-4.1447977884147288E-8</v>
      </c>
      <c r="O557" s="4">
        <f>SUM($N$41:N557)*0.1+$N$8</f>
        <v>-2.701399616865987E-6</v>
      </c>
      <c r="P557" s="4">
        <f>SUM($O$41:O557)+0</f>
        <v>9.4340786852828806E-5</v>
      </c>
      <c r="Q557" s="5">
        <f t="shared" ref="Q557:Q591" si="143">-H557/($G$18*$B$28)</f>
        <v>-3.9470006298035197E-8</v>
      </c>
      <c r="R557" s="4">
        <f>SUM($Q$41:Q557)*0.1+$T$8</f>
        <v>-4.31404868457673E-6</v>
      </c>
      <c r="S557" s="4">
        <f>SUM($R$41:R557)+0</f>
        <v>1.4954517270676629E-4</v>
      </c>
      <c r="T557">
        <f t="shared" si="136"/>
        <v>5.090046752526141E-6</v>
      </c>
      <c r="U557">
        <f t="shared" si="137"/>
        <v>1.7681612693390679E-4</v>
      </c>
      <c r="W557" s="1"/>
    </row>
    <row r="558" spans="1:23" x14ac:dyDescent="0.25">
      <c r="A558" s="7"/>
      <c r="B558">
        <f t="shared" si="138"/>
        <v>51.700000000000465</v>
      </c>
      <c r="C558">
        <f t="shared" si="128"/>
        <v>0</v>
      </c>
      <c r="D558">
        <f t="shared" si="139"/>
        <v>289.372623803446</v>
      </c>
      <c r="E558" s="2">
        <f t="shared" si="140"/>
        <v>-303.87403592281589</v>
      </c>
      <c r="F558">
        <f t="shared" si="129"/>
        <v>-17362.35742820676</v>
      </c>
      <c r="G558">
        <f t="shared" si="130"/>
        <v>1002.7843185451511</v>
      </c>
      <c r="H558">
        <f t="shared" si="141"/>
        <v>954.92965855123657</v>
      </c>
      <c r="I558" s="2">
        <f t="shared" si="131"/>
        <v>1384.7263420260497</v>
      </c>
      <c r="J558" s="41">
        <f t="shared" si="132"/>
        <v>419.61404303825611</v>
      </c>
      <c r="K558">
        <f t="shared" si="133"/>
        <v>0.3588618638925371</v>
      </c>
      <c r="L558">
        <f t="shared" si="134"/>
        <v>-11.248951794941554</v>
      </c>
      <c r="M558" s="41">
        <f t="shared" si="135"/>
        <v>19.487060611906376</v>
      </c>
      <c r="N558" s="5">
        <f t="shared" si="142"/>
        <v>-4.022891971108396E-8</v>
      </c>
      <c r="O558" s="4">
        <f>SUM($N$41:N558)*0.1+$N$8</f>
        <v>-2.7054225088370954E-6</v>
      </c>
      <c r="P558" s="4">
        <f>SUM($O$41:O558)+0</f>
        <v>9.1635364343991716E-5</v>
      </c>
      <c r="Q558" s="5">
        <f t="shared" si="143"/>
        <v>-3.830912375985746E-8</v>
      </c>
      <c r="R558" s="4">
        <f>SUM($Q$41:Q558)*0.1+$T$8</f>
        <v>-4.3178795969527163E-6</v>
      </c>
      <c r="S558" s="4">
        <f>SUM($R$41:R558)+0</f>
        <v>1.4522729310981357E-4</v>
      </c>
      <c r="T558">
        <f t="shared" si="136"/>
        <v>5.095428849969643E-6</v>
      </c>
      <c r="U558">
        <f t="shared" si="137"/>
        <v>1.7172072286844071E-4</v>
      </c>
      <c r="W558" s="1"/>
    </row>
    <row r="559" spans="1:23" x14ac:dyDescent="0.25">
      <c r="A559" s="7"/>
      <c r="B559">
        <f t="shared" si="138"/>
        <v>51.800000000000466</v>
      </c>
      <c r="C559">
        <f t="shared" si="128"/>
        <v>0</v>
      </c>
      <c r="D559">
        <f t="shared" si="139"/>
        <v>289.372623803446</v>
      </c>
      <c r="E559" s="2">
        <f t="shared" si="140"/>
        <v>-303.87403592281589</v>
      </c>
      <c r="F559">
        <f t="shared" si="129"/>
        <v>-17362.35742820676</v>
      </c>
      <c r="G559">
        <f t="shared" si="130"/>
        <v>972.39691495286934</v>
      </c>
      <c r="H559">
        <f t="shared" si="141"/>
        <v>925.99239617089188</v>
      </c>
      <c r="I559" s="2">
        <f t="shared" si="131"/>
        <v>1342.764937722224</v>
      </c>
      <c r="J559" s="41">
        <f t="shared" si="132"/>
        <v>419.61404303825611</v>
      </c>
      <c r="K559">
        <f t="shared" si="133"/>
        <v>0.34798726195639801</v>
      </c>
      <c r="L559">
        <f t="shared" si="134"/>
        <v>-11.248951794941554</v>
      </c>
      <c r="M559" s="41">
        <f t="shared" si="135"/>
        <v>19.486863385092029</v>
      </c>
      <c r="N559" s="5">
        <f t="shared" si="142"/>
        <v>-3.9009861538020633E-8</v>
      </c>
      <c r="O559" s="4">
        <f>SUM($N$41:N559)*0.1+$N$8</f>
        <v>-2.7093234949908976E-6</v>
      </c>
      <c r="P559" s="4">
        <f>SUM($O$41:O559)+0</f>
        <v>8.8926040849000813E-5</v>
      </c>
      <c r="Q559" s="5">
        <f t="shared" si="143"/>
        <v>-3.7148241221679789E-8</v>
      </c>
      <c r="R559" s="4">
        <f>SUM($Q$41:Q559)*0.1+$T$8</f>
        <v>-4.3215944210748839E-6</v>
      </c>
      <c r="S559" s="4">
        <f>SUM($R$41:R559)+0</f>
        <v>1.4090569868873868E-4</v>
      </c>
      <c r="T559">
        <f t="shared" si="136"/>
        <v>5.1006482079021341E-6</v>
      </c>
      <c r="U559">
        <f t="shared" si="137"/>
        <v>1.6662009681920058E-4</v>
      </c>
      <c r="W559" s="1"/>
    </row>
    <row r="560" spans="1:23" x14ac:dyDescent="0.25">
      <c r="A560" s="7"/>
      <c r="B560">
        <f t="shared" si="138"/>
        <v>51.900000000000468</v>
      </c>
      <c r="C560">
        <f t="shared" si="128"/>
        <v>0</v>
      </c>
      <c r="D560">
        <f t="shared" si="139"/>
        <v>289.372623803446</v>
      </c>
      <c r="E560" s="2">
        <f t="shared" si="140"/>
        <v>-303.87403592281589</v>
      </c>
      <c r="F560">
        <f t="shared" si="129"/>
        <v>-17362.35742820676</v>
      </c>
      <c r="G560">
        <f t="shared" si="130"/>
        <v>942.00951136058757</v>
      </c>
      <c r="H560">
        <f t="shared" si="141"/>
        <v>897.05513379054719</v>
      </c>
      <c r="I560" s="2">
        <f t="shared" si="131"/>
        <v>1300.803533418398</v>
      </c>
      <c r="J560" s="41">
        <f t="shared" si="132"/>
        <v>419.61404303825611</v>
      </c>
      <c r="K560">
        <f t="shared" si="133"/>
        <v>0.33711266002025891</v>
      </c>
      <c r="L560">
        <f t="shared" si="134"/>
        <v>-11.248951794941554</v>
      </c>
      <c r="M560" s="41">
        <f t="shared" si="135"/>
        <v>19.486672224890079</v>
      </c>
      <c r="N560" s="5">
        <f t="shared" si="142"/>
        <v>-3.7790803364957305E-8</v>
      </c>
      <c r="O560" s="4">
        <f>SUM($N$41:N560)*0.1+$N$8</f>
        <v>-2.7131025753273931E-6</v>
      </c>
      <c r="P560" s="4">
        <f>SUM($O$41:O560)+0</f>
        <v>8.6212938273673418E-5</v>
      </c>
      <c r="Q560" s="5">
        <f t="shared" si="143"/>
        <v>-3.5987358683502124E-8</v>
      </c>
      <c r="R560" s="4">
        <f>SUM($Q$41:Q560)*0.1+$T$8</f>
        <v>-4.3251931569432329E-6</v>
      </c>
      <c r="S560" s="4">
        <f>SUM($R$41:R560)+0</f>
        <v>1.3658050553179546E-4</v>
      </c>
      <c r="T560">
        <f t="shared" si="136"/>
        <v>5.1057047925939375E-6</v>
      </c>
      <c r="U560">
        <f t="shared" si="137"/>
        <v>1.6151441179381186E-4</v>
      </c>
      <c r="W560" s="1"/>
    </row>
    <row r="561" spans="1:23" x14ac:dyDescent="0.25">
      <c r="A561" s="7"/>
      <c r="B561">
        <f t="shared" si="138"/>
        <v>52.000000000000469</v>
      </c>
      <c r="C561">
        <f t="shared" si="128"/>
        <v>0</v>
      </c>
      <c r="D561">
        <f t="shared" si="139"/>
        <v>289.372623803446</v>
      </c>
      <c r="E561" s="2">
        <f t="shared" si="140"/>
        <v>-303.87403592281589</v>
      </c>
      <c r="F561">
        <f t="shared" si="129"/>
        <v>-17362.35742820676</v>
      </c>
      <c r="G561">
        <f t="shared" si="130"/>
        <v>911.62210776830398</v>
      </c>
      <c r="H561">
        <f t="shared" si="141"/>
        <v>868.1178714102025</v>
      </c>
      <c r="I561" s="2">
        <f t="shared" si="131"/>
        <v>1258.842129114571</v>
      </c>
      <c r="J561" s="41">
        <f t="shared" si="132"/>
        <v>419.61404303825611</v>
      </c>
      <c r="K561">
        <f t="shared" si="133"/>
        <v>0.32623805808411954</v>
      </c>
      <c r="L561">
        <f t="shared" si="134"/>
        <v>-11.248951794941554</v>
      </c>
      <c r="M561" s="41">
        <f t="shared" si="135"/>
        <v>19.486487131479059</v>
      </c>
      <c r="N561" s="5">
        <f t="shared" si="142"/>
        <v>-3.6571745191893898E-8</v>
      </c>
      <c r="O561" s="4">
        <f>SUM($N$41:N561)*0.1+$N$8</f>
        <v>-2.7167597498465823E-6</v>
      </c>
      <c r="P561" s="4">
        <f>SUM($O$41:O561)+0</f>
        <v>8.349617852382684E-5</v>
      </c>
      <c r="Q561" s="5">
        <f t="shared" si="143"/>
        <v>-3.482647614532446E-8</v>
      </c>
      <c r="R561" s="4">
        <f>SUM($Q$41:Q561)*0.1+$T$8</f>
        <v>-4.3286758045577666E-6</v>
      </c>
      <c r="S561" s="4">
        <f>SUM($R$41:R561)+0</f>
        <v>1.3225182972723769E-4</v>
      </c>
      <c r="T561">
        <f t="shared" si="136"/>
        <v>5.1105985715325252E-6</v>
      </c>
      <c r="U561">
        <f t="shared" si="137"/>
        <v>1.564038308171671E-4</v>
      </c>
      <c r="W561" s="1"/>
    </row>
    <row r="562" spans="1:23" x14ac:dyDescent="0.25">
      <c r="A562" s="7"/>
      <c r="B562">
        <f t="shared" si="138"/>
        <v>52.10000000000047</v>
      </c>
      <c r="C562">
        <f t="shared" si="128"/>
        <v>0</v>
      </c>
      <c r="D562">
        <f t="shared" si="139"/>
        <v>289.372623803446</v>
      </c>
      <c r="E562" s="2">
        <f t="shared" si="140"/>
        <v>-303.87403592281589</v>
      </c>
      <c r="F562">
        <f t="shared" si="129"/>
        <v>-17362.35742820676</v>
      </c>
      <c r="G562">
        <f t="shared" si="130"/>
        <v>881.23470417602221</v>
      </c>
      <c r="H562">
        <f t="shared" si="141"/>
        <v>839.18060902985781</v>
      </c>
      <c r="I562" s="2">
        <f t="shared" si="131"/>
        <v>1216.8807248107451</v>
      </c>
      <c r="J562" s="41">
        <f t="shared" si="132"/>
        <v>419.61404303825611</v>
      </c>
      <c r="K562">
        <f t="shared" si="133"/>
        <v>0.31536345614798045</v>
      </c>
      <c r="L562">
        <f t="shared" si="134"/>
        <v>-11.248951794941554</v>
      </c>
      <c r="M562" s="41">
        <f t="shared" si="135"/>
        <v>19.486308105031853</v>
      </c>
      <c r="N562" s="5">
        <f t="shared" si="142"/>
        <v>-3.535268701883057E-8</v>
      </c>
      <c r="O562" s="4">
        <f>SUM($N$41:N562)*0.1+$N$8</f>
        <v>-2.7202950185484656E-6</v>
      </c>
      <c r="P562" s="4">
        <f>SUM($O$41:O562)+0</f>
        <v>8.0775883505278376E-5</v>
      </c>
      <c r="Q562" s="5">
        <f t="shared" si="143"/>
        <v>-3.3665593607146789E-8</v>
      </c>
      <c r="R562" s="4">
        <f>SUM($Q$41:Q562)*0.1+$T$8</f>
        <v>-4.33204236391848E-6</v>
      </c>
      <c r="S562" s="4">
        <f>SUM($R$41:R562)+0</f>
        <v>1.279197873633192E-4</v>
      </c>
      <c r="T562">
        <f t="shared" si="136"/>
        <v>5.1153295134061504E-6</v>
      </c>
      <c r="U562">
        <f t="shared" si="137"/>
        <v>1.5128851693084675E-4</v>
      </c>
      <c r="W562" s="1"/>
    </row>
    <row r="563" spans="1:23" x14ac:dyDescent="0.25">
      <c r="A563" s="7"/>
      <c r="B563">
        <f t="shared" si="138"/>
        <v>52.200000000000472</v>
      </c>
      <c r="C563">
        <f t="shared" si="128"/>
        <v>0</v>
      </c>
      <c r="D563">
        <f t="shared" si="139"/>
        <v>289.372623803446</v>
      </c>
      <c r="E563" s="2">
        <f t="shared" si="140"/>
        <v>-303.87403592281589</v>
      </c>
      <c r="F563">
        <f t="shared" si="129"/>
        <v>-17362.35742820676</v>
      </c>
      <c r="G563">
        <f t="shared" si="130"/>
        <v>850.84730058374043</v>
      </c>
      <c r="H563">
        <f t="shared" si="141"/>
        <v>810.24334664951311</v>
      </c>
      <c r="I563" s="2">
        <f t="shared" si="131"/>
        <v>1174.9193205069193</v>
      </c>
      <c r="J563" s="41">
        <f t="shared" si="132"/>
        <v>419.61404303825611</v>
      </c>
      <c r="K563">
        <f t="shared" si="133"/>
        <v>0.30448885421184135</v>
      </c>
      <c r="L563">
        <f t="shared" si="134"/>
        <v>-11.248951794941554</v>
      </c>
      <c r="M563" s="41">
        <f t="shared" si="135"/>
        <v>19.486135145715675</v>
      </c>
      <c r="N563" s="5">
        <f t="shared" si="142"/>
        <v>-3.4133628845767242E-8</v>
      </c>
      <c r="O563" s="4">
        <f>SUM($N$41:N563)*0.1+$N$8</f>
        <v>-2.7237083814330427E-6</v>
      </c>
      <c r="P563" s="4">
        <f>SUM($O$41:O563)+0</f>
        <v>7.8052175123845334E-5</v>
      </c>
      <c r="Q563" s="5">
        <f t="shared" si="143"/>
        <v>-3.2504711068969124E-8</v>
      </c>
      <c r="R563" s="4">
        <f>SUM($Q$41:Q563)*0.1+$T$8</f>
        <v>-4.3352928350253781E-6</v>
      </c>
      <c r="S563" s="4">
        <f>SUM($R$41:R563)+0</f>
        <v>1.2358449452829382E-4</v>
      </c>
      <c r="T563">
        <f t="shared" si="136"/>
        <v>5.1198975880881626E-6</v>
      </c>
      <c r="U563">
        <f t="shared" si="137"/>
        <v>1.4616863319254686E-4</v>
      </c>
      <c r="W563" s="1"/>
    </row>
    <row r="564" spans="1:23" x14ac:dyDescent="0.25">
      <c r="A564" s="7"/>
      <c r="B564">
        <f t="shared" si="138"/>
        <v>52.300000000000473</v>
      </c>
      <c r="C564">
        <f t="shared" si="128"/>
        <v>0</v>
      </c>
      <c r="D564">
        <f t="shared" si="139"/>
        <v>289.372623803446</v>
      </c>
      <c r="E564" s="2">
        <f t="shared" si="140"/>
        <v>-303.87403592281589</v>
      </c>
      <c r="F564">
        <f t="shared" si="129"/>
        <v>-17362.35742820676</v>
      </c>
      <c r="G564">
        <f t="shared" si="130"/>
        <v>820.45989699145866</v>
      </c>
      <c r="H564">
        <f t="shared" si="141"/>
        <v>781.3060842691666</v>
      </c>
      <c r="I564" s="2">
        <f t="shared" si="131"/>
        <v>1132.9579162030923</v>
      </c>
      <c r="J564" s="41">
        <f t="shared" si="132"/>
        <v>419.61404303825611</v>
      </c>
      <c r="K564">
        <f t="shared" si="133"/>
        <v>0.29361425227570198</v>
      </c>
      <c r="L564">
        <f t="shared" si="134"/>
        <v>-11.248951794941554</v>
      </c>
      <c r="M564" s="41">
        <f t="shared" si="135"/>
        <v>19.485968253692089</v>
      </c>
      <c r="N564" s="5">
        <f t="shared" si="142"/>
        <v>-3.2914570672703914E-8</v>
      </c>
      <c r="O564" s="4">
        <f>SUM($N$41:N564)*0.1+$N$8</f>
        <v>-2.7269998385003131E-6</v>
      </c>
      <c r="P564" s="4">
        <f>SUM($O$41:O564)+0</f>
        <v>7.5325175285345024E-5</v>
      </c>
      <c r="Q564" s="5">
        <f t="shared" si="143"/>
        <v>-3.1343828530791387E-8</v>
      </c>
      <c r="R564" s="4">
        <f>SUM($Q$41:Q564)*0.1+$T$8</f>
        <v>-4.3384272178784576E-6</v>
      </c>
      <c r="S564" s="4">
        <f>SUM($R$41:R564)+0</f>
        <v>1.1924606731041536E-4</v>
      </c>
      <c r="T564">
        <f t="shared" si="136"/>
        <v>5.1243027666219478E-6</v>
      </c>
      <c r="U564">
        <f t="shared" si="137"/>
        <v>1.4104434267551486E-4</v>
      </c>
      <c r="W564" s="1"/>
    </row>
    <row r="565" spans="1:23" x14ac:dyDescent="0.25">
      <c r="A565" s="7"/>
      <c r="B565">
        <f t="shared" si="138"/>
        <v>52.400000000000475</v>
      </c>
      <c r="C565">
        <f t="shared" si="128"/>
        <v>0</v>
      </c>
      <c r="D565">
        <f t="shared" si="139"/>
        <v>289.372623803446</v>
      </c>
      <c r="E565" s="2">
        <f t="shared" si="140"/>
        <v>-303.87403592281589</v>
      </c>
      <c r="F565">
        <f t="shared" si="129"/>
        <v>-17362.35742820676</v>
      </c>
      <c r="G565">
        <f t="shared" si="130"/>
        <v>790.07249339917689</v>
      </c>
      <c r="H565">
        <f t="shared" si="141"/>
        <v>752.36882188882191</v>
      </c>
      <c r="I565" s="2">
        <f t="shared" si="131"/>
        <v>1090.9965118992664</v>
      </c>
      <c r="J565" s="41">
        <f t="shared" si="132"/>
        <v>419.61404303825611</v>
      </c>
      <c r="K565">
        <f t="shared" si="133"/>
        <v>0.28273965033956289</v>
      </c>
      <c r="L565">
        <f t="shared" si="134"/>
        <v>-11.248951794941554</v>
      </c>
      <c r="M565" s="41">
        <f t="shared" si="135"/>
        <v>19.485807429116985</v>
      </c>
      <c r="N565" s="5">
        <f t="shared" si="142"/>
        <v>-3.169551249964058E-8</v>
      </c>
      <c r="O565" s="4">
        <f>SUM($N$41:N565)*0.1+$N$8</f>
        <v>-2.7301693897502767E-6</v>
      </c>
      <c r="P565" s="4">
        <f>SUM($O$41:O565)+0</f>
        <v>7.2595005895594741E-5</v>
      </c>
      <c r="Q565" s="5">
        <f t="shared" si="143"/>
        <v>-3.0182945992613716E-8</v>
      </c>
      <c r="R565" s="4">
        <f>SUM($Q$41:Q565)*0.1+$T$8</f>
        <v>-4.3414455124777185E-6</v>
      </c>
      <c r="S565" s="4">
        <f>SUM($R$41:R565)+0</f>
        <v>1.1490462179793764E-4</v>
      </c>
      <c r="T565">
        <f t="shared" si="136"/>
        <v>5.1285450212065327E-6</v>
      </c>
      <c r="U565">
        <f t="shared" si="137"/>
        <v>1.3591580846799434E-4</v>
      </c>
      <c r="W565" s="1"/>
    </row>
    <row r="566" spans="1:23" x14ac:dyDescent="0.25">
      <c r="A566" s="7"/>
      <c r="B566">
        <f t="shared" si="138"/>
        <v>52.500000000000476</v>
      </c>
      <c r="C566">
        <f t="shared" si="128"/>
        <v>0</v>
      </c>
      <c r="D566">
        <f t="shared" si="139"/>
        <v>289.372623803446</v>
      </c>
      <c r="E566" s="2">
        <f t="shared" si="140"/>
        <v>-303.87403592281589</v>
      </c>
      <c r="F566">
        <f t="shared" si="129"/>
        <v>-17362.35742820676</v>
      </c>
      <c r="G566">
        <f t="shared" si="130"/>
        <v>759.68508980689512</v>
      </c>
      <c r="H566">
        <f t="shared" si="141"/>
        <v>723.43155950847722</v>
      </c>
      <c r="I566" s="2">
        <f t="shared" si="131"/>
        <v>1049.0351075954406</v>
      </c>
      <c r="J566" s="41">
        <f t="shared" si="132"/>
        <v>419.61404303825611</v>
      </c>
      <c r="K566">
        <f t="shared" si="133"/>
        <v>0.27186504840342385</v>
      </c>
      <c r="L566">
        <f t="shared" si="134"/>
        <v>-11.248951794941554</v>
      </c>
      <c r="M566" s="41">
        <f t="shared" si="135"/>
        <v>19.485652672140596</v>
      </c>
      <c r="N566" s="5">
        <f t="shared" si="142"/>
        <v>-3.0476454326577252E-8</v>
      </c>
      <c r="O566" s="4">
        <f>SUM($N$41:N566)*0.1+$N$8</f>
        <v>-2.7332170351829346E-6</v>
      </c>
      <c r="P566" s="4">
        <f>SUM($O$41:O566)+0</f>
        <v>6.9861788860411809E-5</v>
      </c>
      <c r="Q566" s="5">
        <f t="shared" si="143"/>
        <v>-2.9022063454436052E-8</v>
      </c>
      <c r="R566" s="4">
        <f>SUM($Q$41:Q566)*0.1+$T$8</f>
        <v>-4.3443477188231624E-6</v>
      </c>
      <c r="S566" s="4">
        <f>SUM($R$41:R566)+0</f>
        <v>1.1056027407911448E-4</v>
      </c>
      <c r="T566">
        <f t="shared" si="136"/>
        <v>5.1326243251828014E-6</v>
      </c>
      <c r="U566">
        <f t="shared" si="137"/>
        <v>1.3078319367267979E-4</v>
      </c>
      <c r="W566" s="1"/>
    </row>
    <row r="567" spans="1:23" x14ac:dyDescent="0.25">
      <c r="A567" s="7"/>
      <c r="B567">
        <f t="shared" si="138"/>
        <v>52.600000000000477</v>
      </c>
      <c r="C567">
        <f t="shared" si="128"/>
        <v>0</v>
      </c>
      <c r="D567">
        <f t="shared" si="139"/>
        <v>289.372623803446</v>
      </c>
      <c r="E567" s="2">
        <f t="shared" si="140"/>
        <v>-303.87403592281589</v>
      </c>
      <c r="F567">
        <f t="shared" si="129"/>
        <v>-17362.35742820676</v>
      </c>
      <c r="G567">
        <f t="shared" si="130"/>
        <v>729.29768621461335</v>
      </c>
      <c r="H567">
        <f t="shared" si="141"/>
        <v>694.49429712813253</v>
      </c>
      <c r="I567" s="2">
        <f t="shared" si="131"/>
        <v>1007.0737032916148</v>
      </c>
      <c r="J567" s="41">
        <f t="shared" si="132"/>
        <v>419.61404303825611</v>
      </c>
      <c r="K567">
        <f t="shared" si="133"/>
        <v>0.26099044646728475</v>
      </c>
      <c r="L567">
        <f t="shared" si="134"/>
        <v>-11.248951794941554</v>
      </c>
      <c r="M567" s="41">
        <f t="shared" si="135"/>
        <v>19.485503982907488</v>
      </c>
      <c r="N567" s="5">
        <f t="shared" si="142"/>
        <v>-2.9257396153513924E-8</v>
      </c>
      <c r="O567" s="4">
        <f>SUM($N$41:N567)*0.1+$N$8</f>
        <v>-2.7361427747982861E-6</v>
      </c>
      <c r="P567" s="4">
        <f>SUM($O$41:O567)+0</f>
        <v>6.7125646085613522E-5</v>
      </c>
      <c r="Q567" s="5">
        <f t="shared" si="143"/>
        <v>-2.7861180916258384E-8</v>
      </c>
      <c r="R567" s="4">
        <f>SUM($Q$41:Q567)*0.1+$T$8</f>
        <v>-4.3471338369147877E-6</v>
      </c>
      <c r="S567" s="4">
        <f>SUM($R$41:R567)+0</f>
        <v>1.0621314024219968E-4</v>
      </c>
      <c r="T567">
        <f t="shared" si="136"/>
        <v>5.1365406530203134E-6</v>
      </c>
      <c r="U567">
        <f t="shared" si="137"/>
        <v>1.256466614061839E-4</v>
      </c>
      <c r="W567" s="1"/>
    </row>
    <row r="568" spans="1:23" x14ac:dyDescent="0.25">
      <c r="A568" s="7"/>
      <c r="B568">
        <f t="shared" si="138"/>
        <v>52.700000000000479</v>
      </c>
      <c r="C568">
        <f t="shared" si="128"/>
        <v>0</v>
      </c>
      <c r="D568">
        <f t="shared" si="139"/>
        <v>289.372623803446</v>
      </c>
      <c r="E568" s="2">
        <f t="shared" si="140"/>
        <v>-303.87403592281589</v>
      </c>
      <c r="F568">
        <f t="shared" si="129"/>
        <v>-17362.35742820676</v>
      </c>
      <c r="G568">
        <f t="shared" si="130"/>
        <v>698.91028262233158</v>
      </c>
      <c r="H568">
        <f t="shared" si="141"/>
        <v>665.55703474778784</v>
      </c>
      <c r="I568" s="2">
        <f t="shared" si="131"/>
        <v>965.11229898778902</v>
      </c>
      <c r="J568" s="41">
        <f t="shared" si="132"/>
        <v>419.61404303825611</v>
      </c>
      <c r="K568">
        <f t="shared" si="133"/>
        <v>0.25011584453114566</v>
      </c>
      <c r="L568">
        <f t="shared" si="134"/>
        <v>-11.248951794941554</v>
      </c>
      <c r="M568" s="41">
        <f t="shared" si="135"/>
        <v>19.485361361556578</v>
      </c>
      <c r="N568" s="5">
        <f t="shared" si="142"/>
        <v>-2.8038337980450593E-8</v>
      </c>
      <c r="O568" s="4">
        <f>SUM($N$41:N568)*0.1+$N$8</f>
        <v>-2.7389466085963309E-6</v>
      </c>
      <c r="P568" s="4">
        <f>SUM($O$41:O568)+0</f>
        <v>6.4386699477017191E-5</v>
      </c>
      <c r="Q568" s="5">
        <f t="shared" si="143"/>
        <v>-2.6700298378080716E-8</v>
      </c>
      <c r="R568" s="4">
        <f>SUM($Q$41:Q568)*0.1+$T$8</f>
        <v>-4.3498038667525961E-6</v>
      </c>
      <c r="S568" s="4">
        <f>SUM($R$41:R568)+0</f>
        <v>1.0186333637544709E-4</v>
      </c>
      <c r="T568">
        <f t="shared" si="136"/>
        <v>5.1402939803047433E-6</v>
      </c>
      <c r="U568">
        <f t="shared" si="137"/>
        <v>1.205063747985193E-4</v>
      </c>
      <c r="W568" s="1"/>
    </row>
    <row r="569" spans="1:23" x14ac:dyDescent="0.25">
      <c r="A569" s="7"/>
      <c r="B569">
        <f t="shared" si="138"/>
        <v>52.80000000000048</v>
      </c>
      <c r="C569">
        <f t="shared" si="128"/>
        <v>0</v>
      </c>
      <c r="D569">
        <f t="shared" si="139"/>
        <v>289.372623803446</v>
      </c>
      <c r="E569" s="2">
        <f t="shared" si="140"/>
        <v>-303.87403592281589</v>
      </c>
      <c r="F569">
        <f t="shared" si="129"/>
        <v>-17362.35742820676</v>
      </c>
      <c r="G569">
        <f t="shared" si="130"/>
        <v>668.52287903004981</v>
      </c>
      <c r="H569">
        <f t="shared" si="141"/>
        <v>636.61977236744133</v>
      </c>
      <c r="I569" s="2">
        <f t="shared" si="131"/>
        <v>923.15089468396195</v>
      </c>
      <c r="J569" s="41">
        <f t="shared" si="132"/>
        <v>419.61404303825611</v>
      </c>
      <c r="K569">
        <f t="shared" si="133"/>
        <v>0.23924124259500629</v>
      </c>
      <c r="L569">
        <f t="shared" si="134"/>
        <v>-11.248951794941554</v>
      </c>
      <c r="M569" s="41">
        <f t="shared" si="135"/>
        <v>19.485224808221098</v>
      </c>
      <c r="N569" s="5">
        <f t="shared" si="142"/>
        <v>-2.6819279807387265E-8</v>
      </c>
      <c r="O569" s="4">
        <f>SUM($N$41:N569)*0.1+$N$8</f>
        <v>-2.7416285365770699E-6</v>
      </c>
      <c r="P569" s="4">
        <f>SUM($O$41:O569)+0</f>
        <v>6.1645070940440124E-5</v>
      </c>
      <c r="Q569" s="5">
        <f t="shared" si="143"/>
        <v>-2.5539415839902979E-8</v>
      </c>
      <c r="R569" s="4">
        <f>SUM($Q$41:Q569)*0.1+$T$8</f>
        <v>-4.3523578083365875E-6</v>
      </c>
      <c r="S569" s="4">
        <f>SUM($R$41:R569)+0</f>
        <v>9.7510978567110502E-5</v>
      </c>
      <c r="T569">
        <f t="shared" si="136"/>
        <v>5.1438842837258884E-6</v>
      </c>
      <c r="U569">
        <f t="shared" si="137"/>
        <v>1.1536249699259885E-4</v>
      </c>
      <c r="W569" s="1"/>
    </row>
    <row r="570" spans="1:23" x14ac:dyDescent="0.25">
      <c r="A570" s="7"/>
      <c r="B570">
        <f t="shared" si="138"/>
        <v>52.900000000000482</v>
      </c>
      <c r="C570">
        <f t="shared" si="128"/>
        <v>0</v>
      </c>
      <c r="D570">
        <f t="shared" si="139"/>
        <v>289.372623803446</v>
      </c>
      <c r="E570" s="2">
        <f t="shared" si="140"/>
        <v>-303.87403592281589</v>
      </c>
      <c r="F570">
        <f t="shared" si="129"/>
        <v>-17362.35742820676</v>
      </c>
      <c r="G570">
        <f t="shared" si="130"/>
        <v>638.13547543776622</v>
      </c>
      <c r="H570">
        <f t="shared" si="141"/>
        <v>607.68250998709664</v>
      </c>
      <c r="I570" s="2">
        <f t="shared" si="131"/>
        <v>881.18949038013477</v>
      </c>
      <c r="J570" s="41">
        <f t="shared" si="132"/>
        <v>419.61404303825611</v>
      </c>
      <c r="K570">
        <f t="shared" si="133"/>
        <v>0.22836664065886683</v>
      </c>
      <c r="L570">
        <f t="shared" si="134"/>
        <v>-11.248951794941554</v>
      </c>
      <c r="M570" s="41">
        <f t="shared" si="135"/>
        <v>19.485094323028623</v>
      </c>
      <c r="N570" s="5">
        <f t="shared" si="142"/>
        <v>-2.5600221634323862E-8</v>
      </c>
      <c r="O570" s="4">
        <f>SUM($N$41:N570)*0.1+$N$8</f>
        <v>-2.7441885587405022E-6</v>
      </c>
      <c r="P570" s="4">
        <f>SUM($O$41:O570)+0</f>
        <v>5.8900882381699624E-5</v>
      </c>
      <c r="Q570" s="5">
        <f t="shared" si="143"/>
        <v>-2.4378533301725311E-8</v>
      </c>
      <c r="R570" s="4">
        <f>SUM($Q$41:Q570)*0.1+$T$8</f>
        <v>-4.3547956616667585E-6</v>
      </c>
      <c r="S570" s="4">
        <f>SUM($R$41:R570)+0</f>
        <v>9.3156182905443748E-5</v>
      </c>
      <c r="T570">
        <f t="shared" si="136"/>
        <v>5.1473115410662575E-6</v>
      </c>
      <c r="U570">
        <f t="shared" si="137"/>
        <v>1.1021519114375886E-4</v>
      </c>
      <c r="W570" s="1"/>
    </row>
    <row r="571" spans="1:23" x14ac:dyDescent="0.25">
      <c r="A571" s="7"/>
      <c r="B571">
        <f t="shared" si="138"/>
        <v>53.000000000000483</v>
      </c>
      <c r="C571">
        <f t="shared" si="128"/>
        <v>0</v>
      </c>
      <c r="D571">
        <f t="shared" si="139"/>
        <v>289.372623803446</v>
      </c>
      <c r="E571" s="2">
        <f t="shared" si="140"/>
        <v>-303.87403592281589</v>
      </c>
      <c r="F571">
        <f t="shared" si="129"/>
        <v>-17362.35742820676</v>
      </c>
      <c r="G571">
        <f t="shared" si="130"/>
        <v>607.74807184548445</v>
      </c>
      <c r="H571">
        <f t="shared" si="141"/>
        <v>578.74524760675195</v>
      </c>
      <c r="I571" s="2">
        <f t="shared" si="131"/>
        <v>839.22808607630907</v>
      </c>
      <c r="J571" s="41">
        <f t="shared" si="132"/>
        <v>419.61404303825611</v>
      </c>
      <c r="K571">
        <f t="shared" si="133"/>
        <v>0.21749203872272779</v>
      </c>
      <c r="L571">
        <f t="shared" si="134"/>
        <v>-11.248951794941554</v>
      </c>
      <c r="M571" s="41">
        <f t="shared" si="135"/>
        <v>19.484969906101067</v>
      </c>
      <c r="N571" s="5">
        <f t="shared" si="142"/>
        <v>-2.4381163461260534E-8</v>
      </c>
      <c r="O571" s="4">
        <f>SUM($N$41:N571)*0.1+$N$8</f>
        <v>-2.7466266750866282E-6</v>
      </c>
      <c r="P571" s="4">
        <f>SUM($O$41:O571)+0</f>
        <v>5.6154255706612993E-5</v>
      </c>
      <c r="Q571" s="5">
        <f t="shared" si="143"/>
        <v>-2.3217650763547644E-8</v>
      </c>
      <c r="R571" s="4">
        <f>SUM($Q$41:Q571)*0.1+$T$8</f>
        <v>-4.3571174267431144E-6</v>
      </c>
      <c r="S571" s="4">
        <f>SUM($R$41:R571)+0</f>
        <v>8.8799065478700629E-5</v>
      </c>
      <c r="T571">
        <f t="shared" si="136"/>
        <v>5.1505757311902483E-6</v>
      </c>
      <c r="U571">
        <f t="shared" si="137"/>
        <v>1.0506462041931261E-4</v>
      </c>
      <c r="W571" s="1"/>
    </row>
    <row r="572" spans="1:23" x14ac:dyDescent="0.25">
      <c r="A572" s="7"/>
      <c r="B572">
        <f t="shared" si="138"/>
        <v>53.100000000000485</v>
      </c>
      <c r="C572">
        <f t="shared" si="128"/>
        <v>0</v>
      </c>
      <c r="D572">
        <f t="shared" si="139"/>
        <v>289.372623803446</v>
      </c>
      <c r="E572" s="2">
        <f t="shared" si="140"/>
        <v>-303.87403592281589</v>
      </c>
      <c r="F572">
        <f t="shared" si="129"/>
        <v>-17362.35742820676</v>
      </c>
      <c r="G572">
        <f t="shared" si="130"/>
        <v>577.36066825320268</v>
      </c>
      <c r="H572">
        <f t="shared" si="141"/>
        <v>549.80798522640725</v>
      </c>
      <c r="I572" s="2">
        <f t="shared" si="131"/>
        <v>797.26668177248325</v>
      </c>
      <c r="J572" s="41">
        <f t="shared" si="132"/>
        <v>419.61404303825611</v>
      </c>
      <c r="K572">
        <f t="shared" si="133"/>
        <v>0.20661743678658873</v>
      </c>
      <c r="L572">
        <f t="shared" si="134"/>
        <v>-11.248951794941554</v>
      </c>
      <c r="M572" s="41">
        <f t="shared" si="135"/>
        <v>19.484851557554673</v>
      </c>
      <c r="N572" s="5">
        <f t="shared" si="142"/>
        <v>-2.3162105288197203E-8</v>
      </c>
      <c r="O572" s="4">
        <f>SUM($N$41:N572)*0.1+$N$8</f>
        <v>-2.7489428856154483E-6</v>
      </c>
      <c r="P572" s="4">
        <f>SUM($O$41:O572)+0</f>
        <v>5.3405312820997548E-5</v>
      </c>
      <c r="Q572" s="5">
        <f t="shared" si="143"/>
        <v>-2.2056768225369976E-8</v>
      </c>
      <c r="R572" s="4">
        <f>SUM($Q$41:Q572)*0.1+$T$8</f>
        <v>-4.3593231035656515E-6</v>
      </c>
      <c r="S572" s="4">
        <f>SUM($R$41:R572)+0</f>
        <v>8.4439742375134981E-5</v>
      </c>
      <c r="T572">
        <f t="shared" si="136"/>
        <v>5.1536768340338389E-6</v>
      </c>
      <c r="U572">
        <f t="shared" si="137"/>
        <v>9.9910947998143687E-5</v>
      </c>
      <c r="W572" s="1"/>
    </row>
    <row r="573" spans="1:23" x14ac:dyDescent="0.25">
      <c r="A573" s="7"/>
      <c r="B573">
        <f t="shared" si="138"/>
        <v>53.200000000000486</v>
      </c>
      <c r="C573">
        <f t="shared" si="128"/>
        <v>0</v>
      </c>
      <c r="D573">
        <f t="shared" si="139"/>
        <v>289.372623803446</v>
      </c>
      <c r="E573" s="2">
        <f t="shared" si="140"/>
        <v>-303.87403592281589</v>
      </c>
      <c r="F573">
        <f t="shared" si="129"/>
        <v>-17362.35742820676</v>
      </c>
      <c r="G573">
        <f t="shared" si="130"/>
        <v>546.9732646609209</v>
      </c>
      <c r="H573">
        <f t="shared" si="141"/>
        <v>520.87072284606256</v>
      </c>
      <c r="I573" s="2">
        <f t="shared" si="131"/>
        <v>755.30527746865744</v>
      </c>
      <c r="J573" s="41">
        <f t="shared" si="132"/>
        <v>419.61404303825611</v>
      </c>
      <c r="K573">
        <f t="shared" si="133"/>
        <v>0.19574283485044966</v>
      </c>
      <c r="L573">
        <f t="shared" si="134"/>
        <v>-11.248951794941554</v>
      </c>
      <c r="M573" s="41">
        <f t="shared" si="135"/>
        <v>19.484739277500015</v>
      </c>
      <c r="N573" s="5">
        <f t="shared" si="142"/>
        <v>-2.1943047115133875E-8</v>
      </c>
      <c r="O573" s="4">
        <f>SUM($N$41:N573)*0.1+$N$8</f>
        <v>-2.7511371903269617E-6</v>
      </c>
      <c r="P573" s="4">
        <f>SUM($O$41:O573)+0</f>
        <v>5.0654175630670583E-5</v>
      </c>
      <c r="Q573" s="5">
        <f t="shared" si="143"/>
        <v>-2.0895885687192312E-8</v>
      </c>
      <c r="R573" s="4">
        <f>SUM($Q$41:Q573)*0.1+$T$8</f>
        <v>-4.3614126921343701E-6</v>
      </c>
      <c r="S573" s="4">
        <f>SUM($R$41:R573)+0</f>
        <v>8.0078329683000614E-5</v>
      </c>
      <c r="T573">
        <f t="shared" si="136"/>
        <v>5.156614830594865E-6</v>
      </c>
      <c r="U573">
        <f t="shared" si="137"/>
        <v>9.4754337070353448E-5</v>
      </c>
      <c r="W573" s="1"/>
    </row>
    <row r="574" spans="1:23" x14ac:dyDescent="0.25">
      <c r="A574" s="7"/>
      <c r="B574">
        <f t="shared" si="138"/>
        <v>53.300000000000487</v>
      </c>
      <c r="C574">
        <f t="shared" si="128"/>
        <v>0</v>
      </c>
      <c r="D574">
        <f t="shared" si="139"/>
        <v>289.372623803446</v>
      </c>
      <c r="E574" s="2">
        <f t="shared" si="140"/>
        <v>-303.87403592281589</v>
      </c>
      <c r="F574">
        <f t="shared" si="129"/>
        <v>-17362.35742820676</v>
      </c>
      <c r="G574">
        <f t="shared" si="130"/>
        <v>516.58586106863913</v>
      </c>
      <c r="H574">
        <f t="shared" si="141"/>
        <v>491.93346046571787</v>
      </c>
      <c r="I574" s="2">
        <f t="shared" si="131"/>
        <v>713.34387316483162</v>
      </c>
      <c r="J574" s="41">
        <f t="shared" si="132"/>
        <v>419.61404303825611</v>
      </c>
      <c r="K574">
        <f t="shared" si="133"/>
        <v>0.18486823291431057</v>
      </c>
      <c r="L574">
        <f t="shared" si="134"/>
        <v>-11.248951794941554</v>
      </c>
      <c r="M574" s="41">
        <f t="shared" si="135"/>
        <v>19.484633066042001</v>
      </c>
      <c r="N574" s="5">
        <f t="shared" si="142"/>
        <v>-2.0723988942070544E-8</v>
      </c>
      <c r="O574" s="4">
        <f>SUM($N$41:N574)*0.1+$N$8</f>
        <v>-2.7532095892211685E-6</v>
      </c>
      <c r="P574" s="4">
        <f>SUM($O$41:O574)+0</f>
        <v>4.7900966041449416E-5</v>
      </c>
      <c r="Q574" s="5">
        <f t="shared" si="143"/>
        <v>-1.9735003149014644E-8</v>
      </c>
      <c r="R574" s="4">
        <f>SUM($Q$41:Q574)*0.1+$T$8</f>
        <v>-4.3633861924492717E-6</v>
      </c>
      <c r="S574" s="4">
        <f>SUM($R$41:R574)+0</f>
        <v>7.5714943490551339E-5</v>
      </c>
      <c r="T574">
        <f t="shared" si="136"/>
        <v>5.1593897029238209E-6</v>
      </c>
      <c r="U574">
        <f t="shared" si="137"/>
        <v>8.9594950836983405E-5</v>
      </c>
      <c r="W574" s="1"/>
    </row>
    <row r="575" spans="1:23" x14ac:dyDescent="0.25">
      <c r="A575" s="7"/>
      <c r="B575">
        <f t="shared" si="138"/>
        <v>53.400000000000489</v>
      </c>
      <c r="C575">
        <f t="shared" si="128"/>
        <v>0</v>
      </c>
      <c r="D575">
        <f t="shared" si="139"/>
        <v>289.372623803446</v>
      </c>
      <c r="E575" s="2">
        <f t="shared" si="140"/>
        <v>-303.87403592281589</v>
      </c>
      <c r="F575">
        <f t="shared" si="129"/>
        <v>-17362.35742820676</v>
      </c>
      <c r="G575">
        <f t="shared" si="130"/>
        <v>486.19845747635554</v>
      </c>
      <c r="H575">
        <f t="shared" si="141"/>
        <v>462.99619808537136</v>
      </c>
      <c r="I575" s="2">
        <f t="shared" si="131"/>
        <v>671.38246886100319</v>
      </c>
      <c r="J575" s="41">
        <f t="shared" si="132"/>
        <v>419.61404303825611</v>
      </c>
      <c r="K575">
        <f t="shared" si="133"/>
        <v>0.17399363097817083</v>
      </c>
      <c r="L575">
        <f t="shared" si="134"/>
        <v>-11.248951794941554</v>
      </c>
      <c r="M575" s="41">
        <f t="shared" si="135"/>
        <v>19.484532923279875</v>
      </c>
      <c r="N575" s="5">
        <f t="shared" si="142"/>
        <v>-1.9504930769007143E-8</v>
      </c>
      <c r="O575" s="4">
        <f>SUM($N$41:N575)*0.1+$N$8</f>
        <v>-2.7551600822980689E-6</v>
      </c>
      <c r="P575" s="4">
        <f>SUM($O$41:O575)+0</f>
        <v>4.5145805959151349E-5</v>
      </c>
      <c r="Q575" s="5">
        <f t="shared" si="143"/>
        <v>-1.8574120610836903E-8</v>
      </c>
      <c r="R575" s="4">
        <f>SUM($Q$41:Q575)*0.1+$T$8</f>
        <v>-4.3652436045103563E-6</v>
      </c>
      <c r="S575" s="4">
        <f>SUM($R$41:R575)+0</f>
        <v>7.1349699886040979E-5</v>
      </c>
      <c r="T575">
        <f t="shared" si="136"/>
        <v>5.1620014341151895E-6</v>
      </c>
      <c r="U575">
        <f t="shared" si="137"/>
        <v>8.4432952509843346E-5</v>
      </c>
      <c r="W575" s="1"/>
    </row>
    <row r="576" spans="1:23" x14ac:dyDescent="0.25">
      <c r="A576" s="7"/>
      <c r="B576">
        <f t="shared" si="138"/>
        <v>53.50000000000049</v>
      </c>
      <c r="C576">
        <f t="shared" si="128"/>
        <v>0</v>
      </c>
      <c r="D576">
        <f t="shared" si="139"/>
        <v>289.372623803446</v>
      </c>
      <c r="E576" s="2">
        <f t="shared" si="140"/>
        <v>-303.87403592281589</v>
      </c>
      <c r="F576">
        <f t="shared" si="129"/>
        <v>-17362.35742820676</v>
      </c>
      <c r="G576">
        <f t="shared" si="130"/>
        <v>455.81105388407559</v>
      </c>
      <c r="H576">
        <f t="shared" si="141"/>
        <v>434.05893570502667</v>
      </c>
      <c r="I576" s="2">
        <f t="shared" si="131"/>
        <v>629.42106455717874</v>
      </c>
      <c r="J576" s="41">
        <f t="shared" si="132"/>
        <v>419.61404303825611</v>
      </c>
      <c r="K576">
        <f t="shared" si="133"/>
        <v>0.1631190290420321</v>
      </c>
      <c r="L576">
        <f t="shared" si="134"/>
        <v>-11.248951794941554</v>
      </c>
      <c r="M576" s="41">
        <f t="shared" si="135"/>
        <v>19.48443884930721</v>
      </c>
      <c r="N576" s="5">
        <f t="shared" si="142"/>
        <v>-1.8285872595943885E-8</v>
      </c>
      <c r="O576" s="4">
        <f>SUM($N$41:N576)*0.1+$N$8</f>
        <v>-2.7569886695576635E-6</v>
      </c>
      <c r="P576" s="4">
        <f>SUM($O$41:O576)+0</f>
        <v>4.2388817289593683E-5</v>
      </c>
      <c r="Q576" s="5">
        <f t="shared" si="143"/>
        <v>-1.7413238072659236E-8</v>
      </c>
      <c r="R576" s="4">
        <f>SUM($Q$41:Q576)*0.1+$T$8</f>
        <v>-4.3669849283176224E-6</v>
      </c>
      <c r="S576" s="4">
        <f>SUM($R$41:R576)+0</f>
        <v>6.6982714957723358E-5</v>
      </c>
      <c r="T576">
        <f t="shared" si="136"/>
        <v>5.1644500082992967E-6</v>
      </c>
      <c r="U576">
        <f t="shared" si="137"/>
        <v>7.9268505311492872E-5</v>
      </c>
      <c r="W576" s="1"/>
    </row>
    <row r="577" spans="1:23" x14ac:dyDescent="0.25">
      <c r="A577" s="7"/>
      <c r="B577">
        <f t="shared" si="138"/>
        <v>53.600000000000492</v>
      </c>
      <c r="C577">
        <f t="shared" si="128"/>
        <v>0</v>
      </c>
      <c r="D577">
        <f t="shared" si="139"/>
        <v>289.372623803446</v>
      </c>
      <c r="E577" s="2">
        <f t="shared" si="140"/>
        <v>-303.87403592281589</v>
      </c>
      <c r="F577">
        <f t="shared" si="129"/>
        <v>-17362.35742820676</v>
      </c>
      <c r="G577">
        <f t="shared" si="130"/>
        <v>425.423650291792</v>
      </c>
      <c r="H577">
        <f t="shared" si="141"/>
        <v>405.12167332468198</v>
      </c>
      <c r="I577" s="2">
        <f t="shared" si="131"/>
        <v>587.45966025335156</v>
      </c>
      <c r="J577" s="41">
        <f t="shared" si="132"/>
        <v>419.61404303825611</v>
      </c>
      <c r="K577">
        <f t="shared" si="133"/>
        <v>0.15224442710589267</v>
      </c>
      <c r="L577">
        <f t="shared" si="134"/>
        <v>-11.248951794941554</v>
      </c>
      <c r="M577" s="41">
        <f t="shared" si="135"/>
        <v>19.484350844211907</v>
      </c>
      <c r="N577" s="5">
        <f t="shared" si="142"/>
        <v>-1.7066814422880484E-8</v>
      </c>
      <c r="O577" s="4">
        <f>SUM($N$41:N577)*0.1+$N$8</f>
        <v>-2.7586953509999518E-6</v>
      </c>
      <c r="P577" s="4">
        <f>SUM($O$41:O577)+0</f>
        <v>3.9630121938593729E-5</v>
      </c>
      <c r="Q577" s="5">
        <f t="shared" si="143"/>
        <v>-1.6252355534481571E-8</v>
      </c>
      <c r="R577" s="4">
        <f>SUM($Q$41:Q577)*0.1+$T$8</f>
        <v>-4.3686101638710697E-6</v>
      </c>
      <c r="S577" s="4">
        <f>SUM($R$41:R577)+0</f>
        <v>6.2614104793852287E-5</v>
      </c>
      <c r="T577">
        <f t="shared" si="136"/>
        <v>5.1667354106346847E-6</v>
      </c>
      <c r="U577">
        <f t="shared" si="137"/>
        <v>7.4101772475449764E-5</v>
      </c>
      <c r="W577" s="1"/>
    </row>
    <row r="578" spans="1:23" x14ac:dyDescent="0.25">
      <c r="A578" s="7"/>
      <c r="B578">
        <f t="shared" si="138"/>
        <v>53.700000000000493</v>
      </c>
      <c r="C578">
        <f t="shared" si="128"/>
        <v>0</v>
      </c>
      <c r="D578">
        <f t="shared" si="139"/>
        <v>289.372623803446</v>
      </c>
      <c r="E578" s="2">
        <f t="shared" si="140"/>
        <v>-303.87403592281589</v>
      </c>
      <c r="F578">
        <f t="shared" si="129"/>
        <v>-17362.35742820676</v>
      </c>
      <c r="G578">
        <f t="shared" si="130"/>
        <v>395.03624669951023</v>
      </c>
      <c r="H578">
        <f t="shared" si="141"/>
        <v>376.18441094433729</v>
      </c>
      <c r="I578" s="2">
        <f t="shared" si="131"/>
        <v>545.49825594952574</v>
      </c>
      <c r="J578" s="41">
        <f t="shared" si="132"/>
        <v>419.61404303825611</v>
      </c>
      <c r="K578">
        <f t="shared" si="133"/>
        <v>0.1413698251697536</v>
      </c>
      <c r="L578">
        <f t="shared" si="134"/>
        <v>-11.248951794941554</v>
      </c>
      <c r="M578" s="41">
        <f t="shared" si="135"/>
        <v>19.484268908076203</v>
      </c>
      <c r="N578" s="5">
        <f t="shared" si="142"/>
        <v>-1.5847756249817153E-8</v>
      </c>
      <c r="O578" s="4">
        <f>SUM($N$41:N578)*0.1+$N$8</f>
        <v>-2.7602801266249335E-6</v>
      </c>
      <c r="P578" s="4">
        <f>SUM($O$41:O578)+0</f>
        <v>3.6869841811968795E-5</v>
      </c>
      <c r="Q578" s="5">
        <f t="shared" si="143"/>
        <v>-1.5091472996303903E-8</v>
      </c>
      <c r="R578" s="4">
        <f>SUM($Q$41:Q578)*0.1+$T$8</f>
        <v>-4.3701193111707002E-6</v>
      </c>
      <c r="S578" s="4">
        <f>SUM($R$41:R578)+0</f>
        <v>5.8243985482681588E-5</v>
      </c>
      <c r="T578">
        <f t="shared" si="136"/>
        <v>5.1688576273009909E-6</v>
      </c>
      <c r="U578">
        <f t="shared" si="137"/>
        <v>6.8932917246743779E-5</v>
      </c>
      <c r="W578" s="1"/>
    </row>
    <row r="579" spans="1:23" x14ac:dyDescent="0.25">
      <c r="A579" s="7"/>
      <c r="B579">
        <f t="shared" si="138"/>
        <v>53.800000000000495</v>
      </c>
      <c r="C579">
        <f t="shared" si="128"/>
        <v>0</v>
      </c>
      <c r="D579">
        <f t="shared" si="139"/>
        <v>289.372623803446</v>
      </c>
      <c r="E579" s="2">
        <f t="shared" si="140"/>
        <v>-303.87403592281589</v>
      </c>
      <c r="F579">
        <f t="shared" si="129"/>
        <v>-17362.35742820676</v>
      </c>
      <c r="G579">
        <f t="shared" si="130"/>
        <v>364.64884310722846</v>
      </c>
      <c r="H579">
        <f t="shared" si="141"/>
        <v>347.2471485639926</v>
      </c>
      <c r="I579" s="2">
        <f t="shared" si="131"/>
        <v>503.53685164569998</v>
      </c>
      <c r="J579" s="41">
        <f t="shared" si="132"/>
        <v>419.61404303825611</v>
      </c>
      <c r="K579">
        <f t="shared" si="133"/>
        <v>0.13049522323361454</v>
      </c>
      <c r="L579">
        <f t="shared" si="134"/>
        <v>-11.248951794941554</v>
      </c>
      <c r="M579" s="41">
        <f t="shared" si="135"/>
        <v>19.48419304097666</v>
      </c>
      <c r="N579" s="5">
        <f t="shared" si="142"/>
        <v>-1.4628698076753824E-8</v>
      </c>
      <c r="O579" s="4">
        <f>SUM($N$41:N579)*0.1+$N$8</f>
        <v>-2.7617429964326088E-6</v>
      </c>
      <c r="P579" s="4">
        <f>SUM($O$41:O579)+0</f>
        <v>3.4108098815536184E-5</v>
      </c>
      <c r="Q579" s="5">
        <f t="shared" si="143"/>
        <v>-1.3930590458126237E-8</v>
      </c>
      <c r="R579" s="4">
        <f>SUM($Q$41:Q579)*0.1+$T$8</f>
        <v>-4.371512370216512E-6</v>
      </c>
      <c r="S579" s="4">
        <f>SUM($R$41:R579)+0</f>
        <v>5.3872473112465073E-5</v>
      </c>
      <c r="T579">
        <f t="shared" si="136"/>
        <v>5.1708166454923301E-6</v>
      </c>
      <c r="U579">
        <f t="shared" si="137"/>
        <v>6.376210288301079E-5</v>
      </c>
      <c r="W579" s="1"/>
    </row>
    <row r="580" spans="1:23" x14ac:dyDescent="0.25">
      <c r="A580" s="7"/>
      <c r="B580">
        <f t="shared" si="138"/>
        <v>53.900000000000496</v>
      </c>
      <c r="C580">
        <f t="shared" si="128"/>
        <v>0</v>
      </c>
      <c r="D580">
        <f t="shared" si="139"/>
        <v>289.372623803446</v>
      </c>
      <c r="E580" s="2">
        <f t="shared" si="140"/>
        <v>-303.87403592281589</v>
      </c>
      <c r="F580">
        <f t="shared" si="129"/>
        <v>-17362.35742820676</v>
      </c>
      <c r="G580">
        <f t="shared" si="130"/>
        <v>334.26143951494669</v>
      </c>
      <c r="H580">
        <f t="shared" si="141"/>
        <v>318.3098861836479</v>
      </c>
      <c r="I580" s="2">
        <f t="shared" si="131"/>
        <v>461.57544734187417</v>
      </c>
      <c r="J580" s="41">
        <f t="shared" si="132"/>
        <v>419.61404303825611</v>
      </c>
      <c r="K580">
        <f t="shared" si="133"/>
        <v>0.11962062129747546</v>
      </c>
      <c r="L580">
        <f t="shared" si="134"/>
        <v>-11.248951794941554</v>
      </c>
      <c r="M580" s="41">
        <f t="shared" si="135"/>
        <v>19.484123242984172</v>
      </c>
      <c r="N580" s="5">
        <f t="shared" si="142"/>
        <v>-1.3409639903690494E-8</v>
      </c>
      <c r="O580" s="4">
        <f>SUM($N$41:N580)*0.1+$N$8</f>
        <v>-2.7630839604229783E-6</v>
      </c>
      <c r="P580" s="4">
        <f>SUM($O$41:O580)+0</f>
        <v>3.1345014855113205E-5</v>
      </c>
      <c r="Q580" s="5">
        <f t="shared" si="143"/>
        <v>-1.276970791994857E-8</v>
      </c>
      <c r="R580" s="4">
        <f>SUM($Q$41:Q580)*0.1+$T$8</f>
        <v>-4.3727893410085068E-6</v>
      </c>
      <c r="S580" s="4">
        <f>SUM($R$41:R580)+0</f>
        <v>4.9499683771456565E-5</v>
      </c>
      <c r="T580">
        <f t="shared" si="136"/>
        <v>5.1726124534111714E-6</v>
      </c>
      <c r="U580">
        <f t="shared" si="137"/>
        <v>5.8589492656460743E-5</v>
      </c>
      <c r="W580" s="1"/>
    </row>
    <row r="581" spans="1:23" x14ac:dyDescent="0.25">
      <c r="A581" s="7"/>
      <c r="B581">
        <f t="shared" si="138"/>
        <v>54.000000000000497</v>
      </c>
      <c r="C581">
        <f t="shared" si="128"/>
        <v>0</v>
      </c>
      <c r="D581">
        <f t="shared" si="139"/>
        <v>289.372623803446</v>
      </c>
      <c r="E581" s="2">
        <f t="shared" si="140"/>
        <v>-303.87403592281589</v>
      </c>
      <c r="F581">
        <f t="shared" si="129"/>
        <v>-17362.35742820676</v>
      </c>
      <c r="G581">
        <f t="shared" si="130"/>
        <v>303.87403592266492</v>
      </c>
      <c r="H581">
        <f t="shared" si="141"/>
        <v>289.37262380330139</v>
      </c>
      <c r="I581" s="2">
        <f t="shared" si="131"/>
        <v>419.6140430380471</v>
      </c>
      <c r="J581" s="41">
        <f t="shared" si="132"/>
        <v>419.61404303825611</v>
      </c>
      <c r="K581">
        <f t="shared" si="133"/>
        <v>0.10874601936133606</v>
      </c>
      <c r="L581">
        <f t="shared" si="134"/>
        <v>-11.248951794941554</v>
      </c>
      <c r="M581" s="41">
        <f t="shared" si="135"/>
        <v>19.484059514163967</v>
      </c>
      <c r="N581" s="5">
        <f t="shared" si="142"/>
        <v>-1.2190581730627165E-8</v>
      </c>
      <c r="O581" s="4">
        <f>SUM($N$41:N581)*0.1+$N$8</f>
        <v>-2.7643030185960407E-6</v>
      </c>
      <c r="P581" s="4">
        <f>SUM($O$41:O581)+0</f>
        <v>2.8580711836517164E-5</v>
      </c>
      <c r="Q581" s="5">
        <f t="shared" si="143"/>
        <v>-1.1608825381770831E-8</v>
      </c>
      <c r="R581" s="4">
        <f>SUM($Q$41:Q581)*0.1+$T$8</f>
        <v>-4.3739502235466847E-6</v>
      </c>
      <c r="S581" s="4">
        <f>SUM($R$41:R581)+0</f>
        <v>4.512573354790988E-5</v>
      </c>
      <c r="T581">
        <f t="shared" si="136"/>
        <v>5.1742450402627118E-6</v>
      </c>
      <c r="U581">
        <f t="shared" si="137"/>
        <v>5.3415249857311269E-5</v>
      </c>
      <c r="W581" s="1"/>
    </row>
    <row r="582" spans="1:23" x14ac:dyDescent="0.25">
      <c r="A582" s="7"/>
      <c r="B582">
        <f t="shared" si="138"/>
        <v>54.100000000000499</v>
      </c>
      <c r="C582">
        <f t="shared" si="128"/>
        <v>0</v>
      </c>
      <c r="D582">
        <f t="shared" si="139"/>
        <v>289.372623803446</v>
      </c>
      <c r="E582" s="2">
        <f t="shared" si="140"/>
        <v>-303.87403592281589</v>
      </c>
      <c r="F582">
        <f t="shared" si="129"/>
        <v>-17362.35742820676</v>
      </c>
      <c r="G582">
        <f t="shared" si="130"/>
        <v>273.48663233038315</v>
      </c>
      <c r="H582">
        <f t="shared" si="141"/>
        <v>260.4353614229567</v>
      </c>
      <c r="I582" s="2">
        <f t="shared" si="131"/>
        <v>377.65263873422128</v>
      </c>
      <c r="J582" s="41">
        <f t="shared" si="132"/>
        <v>419.61404303825611</v>
      </c>
      <c r="K582">
        <f t="shared" si="133"/>
        <v>9.7871417425196977E-2</v>
      </c>
      <c r="L582">
        <f t="shared" si="134"/>
        <v>-11.248951794941554</v>
      </c>
      <c r="M582" s="41">
        <f t="shared" si="135"/>
        <v>19.484001854575595</v>
      </c>
      <c r="N582" s="5">
        <f t="shared" si="142"/>
        <v>-1.0971523557563836E-8</v>
      </c>
      <c r="O582" s="4">
        <f>SUM($N$41:N582)*0.1+$N$8</f>
        <v>-2.7654001709517967E-6</v>
      </c>
      <c r="P582" s="4">
        <f>SUM($O$41:O582)+0</f>
        <v>2.5815311665565368E-5</v>
      </c>
      <c r="Q582" s="5">
        <f t="shared" si="143"/>
        <v>-1.0447942843593163E-8</v>
      </c>
      <c r="R582" s="4">
        <f>SUM($Q$41:Q582)*0.1+$T$8</f>
        <v>-4.374995017831044E-6</v>
      </c>
      <c r="S582" s="4">
        <f>SUM($R$41:R582)+0</f>
        <v>4.0750738530078836E-5</v>
      </c>
      <c r="T582">
        <f t="shared" si="136"/>
        <v>5.1757143962497277E-6</v>
      </c>
      <c r="U582">
        <f t="shared" si="137"/>
        <v>4.8239537799787502E-5</v>
      </c>
      <c r="W582" s="1"/>
    </row>
    <row r="583" spans="1:23" x14ac:dyDescent="0.25">
      <c r="A583" s="7"/>
      <c r="B583">
        <f t="shared" si="138"/>
        <v>54.2000000000005</v>
      </c>
      <c r="C583">
        <f t="shared" si="128"/>
        <v>0</v>
      </c>
      <c r="D583">
        <f t="shared" si="139"/>
        <v>289.372623803446</v>
      </c>
      <c r="E583" s="2">
        <f t="shared" si="140"/>
        <v>-303.87403592281589</v>
      </c>
      <c r="F583">
        <f t="shared" si="129"/>
        <v>-17362.35742820676</v>
      </c>
      <c r="G583">
        <f t="shared" si="130"/>
        <v>243.09922873810137</v>
      </c>
      <c r="H583">
        <f t="shared" si="141"/>
        <v>231.49809904261201</v>
      </c>
      <c r="I583" s="2">
        <f t="shared" si="131"/>
        <v>335.69123443039547</v>
      </c>
      <c r="J583" s="41">
        <f t="shared" si="132"/>
        <v>419.61404303825611</v>
      </c>
      <c r="K583">
        <f t="shared" si="133"/>
        <v>8.699681548905791E-2</v>
      </c>
      <c r="L583">
        <f t="shared" si="134"/>
        <v>-11.248951794941554</v>
      </c>
      <c r="M583" s="41">
        <f t="shared" si="135"/>
        <v>19.483950264272945</v>
      </c>
      <c r="N583" s="5">
        <f t="shared" si="142"/>
        <v>-9.7524653845005061E-9</v>
      </c>
      <c r="O583" s="4">
        <f>SUM($N$41:N583)*0.1+$N$8</f>
        <v>-2.766375417490247E-6</v>
      </c>
      <c r="P583" s="4">
        <f>SUM($O$41:O583)+0</f>
        <v>2.3048936248075121E-5</v>
      </c>
      <c r="Q583" s="5">
        <f t="shared" si="143"/>
        <v>-9.287060305415497E-9</v>
      </c>
      <c r="R583" s="4">
        <f>SUM($Q$41:Q583)*0.1+$T$8</f>
        <v>-4.3759237238615846E-6</v>
      </c>
      <c r="S583" s="4">
        <f>SUM($R$41:R583)+0</f>
        <v>3.637481480621725E-5</v>
      </c>
      <c r="T583">
        <f t="shared" si="136"/>
        <v>5.1770205125679174E-6</v>
      </c>
      <c r="U583">
        <f t="shared" si="137"/>
        <v>4.3062519832848061E-5</v>
      </c>
      <c r="W583" s="1"/>
    </row>
    <row r="584" spans="1:23" x14ac:dyDescent="0.25">
      <c r="A584" s="7"/>
      <c r="B584">
        <f t="shared" si="138"/>
        <v>54.300000000000502</v>
      </c>
      <c r="C584">
        <f t="shared" si="128"/>
        <v>0</v>
      </c>
      <c r="D584">
        <f t="shared" si="139"/>
        <v>289.372623803446</v>
      </c>
      <c r="E584" s="2">
        <f t="shared" si="140"/>
        <v>-303.87403592281589</v>
      </c>
      <c r="F584">
        <f t="shared" si="129"/>
        <v>-17362.35742820676</v>
      </c>
      <c r="G584">
        <f t="shared" si="130"/>
        <v>212.71182514581778</v>
      </c>
      <c r="H584">
        <f t="shared" si="141"/>
        <v>202.56083666226732</v>
      </c>
      <c r="I584" s="2">
        <f t="shared" si="131"/>
        <v>293.72983012656834</v>
      </c>
      <c r="J584" s="41">
        <f t="shared" si="132"/>
        <v>419.61404303825611</v>
      </c>
      <c r="K584">
        <f t="shared" si="133"/>
        <v>7.6122213552918497E-2</v>
      </c>
      <c r="L584">
        <f t="shared" si="134"/>
        <v>-11.248951794941554</v>
      </c>
      <c r="M584" s="41">
        <f t="shared" si="135"/>
        <v>19.483904743304219</v>
      </c>
      <c r="N584" s="5">
        <f t="shared" si="142"/>
        <v>-8.5334072114371039E-9</v>
      </c>
      <c r="O584" s="4">
        <f>SUM($N$41:N584)*0.1+$N$8</f>
        <v>-2.7672287582113909E-6</v>
      </c>
      <c r="P584" s="4">
        <f>SUM($O$41:O584)+0</f>
        <v>2.0281707489863729E-5</v>
      </c>
      <c r="Q584" s="5">
        <f t="shared" si="143"/>
        <v>-8.1261777672378292E-9</v>
      </c>
      <c r="R584" s="4">
        <f>SUM($Q$41:Q584)*0.1+$T$8</f>
        <v>-4.3767363416383083E-6</v>
      </c>
      <c r="S584" s="4">
        <f>SUM($R$41:R584)+0</f>
        <v>3.1998078464578938E-5</v>
      </c>
      <c r="T584">
        <f t="shared" si="136"/>
        <v>5.1781633814017146E-6</v>
      </c>
      <c r="U584">
        <f t="shared" si="137"/>
        <v>3.7884359360160029E-5</v>
      </c>
      <c r="W584" s="1"/>
    </row>
    <row r="585" spans="1:23" x14ac:dyDescent="0.25">
      <c r="A585" s="7"/>
      <c r="B585">
        <f t="shared" si="138"/>
        <v>54.400000000000503</v>
      </c>
      <c r="C585">
        <f t="shared" si="128"/>
        <v>0</v>
      </c>
      <c r="D585">
        <f t="shared" si="139"/>
        <v>289.372623803446</v>
      </c>
      <c r="E585" s="2">
        <f t="shared" si="140"/>
        <v>-303.87403592281589</v>
      </c>
      <c r="F585">
        <f t="shared" si="129"/>
        <v>-17362.35742820676</v>
      </c>
      <c r="G585">
        <f t="shared" si="130"/>
        <v>182.32442155353783</v>
      </c>
      <c r="H585">
        <f t="shared" si="141"/>
        <v>173.62357428192263</v>
      </c>
      <c r="I585" s="2">
        <f t="shared" si="131"/>
        <v>251.76842582274384</v>
      </c>
      <c r="J585" s="41">
        <f t="shared" si="132"/>
        <v>419.61404303825611</v>
      </c>
      <c r="K585">
        <f t="shared" si="133"/>
        <v>6.5247611616779749E-2</v>
      </c>
      <c r="L585">
        <f t="shared" si="134"/>
        <v>-11.248951794941554</v>
      </c>
      <c r="M585" s="41">
        <f t="shared" si="135"/>
        <v>19.483865291711965</v>
      </c>
      <c r="N585" s="5">
        <f t="shared" si="142"/>
        <v>-7.3143490383738472E-9</v>
      </c>
      <c r="O585" s="4">
        <f>SUM($N$41:N585)*0.1+$N$8</f>
        <v>-2.7679601931152277E-6</v>
      </c>
      <c r="P585" s="4">
        <f>SUM($O$41:O585)+0</f>
        <v>1.7513747296748503E-5</v>
      </c>
      <c r="Q585" s="5">
        <f t="shared" si="143"/>
        <v>-6.9652952290601632E-9</v>
      </c>
      <c r="R585" s="4">
        <f>SUM($Q$41:Q585)*0.1+$T$8</f>
        <v>-4.3774328711612151E-6</v>
      </c>
      <c r="S585" s="4">
        <f>SUM($R$41:R585)+0</f>
        <v>2.7620645593417724E-5</v>
      </c>
      <c r="T585">
        <f t="shared" si="136"/>
        <v>5.1791429959205803E-6</v>
      </c>
      <c r="U585">
        <f t="shared" si="137"/>
        <v>3.2705219879578113E-5</v>
      </c>
      <c r="W585" s="1"/>
    </row>
    <row r="586" spans="1:23" x14ac:dyDescent="0.25">
      <c r="A586" s="7"/>
      <c r="B586">
        <f t="shared" si="138"/>
        <v>54.500000000000504</v>
      </c>
      <c r="C586">
        <f t="shared" si="128"/>
        <v>0</v>
      </c>
      <c r="D586">
        <f t="shared" si="139"/>
        <v>289.372623803446</v>
      </c>
      <c r="E586" s="2">
        <f t="shared" si="140"/>
        <v>-303.87403592281589</v>
      </c>
      <c r="F586">
        <f t="shared" si="129"/>
        <v>-17362.35742820676</v>
      </c>
      <c r="G586">
        <f t="shared" si="130"/>
        <v>151.93701796125424</v>
      </c>
      <c r="H586">
        <f t="shared" si="141"/>
        <v>144.68631190157612</v>
      </c>
      <c r="I586" s="2">
        <f t="shared" si="131"/>
        <v>209.80702151891549</v>
      </c>
      <c r="J586" s="41">
        <f t="shared" si="132"/>
        <v>419.61404303825611</v>
      </c>
      <c r="K586">
        <f t="shared" si="133"/>
        <v>5.4373009680640023E-2</v>
      </c>
      <c r="L586">
        <f t="shared" si="134"/>
        <v>-11.248951794941554</v>
      </c>
      <c r="M586" s="41">
        <f t="shared" si="135"/>
        <v>19.483831909533048</v>
      </c>
      <c r="N586" s="5">
        <f t="shared" si="142"/>
        <v>-6.095290865310445E-9</v>
      </c>
      <c r="O586" s="4">
        <f>SUM($N$41:N586)*0.1+$N$8</f>
        <v>-2.7685697222017591E-6</v>
      </c>
      <c r="P586" s="4">
        <f>SUM($O$41:O586)+0</f>
        <v>1.4745177574546744E-5</v>
      </c>
      <c r="Q586" s="5">
        <f t="shared" si="143"/>
        <v>-5.8044126908824235E-9</v>
      </c>
      <c r="R586" s="4">
        <f>SUM($Q$41:Q586)*0.1+$T$8</f>
        <v>-4.3780133124303032E-6</v>
      </c>
      <c r="S586" s="4">
        <f>SUM($R$41:R586)+0</f>
        <v>2.324263228098742E-5</v>
      </c>
      <c r="T586">
        <f t="shared" si="136"/>
        <v>5.1799593502757606E-6</v>
      </c>
      <c r="U586">
        <f t="shared" si="137"/>
        <v>2.752526506782659E-5</v>
      </c>
      <c r="W586" s="1"/>
    </row>
    <row r="587" spans="1:23" x14ac:dyDescent="0.25">
      <c r="A587" s="7"/>
      <c r="B587">
        <f t="shared" si="138"/>
        <v>54.600000000000506</v>
      </c>
      <c r="C587">
        <f t="shared" si="128"/>
        <v>0</v>
      </c>
      <c r="D587">
        <f t="shared" si="139"/>
        <v>289.372623803446</v>
      </c>
      <c r="E587" s="2">
        <f t="shared" si="140"/>
        <v>-303.87403592281589</v>
      </c>
      <c r="F587">
        <f t="shared" si="129"/>
        <v>-17362.35742820676</v>
      </c>
      <c r="G587">
        <f t="shared" si="130"/>
        <v>121.54961436897247</v>
      </c>
      <c r="H587">
        <f t="shared" si="141"/>
        <v>115.74904952123143</v>
      </c>
      <c r="I587" s="2">
        <f t="shared" si="131"/>
        <v>167.84561721508967</v>
      </c>
      <c r="J587" s="41">
        <f t="shared" si="132"/>
        <v>419.61404303825611</v>
      </c>
      <c r="K587">
        <f t="shared" si="133"/>
        <v>4.349840774450095E-2</v>
      </c>
      <c r="L587">
        <f t="shared" si="134"/>
        <v>-11.248951794941554</v>
      </c>
      <c r="M587" s="41">
        <f t="shared" si="135"/>
        <v>19.483804596798663</v>
      </c>
      <c r="N587" s="5">
        <f t="shared" si="142"/>
        <v>-4.8762326922471156E-9</v>
      </c>
      <c r="O587" s="4">
        <f>SUM($N$41:N587)*0.1+$N$8</f>
        <v>-2.7690573454709838E-6</v>
      </c>
      <c r="P587" s="4">
        <f>SUM($O$41:O587)+0</f>
        <v>1.1976120229075759E-5</v>
      </c>
      <c r="Q587" s="5">
        <f t="shared" si="143"/>
        <v>-4.6435301527047566E-9</v>
      </c>
      <c r="R587" s="4">
        <f>SUM($Q$41:Q587)*0.1+$T$8</f>
        <v>-4.3784776654455743E-6</v>
      </c>
      <c r="S587" s="4">
        <f>SUM($R$41:R587)+0</f>
        <v>1.8864154615541847E-5</v>
      </c>
      <c r="T587">
        <f t="shared" si="136"/>
        <v>5.1806124395975173E-6</v>
      </c>
      <c r="U587">
        <f t="shared" si="137"/>
        <v>2.2344658983755969E-5</v>
      </c>
      <c r="W587" s="1"/>
    </row>
    <row r="588" spans="1:23" x14ac:dyDescent="0.25">
      <c r="A588" s="7"/>
      <c r="B588">
        <f t="shared" si="138"/>
        <v>54.700000000000507</v>
      </c>
      <c r="C588">
        <f t="shared" si="128"/>
        <v>0</v>
      </c>
      <c r="D588">
        <f t="shared" si="139"/>
        <v>289.372623803446</v>
      </c>
      <c r="E588" s="2">
        <f t="shared" si="140"/>
        <v>-303.87403592281589</v>
      </c>
      <c r="F588">
        <f t="shared" si="129"/>
        <v>-17362.35742820676</v>
      </c>
      <c r="G588">
        <f t="shared" si="130"/>
        <v>91.16221077668888</v>
      </c>
      <c r="H588">
        <f t="shared" si="141"/>
        <v>86.811787140886736</v>
      </c>
      <c r="I588" s="2">
        <f t="shared" si="131"/>
        <v>125.88421291126254</v>
      </c>
      <c r="J588" s="41">
        <f t="shared" si="132"/>
        <v>419.61404303825611</v>
      </c>
      <c r="K588">
        <f t="shared" si="133"/>
        <v>3.2623805808361529E-2</v>
      </c>
      <c r="L588">
        <f t="shared" si="134"/>
        <v>-11.248951794941554</v>
      </c>
      <c r="M588" s="41">
        <f t="shared" si="135"/>
        <v>19.483783353534342</v>
      </c>
      <c r="N588" s="5">
        <f t="shared" si="142"/>
        <v>-3.6571745191837129E-9</v>
      </c>
      <c r="O588" s="4">
        <f>SUM($N$41:N588)*0.1+$N$8</f>
        <v>-2.7694230629229022E-6</v>
      </c>
      <c r="P588" s="4">
        <f>SUM($O$41:O588)+0</f>
        <v>9.2066971661528577E-6</v>
      </c>
      <c r="Q588" s="5">
        <f t="shared" si="143"/>
        <v>-3.4826476145270897E-9</v>
      </c>
      <c r="R588" s="4">
        <f>SUM($Q$41:Q588)*0.1+$T$8</f>
        <v>-4.3788259302070269E-6</v>
      </c>
      <c r="S588" s="4">
        <f>SUM($R$41:R588)+0</f>
        <v>1.448532868533482E-5</v>
      </c>
      <c r="T588">
        <f t="shared" si="136"/>
        <v>5.1811022599928193E-6</v>
      </c>
      <c r="U588">
        <f t="shared" si="137"/>
        <v>1.7163566640748969E-5</v>
      </c>
      <c r="W588" s="1"/>
    </row>
    <row r="589" spans="1:23" x14ac:dyDescent="0.25">
      <c r="A589" s="7"/>
      <c r="B589">
        <f t="shared" si="138"/>
        <v>54.800000000000509</v>
      </c>
      <c r="C589">
        <f t="shared" si="128"/>
        <v>0</v>
      </c>
      <c r="D589">
        <f t="shared" si="139"/>
        <v>289.372623803446</v>
      </c>
      <c r="E589" s="2">
        <f t="shared" si="140"/>
        <v>-303.87403592281589</v>
      </c>
      <c r="F589">
        <f t="shared" si="129"/>
        <v>-17362.35742820676</v>
      </c>
      <c r="G589">
        <f t="shared" si="130"/>
        <v>60.774807184407109</v>
      </c>
      <c r="H589">
        <f t="shared" si="141"/>
        <v>57.874524760542045</v>
      </c>
      <c r="I589" s="2">
        <f t="shared" si="131"/>
        <v>83.922808607436721</v>
      </c>
      <c r="J589" s="41">
        <f t="shared" si="132"/>
        <v>419.61404303825611</v>
      </c>
      <c r="K589">
        <f t="shared" si="133"/>
        <v>2.1749203872222456E-2</v>
      </c>
      <c r="L589">
        <f t="shared" si="134"/>
        <v>-11.248951794941554</v>
      </c>
      <c r="M589" s="41">
        <f t="shared" si="135"/>
        <v>19.483768179759931</v>
      </c>
      <c r="N589" s="5">
        <f t="shared" si="142"/>
        <v>-2.4381163461203835E-9</v>
      </c>
      <c r="O589" s="4">
        <f>SUM($N$41:N589)*0.1+$N$8</f>
        <v>-2.769666874557514E-6</v>
      </c>
      <c r="P589" s="4">
        <f>SUM($O$41:O589)+0</f>
        <v>6.4370302915953441E-6</v>
      </c>
      <c r="Q589" s="5">
        <f t="shared" si="143"/>
        <v>-2.3217650763494228E-9</v>
      </c>
      <c r="R589" s="4">
        <f>SUM($Q$41:Q589)*0.1+$T$8</f>
        <v>-4.3790581067146608E-6</v>
      </c>
      <c r="S589" s="4">
        <f>SUM($R$41:R589)+0</f>
        <v>1.0106270578620159E-5</v>
      </c>
      <c r="T589">
        <f t="shared" si="136"/>
        <v>5.1814288085435058E-6</v>
      </c>
      <c r="U589">
        <f t="shared" si="137"/>
        <v>1.1982156065717034E-5</v>
      </c>
      <c r="W589" s="1"/>
    </row>
    <row r="590" spans="1:23" x14ac:dyDescent="0.25">
      <c r="A590" s="7"/>
      <c r="B590">
        <f t="shared" si="138"/>
        <v>54.90000000000051</v>
      </c>
      <c r="C590">
        <f t="shared" si="128"/>
        <v>0</v>
      </c>
      <c r="D590">
        <f t="shared" si="139"/>
        <v>289.372623803446</v>
      </c>
      <c r="E590" s="2">
        <f t="shared" si="140"/>
        <v>-303.87403592281589</v>
      </c>
      <c r="F590">
        <f t="shared" si="129"/>
        <v>-17362.35742820676</v>
      </c>
      <c r="G590">
        <f t="shared" si="130"/>
        <v>30.387403592125338</v>
      </c>
      <c r="H590">
        <f t="shared" si="141"/>
        <v>28.937262380197353</v>
      </c>
      <c r="I590" s="2">
        <f t="shared" si="131"/>
        <v>41.961404303610919</v>
      </c>
      <c r="J590" s="41">
        <f t="shared" si="132"/>
        <v>419.61404303825611</v>
      </c>
      <c r="K590">
        <f t="shared" si="133"/>
        <v>1.0874601936083384E-2</v>
      </c>
      <c r="L590">
        <f t="shared" si="134"/>
        <v>-11.248951794941554</v>
      </c>
      <c r="M590" s="41">
        <f t="shared" si="135"/>
        <v>19.483759075489608</v>
      </c>
      <c r="N590" s="5">
        <f t="shared" si="142"/>
        <v>-1.2190581730570538E-9</v>
      </c>
      <c r="O590" s="4">
        <f>SUM($N$41:N590)*0.1+$N$8</f>
        <v>-2.7697887803748198E-6</v>
      </c>
      <c r="P590" s="4">
        <f>SUM($O$41:O590)+0</f>
        <v>3.6672415112205243E-6</v>
      </c>
      <c r="Q590" s="5">
        <f t="shared" si="143"/>
        <v>-1.1608825381717561E-9</v>
      </c>
      <c r="R590" s="4">
        <f>SUM($Q$41:Q590)*0.1+$T$8</f>
        <v>-4.3791741949684777E-6</v>
      </c>
      <c r="S590" s="4">
        <f>SUM($R$41:R590)+0</f>
        <v>5.7270963836516816E-6</v>
      </c>
      <c r="T590">
        <f t="shared" si="136"/>
        <v>5.1815920833049029E-6</v>
      </c>
      <c r="U590">
        <f t="shared" si="137"/>
        <v>6.8006097733405618E-6</v>
      </c>
      <c r="W590" s="1"/>
    </row>
    <row r="591" spans="1:23" x14ac:dyDescent="0.25">
      <c r="A591" s="7"/>
      <c r="B591">
        <f t="shared" si="138"/>
        <v>55.000000000000512</v>
      </c>
      <c r="C591">
        <f t="shared" si="128"/>
        <v>0</v>
      </c>
      <c r="D591">
        <f t="shared" si="139"/>
        <v>289.372623803446</v>
      </c>
      <c r="E591" s="2">
        <f t="shared" si="140"/>
        <v>-303.87403592281589</v>
      </c>
      <c r="F591">
        <f t="shared" si="129"/>
        <v>-17362.35742820676</v>
      </c>
      <c r="G591">
        <f t="shared" si="130"/>
        <v>-1.5643308870494366E-10</v>
      </c>
      <c r="H591">
        <f t="shared" si="141"/>
        <v>-1.4733814168721437E-10</v>
      </c>
      <c r="I591" s="2">
        <f t="shared" si="131"/>
        <v>2.1489494930688907E-10</v>
      </c>
      <c r="J591" s="41">
        <f t="shared" si="132"/>
        <v>419.61404303825611</v>
      </c>
      <c r="K591">
        <f t="shared" si="133"/>
        <v>5.569158302898215E-14</v>
      </c>
      <c r="L591">
        <f t="shared" si="134"/>
        <v>-11.248951794941554</v>
      </c>
      <c r="M591" s="41">
        <f t="shared" si="135"/>
        <v>19.48375604073189</v>
      </c>
      <c r="N591" s="5">
        <f t="shared" si="142"/>
        <v>6.27566072712245E-21</v>
      </c>
      <c r="O591" s="4">
        <f>SUM($N$41:N591)*0.1+$N$8</f>
        <v>-2.769788780374819E-6</v>
      </c>
      <c r="P591" s="4">
        <f>SUM($O$41:O591)+0</f>
        <v>8.9745273084570536E-7</v>
      </c>
      <c r="Q591" s="5">
        <f t="shared" si="143"/>
        <v>5.9107967313595173E-21</v>
      </c>
      <c r="R591" s="4">
        <f>SUM($Q$41:Q591)*0.1+$T$8</f>
        <v>-4.3791741949684777E-6</v>
      </c>
      <c r="S591" s="4">
        <f>SUM($R$41:R591)+0</f>
        <v>1.3479221886832039E-6</v>
      </c>
      <c r="T591">
        <f t="shared" si="136"/>
        <v>5.1815920833049029E-6</v>
      </c>
      <c r="U591">
        <f t="shared" si="137"/>
        <v>1.6193565484003E-6</v>
      </c>
      <c r="W591" s="1"/>
    </row>
    <row r="592" spans="1:23" x14ac:dyDescent="0.25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5.6843418860808015E-14</v>
      </c>
      <c r="F592" s="192" t="s">
        <v>425</v>
      </c>
      <c r="G592">
        <f>ABS(G591)</f>
        <v>1.5643308870494366E-10</v>
      </c>
      <c r="H592">
        <f>ABS(H591)</f>
        <v>1.4733814168721437E-10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25">
      <c r="A593" s="7"/>
      <c r="B593" s="89" t="s">
        <v>104</v>
      </c>
      <c r="C593" s="89" t="s">
        <v>68</v>
      </c>
      <c r="D593" s="89" t="s">
        <v>105</v>
      </c>
      <c r="E593" s="89" t="s">
        <v>106</v>
      </c>
      <c r="F593" s="89" t="s">
        <v>108</v>
      </c>
      <c r="G593" s="89" t="s">
        <v>107</v>
      </c>
      <c r="H593" s="89" t="s">
        <v>113</v>
      </c>
      <c r="I593" s="89" t="s">
        <v>117</v>
      </c>
      <c r="J593" s="190" t="s">
        <v>118</v>
      </c>
      <c r="K593" s="191" t="s">
        <v>129</v>
      </c>
      <c r="L593" s="191" t="s">
        <v>130</v>
      </c>
      <c r="M593" s="191" t="s">
        <v>131</v>
      </c>
      <c r="N593" s="89"/>
      <c r="O593" s="89" t="s">
        <v>164</v>
      </c>
      <c r="P593" s="89" t="s">
        <v>165</v>
      </c>
      <c r="Q593" s="89"/>
      <c r="R593" s="89" t="s">
        <v>166</v>
      </c>
      <c r="S593" s="89" t="s">
        <v>166</v>
      </c>
      <c r="T593" s="89" t="s">
        <v>169</v>
      </c>
      <c r="U593" s="89" t="s">
        <v>169</v>
      </c>
      <c r="V593" s="89"/>
      <c r="W593" s="1"/>
    </row>
    <row r="594" spans="1:23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25">
      <c r="J595"/>
      <c r="M595"/>
    </row>
    <row r="596" spans="1:23" x14ac:dyDescent="0.25">
      <c r="J596"/>
      <c r="M596"/>
    </row>
    <row r="597" spans="1:23" x14ac:dyDescent="0.25">
      <c r="J597"/>
      <c r="M597"/>
    </row>
    <row r="598" spans="1:23" x14ac:dyDescent="0.25">
      <c r="J598"/>
      <c r="M598"/>
    </row>
    <row r="599" spans="1:23" x14ac:dyDescent="0.25">
      <c r="J599"/>
      <c r="M599"/>
    </row>
    <row r="600" spans="1:23" x14ac:dyDescent="0.25">
      <c r="J600"/>
      <c r="M600"/>
    </row>
    <row r="601" spans="1:23" x14ac:dyDescent="0.25">
      <c r="J601"/>
      <c r="M601"/>
    </row>
    <row r="602" spans="1:23" x14ac:dyDescent="0.25">
      <c r="J602"/>
      <c r="M602"/>
    </row>
    <row r="603" spans="1:23" x14ac:dyDescent="0.25">
      <c r="J603"/>
      <c r="M603"/>
    </row>
    <row r="604" spans="1:23" x14ac:dyDescent="0.25">
      <c r="J604"/>
      <c r="M604"/>
    </row>
    <row r="605" spans="1:23" x14ac:dyDescent="0.25">
      <c r="J605"/>
      <c r="M605"/>
    </row>
    <row r="606" spans="1:23" x14ac:dyDescent="0.25">
      <c r="J606"/>
      <c r="M606"/>
    </row>
    <row r="607" spans="1:23" x14ac:dyDescent="0.25">
      <c r="J607"/>
      <c r="M607"/>
    </row>
    <row r="608" spans="1:23" x14ac:dyDescent="0.25">
      <c r="J608"/>
      <c r="M608"/>
    </row>
    <row r="609" spans="10:13" x14ac:dyDescent="0.25">
      <c r="J609"/>
      <c r="M609"/>
    </row>
    <row r="610" spans="10:13" x14ac:dyDescent="0.25">
      <c r="J610"/>
      <c r="M610"/>
    </row>
    <row r="611" spans="10:13" x14ac:dyDescent="0.25">
      <c r="J611"/>
      <c r="M611"/>
    </row>
    <row r="612" spans="10:13" x14ac:dyDescent="0.25">
      <c r="J612"/>
      <c r="M612"/>
    </row>
    <row r="613" spans="10:13" x14ac:dyDescent="0.25">
      <c r="J613"/>
      <c r="M613"/>
    </row>
    <row r="614" spans="10:13" x14ac:dyDescent="0.25">
      <c r="J614"/>
      <c r="M614"/>
    </row>
    <row r="615" spans="10:13" x14ac:dyDescent="0.25">
      <c r="J615"/>
      <c r="M615"/>
    </row>
    <row r="616" spans="10:13" x14ac:dyDescent="0.25">
      <c r="J616"/>
      <c r="M616"/>
    </row>
    <row r="617" spans="10:13" x14ac:dyDescent="0.25">
      <c r="J617"/>
      <c r="M617"/>
    </row>
    <row r="618" spans="10:13" x14ac:dyDescent="0.25">
      <c r="J618"/>
      <c r="M618"/>
    </row>
    <row r="619" spans="10:13" x14ac:dyDescent="0.25">
      <c r="J619"/>
      <c r="M619"/>
    </row>
    <row r="620" spans="10:13" x14ac:dyDescent="0.25">
      <c r="J620"/>
      <c r="M620"/>
    </row>
    <row r="621" spans="10:13" x14ac:dyDescent="0.25">
      <c r="J621"/>
      <c r="M621"/>
    </row>
    <row r="622" spans="10:13" x14ac:dyDescent="0.25">
      <c r="J622"/>
      <c r="M622"/>
    </row>
    <row r="623" spans="10:13" x14ac:dyDescent="0.25">
      <c r="J623"/>
      <c r="M623"/>
    </row>
    <row r="624" spans="10:13" x14ac:dyDescent="0.25">
      <c r="J624"/>
      <c r="M624"/>
    </row>
    <row r="625" spans="10:13" x14ac:dyDescent="0.25">
      <c r="J625"/>
      <c r="M625"/>
    </row>
    <row r="626" spans="10:13" x14ac:dyDescent="0.25">
      <c r="J626"/>
      <c r="M626"/>
    </row>
    <row r="627" spans="10:13" x14ac:dyDescent="0.25">
      <c r="J627"/>
      <c r="M627"/>
    </row>
    <row r="628" spans="10:13" x14ac:dyDescent="0.25">
      <c r="J628"/>
      <c r="M628"/>
    </row>
    <row r="629" spans="10:13" x14ac:dyDescent="0.25">
      <c r="J629"/>
      <c r="M629"/>
    </row>
    <row r="630" spans="10:13" x14ac:dyDescent="0.25">
      <c r="J630"/>
      <c r="M630"/>
    </row>
    <row r="631" spans="10:13" x14ac:dyDescent="0.25">
      <c r="J631"/>
      <c r="M631"/>
    </row>
    <row r="632" spans="10:13" x14ac:dyDescent="0.25">
      <c r="J632"/>
      <c r="M632"/>
    </row>
    <row r="633" spans="10:13" x14ac:dyDescent="0.25">
      <c r="J633"/>
      <c r="M633"/>
    </row>
    <row r="634" spans="10:13" x14ac:dyDescent="0.25">
      <c r="J634"/>
      <c r="M634"/>
    </row>
    <row r="635" spans="10:13" x14ac:dyDescent="0.25">
      <c r="J635"/>
      <c r="M635"/>
    </row>
    <row r="636" spans="10:13" x14ac:dyDescent="0.25">
      <c r="J636"/>
      <c r="M636"/>
    </row>
    <row r="637" spans="10:13" x14ac:dyDescent="0.25">
      <c r="J637"/>
      <c r="M637"/>
    </row>
    <row r="638" spans="10:13" x14ac:dyDescent="0.25">
      <c r="J638"/>
      <c r="M638"/>
    </row>
    <row r="639" spans="10:13" x14ac:dyDescent="0.25">
      <c r="J639"/>
      <c r="M639"/>
    </row>
    <row r="640" spans="10:13" x14ac:dyDescent="0.25">
      <c r="J640"/>
      <c r="M640"/>
    </row>
    <row r="641" spans="10:13" x14ac:dyDescent="0.25">
      <c r="J641"/>
      <c r="M641"/>
    </row>
    <row r="642" spans="10:13" x14ac:dyDescent="0.25">
      <c r="J642"/>
      <c r="M642"/>
    </row>
    <row r="643" spans="10:13" x14ac:dyDescent="0.25">
      <c r="J643"/>
      <c r="M643"/>
    </row>
    <row r="644" spans="10:13" x14ac:dyDescent="0.25">
      <c r="J644"/>
      <c r="M644"/>
    </row>
    <row r="645" spans="10:13" x14ac:dyDescent="0.25">
      <c r="J645"/>
      <c r="M645"/>
    </row>
    <row r="646" spans="10:13" x14ac:dyDescent="0.25">
      <c r="J646"/>
      <c r="M646"/>
    </row>
    <row r="647" spans="10:13" x14ac:dyDescent="0.25">
      <c r="J647"/>
      <c r="M647"/>
    </row>
    <row r="648" spans="10:13" x14ac:dyDescent="0.25">
      <c r="J648"/>
      <c r="M648"/>
    </row>
    <row r="649" spans="10:13" x14ac:dyDescent="0.25">
      <c r="J649"/>
      <c r="M649"/>
    </row>
    <row r="650" spans="10:13" x14ac:dyDescent="0.25">
      <c r="J650"/>
      <c r="M650"/>
    </row>
    <row r="651" spans="10:13" x14ac:dyDescent="0.25">
      <c r="J651"/>
      <c r="M651"/>
    </row>
    <row r="652" spans="10:13" x14ac:dyDescent="0.25">
      <c r="J652"/>
      <c r="M652"/>
    </row>
    <row r="653" spans="10:13" x14ac:dyDescent="0.25">
      <c r="J653"/>
      <c r="M653"/>
    </row>
    <row r="654" spans="10:13" x14ac:dyDescent="0.25">
      <c r="J654"/>
      <c r="M654"/>
    </row>
    <row r="655" spans="10:13" x14ac:dyDescent="0.25">
      <c r="J655"/>
      <c r="M655"/>
    </row>
    <row r="656" spans="10:13" x14ac:dyDescent="0.25">
      <c r="J656"/>
      <c r="M656"/>
    </row>
    <row r="657" spans="10:13" x14ac:dyDescent="0.25">
      <c r="J657"/>
      <c r="M657"/>
    </row>
    <row r="658" spans="10:13" x14ac:dyDescent="0.25">
      <c r="J658"/>
      <c r="M658"/>
    </row>
    <row r="659" spans="10:13" x14ac:dyDescent="0.25">
      <c r="J659"/>
      <c r="M659"/>
    </row>
    <row r="660" spans="10:13" x14ac:dyDescent="0.25">
      <c r="J660"/>
      <c r="M660"/>
    </row>
    <row r="661" spans="10:13" x14ac:dyDescent="0.25">
      <c r="J661"/>
      <c r="M661"/>
    </row>
    <row r="662" spans="10:13" x14ac:dyDescent="0.25">
      <c r="J662"/>
      <c r="M662"/>
    </row>
    <row r="663" spans="10:13" x14ac:dyDescent="0.25">
      <c r="J663"/>
      <c r="M663"/>
    </row>
    <row r="664" spans="10:13" x14ac:dyDescent="0.25">
      <c r="J664"/>
      <c r="M664"/>
    </row>
    <row r="665" spans="10:13" x14ac:dyDescent="0.25">
      <c r="J665"/>
      <c r="M665"/>
    </row>
    <row r="666" spans="10:13" x14ac:dyDescent="0.25">
      <c r="J666"/>
      <c r="M666"/>
    </row>
    <row r="667" spans="10:13" x14ac:dyDescent="0.25">
      <c r="J667"/>
      <c r="M667"/>
    </row>
    <row r="668" spans="10:13" x14ac:dyDescent="0.25">
      <c r="J668"/>
      <c r="M668"/>
    </row>
    <row r="669" spans="10:13" x14ac:dyDescent="0.25">
      <c r="J669"/>
      <c r="M669"/>
    </row>
    <row r="670" spans="10:13" x14ac:dyDescent="0.25">
      <c r="J670"/>
      <c r="M670"/>
    </row>
    <row r="671" spans="10:13" x14ac:dyDescent="0.25">
      <c r="J671"/>
      <c r="M671"/>
    </row>
    <row r="672" spans="10:13" x14ac:dyDescent="0.25">
      <c r="J672"/>
      <c r="M672"/>
    </row>
    <row r="673" spans="10:13" x14ac:dyDescent="0.25">
      <c r="J673"/>
      <c r="M673"/>
    </row>
    <row r="674" spans="10:13" x14ac:dyDescent="0.25">
      <c r="J674"/>
      <c r="M674"/>
    </row>
    <row r="675" spans="10:13" x14ac:dyDescent="0.25">
      <c r="J675"/>
      <c r="M675"/>
    </row>
    <row r="676" spans="10:13" x14ac:dyDescent="0.25">
      <c r="J676"/>
      <c r="M676"/>
    </row>
    <row r="677" spans="10:13" x14ac:dyDescent="0.25">
      <c r="J677"/>
      <c r="M677"/>
    </row>
    <row r="678" spans="10:13" x14ac:dyDescent="0.25">
      <c r="J678"/>
      <c r="M678"/>
    </row>
    <row r="679" spans="10:13" x14ac:dyDescent="0.25">
      <c r="J679"/>
      <c r="M679"/>
    </row>
    <row r="680" spans="10:13" x14ac:dyDescent="0.25">
      <c r="J680"/>
      <c r="M680"/>
    </row>
    <row r="681" spans="10:13" x14ac:dyDescent="0.25">
      <c r="J681"/>
      <c r="M681"/>
    </row>
    <row r="682" spans="10:13" x14ac:dyDescent="0.25">
      <c r="J682"/>
      <c r="M682"/>
    </row>
    <row r="683" spans="10:13" x14ac:dyDescent="0.25">
      <c r="J683"/>
      <c r="M683"/>
    </row>
    <row r="684" spans="10:13" x14ac:dyDescent="0.25">
      <c r="J684"/>
      <c r="M684"/>
    </row>
    <row r="685" spans="10:13" x14ac:dyDescent="0.25">
      <c r="J685"/>
      <c r="M685"/>
    </row>
    <row r="686" spans="10:13" x14ac:dyDescent="0.25">
      <c r="J686"/>
      <c r="M686"/>
    </row>
    <row r="687" spans="10:13" x14ac:dyDescent="0.25">
      <c r="J687"/>
      <c r="M687"/>
    </row>
    <row r="688" spans="10:13" x14ac:dyDescent="0.25">
      <c r="J688"/>
      <c r="M688"/>
    </row>
    <row r="689" spans="10:13" x14ac:dyDescent="0.25">
      <c r="J689"/>
      <c r="M689"/>
    </row>
    <row r="690" spans="10:13" x14ac:dyDescent="0.25">
      <c r="J690"/>
      <c r="M690"/>
    </row>
    <row r="691" spans="10:13" x14ac:dyDescent="0.25">
      <c r="J691"/>
      <c r="M691"/>
    </row>
    <row r="692" spans="10:13" x14ac:dyDescent="0.25">
      <c r="J692"/>
      <c r="M692"/>
    </row>
    <row r="693" spans="10:13" x14ac:dyDescent="0.25">
      <c r="J693"/>
      <c r="M693"/>
    </row>
    <row r="694" spans="10:13" x14ac:dyDescent="0.25">
      <c r="J694"/>
      <c r="M694"/>
    </row>
    <row r="695" spans="10:13" x14ac:dyDescent="0.25">
      <c r="J695"/>
      <c r="M695"/>
    </row>
    <row r="696" spans="10:13" x14ac:dyDescent="0.25">
      <c r="J696"/>
      <c r="M696"/>
    </row>
    <row r="697" spans="10:13" x14ac:dyDescent="0.25">
      <c r="J697"/>
      <c r="M697"/>
    </row>
    <row r="698" spans="10:13" x14ac:dyDescent="0.25">
      <c r="J698"/>
      <c r="M698"/>
    </row>
    <row r="699" spans="10:13" x14ac:dyDescent="0.25">
      <c r="J699"/>
      <c r="M699"/>
    </row>
    <row r="700" spans="10:13" x14ac:dyDescent="0.25">
      <c r="J700"/>
      <c r="M700"/>
    </row>
    <row r="701" spans="10:13" x14ac:dyDescent="0.25">
      <c r="J701"/>
      <c r="M701"/>
    </row>
    <row r="702" spans="10:13" x14ac:dyDescent="0.25">
      <c r="J702"/>
      <c r="M702"/>
    </row>
    <row r="703" spans="10:13" x14ac:dyDescent="0.25">
      <c r="J703"/>
      <c r="M703"/>
    </row>
    <row r="704" spans="10:13" x14ac:dyDescent="0.25">
      <c r="J704"/>
      <c r="M704"/>
    </row>
    <row r="705" spans="10:13" x14ac:dyDescent="0.25">
      <c r="J705"/>
      <c r="M705"/>
    </row>
    <row r="706" spans="10:13" x14ac:dyDescent="0.25">
      <c r="J706"/>
      <c r="M706"/>
    </row>
    <row r="707" spans="10:13" x14ac:dyDescent="0.25">
      <c r="J707"/>
      <c r="M707"/>
    </row>
    <row r="708" spans="10:13" x14ac:dyDescent="0.25">
      <c r="J708"/>
      <c r="M708"/>
    </row>
    <row r="709" spans="10:13" x14ac:dyDescent="0.25">
      <c r="J709"/>
      <c r="M709"/>
    </row>
    <row r="710" spans="10:13" x14ac:dyDescent="0.25">
      <c r="J710"/>
      <c r="M710"/>
    </row>
    <row r="711" spans="10:13" x14ac:dyDescent="0.25">
      <c r="J711"/>
      <c r="M711"/>
    </row>
    <row r="712" spans="10:13" x14ac:dyDescent="0.25">
      <c r="J712"/>
      <c r="M712"/>
    </row>
    <row r="713" spans="10:13" x14ac:dyDescent="0.25">
      <c r="J713"/>
      <c r="M713"/>
    </row>
    <row r="714" spans="10:13" x14ac:dyDescent="0.25">
      <c r="J714"/>
      <c r="M714"/>
    </row>
    <row r="715" spans="10:13" x14ac:dyDescent="0.25">
      <c r="J715"/>
      <c r="M715"/>
    </row>
    <row r="716" spans="10:13" x14ac:dyDescent="0.25">
      <c r="J716"/>
      <c r="M716"/>
    </row>
    <row r="717" spans="10:13" x14ac:dyDescent="0.25">
      <c r="J717"/>
      <c r="M717"/>
    </row>
    <row r="718" spans="10:13" x14ac:dyDescent="0.25">
      <c r="J718"/>
      <c r="M718"/>
    </row>
    <row r="719" spans="10:13" x14ac:dyDescent="0.25">
      <c r="J719"/>
      <c r="M719"/>
    </row>
    <row r="720" spans="10:13" x14ac:dyDescent="0.25">
      <c r="J720"/>
      <c r="M720"/>
    </row>
    <row r="721" spans="10:13" x14ac:dyDescent="0.25">
      <c r="J721"/>
      <c r="M721"/>
    </row>
    <row r="722" spans="10:13" x14ac:dyDescent="0.25">
      <c r="J722"/>
      <c r="M722"/>
    </row>
    <row r="723" spans="10:13" x14ac:dyDescent="0.25">
      <c r="J723"/>
      <c r="M723"/>
    </row>
    <row r="724" spans="10:13" x14ac:dyDescent="0.25">
      <c r="J724"/>
      <c r="M724"/>
    </row>
    <row r="725" spans="10:13" x14ac:dyDescent="0.25">
      <c r="J725"/>
      <c r="M725"/>
    </row>
    <row r="726" spans="10:13" x14ac:dyDescent="0.25">
      <c r="J726"/>
      <c r="M726"/>
    </row>
    <row r="727" spans="10:13" x14ac:dyDescent="0.25">
      <c r="J727"/>
      <c r="M727"/>
    </row>
    <row r="728" spans="10:13" x14ac:dyDescent="0.25">
      <c r="J728"/>
      <c r="M728"/>
    </row>
    <row r="729" spans="10:13" x14ac:dyDescent="0.25">
      <c r="J729"/>
      <c r="M729"/>
    </row>
    <row r="730" spans="10:13" x14ac:dyDescent="0.25">
      <c r="J730"/>
      <c r="M730"/>
    </row>
    <row r="731" spans="10:13" x14ac:dyDescent="0.25">
      <c r="J731"/>
      <c r="M731"/>
    </row>
    <row r="732" spans="10:13" x14ac:dyDescent="0.25">
      <c r="J732"/>
      <c r="M732"/>
    </row>
    <row r="733" spans="10:13" x14ac:dyDescent="0.25">
      <c r="J733"/>
      <c r="M733"/>
    </row>
    <row r="734" spans="10:13" x14ac:dyDescent="0.25">
      <c r="J734"/>
      <c r="M734"/>
    </row>
    <row r="735" spans="10:13" x14ac:dyDescent="0.25">
      <c r="J735"/>
      <c r="M735"/>
    </row>
    <row r="736" spans="10:13" x14ac:dyDescent="0.25">
      <c r="J736"/>
      <c r="M736"/>
    </row>
    <row r="737" spans="10:13" x14ac:dyDescent="0.25">
      <c r="J737"/>
      <c r="M737"/>
    </row>
    <row r="738" spans="10:13" x14ac:dyDescent="0.25">
      <c r="J738"/>
      <c r="M738"/>
    </row>
    <row r="739" spans="10:13" x14ac:dyDescent="0.25">
      <c r="J739"/>
      <c r="M739"/>
    </row>
    <row r="740" spans="10:13" x14ac:dyDescent="0.25">
      <c r="J740"/>
      <c r="M740"/>
    </row>
    <row r="741" spans="10:13" x14ac:dyDescent="0.25">
      <c r="J741"/>
      <c r="M741"/>
    </row>
    <row r="742" spans="10:13" x14ac:dyDescent="0.25">
      <c r="J742"/>
      <c r="M742"/>
    </row>
    <row r="743" spans="10:13" x14ac:dyDescent="0.25">
      <c r="J743"/>
      <c r="M743"/>
    </row>
    <row r="744" spans="10:13" x14ac:dyDescent="0.25">
      <c r="J744"/>
      <c r="M744"/>
    </row>
    <row r="745" spans="10:13" x14ac:dyDescent="0.25">
      <c r="J745"/>
      <c r="M745"/>
    </row>
    <row r="746" spans="10:13" x14ac:dyDescent="0.25">
      <c r="J746"/>
      <c r="M746"/>
    </row>
    <row r="747" spans="10:13" x14ac:dyDescent="0.25">
      <c r="J747"/>
      <c r="M747"/>
    </row>
    <row r="748" spans="10:13" x14ac:dyDescent="0.25">
      <c r="J748"/>
      <c r="M748"/>
    </row>
    <row r="749" spans="10:13" x14ac:dyDescent="0.25">
      <c r="J749"/>
      <c r="M749"/>
    </row>
    <row r="750" spans="10:13" x14ac:dyDescent="0.25">
      <c r="J750"/>
      <c r="M750"/>
    </row>
    <row r="751" spans="10:13" x14ac:dyDescent="0.25">
      <c r="J751"/>
      <c r="M751"/>
    </row>
    <row r="752" spans="10:13" x14ac:dyDescent="0.25">
      <c r="J752"/>
      <c r="M752"/>
    </row>
    <row r="753" spans="10:13" x14ac:dyDescent="0.25">
      <c r="J753"/>
      <c r="M753"/>
    </row>
    <row r="754" spans="10:13" x14ac:dyDescent="0.25">
      <c r="J754"/>
      <c r="M754"/>
    </row>
    <row r="755" spans="10:13" x14ac:dyDescent="0.25">
      <c r="J755"/>
      <c r="M755"/>
    </row>
    <row r="756" spans="10:13" x14ac:dyDescent="0.25">
      <c r="J756"/>
      <c r="M756"/>
    </row>
    <row r="757" spans="10:13" x14ac:dyDescent="0.25">
      <c r="J757"/>
      <c r="M757"/>
    </row>
    <row r="758" spans="10:13" x14ac:dyDescent="0.25">
      <c r="J758"/>
      <c r="M758"/>
    </row>
    <row r="759" spans="10:13" x14ac:dyDescent="0.25">
      <c r="J759"/>
      <c r="M759"/>
    </row>
    <row r="760" spans="10:13" x14ac:dyDescent="0.25">
      <c r="J760"/>
      <c r="M760"/>
    </row>
    <row r="761" spans="10:13" x14ac:dyDescent="0.25">
      <c r="J761"/>
      <c r="M761"/>
    </row>
    <row r="762" spans="10:13" x14ac:dyDescent="0.25">
      <c r="J762"/>
      <c r="M762"/>
    </row>
    <row r="763" spans="10:13" x14ac:dyDescent="0.25">
      <c r="J763"/>
      <c r="M763"/>
    </row>
    <row r="764" spans="10:13" x14ac:dyDescent="0.25">
      <c r="J764"/>
      <c r="M764"/>
    </row>
    <row r="765" spans="10:13" x14ac:dyDescent="0.25">
      <c r="J765"/>
      <c r="M765"/>
    </row>
    <row r="766" spans="10:13" x14ac:dyDescent="0.25">
      <c r="J766"/>
      <c r="M766"/>
    </row>
    <row r="767" spans="10:13" x14ac:dyDescent="0.25">
      <c r="J767"/>
      <c r="M767"/>
    </row>
    <row r="768" spans="10:13" x14ac:dyDescent="0.25">
      <c r="J768"/>
      <c r="M768"/>
    </row>
    <row r="769" spans="10:13" x14ac:dyDescent="0.25">
      <c r="J769"/>
      <c r="M769"/>
    </row>
    <row r="770" spans="10:13" x14ac:dyDescent="0.25">
      <c r="J770"/>
      <c r="M770"/>
    </row>
    <row r="771" spans="10:13" x14ac:dyDescent="0.25">
      <c r="J771"/>
      <c r="M771"/>
    </row>
    <row r="772" spans="10:13" x14ac:dyDescent="0.25">
      <c r="J772"/>
      <c r="M772"/>
    </row>
    <row r="773" spans="10:13" x14ac:dyDescent="0.25">
      <c r="J773"/>
      <c r="M773"/>
    </row>
    <row r="774" spans="10:13" x14ac:dyDescent="0.25">
      <c r="J774"/>
      <c r="M774"/>
    </row>
    <row r="775" spans="10:13" x14ac:dyDescent="0.25">
      <c r="J775"/>
      <c r="M775"/>
    </row>
    <row r="776" spans="10:13" x14ac:dyDescent="0.25">
      <c r="J776"/>
      <c r="M776"/>
    </row>
    <row r="777" spans="10:13" x14ac:dyDescent="0.25">
      <c r="J777"/>
      <c r="M777"/>
    </row>
    <row r="778" spans="10:13" x14ac:dyDescent="0.25">
      <c r="J778"/>
      <c r="M778"/>
    </row>
    <row r="779" spans="10:13" x14ac:dyDescent="0.25">
      <c r="J779"/>
      <c r="M779"/>
    </row>
    <row r="780" spans="10:13" x14ac:dyDescent="0.25">
      <c r="J780"/>
      <c r="M780"/>
    </row>
    <row r="781" spans="10:13" x14ac:dyDescent="0.25">
      <c r="J781"/>
      <c r="M781"/>
    </row>
    <row r="782" spans="10:13" x14ac:dyDescent="0.25">
      <c r="J782"/>
      <c r="M782"/>
    </row>
    <row r="783" spans="10:13" x14ac:dyDescent="0.25">
      <c r="J783"/>
      <c r="M783"/>
    </row>
    <row r="784" spans="10:13" x14ac:dyDescent="0.25">
      <c r="J784"/>
      <c r="M784"/>
    </row>
    <row r="785" spans="10:13" x14ac:dyDescent="0.25">
      <c r="J785"/>
      <c r="M785"/>
    </row>
    <row r="786" spans="10:13" x14ac:dyDescent="0.25">
      <c r="J786"/>
      <c r="M786"/>
    </row>
    <row r="787" spans="10:13" x14ac:dyDescent="0.25">
      <c r="J787"/>
      <c r="M787"/>
    </row>
    <row r="788" spans="10:13" x14ac:dyDescent="0.25">
      <c r="J788"/>
      <c r="M788"/>
    </row>
    <row r="789" spans="10:13" x14ac:dyDescent="0.25">
      <c r="J789"/>
      <c r="M789"/>
    </row>
    <row r="790" spans="10:13" x14ac:dyDescent="0.25">
      <c r="J790"/>
      <c r="M790"/>
    </row>
    <row r="791" spans="10:13" x14ac:dyDescent="0.25">
      <c r="J791"/>
      <c r="M791"/>
    </row>
    <row r="792" spans="10:13" x14ac:dyDescent="0.25">
      <c r="J792"/>
      <c r="M792"/>
    </row>
    <row r="793" spans="10:13" x14ac:dyDescent="0.25">
      <c r="J793"/>
      <c r="M793"/>
    </row>
    <row r="794" spans="10:13" x14ac:dyDescent="0.25">
      <c r="J794"/>
      <c r="M794"/>
    </row>
    <row r="795" spans="10:13" x14ac:dyDescent="0.25">
      <c r="J795"/>
      <c r="M795"/>
    </row>
    <row r="796" spans="10:13" x14ac:dyDescent="0.25">
      <c r="J796"/>
      <c r="M796"/>
    </row>
    <row r="797" spans="10:13" x14ac:dyDescent="0.25">
      <c r="J797"/>
      <c r="M797"/>
    </row>
    <row r="798" spans="10:13" x14ac:dyDescent="0.25">
      <c r="J798"/>
      <c r="M798"/>
    </row>
    <row r="799" spans="10:13" x14ac:dyDescent="0.25">
      <c r="J799"/>
      <c r="M799"/>
    </row>
    <row r="800" spans="10:13" x14ac:dyDescent="0.25">
      <c r="J800"/>
      <c r="M800"/>
    </row>
    <row r="801" spans="10:13" x14ac:dyDescent="0.25">
      <c r="J801"/>
      <c r="M801"/>
    </row>
    <row r="802" spans="10:13" x14ac:dyDescent="0.25">
      <c r="J802"/>
      <c r="M802"/>
    </row>
    <row r="803" spans="10:13" x14ac:dyDescent="0.25">
      <c r="J803"/>
      <c r="M803"/>
    </row>
    <row r="804" spans="10:13" x14ac:dyDescent="0.25">
      <c r="J804"/>
      <c r="M804"/>
    </row>
    <row r="805" spans="10:13" x14ac:dyDescent="0.25">
      <c r="J805"/>
      <c r="M805"/>
    </row>
    <row r="806" spans="10:13" x14ac:dyDescent="0.25">
      <c r="J806"/>
      <c r="M806"/>
    </row>
    <row r="807" spans="10:13" x14ac:dyDescent="0.25">
      <c r="J807"/>
      <c r="M807"/>
    </row>
    <row r="808" spans="10:13" x14ac:dyDescent="0.25">
      <c r="J808"/>
      <c r="M808"/>
    </row>
    <row r="809" spans="10:13" x14ac:dyDescent="0.25">
      <c r="J809"/>
      <c r="M809"/>
    </row>
    <row r="810" spans="10:13" x14ac:dyDescent="0.25">
      <c r="J810"/>
      <c r="M810"/>
    </row>
    <row r="811" spans="10:13" x14ac:dyDescent="0.25">
      <c r="J811"/>
      <c r="M811"/>
    </row>
    <row r="812" spans="10:13" x14ac:dyDescent="0.25">
      <c r="J812"/>
      <c r="M812"/>
    </row>
    <row r="813" spans="10:13" x14ac:dyDescent="0.25">
      <c r="J813"/>
      <c r="M813"/>
    </row>
    <row r="814" spans="10:13" x14ac:dyDescent="0.25">
      <c r="J814"/>
      <c r="M814"/>
    </row>
    <row r="815" spans="10:13" x14ac:dyDescent="0.25">
      <c r="J815"/>
      <c r="M815"/>
    </row>
    <row r="816" spans="10:13" x14ac:dyDescent="0.25">
      <c r="J816"/>
      <c r="M816"/>
    </row>
    <row r="817" spans="10:13" x14ac:dyDescent="0.25">
      <c r="J817"/>
      <c r="M817"/>
    </row>
    <row r="818" spans="10:13" x14ac:dyDescent="0.25">
      <c r="J818"/>
      <c r="M818"/>
    </row>
    <row r="819" spans="10:13" x14ac:dyDescent="0.25">
      <c r="J819"/>
      <c r="M819"/>
    </row>
    <row r="820" spans="10:13" x14ac:dyDescent="0.25">
      <c r="J820"/>
      <c r="M820"/>
    </row>
    <row r="821" spans="10:13" x14ac:dyDescent="0.25">
      <c r="J821"/>
      <c r="M821"/>
    </row>
    <row r="822" spans="10:13" x14ac:dyDescent="0.25">
      <c r="J822"/>
      <c r="M822"/>
    </row>
    <row r="823" spans="10:13" x14ac:dyDescent="0.25">
      <c r="J823"/>
      <c r="M823"/>
    </row>
    <row r="824" spans="10:13" x14ac:dyDescent="0.25">
      <c r="J824"/>
      <c r="M824"/>
    </row>
    <row r="825" spans="10:13" x14ac:dyDescent="0.25">
      <c r="J825"/>
      <c r="M825"/>
    </row>
    <row r="826" spans="10:13" x14ac:dyDescent="0.25">
      <c r="J826"/>
      <c r="M826"/>
    </row>
    <row r="827" spans="10:13" x14ac:dyDescent="0.25">
      <c r="J827"/>
      <c r="M827"/>
    </row>
    <row r="828" spans="10:13" x14ac:dyDescent="0.25">
      <c r="J828"/>
      <c r="M828"/>
    </row>
    <row r="829" spans="10:13" x14ac:dyDescent="0.25">
      <c r="J829"/>
      <c r="M829"/>
    </row>
    <row r="830" spans="10:13" x14ac:dyDescent="0.25">
      <c r="J830"/>
      <c r="M830"/>
    </row>
    <row r="831" spans="10:13" x14ac:dyDescent="0.25">
      <c r="J831"/>
      <c r="M831"/>
    </row>
    <row r="832" spans="10:13" x14ac:dyDescent="0.25">
      <c r="J832"/>
      <c r="M832"/>
    </row>
    <row r="833" spans="10:13" x14ac:dyDescent="0.25">
      <c r="J833"/>
      <c r="M833"/>
    </row>
    <row r="834" spans="10:13" x14ac:dyDescent="0.25">
      <c r="J834"/>
      <c r="M834"/>
    </row>
    <row r="835" spans="10:13" x14ac:dyDescent="0.25">
      <c r="J835"/>
      <c r="M835"/>
    </row>
    <row r="836" spans="10:13" x14ac:dyDescent="0.25">
      <c r="J836"/>
      <c r="M836"/>
    </row>
    <row r="837" spans="10:13" x14ac:dyDescent="0.25">
      <c r="J837"/>
      <c r="M837"/>
    </row>
    <row r="838" spans="10:13" x14ac:dyDescent="0.25">
      <c r="J838"/>
      <c r="M838"/>
    </row>
    <row r="839" spans="10:13" x14ac:dyDescent="0.25">
      <c r="J839"/>
      <c r="M839"/>
    </row>
    <row r="840" spans="10:13" x14ac:dyDescent="0.25">
      <c r="J840"/>
      <c r="M840"/>
    </row>
    <row r="841" spans="10:13" x14ac:dyDescent="0.25">
      <c r="J841"/>
      <c r="M841"/>
    </row>
    <row r="842" spans="10:13" x14ac:dyDescent="0.25">
      <c r="J842"/>
      <c r="M842"/>
    </row>
    <row r="844" spans="10:13" x14ac:dyDescent="0.25">
      <c r="J844" s="114"/>
      <c r="K844" s="114"/>
      <c r="L844" s="114"/>
      <c r="M844" s="114"/>
    </row>
    <row r="845" spans="10:13" x14ac:dyDescent="0.25">
      <c r="J845" s="114"/>
      <c r="K845" s="114"/>
      <c r="L845" s="114"/>
      <c r="M845" s="114"/>
    </row>
    <row r="846" spans="10:13" x14ac:dyDescent="0.25">
      <c r="J846" s="114"/>
      <c r="K846" s="114"/>
      <c r="L846" s="114"/>
      <c r="M846" s="114"/>
    </row>
    <row r="847" spans="10:13" x14ac:dyDescent="0.25">
      <c r="J847" s="114"/>
      <c r="K847" s="114"/>
      <c r="L847" s="114"/>
      <c r="M847" s="114"/>
    </row>
    <row r="848" spans="10:13" x14ac:dyDescent="0.25">
      <c r="J848" s="114"/>
      <c r="K848" s="114"/>
      <c r="L848" s="114"/>
      <c r="M848" s="114"/>
    </row>
    <row r="849" spans="10:13" x14ac:dyDescent="0.25">
      <c r="J849" s="114"/>
      <c r="K849" s="114"/>
      <c r="L849" s="114"/>
      <c r="M849" s="114"/>
    </row>
    <row r="850" spans="10:13" x14ac:dyDescent="0.25">
      <c r="J850" s="114"/>
      <c r="K850" s="114"/>
      <c r="L850" s="114"/>
      <c r="M850" s="114"/>
    </row>
    <row r="851" spans="10:13" x14ac:dyDescent="0.25">
      <c r="J851" s="114"/>
      <c r="K851" s="114"/>
      <c r="L851" s="114"/>
      <c r="M851" s="114"/>
    </row>
    <row r="852" spans="10:13" x14ac:dyDescent="0.25">
      <c r="J852" s="114"/>
      <c r="K852" s="114"/>
      <c r="L852" s="114"/>
      <c r="M852" s="114"/>
    </row>
    <row r="853" spans="10:13" x14ac:dyDescent="0.25">
      <c r="J853" s="114"/>
      <c r="K853" s="114"/>
      <c r="L853" s="114"/>
      <c r="M853" s="114"/>
    </row>
    <row r="854" spans="10:13" x14ac:dyDescent="0.25">
      <c r="J854" s="114"/>
      <c r="K854" s="114"/>
      <c r="L854" s="114"/>
      <c r="M854" s="114"/>
    </row>
    <row r="855" spans="10:13" x14ac:dyDescent="0.25">
      <c r="J855" s="114"/>
      <c r="K855" s="114"/>
      <c r="L855" s="114"/>
      <c r="M855" s="114"/>
    </row>
    <row r="856" spans="10:13" x14ac:dyDescent="0.25">
      <c r="J856" s="114"/>
      <c r="K856" s="114"/>
      <c r="L856" s="114"/>
      <c r="M856" s="114"/>
    </row>
    <row r="857" spans="10:13" x14ac:dyDescent="0.25">
      <c r="J857" s="114"/>
      <c r="K857" s="114"/>
      <c r="L857" s="114"/>
      <c r="M857" s="114"/>
    </row>
    <row r="858" spans="10:13" x14ac:dyDescent="0.25">
      <c r="J858" s="114"/>
      <c r="K858" s="114"/>
      <c r="L858" s="114"/>
      <c r="M858" s="114"/>
    </row>
    <row r="859" spans="10:13" x14ac:dyDescent="0.25">
      <c r="J859" s="114"/>
      <c r="K859" s="114"/>
      <c r="L859" s="114"/>
      <c r="M859" s="114"/>
    </row>
    <row r="860" spans="10:13" x14ac:dyDescent="0.25">
      <c r="J860" s="114"/>
      <c r="K860" s="114"/>
      <c r="L860" s="114"/>
      <c r="M860" s="114"/>
    </row>
    <row r="861" spans="10:13" x14ac:dyDescent="0.25">
      <c r="J861" s="114"/>
      <c r="K861" s="114"/>
      <c r="L861" s="114"/>
      <c r="M861" s="114"/>
    </row>
    <row r="862" spans="10:13" x14ac:dyDescent="0.25">
      <c r="J862" s="114"/>
      <c r="K862" s="114"/>
      <c r="L862" s="114"/>
      <c r="M862" s="114"/>
    </row>
    <row r="863" spans="10:13" x14ac:dyDescent="0.25">
      <c r="J863" s="114"/>
      <c r="K863" s="114"/>
      <c r="L863" s="114"/>
      <c r="M863" s="114"/>
    </row>
    <row r="864" spans="10:13" x14ac:dyDescent="0.25">
      <c r="J864" s="114"/>
      <c r="K864" s="114"/>
      <c r="L864" s="114"/>
      <c r="M864" s="114"/>
    </row>
    <row r="865" spans="10:13" x14ac:dyDescent="0.25">
      <c r="J865" s="114"/>
      <c r="K865" s="114"/>
      <c r="L865" s="114"/>
      <c r="M865" s="114"/>
    </row>
    <row r="866" spans="10:13" x14ac:dyDescent="0.25">
      <c r="J866" s="114"/>
      <c r="K866" s="114"/>
      <c r="L866" s="114"/>
      <c r="M866" s="114"/>
    </row>
    <row r="867" spans="10:13" x14ac:dyDescent="0.25">
      <c r="J867" s="114"/>
      <c r="K867" s="114"/>
      <c r="L867" s="114"/>
      <c r="M867" s="114"/>
    </row>
    <row r="868" spans="10:13" x14ac:dyDescent="0.25">
      <c r="J868" s="114"/>
      <c r="K868" s="114"/>
      <c r="L868" s="114"/>
      <c r="M868" s="114"/>
    </row>
    <row r="869" spans="10:13" x14ac:dyDescent="0.25">
      <c r="J869" s="114"/>
      <c r="K869" s="114"/>
      <c r="L869" s="114"/>
      <c r="M869" s="114"/>
    </row>
    <row r="870" spans="10:13" x14ac:dyDescent="0.25">
      <c r="J870" s="114"/>
      <c r="K870" s="114"/>
      <c r="L870" s="114"/>
      <c r="M870" s="114"/>
    </row>
    <row r="871" spans="10:13" x14ac:dyDescent="0.25">
      <c r="J871" s="114"/>
      <c r="K871" s="114"/>
      <c r="L871" s="114"/>
      <c r="M871" s="114"/>
    </row>
    <row r="872" spans="10:13" x14ac:dyDescent="0.25">
      <c r="J872" s="114"/>
      <c r="K872" s="114"/>
      <c r="L872" s="114"/>
      <c r="M872" s="114"/>
    </row>
    <row r="873" spans="10:13" x14ac:dyDescent="0.25">
      <c r="J873" s="114"/>
      <c r="K873" s="114"/>
      <c r="L873" s="114"/>
      <c r="M873" s="114"/>
    </row>
    <row r="874" spans="10:13" x14ac:dyDescent="0.25">
      <c r="J874" s="114"/>
      <c r="K874" s="114"/>
      <c r="L874" s="114"/>
      <c r="M874" s="114"/>
    </row>
    <row r="875" spans="10:13" x14ac:dyDescent="0.25">
      <c r="J875" s="114"/>
      <c r="K875" s="114"/>
      <c r="L875" s="114"/>
      <c r="M875" s="114"/>
    </row>
    <row r="876" spans="10:13" x14ac:dyDescent="0.25">
      <c r="J876" s="114"/>
      <c r="K876" s="114"/>
      <c r="L876" s="114"/>
      <c r="M876" s="114"/>
    </row>
    <row r="877" spans="10:13" x14ac:dyDescent="0.25">
      <c r="J877" s="114"/>
      <c r="K877" s="114"/>
      <c r="L877" s="114"/>
      <c r="M877" s="114"/>
    </row>
    <row r="878" spans="10:13" x14ac:dyDescent="0.25">
      <c r="J878" s="114"/>
      <c r="K878" s="114"/>
      <c r="L878" s="114"/>
      <c r="M878" s="114"/>
    </row>
    <row r="879" spans="10:13" x14ac:dyDescent="0.25">
      <c r="J879" s="114"/>
      <c r="K879" s="114"/>
      <c r="L879" s="114"/>
      <c r="M879" s="114"/>
    </row>
    <row r="880" spans="10:13" x14ac:dyDescent="0.25">
      <c r="J880" s="114"/>
      <c r="K880" s="114"/>
      <c r="L880" s="114"/>
      <c r="M880" s="114"/>
    </row>
    <row r="881" spans="10:13" x14ac:dyDescent="0.25">
      <c r="J881" s="114"/>
      <c r="K881" s="114"/>
      <c r="L881" s="114"/>
      <c r="M881" s="114"/>
    </row>
    <row r="882" spans="10:13" x14ac:dyDescent="0.25">
      <c r="J882" s="114"/>
      <c r="K882" s="114"/>
      <c r="L882" s="114"/>
      <c r="M882" s="114"/>
    </row>
    <row r="883" spans="10:13" x14ac:dyDescent="0.25">
      <c r="J883" s="114"/>
      <c r="K883" s="114"/>
      <c r="L883" s="114"/>
      <c r="M883" s="114"/>
    </row>
    <row r="884" spans="10:13" x14ac:dyDescent="0.25">
      <c r="J884" s="114"/>
      <c r="K884" s="114"/>
      <c r="L884" s="114"/>
      <c r="M884" s="114"/>
    </row>
    <row r="885" spans="10:13" x14ac:dyDescent="0.25">
      <c r="J885" s="114"/>
      <c r="K885" s="114"/>
      <c r="L885" s="114"/>
      <c r="M885" s="114"/>
    </row>
    <row r="886" spans="10:13" x14ac:dyDescent="0.25">
      <c r="J886" s="114"/>
      <c r="K886" s="114"/>
      <c r="L886" s="114"/>
      <c r="M886" s="114"/>
    </row>
    <row r="887" spans="10:13" x14ac:dyDescent="0.25">
      <c r="J887" s="114"/>
      <c r="K887" s="114"/>
      <c r="L887" s="114"/>
      <c r="M887" s="114"/>
    </row>
    <row r="888" spans="10:13" x14ac:dyDescent="0.25">
      <c r="J888" s="114"/>
      <c r="K888" s="114"/>
      <c r="L888" s="114"/>
      <c r="M888" s="114"/>
    </row>
    <row r="889" spans="10:13" x14ac:dyDescent="0.25">
      <c r="J889" s="114"/>
      <c r="K889" s="114"/>
      <c r="L889" s="114"/>
      <c r="M889" s="114"/>
    </row>
    <row r="890" spans="10:13" x14ac:dyDescent="0.25">
      <c r="J890" s="114"/>
      <c r="K890" s="114"/>
      <c r="L890" s="114"/>
      <c r="M890" s="114"/>
    </row>
    <row r="891" spans="10:13" x14ac:dyDescent="0.25">
      <c r="J891" s="114"/>
      <c r="K891" s="114"/>
      <c r="L891" s="114"/>
      <c r="M891" s="114"/>
    </row>
    <row r="892" spans="10:13" x14ac:dyDescent="0.25">
      <c r="J892" s="114"/>
      <c r="K892" s="114"/>
      <c r="L892" s="114"/>
      <c r="M892" s="114"/>
    </row>
    <row r="893" spans="10:13" x14ac:dyDescent="0.25">
      <c r="J893" s="114"/>
      <c r="K893" s="114"/>
      <c r="L893" s="114"/>
      <c r="M893" s="114"/>
    </row>
    <row r="894" spans="10:13" x14ac:dyDescent="0.25">
      <c r="J894" s="114"/>
      <c r="K894" s="114"/>
      <c r="L894" s="114"/>
      <c r="M894" s="114"/>
    </row>
    <row r="895" spans="10:13" x14ac:dyDescent="0.25">
      <c r="J895" s="114"/>
      <c r="K895" s="114"/>
      <c r="L895" s="114"/>
      <c r="M895" s="114"/>
    </row>
    <row r="896" spans="10:13" x14ac:dyDescent="0.25">
      <c r="J896" s="114"/>
      <c r="K896" s="114"/>
      <c r="L896" s="114"/>
      <c r="M896" s="114"/>
    </row>
    <row r="897" spans="10:13" x14ac:dyDescent="0.25">
      <c r="J897" s="114"/>
      <c r="K897" s="114"/>
      <c r="L897" s="114"/>
      <c r="M897" s="114"/>
    </row>
    <row r="898" spans="10:13" x14ac:dyDescent="0.25">
      <c r="J898" s="114"/>
      <c r="K898" s="114"/>
      <c r="L898" s="114"/>
      <c r="M898" s="114"/>
    </row>
    <row r="899" spans="10:13" x14ac:dyDescent="0.25">
      <c r="J899" s="114"/>
      <c r="K899" s="114"/>
      <c r="L899" s="114"/>
      <c r="M899" s="114"/>
    </row>
    <row r="900" spans="10:13" x14ac:dyDescent="0.25">
      <c r="J900" s="114"/>
      <c r="K900" s="114"/>
      <c r="L900" s="114"/>
      <c r="M900" s="114"/>
    </row>
    <row r="901" spans="10:13" x14ac:dyDescent="0.25">
      <c r="J901" s="114"/>
      <c r="K901" s="114"/>
      <c r="L901" s="114"/>
      <c r="M901" s="114"/>
    </row>
    <row r="902" spans="10:13" x14ac:dyDescent="0.25">
      <c r="J902" s="114"/>
      <c r="K902" s="114"/>
      <c r="L902" s="114"/>
      <c r="M902" s="114"/>
    </row>
    <row r="903" spans="10:13" x14ac:dyDescent="0.25">
      <c r="J903" s="114"/>
      <c r="K903" s="114"/>
      <c r="L903" s="114"/>
      <c r="M903" s="114"/>
    </row>
    <row r="904" spans="10:13" x14ac:dyDescent="0.25">
      <c r="J904" s="114"/>
      <c r="K904" s="114"/>
      <c r="L904" s="114"/>
      <c r="M904" s="114"/>
    </row>
    <row r="905" spans="10:13" x14ac:dyDescent="0.25">
      <c r="J905" s="114"/>
      <c r="K905" s="114"/>
      <c r="L905" s="114"/>
      <c r="M905" s="114"/>
    </row>
    <row r="906" spans="10:13" x14ac:dyDescent="0.25">
      <c r="J906" s="114"/>
      <c r="K906" s="114"/>
      <c r="L906" s="114"/>
      <c r="M906" s="114"/>
    </row>
    <row r="907" spans="10:13" x14ac:dyDescent="0.25">
      <c r="J907" s="114"/>
      <c r="K907" s="114"/>
      <c r="L907" s="114"/>
      <c r="M907" s="114"/>
    </row>
    <row r="908" spans="10:13" x14ac:dyDescent="0.25">
      <c r="J908" s="114"/>
      <c r="K908" s="114"/>
      <c r="L908" s="114"/>
      <c r="M908" s="114"/>
    </row>
    <row r="909" spans="10:13" x14ac:dyDescent="0.25">
      <c r="J909" s="114"/>
      <c r="K909" s="114"/>
      <c r="L909" s="114"/>
      <c r="M909" s="114"/>
    </row>
    <row r="910" spans="10:13" x14ac:dyDescent="0.25">
      <c r="J910" s="114"/>
      <c r="K910" s="114"/>
      <c r="L910" s="114"/>
      <c r="M910" s="114"/>
    </row>
    <row r="911" spans="10:13" x14ac:dyDescent="0.25">
      <c r="J911" s="114"/>
      <c r="K911" s="114"/>
      <c r="L911" s="114"/>
      <c r="M911" s="114"/>
    </row>
    <row r="912" spans="10:13" x14ac:dyDescent="0.25">
      <c r="J912" s="114"/>
      <c r="K912" s="114"/>
      <c r="L912" s="114"/>
      <c r="M912" s="114"/>
    </row>
    <row r="913" spans="10:13" x14ac:dyDescent="0.25">
      <c r="J913" s="114"/>
      <c r="K913" s="114"/>
      <c r="L913" s="114"/>
      <c r="M913" s="114"/>
    </row>
    <row r="914" spans="10:13" x14ac:dyDescent="0.25">
      <c r="J914" s="114"/>
      <c r="K914" s="114"/>
      <c r="L914" s="114"/>
      <c r="M914" s="114"/>
    </row>
    <row r="915" spans="10:13" x14ac:dyDescent="0.25">
      <c r="J915" s="114"/>
      <c r="K915" s="114"/>
      <c r="L915" s="114"/>
      <c r="M915" s="114"/>
    </row>
    <row r="916" spans="10:13" x14ac:dyDescent="0.25">
      <c r="J916" s="114"/>
      <c r="K916" s="114"/>
      <c r="L916" s="114"/>
      <c r="M916" s="114"/>
    </row>
    <row r="917" spans="10:13" x14ac:dyDescent="0.25">
      <c r="J917" s="114"/>
      <c r="K917" s="114"/>
      <c r="L917" s="114"/>
      <c r="M917" s="114"/>
    </row>
    <row r="918" spans="10:13" x14ac:dyDescent="0.25">
      <c r="J918" s="114"/>
      <c r="K918" s="114"/>
      <c r="L918" s="114"/>
      <c r="M918" s="114"/>
    </row>
    <row r="919" spans="10:13" x14ac:dyDescent="0.25">
      <c r="J919" s="114"/>
      <c r="K919" s="114"/>
      <c r="L919" s="114"/>
      <c r="M919" s="114"/>
    </row>
    <row r="920" spans="10:13" x14ac:dyDescent="0.25">
      <c r="J920" s="114"/>
      <c r="K920" s="114"/>
      <c r="L920" s="114"/>
      <c r="M920" s="114"/>
    </row>
    <row r="921" spans="10:13" x14ac:dyDescent="0.25">
      <c r="J921" s="114"/>
      <c r="K921" s="114"/>
      <c r="L921" s="114"/>
      <c r="M921" s="114"/>
    </row>
    <row r="922" spans="10:13" x14ac:dyDescent="0.25">
      <c r="J922" s="114"/>
      <c r="K922" s="114"/>
      <c r="L922" s="114"/>
      <c r="M922" s="114"/>
    </row>
    <row r="923" spans="10:13" x14ac:dyDescent="0.25">
      <c r="J923" s="114"/>
      <c r="K923" s="114"/>
      <c r="L923" s="114"/>
      <c r="M923" s="114"/>
    </row>
    <row r="924" spans="10:13" x14ac:dyDescent="0.25">
      <c r="J924" s="114"/>
      <c r="K924" s="114"/>
      <c r="L924" s="114"/>
      <c r="M924" s="114"/>
    </row>
    <row r="925" spans="10:13" x14ac:dyDescent="0.25">
      <c r="J925" s="114"/>
      <c r="K925" s="114"/>
      <c r="L925" s="114"/>
      <c r="M925" s="114"/>
    </row>
    <row r="926" spans="10:13" x14ac:dyDescent="0.25">
      <c r="J926" s="114"/>
      <c r="K926" s="114"/>
      <c r="L926" s="114"/>
      <c r="M926" s="114"/>
    </row>
    <row r="927" spans="10:13" x14ac:dyDescent="0.25">
      <c r="J927" s="114"/>
      <c r="K927" s="114"/>
      <c r="L927" s="114"/>
      <c r="M927" s="114"/>
    </row>
    <row r="928" spans="10:13" x14ac:dyDescent="0.25">
      <c r="J928" s="114"/>
      <c r="K928" s="114"/>
      <c r="L928" s="114"/>
      <c r="M928" s="114"/>
    </row>
    <row r="929" spans="10:13" x14ac:dyDescent="0.25">
      <c r="J929" s="114"/>
      <c r="K929" s="114"/>
      <c r="L929" s="114"/>
      <c r="M929" s="114"/>
    </row>
    <row r="930" spans="10:13" x14ac:dyDescent="0.25">
      <c r="J930" s="114"/>
      <c r="K930" s="114"/>
      <c r="L930" s="114"/>
      <c r="M930" s="114"/>
    </row>
    <row r="931" spans="10:13" x14ac:dyDescent="0.25">
      <c r="J931" s="114"/>
      <c r="K931" s="114"/>
      <c r="L931" s="114"/>
      <c r="M931" s="114"/>
    </row>
    <row r="932" spans="10:13" x14ac:dyDescent="0.25">
      <c r="J932" s="114"/>
      <c r="K932" s="114"/>
      <c r="L932" s="114"/>
      <c r="M932" s="114"/>
    </row>
    <row r="933" spans="10:13" x14ac:dyDescent="0.25">
      <c r="J933" s="114"/>
      <c r="K933" s="114"/>
      <c r="L933" s="114"/>
      <c r="M933" s="114"/>
    </row>
    <row r="934" spans="10:13" x14ac:dyDescent="0.25">
      <c r="J934" s="114"/>
      <c r="K934" s="114"/>
      <c r="L934" s="114"/>
      <c r="M934" s="114"/>
    </row>
    <row r="935" spans="10:13" x14ac:dyDescent="0.25">
      <c r="J935" s="114"/>
      <c r="K935" s="114"/>
      <c r="L935" s="114"/>
      <c r="M935" s="114"/>
    </row>
    <row r="936" spans="10:13" x14ac:dyDescent="0.25">
      <c r="J936" s="114"/>
      <c r="K936" s="114"/>
      <c r="L936" s="114"/>
      <c r="M936" s="114"/>
    </row>
    <row r="937" spans="10:13" x14ac:dyDescent="0.25">
      <c r="J937" s="114"/>
      <c r="K937" s="114"/>
      <c r="L937" s="114"/>
      <c r="M937" s="114"/>
    </row>
    <row r="938" spans="10:13" x14ac:dyDescent="0.25">
      <c r="J938" s="114"/>
      <c r="K938" s="114"/>
      <c r="L938" s="114"/>
      <c r="M938" s="114"/>
    </row>
    <row r="939" spans="10:13" x14ac:dyDescent="0.25">
      <c r="J939" s="114"/>
      <c r="K939" s="114"/>
      <c r="L939" s="114"/>
      <c r="M939" s="114"/>
    </row>
    <row r="940" spans="10:13" x14ac:dyDescent="0.25">
      <c r="J940" s="114"/>
      <c r="K940" s="114"/>
      <c r="L940" s="114"/>
      <c r="M940" s="114"/>
    </row>
    <row r="941" spans="10:13" x14ac:dyDescent="0.25">
      <c r="J941" s="114"/>
      <c r="K941" s="114"/>
      <c r="L941" s="114"/>
      <c r="M941" s="114"/>
    </row>
    <row r="942" spans="10:13" x14ac:dyDescent="0.25">
      <c r="J942" s="114"/>
      <c r="K942" s="114"/>
      <c r="L942" s="114"/>
      <c r="M942" s="114"/>
    </row>
    <row r="943" spans="10:13" x14ac:dyDescent="0.25">
      <c r="J943" s="114"/>
      <c r="K943" s="114"/>
      <c r="L943" s="114"/>
      <c r="M943" s="114"/>
    </row>
    <row r="944" spans="10:13" x14ac:dyDescent="0.25">
      <c r="J944" s="114"/>
      <c r="K944" s="114"/>
      <c r="L944" s="114"/>
      <c r="M944" s="114"/>
    </row>
    <row r="945" spans="10:13" x14ac:dyDescent="0.25">
      <c r="J945" s="114"/>
      <c r="K945" s="114"/>
      <c r="L945" s="114"/>
      <c r="M945" s="114"/>
    </row>
    <row r="946" spans="10:13" x14ac:dyDescent="0.25">
      <c r="J946" s="114"/>
      <c r="K946" s="114"/>
      <c r="L946" s="114"/>
      <c r="M946" s="114"/>
    </row>
    <row r="947" spans="10:13" x14ac:dyDescent="0.25">
      <c r="J947" s="114"/>
      <c r="K947" s="114"/>
      <c r="L947" s="114"/>
      <c r="M947" s="114"/>
    </row>
    <row r="948" spans="10:13" x14ac:dyDescent="0.25">
      <c r="J948" s="114"/>
      <c r="K948" s="114"/>
      <c r="L948" s="114"/>
      <c r="M948" s="114"/>
    </row>
    <row r="949" spans="10:13" x14ac:dyDescent="0.25">
      <c r="J949" s="114"/>
      <c r="K949" s="114"/>
      <c r="L949" s="114"/>
      <c r="M949" s="114"/>
    </row>
    <row r="950" spans="10:13" x14ac:dyDescent="0.25">
      <c r="J950" s="114"/>
      <c r="K950" s="114"/>
      <c r="L950" s="114"/>
      <c r="M950" s="114"/>
    </row>
    <row r="951" spans="10:13" x14ac:dyDescent="0.25">
      <c r="J951" s="114"/>
      <c r="K951" s="114"/>
      <c r="L951" s="114"/>
      <c r="M951" s="114"/>
    </row>
    <row r="952" spans="10:13" x14ac:dyDescent="0.25">
      <c r="J952" s="114"/>
      <c r="K952" s="114"/>
      <c r="L952" s="114"/>
      <c r="M952" s="114"/>
    </row>
    <row r="953" spans="10:13" x14ac:dyDescent="0.25">
      <c r="J953" s="114"/>
      <c r="K953" s="114"/>
      <c r="L953" s="114"/>
      <c r="M953" s="114"/>
    </row>
    <row r="954" spans="10:13" x14ac:dyDescent="0.25">
      <c r="J954" s="114"/>
      <c r="K954" s="114"/>
      <c r="L954" s="114"/>
      <c r="M954" s="114"/>
    </row>
    <row r="955" spans="10:13" x14ac:dyDescent="0.25">
      <c r="J955" s="114"/>
      <c r="K955" s="114"/>
      <c r="L955" s="114"/>
      <c r="M955" s="114"/>
    </row>
    <row r="956" spans="10:13" x14ac:dyDescent="0.25">
      <c r="J956" s="114"/>
      <c r="K956" s="114"/>
      <c r="L956" s="114"/>
      <c r="M956" s="114"/>
    </row>
    <row r="957" spans="10:13" x14ac:dyDescent="0.25">
      <c r="J957" s="114"/>
      <c r="K957" s="114"/>
      <c r="L957" s="114"/>
      <c r="M957" s="114"/>
    </row>
    <row r="958" spans="10:13" x14ac:dyDescent="0.25">
      <c r="J958" s="114"/>
      <c r="K958" s="114"/>
      <c r="L958" s="114"/>
      <c r="M958" s="114"/>
    </row>
    <row r="959" spans="10:13" x14ac:dyDescent="0.25">
      <c r="J959" s="114"/>
      <c r="K959" s="114"/>
      <c r="L959" s="114"/>
      <c r="M959" s="114"/>
    </row>
    <row r="960" spans="10:13" x14ac:dyDescent="0.25">
      <c r="J960" s="114"/>
      <c r="K960" s="114"/>
      <c r="L960" s="114"/>
      <c r="M960" s="114"/>
    </row>
    <row r="961" spans="10:13" x14ac:dyDescent="0.25">
      <c r="J961" s="114"/>
      <c r="K961" s="114"/>
      <c r="L961" s="114"/>
      <c r="M961" s="114"/>
    </row>
    <row r="962" spans="10:13" x14ac:dyDescent="0.25">
      <c r="J962" s="114"/>
      <c r="K962" s="114"/>
      <c r="L962" s="114"/>
      <c r="M962" s="114"/>
    </row>
    <row r="963" spans="10:13" x14ac:dyDescent="0.25">
      <c r="J963" s="114"/>
      <c r="K963" s="114"/>
      <c r="L963" s="114"/>
      <c r="M963" s="114"/>
    </row>
    <row r="964" spans="10:13" x14ac:dyDescent="0.25">
      <c r="J964" s="114"/>
      <c r="K964" s="114"/>
      <c r="L964" s="114"/>
      <c r="M964" s="114"/>
    </row>
    <row r="965" spans="10:13" x14ac:dyDescent="0.25">
      <c r="J965" s="114"/>
      <c r="K965" s="114"/>
      <c r="L965" s="114"/>
      <c r="M965" s="114"/>
    </row>
    <row r="966" spans="10:13" x14ac:dyDescent="0.25">
      <c r="J966" s="114"/>
      <c r="K966" s="114"/>
      <c r="L966" s="114"/>
      <c r="M966" s="114"/>
    </row>
    <row r="967" spans="10:13" x14ac:dyDescent="0.25">
      <c r="J967" s="114"/>
      <c r="K967" s="114"/>
      <c r="L967" s="114"/>
      <c r="M967" s="114"/>
    </row>
    <row r="968" spans="10:13" x14ac:dyDescent="0.25">
      <c r="J968" s="114"/>
      <c r="K968" s="114"/>
      <c r="L968" s="114"/>
      <c r="M968" s="114"/>
    </row>
    <row r="969" spans="10:13" x14ac:dyDescent="0.25">
      <c r="J969" s="114"/>
      <c r="K969" s="114"/>
      <c r="L969" s="114"/>
      <c r="M969" s="114"/>
    </row>
    <row r="970" spans="10:13" x14ac:dyDescent="0.25">
      <c r="J970" s="114"/>
      <c r="K970" s="114"/>
      <c r="L970" s="114"/>
      <c r="M970" s="114"/>
    </row>
    <row r="971" spans="10:13" x14ac:dyDescent="0.25">
      <c r="J971" s="114"/>
      <c r="K971" s="114"/>
      <c r="L971" s="114"/>
      <c r="M971" s="114"/>
    </row>
    <row r="972" spans="10:13" x14ac:dyDescent="0.25">
      <c r="J972" s="114"/>
      <c r="K972" s="114"/>
      <c r="L972" s="114"/>
      <c r="M972" s="114"/>
    </row>
    <row r="973" spans="10:13" x14ac:dyDescent="0.25">
      <c r="J973" s="114"/>
      <c r="K973" s="114"/>
      <c r="L973" s="114"/>
      <c r="M973" s="114"/>
    </row>
    <row r="974" spans="10:13" x14ac:dyDescent="0.25">
      <c r="J974" s="114"/>
      <c r="K974" s="114"/>
      <c r="L974" s="114"/>
      <c r="M974" s="114"/>
    </row>
    <row r="975" spans="10:13" x14ac:dyDescent="0.25">
      <c r="J975" s="114"/>
      <c r="K975" s="114"/>
      <c r="L975" s="114"/>
      <c r="M975" s="114"/>
    </row>
    <row r="976" spans="10:13" x14ac:dyDescent="0.25">
      <c r="J976" s="114"/>
      <c r="K976" s="114"/>
      <c r="L976" s="114"/>
      <c r="M976" s="114"/>
    </row>
    <row r="977" spans="10:13" x14ac:dyDescent="0.25">
      <c r="J977" s="114"/>
      <c r="K977" s="114"/>
      <c r="L977" s="114"/>
      <c r="M977" s="114"/>
    </row>
    <row r="978" spans="10:13" x14ac:dyDescent="0.25">
      <c r="J978" s="114"/>
      <c r="K978" s="114"/>
      <c r="L978" s="114"/>
      <c r="M978" s="114"/>
    </row>
    <row r="979" spans="10:13" x14ac:dyDescent="0.25">
      <c r="J979" s="114"/>
      <c r="K979" s="114"/>
      <c r="L979" s="114"/>
      <c r="M979" s="114"/>
    </row>
    <row r="980" spans="10:13" x14ac:dyDescent="0.25">
      <c r="J980" s="114"/>
      <c r="K980" s="114"/>
      <c r="L980" s="114"/>
      <c r="M980" s="114"/>
    </row>
    <row r="981" spans="10:13" x14ac:dyDescent="0.25">
      <c r="J981" s="114"/>
      <c r="K981" s="114"/>
      <c r="L981" s="114"/>
      <c r="M981" s="114"/>
    </row>
    <row r="982" spans="10:13" x14ac:dyDescent="0.25">
      <c r="J982" s="114"/>
      <c r="K982" s="114"/>
      <c r="L982" s="114"/>
      <c r="M982" s="114"/>
    </row>
    <row r="983" spans="10:13" x14ac:dyDescent="0.25">
      <c r="J983" s="114"/>
      <c r="K983" s="114"/>
      <c r="L983" s="114"/>
      <c r="M983" s="114"/>
    </row>
    <row r="984" spans="10:13" x14ac:dyDescent="0.25">
      <c r="J984" s="114"/>
      <c r="K984" s="114"/>
      <c r="L984" s="114"/>
      <c r="M984" s="114"/>
    </row>
    <row r="985" spans="10:13" x14ac:dyDescent="0.25">
      <c r="J985" s="114"/>
      <c r="K985" s="114"/>
      <c r="L985" s="114"/>
      <c r="M985" s="114"/>
    </row>
    <row r="986" spans="10:13" x14ac:dyDescent="0.25">
      <c r="J986" s="114"/>
      <c r="K986" s="114"/>
      <c r="L986" s="114"/>
      <c r="M986" s="114"/>
    </row>
    <row r="987" spans="10:13" x14ac:dyDescent="0.25">
      <c r="J987" s="114"/>
      <c r="K987" s="114"/>
      <c r="L987" s="114"/>
      <c r="M987" s="114"/>
    </row>
    <row r="988" spans="10:13" x14ac:dyDescent="0.25">
      <c r="J988" s="114"/>
      <c r="K988" s="114"/>
      <c r="L988" s="114"/>
      <c r="M988" s="114"/>
    </row>
    <row r="989" spans="10:13" x14ac:dyDescent="0.25">
      <c r="J989" s="114"/>
      <c r="K989" s="114"/>
      <c r="L989" s="114"/>
      <c r="M989" s="114"/>
    </row>
    <row r="990" spans="10:13" x14ac:dyDescent="0.25">
      <c r="J990" s="114"/>
      <c r="K990" s="114"/>
      <c r="L990" s="114"/>
      <c r="M990" s="114"/>
    </row>
    <row r="991" spans="10:13" x14ac:dyDescent="0.25">
      <c r="J991" s="114"/>
      <c r="K991" s="114"/>
      <c r="L991" s="114"/>
      <c r="M991" s="114"/>
    </row>
    <row r="992" spans="10:13" x14ac:dyDescent="0.25">
      <c r="J992" s="114"/>
      <c r="K992" s="114"/>
      <c r="L992" s="114"/>
      <c r="M992" s="114"/>
    </row>
    <row r="993" spans="10:13" x14ac:dyDescent="0.25">
      <c r="J993" s="114"/>
      <c r="K993" s="114"/>
      <c r="L993" s="114"/>
      <c r="M993" s="114"/>
    </row>
    <row r="994" spans="10:13" x14ac:dyDescent="0.25">
      <c r="J994" s="114"/>
      <c r="K994" s="114"/>
      <c r="L994" s="114"/>
      <c r="M994" s="114"/>
    </row>
    <row r="995" spans="10:13" x14ac:dyDescent="0.25">
      <c r="J995" s="114"/>
      <c r="K995" s="114"/>
      <c r="L995" s="114"/>
      <c r="M995" s="114"/>
    </row>
    <row r="996" spans="10:13" x14ac:dyDescent="0.25">
      <c r="J996" s="114"/>
      <c r="K996" s="114"/>
      <c r="L996" s="114"/>
      <c r="M996" s="114"/>
    </row>
    <row r="997" spans="10:13" x14ac:dyDescent="0.25">
      <c r="J997" s="114"/>
      <c r="K997" s="114"/>
      <c r="L997" s="114"/>
      <c r="M997" s="114"/>
    </row>
    <row r="998" spans="10:13" x14ac:dyDescent="0.25">
      <c r="J998" s="114"/>
      <c r="K998" s="114"/>
      <c r="L998" s="114"/>
      <c r="M998" s="114"/>
    </row>
    <row r="999" spans="10:13" x14ac:dyDescent="0.25">
      <c r="J999" s="114"/>
      <c r="K999" s="114"/>
      <c r="L999" s="114"/>
      <c r="M999" s="114"/>
    </row>
    <row r="1000" spans="10:13" x14ac:dyDescent="0.25">
      <c r="J1000" s="114"/>
      <c r="K1000" s="114"/>
      <c r="L1000" s="114"/>
      <c r="M1000" s="114"/>
    </row>
    <row r="1001" spans="10:13" x14ac:dyDescent="0.25">
      <c r="J1001" s="114"/>
      <c r="K1001" s="114"/>
      <c r="L1001" s="114"/>
      <c r="M1001" s="114"/>
    </row>
    <row r="1002" spans="10:13" x14ac:dyDescent="0.25">
      <c r="J1002" s="114"/>
      <c r="K1002" s="114"/>
      <c r="L1002" s="114"/>
      <c r="M1002" s="114"/>
    </row>
    <row r="1003" spans="10:13" x14ac:dyDescent="0.25">
      <c r="J1003" s="114"/>
      <c r="K1003" s="114"/>
      <c r="L1003" s="114"/>
      <c r="M1003" s="114"/>
    </row>
    <row r="1004" spans="10:13" x14ac:dyDescent="0.25">
      <c r="J1004" s="114"/>
      <c r="K1004" s="114"/>
      <c r="L1004" s="114"/>
      <c r="M1004" s="114"/>
    </row>
    <row r="1005" spans="10:13" x14ac:dyDescent="0.25">
      <c r="J1005" s="114"/>
      <c r="K1005" s="114"/>
      <c r="L1005" s="114"/>
      <c r="M1005" s="114"/>
    </row>
    <row r="1006" spans="10:13" x14ac:dyDescent="0.25">
      <c r="J1006" s="114"/>
      <c r="K1006" s="114"/>
      <c r="L1006" s="114"/>
      <c r="M1006" s="114"/>
    </row>
    <row r="1007" spans="10:13" x14ac:dyDescent="0.25">
      <c r="J1007" s="114"/>
      <c r="K1007" s="114"/>
      <c r="L1007" s="114"/>
      <c r="M1007" s="114"/>
    </row>
    <row r="1008" spans="10:13" x14ac:dyDescent="0.25">
      <c r="J1008" s="114"/>
      <c r="K1008" s="114"/>
      <c r="L1008" s="114"/>
      <c r="M1008" s="114"/>
    </row>
    <row r="1009" spans="10:13" x14ac:dyDescent="0.25">
      <c r="J1009" s="114"/>
      <c r="K1009" s="114"/>
      <c r="L1009" s="114"/>
      <c r="M1009" s="114"/>
    </row>
    <row r="1010" spans="10:13" x14ac:dyDescent="0.25">
      <c r="J1010" s="114"/>
      <c r="K1010" s="114"/>
      <c r="L1010" s="114"/>
      <c r="M1010" s="114"/>
    </row>
    <row r="1011" spans="10:13" x14ac:dyDescent="0.25">
      <c r="J1011" s="114"/>
      <c r="K1011" s="114"/>
      <c r="L1011" s="114"/>
      <c r="M1011" s="114"/>
    </row>
    <row r="1012" spans="10:13" x14ac:dyDescent="0.25">
      <c r="J1012" s="114"/>
      <c r="K1012" s="114"/>
      <c r="L1012" s="114"/>
      <c r="M1012" s="114"/>
    </row>
    <row r="1013" spans="10:13" x14ac:dyDescent="0.25">
      <c r="J1013" s="114"/>
      <c r="K1013" s="114"/>
      <c r="L1013" s="114"/>
      <c r="M1013" s="114"/>
    </row>
    <row r="1014" spans="10:13" x14ac:dyDescent="0.25">
      <c r="J1014" s="114"/>
      <c r="K1014" s="114"/>
      <c r="L1014" s="114"/>
      <c r="M1014" s="114"/>
    </row>
    <row r="1015" spans="10:13" x14ac:dyDescent="0.25">
      <c r="J1015" s="114"/>
      <c r="K1015" s="114"/>
      <c r="L1015" s="114"/>
      <c r="M1015" s="114"/>
    </row>
    <row r="1016" spans="10:13" x14ac:dyDescent="0.25">
      <c r="J1016" s="114"/>
      <c r="K1016" s="114"/>
      <c r="L1016" s="114"/>
      <c r="M1016" s="114"/>
    </row>
    <row r="1017" spans="10:13" x14ac:dyDescent="0.25">
      <c r="J1017" s="114"/>
      <c r="K1017" s="114"/>
      <c r="L1017" s="114"/>
      <c r="M1017" s="114"/>
    </row>
    <row r="1018" spans="10:13" x14ac:dyDescent="0.25">
      <c r="J1018" s="114"/>
      <c r="K1018" s="114"/>
      <c r="L1018" s="114"/>
      <c r="M1018" s="114"/>
    </row>
    <row r="1019" spans="10:13" x14ac:dyDescent="0.25">
      <c r="J1019" s="114"/>
      <c r="K1019" s="114"/>
      <c r="L1019" s="114"/>
      <c r="M1019" s="114"/>
    </row>
    <row r="1020" spans="10:13" x14ac:dyDescent="0.25">
      <c r="J1020" s="114"/>
      <c r="K1020" s="114"/>
      <c r="L1020" s="114"/>
      <c r="M1020" s="114"/>
    </row>
    <row r="1021" spans="10:13" x14ac:dyDescent="0.25">
      <c r="J1021" s="114"/>
      <c r="K1021" s="114"/>
      <c r="L1021" s="114"/>
      <c r="M1021" s="114"/>
    </row>
    <row r="1022" spans="10:13" x14ac:dyDescent="0.25">
      <c r="J1022" s="114"/>
      <c r="K1022" s="114"/>
      <c r="L1022" s="114"/>
      <c r="M1022" s="114"/>
    </row>
    <row r="1023" spans="10:13" x14ac:dyDescent="0.25">
      <c r="J1023" s="114"/>
      <c r="K1023" s="114"/>
      <c r="L1023" s="114"/>
      <c r="M1023" s="114"/>
    </row>
    <row r="1024" spans="10:13" x14ac:dyDescent="0.25">
      <c r="J1024" s="114"/>
      <c r="K1024" s="114"/>
      <c r="L1024" s="114"/>
      <c r="M1024" s="114"/>
    </row>
    <row r="1025" spans="10:13" x14ac:dyDescent="0.25">
      <c r="J1025" s="114"/>
      <c r="K1025" s="114"/>
      <c r="L1025" s="114"/>
      <c r="M1025" s="114"/>
    </row>
    <row r="1026" spans="10:13" x14ac:dyDescent="0.25">
      <c r="J1026" s="114"/>
      <c r="K1026" s="114"/>
      <c r="L1026" s="114"/>
      <c r="M1026" s="114"/>
    </row>
    <row r="1027" spans="10:13" x14ac:dyDescent="0.25">
      <c r="J1027" s="114"/>
      <c r="K1027" s="114"/>
      <c r="L1027" s="114"/>
      <c r="M1027" s="114"/>
    </row>
    <row r="1028" spans="10:13" x14ac:dyDescent="0.25">
      <c r="J1028" s="114"/>
      <c r="K1028" s="114"/>
      <c r="L1028" s="114"/>
      <c r="M1028" s="114"/>
    </row>
    <row r="1029" spans="10:13" x14ac:dyDescent="0.25">
      <c r="J1029" s="114"/>
      <c r="K1029" s="114"/>
      <c r="L1029" s="114"/>
      <c r="M1029" s="114"/>
    </row>
    <row r="1030" spans="10:13" x14ac:dyDescent="0.25">
      <c r="J1030" s="114"/>
      <c r="K1030" s="114"/>
      <c r="L1030" s="114"/>
      <c r="M1030" s="114"/>
    </row>
    <row r="1031" spans="10:13" x14ac:dyDescent="0.25">
      <c r="J1031" s="114"/>
      <c r="K1031" s="114"/>
      <c r="L1031" s="114"/>
      <c r="M1031" s="114"/>
    </row>
    <row r="1032" spans="10:13" x14ac:dyDescent="0.25">
      <c r="J1032" s="114"/>
      <c r="K1032" s="114"/>
      <c r="L1032" s="114"/>
      <c r="M1032" s="114"/>
    </row>
    <row r="1033" spans="10:13" x14ac:dyDescent="0.25">
      <c r="J1033" s="114"/>
      <c r="K1033" s="114"/>
      <c r="L1033" s="114"/>
      <c r="M1033" s="114"/>
    </row>
    <row r="1034" spans="10:13" x14ac:dyDescent="0.25">
      <c r="J1034" s="114"/>
      <c r="K1034" s="114"/>
      <c r="L1034" s="114"/>
      <c r="M1034" s="114"/>
    </row>
    <row r="1035" spans="10:13" x14ac:dyDescent="0.25">
      <c r="J1035" s="114"/>
      <c r="K1035" s="114"/>
      <c r="L1035" s="114"/>
      <c r="M1035" s="114"/>
    </row>
    <row r="1036" spans="10:13" x14ac:dyDescent="0.25">
      <c r="J1036" s="114"/>
      <c r="K1036" s="114"/>
      <c r="L1036" s="114"/>
      <c r="M1036" s="114"/>
    </row>
    <row r="1037" spans="10:13" x14ac:dyDescent="0.25">
      <c r="J1037" s="114"/>
      <c r="K1037" s="114"/>
      <c r="L1037" s="114"/>
      <c r="M1037" s="114"/>
    </row>
    <row r="1038" spans="10:13" x14ac:dyDescent="0.25">
      <c r="J1038" s="114"/>
      <c r="K1038" s="114"/>
      <c r="L1038" s="114"/>
      <c r="M1038" s="114"/>
    </row>
    <row r="1039" spans="10:13" x14ac:dyDescent="0.25">
      <c r="J1039" s="114"/>
      <c r="K1039" s="114"/>
      <c r="L1039" s="114"/>
      <c r="M1039" s="114"/>
    </row>
    <row r="1040" spans="10:13" x14ac:dyDescent="0.25">
      <c r="J1040" s="114"/>
      <c r="K1040" s="114"/>
      <c r="L1040" s="114"/>
      <c r="M1040" s="114"/>
    </row>
    <row r="1041" spans="10:13" x14ac:dyDescent="0.25">
      <c r="J1041" s="114"/>
      <c r="K1041" s="114"/>
      <c r="L1041" s="114"/>
      <c r="M1041" s="114"/>
    </row>
    <row r="1042" spans="10:13" x14ac:dyDescent="0.25">
      <c r="J1042" s="114"/>
      <c r="K1042" s="114"/>
      <c r="L1042" s="114"/>
      <c r="M1042" s="114"/>
    </row>
    <row r="1043" spans="10:13" x14ac:dyDescent="0.25">
      <c r="J1043" s="114"/>
      <c r="K1043" s="114"/>
      <c r="L1043" s="114"/>
      <c r="M1043" s="114"/>
    </row>
    <row r="1044" spans="10:13" x14ac:dyDescent="0.25">
      <c r="J1044" s="114"/>
      <c r="K1044" s="114"/>
      <c r="L1044" s="114"/>
      <c r="M1044" s="114"/>
    </row>
    <row r="1045" spans="10:13" x14ac:dyDescent="0.25">
      <c r="J1045" s="114"/>
      <c r="K1045" s="114"/>
      <c r="L1045" s="114"/>
      <c r="M1045" s="114"/>
    </row>
    <row r="1046" spans="10:13" x14ac:dyDescent="0.25">
      <c r="J1046" s="114"/>
      <c r="K1046" s="114"/>
      <c r="L1046" s="114"/>
      <c r="M1046" s="114"/>
    </row>
    <row r="1047" spans="10:13" x14ac:dyDescent="0.25">
      <c r="J1047" s="114"/>
      <c r="K1047" s="114"/>
      <c r="L1047" s="114"/>
      <c r="M1047" s="114"/>
    </row>
    <row r="1048" spans="10:13" x14ac:dyDescent="0.25">
      <c r="J1048" s="114"/>
      <c r="K1048" s="114"/>
      <c r="L1048" s="114"/>
      <c r="M1048" s="114"/>
    </row>
    <row r="1049" spans="10:13" x14ac:dyDescent="0.25">
      <c r="J1049" s="114"/>
      <c r="K1049" s="114"/>
      <c r="L1049" s="114"/>
      <c r="M1049" s="114"/>
    </row>
    <row r="1050" spans="10:13" x14ac:dyDescent="0.25">
      <c r="J1050" s="114"/>
      <c r="K1050" s="114"/>
      <c r="L1050" s="114"/>
      <c r="M1050" s="114"/>
    </row>
    <row r="1051" spans="10:13" x14ac:dyDescent="0.25">
      <c r="J1051" s="114"/>
      <c r="K1051" s="114"/>
      <c r="L1051" s="114"/>
      <c r="M1051" s="114"/>
    </row>
    <row r="1052" spans="10:13" x14ac:dyDescent="0.25">
      <c r="J1052" s="114"/>
      <c r="K1052" s="114"/>
      <c r="L1052" s="114"/>
      <c r="M1052" s="114"/>
    </row>
    <row r="1053" spans="10:13" x14ac:dyDescent="0.25">
      <c r="J1053" s="114"/>
      <c r="K1053" s="114"/>
      <c r="L1053" s="114"/>
      <c r="M1053" s="114"/>
    </row>
    <row r="1054" spans="10:13" x14ac:dyDescent="0.25">
      <c r="J1054" s="114"/>
      <c r="K1054" s="114"/>
      <c r="L1054" s="114"/>
      <c r="M1054" s="114"/>
    </row>
    <row r="1055" spans="10:13" x14ac:dyDescent="0.25">
      <c r="J1055" s="114"/>
      <c r="K1055" s="114"/>
      <c r="L1055" s="114"/>
      <c r="M1055" s="114"/>
    </row>
    <row r="1056" spans="10:13" x14ac:dyDescent="0.25">
      <c r="J1056" s="114"/>
      <c r="K1056" s="114"/>
      <c r="L1056" s="114"/>
      <c r="M1056" s="114"/>
    </row>
    <row r="1057" spans="10:13" x14ac:dyDescent="0.25">
      <c r="J1057" s="114"/>
      <c r="K1057" s="114"/>
      <c r="L1057" s="114"/>
      <c r="M1057" s="114"/>
    </row>
    <row r="1058" spans="10:13" x14ac:dyDescent="0.25">
      <c r="J1058" s="114"/>
      <c r="K1058" s="114"/>
      <c r="L1058" s="114"/>
      <c r="M1058" s="114"/>
    </row>
    <row r="1059" spans="10:13" x14ac:dyDescent="0.25">
      <c r="J1059" s="114"/>
      <c r="K1059" s="114"/>
      <c r="L1059" s="114"/>
      <c r="M1059" s="114"/>
    </row>
    <row r="1060" spans="10:13" x14ac:dyDescent="0.25">
      <c r="J1060" s="114"/>
      <c r="K1060" s="114"/>
      <c r="L1060" s="114"/>
      <c r="M1060" s="114"/>
    </row>
    <row r="1061" spans="10:13" x14ac:dyDescent="0.25">
      <c r="J1061" s="114"/>
      <c r="K1061" s="114"/>
      <c r="L1061" s="114"/>
      <c r="M1061" s="114"/>
    </row>
    <row r="1062" spans="10:13" x14ac:dyDescent="0.25">
      <c r="J1062" s="114"/>
      <c r="K1062" s="114"/>
      <c r="L1062" s="114"/>
      <c r="M1062" s="114"/>
    </row>
    <row r="1063" spans="10:13" x14ac:dyDescent="0.25">
      <c r="J1063" s="114"/>
      <c r="K1063" s="114"/>
      <c r="L1063" s="114"/>
      <c r="M1063" s="114"/>
    </row>
    <row r="1064" spans="10:13" x14ac:dyDescent="0.25">
      <c r="J1064" s="114"/>
      <c r="K1064" s="114"/>
      <c r="L1064" s="114"/>
      <c r="M1064" s="114"/>
    </row>
    <row r="1065" spans="10:13" x14ac:dyDescent="0.25">
      <c r="J1065" s="114"/>
      <c r="K1065" s="114"/>
      <c r="L1065" s="114"/>
      <c r="M1065" s="114"/>
    </row>
    <row r="1066" spans="10:13" x14ac:dyDescent="0.25">
      <c r="J1066" s="114"/>
      <c r="K1066" s="114"/>
      <c r="L1066" s="114"/>
      <c r="M1066" s="114"/>
    </row>
    <row r="1067" spans="10:13" x14ac:dyDescent="0.25">
      <c r="J1067" s="114"/>
      <c r="K1067" s="114"/>
      <c r="L1067" s="114"/>
      <c r="M1067" s="114"/>
    </row>
    <row r="1068" spans="10:13" x14ac:dyDescent="0.25">
      <c r="J1068" s="114"/>
      <c r="K1068" s="114"/>
      <c r="L1068" s="114"/>
      <c r="M1068" s="114"/>
    </row>
    <row r="1069" spans="10:13" x14ac:dyDescent="0.25">
      <c r="J1069" s="114"/>
      <c r="K1069" s="114"/>
      <c r="L1069" s="114"/>
      <c r="M1069" s="114"/>
    </row>
    <row r="1070" spans="10:13" x14ac:dyDescent="0.25">
      <c r="J1070" s="114"/>
      <c r="K1070" s="114"/>
      <c r="L1070" s="114"/>
      <c r="M1070" s="114"/>
    </row>
    <row r="1071" spans="10:13" x14ac:dyDescent="0.25">
      <c r="J1071" s="114"/>
      <c r="K1071" s="114"/>
      <c r="L1071" s="114"/>
      <c r="M1071" s="114"/>
    </row>
    <row r="1072" spans="10:13" x14ac:dyDescent="0.25">
      <c r="J1072" s="114"/>
      <c r="K1072" s="114"/>
      <c r="L1072" s="114"/>
      <c r="M1072" s="114"/>
    </row>
    <row r="1073" spans="10:13" x14ac:dyDescent="0.25">
      <c r="J1073" s="114"/>
      <c r="K1073" s="114"/>
      <c r="L1073" s="114"/>
      <c r="M1073" s="114"/>
    </row>
    <row r="1074" spans="10:13" x14ac:dyDescent="0.25">
      <c r="J1074" s="114"/>
      <c r="K1074" s="114"/>
      <c r="L1074" s="114"/>
      <c r="M1074" s="114"/>
    </row>
    <row r="1075" spans="10:13" x14ac:dyDescent="0.25">
      <c r="J1075" s="114"/>
      <c r="K1075" s="114"/>
      <c r="L1075" s="114"/>
      <c r="M1075" s="114"/>
    </row>
    <row r="1076" spans="10:13" x14ac:dyDescent="0.25">
      <c r="J1076" s="114"/>
      <c r="K1076" s="114"/>
      <c r="L1076" s="114"/>
      <c r="M1076" s="114"/>
    </row>
    <row r="1077" spans="10:13" x14ac:dyDescent="0.25">
      <c r="J1077" s="114"/>
      <c r="K1077" s="114"/>
      <c r="L1077" s="114"/>
      <c r="M1077" s="114"/>
    </row>
    <row r="1078" spans="10:13" x14ac:dyDescent="0.25">
      <c r="J1078" s="114"/>
      <c r="K1078" s="114"/>
      <c r="L1078" s="114"/>
      <c r="M1078" s="114"/>
    </row>
    <row r="1079" spans="10:13" x14ac:dyDescent="0.25">
      <c r="J1079" s="114"/>
      <c r="K1079" s="114"/>
      <c r="L1079" s="114"/>
      <c r="M1079" s="114"/>
    </row>
    <row r="1080" spans="10:13" x14ac:dyDescent="0.25">
      <c r="J1080" s="114"/>
      <c r="K1080" s="114"/>
      <c r="L1080" s="114"/>
      <c r="M1080" s="114"/>
    </row>
    <row r="1081" spans="10:13" x14ac:dyDescent="0.25">
      <c r="J1081" s="114"/>
      <c r="K1081" s="114"/>
      <c r="L1081" s="114"/>
      <c r="M1081" s="114"/>
    </row>
    <row r="1082" spans="10:13" x14ac:dyDescent="0.25">
      <c r="J1082" s="114"/>
      <c r="K1082" s="114"/>
      <c r="L1082" s="114"/>
      <c r="M1082" s="114"/>
    </row>
    <row r="1083" spans="10:13" x14ac:dyDescent="0.25">
      <c r="J1083" s="114"/>
      <c r="K1083" s="114"/>
      <c r="L1083" s="114"/>
      <c r="M1083" s="114"/>
    </row>
    <row r="1084" spans="10:13" x14ac:dyDescent="0.25">
      <c r="J1084" s="114"/>
      <c r="K1084" s="114"/>
      <c r="L1084" s="114"/>
      <c r="M1084" s="114"/>
    </row>
    <row r="1085" spans="10:13" x14ac:dyDescent="0.25">
      <c r="J1085" s="114"/>
      <c r="K1085" s="114"/>
      <c r="L1085" s="114"/>
      <c r="M1085" s="114"/>
    </row>
    <row r="1086" spans="10:13" x14ac:dyDescent="0.25">
      <c r="J1086" s="114"/>
      <c r="K1086" s="114"/>
      <c r="L1086" s="114"/>
      <c r="M1086" s="114"/>
    </row>
    <row r="1087" spans="10:13" x14ac:dyDescent="0.25">
      <c r="J1087" s="114"/>
      <c r="K1087" s="114"/>
      <c r="L1087" s="114"/>
      <c r="M1087" s="114"/>
    </row>
    <row r="1088" spans="10:13" x14ac:dyDescent="0.25">
      <c r="J1088" s="114"/>
      <c r="K1088" s="114"/>
      <c r="L1088" s="114"/>
      <c r="M1088" s="114"/>
    </row>
    <row r="1089" spans="10:13" x14ac:dyDescent="0.25">
      <c r="J1089" s="114"/>
      <c r="K1089" s="114"/>
      <c r="L1089" s="114"/>
      <c r="M1089" s="114"/>
    </row>
    <row r="1090" spans="10:13" x14ac:dyDescent="0.25">
      <c r="J1090" s="114"/>
      <c r="K1090" s="114"/>
      <c r="L1090" s="114"/>
      <c r="M1090" s="114"/>
    </row>
    <row r="1091" spans="10:13" x14ac:dyDescent="0.25">
      <c r="J1091" s="114"/>
      <c r="K1091" s="114"/>
      <c r="L1091" s="114"/>
      <c r="M1091" s="114"/>
    </row>
    <row r="1092" spans="10:13" x14ac:dyDescent="0.25">
      <c r="J1092" s="114"/>
      <c r="K1092" s="114"/>
      <c r="L1092" s="114"/>
      <c r="M1092" s="114"/>
    </row>
    <row r="1093" spans="10:13" x14ac:dyDescent="0.25">
      <c r="J1093" s="114"/>
      <c r="K1093" s="114"/>
      <c r="L1093" s="114"/>
      <c r="M1093" s="114"/>
    </row>
    <row r="1094" spans="10:13" x14ac:dyDescent="0.25">
      <c r="J1094" s="114"/>
      <c r="K1094" s="114"/>
      <c r="L1094" s="114"/>
      <c r="M1094" s="114"/>
    </row>
    <row r="1095" spans="10:13" x14ac:dyDescent="0.25">
      <c r="J1095" s="114"/>
      <c r="K1095" s="114"/>
      <c r="L1095" s="114"/>
      <c r="M1095" s="114"/>
    </row>
    <row r="1096" spans="10:13" x14ac:dyDescent="0.25">
      <c r="J1096" s="114"/>
      <c r="K1096" s="114"/>
      <c r="L1096" s="114"/>
      <c r="M1096" s="114"/>
    </row>
    <row r="1097" spans="10:13" x14ac:dyDescent="0.25">
      <c r="J1097" s="114"/>
      <c r="K1097" s="114"/>
      <c r="L1097" s="114"/>
      <c r="M1097" s="114"/>
    </row>
    <row r="1098" spans="10:13" x14ac:dyDescent="0.25">
      <c r="J1098" s="114"/>
      <c r="K1098" s="114"/>
      <c r="L1098" s="114"/>
      <c r="M1098" s="114"/>
    </row>
    <row r="1099" spans="10:13" x14ac:dyDescent="0.25">
      <c r="J1099" s="114"/>
      <c r="K1099" s="114"/>
      <c r="L1099" s="114"/>
      <c r="M1099" s="114"/>
    </row>
    <row r="1100" spans="10:13" x14ac:dyDescent="0.25">
      <c r="J1100" s="114"/>
      <c r="K1100" s="114"/>
      <c r="L1100" s="114"/>
      <c r="M1100" s="114"/>
    </row>
    <row r="1101" spans="10:13" x14ac:dyDescent="0.25">
      <c r="J1101" s="114"/>
      <c r="K1101" s="114"/>
      <c r="L1101" s="114"/>
      <c r="M1101" s="114"/>
    </row>
    <row r="1102" spans="10:13" x14ac:dyDescent="0.25">
      <c r="J1102" s="114"/>
      <c r="K1102" s="114"/>
      <c r="L1102" s="114"/>
      <c r="M1102" s="114"/>
    </row>
    <row r="1103" spans="10:13" x14ac:dyDescent="0.25">
      <c r="J1103" s="114"/>
      <c r="K1103" s="114"/>
      <c r="L1103" s="114"/>
      <c r="M1103" s="114"/>
    </row>
    <row r="1104" spans="10:13" x14ac:dyDescent="0.25">
      <c r="J1104" s="114"/>
      <c r="K1104" s="114"/>
      <c r="L1104" s="114"/>
      <c r="M1104" s="114"/>
    </row>
    <row r="1105" spans="10:13" x14ac:dyDescent="0.25">
      <c r="J1105" s="114"/>
      <c r="K1105" s="114"/>
      <c r="L1105" s="114"/>
      <c r="M1105" s="114"/>
    </row>
    <row r="1106" spans="10:13" x14ac:dyDescent="0.25">
      <c r="J1106" s="114"/>
      <c r="K1106" s="114"/>
      <c r="L1106" s="114"/>
      <c r="M1106" s="114"/>
    </row>
    <row r="1107" spans="10:13" x14ac:dyDescent="0.25">
      <c r="J1107" s="114"/>
      <c r="K1107" s="114"/>
      <c r="L1107" s="114"/>
      <c r="M1107" s="114"/>
    </row>
    <row r="1108" spans="10:13" x14ac:dyDescent="0.25">
      <c r="J1108" s="114"/>
      <c r="K1108" s="114"/>
      <c r="L1108" s="114"/>
      <c r="M1108" s="114"/>
    </row>
    <row r="1109" spans="10:13" x14ac:dyDescent="0.25">
      <c r="J1109" s="114"/>
      <c r="K1109" s="114"/>
      <c r="L1109" s="114"/>
      <c r="M1109" s="114"/>
    </row>
    <row r="1110" spans="10:13" x14ac:dyDescent="0.25">
      <c r="J1110" s="114"/>
      <c r="K1110" s="114"/>
      <c r="L1110" s="114"/>
      <c r="M1110" s="114"/>
    </row>
    <row r="1111" spans="10:13" x14ac:dyDescent="0.25">
      <c r="J1111" s="114"/>
      <c r="K1111" s="114"/>
      <c r="L1111" s="114"/>
      <c r="M1111" s="114"/>
    </row>
    <row r="1112" spans="10:13" x14ac:dyDescent="0.25">
      <c r="J1112" s="114"/>
      <c r="K1112" s="114"/>
      <c r="L1112" s="114"/>
      <c r="M1112" s="114"/>
    </row>
    <row r="1113" spans="10:13" x14ac:dyDescent="0.25">
      <c r="J1113" s="114"/>
      <c r="K1113" s="114"/>
      <c r="L1113" s="114"/>
      <c r="M1113" s="114"/>
    </row>
    <row r="1114" spans="10:13" x14ac:dyDescent="0.25">
      <c r="J1114" s="114"/>
      <c r="K1114" s="114"/>
      <c r="L1114" s="114"/>
      <c r="M1114" s="114"/>
    </row>
    <row r="1115" spans="10:13" x14ac:dyDescent="0.25">
      <c r="J1115" s="114"/>
      <c r="K1115" s="114"/>
      <c r="L1115" s="114"/>
      <c r="M1115" s="114"/>
    </row>
    <row r="1116" spans="10:13" x14ac:dyDescent="0.25">
      <c r="J1116" s="114"/>
      <c r="K1116" s="114"/>
      <c r="L1116" s="114"/>
      <c r="M1116" s="114"/>
    </row>
    <row r="1117" spans="10:13" x14ac:dyDescent="0.25">
      <c r="J1117" s="114"/>
      <c r="K1117" s="114"/>
      <c r="L1117" s="114"/>
      <c r="M1117" s="114"/>
    </row>
    <row r="1118" spans="10:13" x14ac:dyDescent="0.25">
      <c r="J1118" s="114"/>
      <c r="K1118" s="114"/>
      <c r="L1118" s="114"/>
      <c r="M1118" s="114"/>
    </row>
    <row r="1119" spans="10:13" x14ac:dyDescent="0.25">
      <c r="J1119" s="114"/>
      <c r="K1119" s="114"/>
      <c r="L1119" s="114"/>
      <c r="M1119" s="114"/>
    </row>
    <row r="1120" spans="10:13" x14ac:dyDescent="0.25">
      <c r="J1120" s="114"/>
      <c r="K1120" s="114"/>
      <c r="L1120" s="114"/>
      <c r="M1120" s="114"/>
    </row>
    <row r="1121" spans="10:13" x14ac:dyDescent="0.25">
      <c r="J1121" s="114"/>
      <c r="K1121" s="114"/>
      <c r="L1121" s="114"/>
      <c r="M1121" s="114"/>
    </row>
    <row r="1122" spans="10:13" x14ac:dyDescent="0.25">
      <c r="J1122" s="114"/>
      <c r="K1122" s="114"/>
      <c r="L1122" s="114"/>
      <c r="M1122" s="114"/>
    </row>
    <row r="1123" spans="10:13" x14ac:dyDescent="0.25">
      <c r="J1123" s="114"/>
      <c r="K1123" s="114"/>
      <c r="L1123" s="114"/>
      <c r="M1123" s="114"/>
    </row>
    <row r="1124" spans="10:13" x14ac:dyDescent="0.25">
      <c r="J1124" s="114"/>
      <c r="K1124" s="114"/>
      <c r="L1124" s="114"/>
      <c r="M1124" s="114"/>
    </row>
    <row r="1125" spans="10:13" x14ac:dyDescent="0.25">
      <c r="J1125" s="114"/>
      <c r="K1125" s="114"/>
      <c r="L1125" s="114"/>
      <c r="M1125" s="114"/>
    </row>
    <row r="1126" spans="10:13" x14ac:dyDescent="0.25">
      <c r="J1126" s="114"/>
      <c r="K1126" s="114"/>
      <c r="L1126" s="114"/>
      <c r="M1126" s="114"/>
    </row>
    <row r="1127" spans="10:13" x14ac:dyDescent="0.25">
      <c r="J1127" s="114"/>
      <c r="K1127" s="114"/>
      <c r="L1127" s="114"/>
      <c r="M1127" s="114"/>
    </row>
    <row r="1128" spans="10:13" x14ac:dyDescent="0.25">
      <c r="J1128" s="114"/>
      <c r="K1128" s="114"/>
      <c r="L1128" s="114"/>
      <c r="M1128" s="114"/>
    </row>
    <row r="1129" spans="10:13" x14ac:dyDescent="0.25">
      <c r="J1129" s="114"/>
      <c r="K1129" s="114"/>
      <c r="L1129" s="114"/>
      <c r="M1129" s="114"/>
    </row>
    <row r="1130" spans="10:13" x14ac:dyDescent="0.25">
      <c r="J1130" s="114"/>
      <c r="K1130" s="114"/>
      <c r="L1130" s="114"/>
      <c r="M1130" s="114"/>
    </row>
    <row r="1131" spans="10:13" x14ac:dyDescent="0.25">
      <c r="J1131" s="114"/>
      <c r="K1131" s="114"/>
      <c r="L1131" s="114"/>
      <c r="M1131" s="114"/>
    </row>
    <row r="1132" spans="10:13" x14ac:dyDescent="0.25">
      <c r="J1132" s="114"/>
      <c r="K1132" s="114"/>
      <c r="L1132" s="114"/>
      <c r="M1132" s="114"/>
    </row>
    <row r="1133" spans="10:13" x14ac:dyDescent="0.25">
      <c r="J1133" s="114"/>
      <c r="K1133" s="114"/>
      <c r="L1133" s="114"/>
      <c r="M1133" s="114"/>
    </row>
    <row r="1134" spans="10:13" x14ac:dyDescent="0.25">
      <c r="J1134" s="114"/>
      <c r="K1134" s="114"/>
      <c r="L1134" s="114"/>
      <c r="M1134" s="114"/>
    </row>
    <row r="1135" spans="10:13" x14ac:dyDescent="0.25">
      <c r="J1135" s="114"/>
      <c r="K1135" s="114"/>
      <c r="L1135" s="114"/>
      <c r="M1135" s="114"/>
    </row>
    <row r="1136" spans="10:13" x14ac:dyDescent="0.25">
      <c r="J1136" s="114"/>
      <c r="K1136" s="114"/>
      <c r="L1136" s="114"/>
      <c r="M1136" s="114"/>
    </row>
    <row r="1137" spans="10:13" x14ac:dyDescent="0.25">
      <c r="J1137" s="114"/>
      <c r="K1137" s="114"/>
      <c r="L1137" s="114"/>
      <c r="M1137" s="114"/>
    </row>
    <row r="1138" spans="10:13" x14ac:dyDescent="0.25">
      <c r="J1138" s="114"/>
      <c r="K1138" s="114"/>
      <c r="L1138" s="114"/>
      <c r="M1138" s="114"/>
    </row>
    <row r="1139" spans="10:13" x14ac:dyDescent="0.25">
      <c r="J1139" s="114"/>
      <c r="K1139" s="114"/>
      <c r="L1139" s="114"/>
      <c r="M1139" s="114"/>
    </row>
    <row r="1140" spans="10:13" x14ac:dyDescent="0.25">
      <c r="J1140" s="114"/>
      <c r="K1140" s="114"/>
      <c r="L1140" s="114"/>
      <c r="M1140" s="114"/>
    </row>
    <row r="1141" spans="10:13" x14ac:dyDescent="0.25">
      <c r="J1141" s="114"/>
      <c r="K1141" s="114"/>
      <c r="L1141" s="114"/>
      <c r="M1141" s="114"/>
    </row>
    <row r="1142" spans="10:13" x14ac:dyDescent="0.25">
      <c r="J1142" s="114"/>
      <c r="K1142" s="114"/>
      <c r="L1142" s="114"/>
      <c r="M1142" s="114"/>
    </row>
    <row r="1143" spans="10:13" x14ac:dyDescent="0.25">
      <c r="J1143" s="114"/>
      <c r="K1143" s="114"/>
      <c r="L1143" s="114"/>
      <c r="M1143" s="114"/>
    </row>
    <row r="1144" spans="10:13" x14ac:dyDescent="0.25">
      <c r="J1144" s="114"/>
      <c r="K1144" s="114"/>
      <c r="L1144" s="114"/>
      <c r="M1144" s="114"/>
    </row>
    <row r="1145" spans="10:13" x14ac:dyDescent="0.25">
      <c r="J1145" s="114"/>
      <c r="K1145" s="114"/>
      <c r="L1145" s="114"/>
      <c r="M1145" s="114"/>
    </row>
    <row r="1146" spans="10:13" x14ac:dyDescent="0.25">
      <c r="J1146" s="114"/>
      <c r="K1146" s="114"/>
      <c r="L1146" s="114"/>
      <c r="M1146" s="114"/>
    </row>
    <row r="1147" spans="10:13" x14ac:dyDescent="0.25">
      <c r="J1147" s="114"/>
      <c r="K1147" s="114"/>
      <c r="L1147" s="114"/>
      <c r="M1147" s="114"/>
    </row>
    <row r="1148" spans="10:13" x14ac:dyDescent="0.25">
      <c r="J1148" s="114"/>
      <c r="K1148" s="114"/>
      <c r="L1148" s="114"/>
      <c r="M1148" s="114"/>
    </row>
    <row r="1149" spans="10:13" x14ac:dyDescent="0.25">
      <c r="J1149" s="114"/>
      <c r="K1149" s="114"/>
      <c r="L1149" s="114"/>
      <c r="M1149" s="114"/>
    </row>
    <row r="1150" spans="10:13" x14ac:dyDescent="0.25">
      <c r="J1150" s="114"/>
      <c r="K1150" s="114"/>
      <c r="L1150" s="114"/>
      <c r="M1150" s="114"/>
    </row>
    <row r="1151" spans="10:13" x14ac:dyDescent="0.25">
      <c r="J1151" s="114"/>
      <c r="K1151" s="114"/>
      <c r="L1151" s="114"/>
      <c r="M1151" s="114"/>
    </row>
    <row r="1152" spans="10:13" x14ac:dyDescent="0.25">
      <c r="J1152" s="114"/>
      <c r="K1152" s="114"/>
      <c r="L1152" s="114"/>
      <c r="M1152" s="114"/>
    </row>
    <row r="1153" spans="10:13" x14ac:dyDescent="0.25">
      <c r="J1153" s="114"/>
      <c r="K1153" s="114"/>
      <c r="L1153" s="114"/>
      <c r="M1153" s="114"/>
    </row>
    <row r="1154" spans="10:13" x14ac:dyDescent="0.25">
      <c r="J1154" s="114"/>
      <c r="K1154" s="114"/>
      <c r="L1154" s="114"/>
      <c r="M1154" s="114"/>
    </row>
    <row r="1155" spans="10:13" x14ac:dyDescent="0.25">
      <c r="J1155" s="114"/>
      <c r="K1155" s="114"/>
      <c r="L1155" s="114"/>
      <c r="M1155" s="114"/>
    </row>
    <row r="1156" spans="10:13" x14ac:dyDescent="0.25">
      <c r="J1156" s="114"/>
      <c r="K1156" s="114"/>
      <c r="L1156" s="114"/>
      <c r="M1156" s="114"/>
    </row>
    <row r="1157" spans="10:13" x14ac:dyDescent="0.25">
      <c r="J1157" s="114"/>
      <c r="K1157" s="114"/>
      <c r="L1157" s="114"/>
      <c r="M1157" s="114"/>
    </row>
    <row r="1158" spans="10:13" x14ac:dyDescent="0.25">
      <c r="J1158" s="114"/>
      <c r="K1158" s="114"/>
      <c r="L1158" s="114"/>
      <c r="M1158" s="114"/>
    </row>
    <row r="1159" spans="10:13" x14ac:dyDescent="0.25">
      <c r="J1159" s="114"/>
      <c r="K1159" s="114"/>
      <c r="L1159" s="114"/>
      <c r="M1159" s="114"/>
    </row>
    <row r="1160" spans="10:13" x14ac:dyDescent="0.25">
      <c r="J1160" s="114"/>
      <c r="K1160" s="114"/>
      <c r="L1160" s="114"/>
      <c r="M1160" s="114"/>
    </row>
    <row r="1161" spans="10:13" x14ac:dyDescent="0.25">
      <c r="J1161" s="114"/>
      <c r="K1161" s="114"/>
      <c r="L1161" s="114"/>
      <c r="M1161" s="114"/>
    </row>
    <row r="1162" spans="10:13" x14ac:dyDescent="0.25">
      <c r="J1162" s="114"/>
      <c r="K1162" s="114"/>
      <c r="L1162" s="114"/>
      <c r="M1162" s="114"/>
    </row>
    <row r="1163" spans="10:13" x14ac:dyDescent="0.25">
      <c r="J1163" s="114"/>
      <c r="K1163" s="114"/>
      <c r="L1163" s="114"/>
      <c r="M1163" s="114"/>
    </row>
    <row r="1164" spans="10:13" x14ac:dyDescent="0.25">
      <c r="J1164" s="114"/>
      <c r="K1164" s="114"/>
      <c r="L1164" s="114"/>
      <c r="M1164" s="114"/>
    </row>
    <row r="1165" spans="10:13" x14ac:dyDescent="0.25">
      <c r="J1165" s="114"/>
      <c r="K1165" s="114"/>
      <c r="L1165" s="114"/>
      <c r="M1165" s="114"/>
    </row>
    <row r="1166" spans="10:13" x14ac:dyDescent="0.25">
      <c r="J1166" s="114"/>
      <c r="K1166" s="114"/>
      <c r="L1166" s="114"/>
      <c r="M1166" s="114"/>
    </row>
    <row r="1167" spans="10:13" x14ac:dyDescent="0.25">
      <c r="J1167" s="114"/>
      <c r="K1167" s="114"/>
      <c r="L1167" s="114"/>
      <c r="M1167" s="114"/>
    </row>
    <row r="1168" spans="10:13" x14ac:dyDescent="0.25">
      <c r="J1168" s="114"/>
      <c r="K1168" s="114"/>
      <c r="L1168" s="114"/>
      <c r="M1168" s="114"/>
    </row>
    <row r="1169" spans="10:13" x14ac:dyDescent="0.25">
      <c r="J1169" s="114"/>
      <c r="K1169" s="114"/>
      <c r="L1169" s="114"/>
      <c r="M1169" s="114"/>
    </row>
    <row r="1170" spans="10:13" x14ac:dyDescent="0.25">
      <c r="J1170" s="114"/>
      <c r="K1170" s="114"/>
      <c r="L1170" s="114"/>
      <c r="M1170" s="114"/>
    </row>
    <row r="1171" spans="10:13" x14ac:dyDescent="0.25">
      <c r="J1171" s="114"/>
      <c r="K1171" s="114"/>
      <c r="L1171" s="114"/>
      <c r="M1171" s="114"/>
    </row>
    <row r="1172" spans="10:13" x14ac:dyDescent="0.25">
      <c r="J1172" s="114"/>
      <c r="K1172" s="114"/>
      <c r="L1172" s="114"/>
      <c r="M1172" s="114"/>
    </row>
    <row r="1173" spans="10:13" x14ac:dyDescent="0.25">
      <c r="J1173" s="114"/>
      <c r="K1173" s="114"/>
      <c r="L1173" s="114"/>
      <c r="M1173" s="114"/>
    </row>
    <row r="1174" spans="10:13" x14ac:dyDescent="0.25">
      <c r="J1174" s="114"/>
      <c r="K1174" s="114"/>
      <c r="L1174" s="114"/>
      <c r="M1174" s="114"/>
    </row>
    <row r="1175" spans="10:13" x14ac:dyDescent="0.25">
      <c r="J1175" s="114"/>
      <c r="K1175" s="114"/>
      <c r="L1175" s="114"/>
      <c r="M1175" s="114"/>
    </row>
    <row r="1176" spans="10:13" x14ac:dyDescent="0.25">
      <c r="J1176" s="114"/>
      <c r="K1176" s="114"/>
      <c r="L1176" s="114"/>
      <c r="M1176" s="114"/>
    </row>
    <row r="1177" spans="10:13" x14ac:dyDescent="0.25">
      <c r="J1177" s="114"/>
      <c r="K1177" s="114"/>
      <c r="L1177" s="114"/>
      <c r="M1177" s="114"/>
    </row>
    <row r="1178" spans="10:13" x14ac:dyDescent="0.25">
      <c r="J1178" s="114"/>
      <c r="K1178" s="114"/>
      <c r="L1178" s="114"/>
      <c r="M1178" s="114"/>
    </row>
    <row r="1179" spans="10:13" x14ac:dyDescent="0.25">
      <c r="J1179" s="114"/>
      <c r="K1179" s="114"/>
      <c r="L1179" s="114"/>
      <c r="M1179" s="114"/>
    </row>
    <row r="1180" spans="10:13" x14ac:dyDescent="0.25">
      <c r="J1180" s="114"/>
      <c r="K1180" s="114"/>
      <c r="L1180" s="114"/>
      <c r="M1180" s="114"/>
    </row>
    <row r="1181" spans="10:13" x14ac:dyDescent="0.25">
      <c r="J1181" s="114"/>
      <c r="K1181" s="114"/>
      <c r="L1181" s="114"/>
      <c r="M1181" s="114"/>
    </row>
    <row r="1182" spans="10:13" x14ac:dyDescent="0.25">
      <c r="J1182" s="114"/>
      <c r="K1182" s="114"/>
      <c r="L1182" s="114"/>
      <c r="M1182" s="114"/>
    </row>
    <row r="1183" spans="10:13" x14ac:dyDescent="0.25">
      <c r="J1183" s="114"/>
      <c r="K1183" s="114"/>
      <c r="L1183" s="114"/>
      <c r="M1183" s="114"/>
    </row>
    <row r="1184" spans="10:13" x14ac:dyDescent="0.25">
      <c r="J1184" s="114"/>
      <c r="K1184" s="114"/>
      <c r="L1184" s="114"/>
      <c r="M1184" s="114"/>
    </row>
    <row r="1185" spans="10:13" x14ac:dyDescent="0.25">
      <c r="J1185" s="114"/>
      <c r="K1185" s="114"/>
      <c r="L1185" s="114"/>
      <c r="M1185" s="114"/>
    </row>
    <row r="1186" spans="10:13" x14ac:dyDescent="0.25">
      <c r="J1186" s="114"/>
      <c r="K1186" s="114"/>
      <c r="L1186" s="114"/>
      <c r="M1186" s="114"/>
    </row>
    <row r="1187" spans="10:13" x14ac:dyDescent="0.25">
      <c r="J1187" s="114"/>
      <c r="K1187" s="114"/>
      <c r="L1187" s="114"/>
      <c r="M1187" s="114"/>
    </row>
    <row r="1188" spans="10:13" x14ac:dyDescent="0.25">
      <c r="J1188" s="114"/>
      <c r="K1188" s="114"/>
      <c r="L1188" s="114"/>
      <c r="M1188" s="114"/>
    </row>
    <row r="1189" spans="10:13" x14ac:dyDescent="0.25">
      <c r="J1189" s="114"/>
      <c r="K1189" s="114"/>
      <c r="L1189" s="114"/>
      <c r="M1189" s="114"/>
    </row>
    <row r="1190" spans="10:13" x14ac:dyDescent="0.25">
      <c r="J1190" s="114"/>
      <c r="K1190" s="114"/>
      <c r="L1190" s="114"/>
      <c r="M1190" s="114"/>
    </row>
    <row r="1191" spans="10:13" x14ac:dyDescent="0.25">
      <c r="J1191" s="114"/>
      <c r="K1191" s="114"/>
      <c r="L1191" s="114"/>
      <c r="M1191" s="114"/>
    </row>
    <row r="1192" spans="10:13" x14ac:dyDescent="0.25">
      <c r="J1192" s="114"/>
      <c r="K1192" s="114"/>
      <c r="L1192" s="114"/>
      <c r="M1192" s="114"/>
    </row>
    <row r="1193" spans="10:13" x14ac:dyDescent="0.25">
      <c r="J1193" s="114"/>
      <c r="K1193" s="114"/>
      <c r="L1193" s="114"/>
      <c r="M1193" s="114"/>
    </row>
    <row r="1194" spans="10:13" x14ac:dyDescent="0.25">
      <c r="J1194" s="114"/>
      <c r="K1194" s="114"/>
      <c r="L1194" s="114"/>
      <c r="M1194" s="114"/>
    </row>
    <row r="1195" spans="10:13" x14ac:dyDescent="0.25">
      <c r="J1195" s="114"/>
      <c r="K1195" s="114"/>
      <c r="L1195" s="114"/>
      <c r="M1195" s="114"/>
    </row>
    <row r="1196" spans="10:13" x14ac:dyDescent="0.25">
      <c r="J1196" s="114"/>
      <c r="K1196" s="114"/>
      <c r="L1196" s="114"/>
      <c r="M1196" s="114"/>
    </row>
    <row r="1197" spans="10:13" x14ac:dyDescent="0.25">
      <c r="J1197" s="114"/>
      <c r="K1197" s="114"/>
      <c r="L1197" s="114"/>
      <c r="M1197" s="114"/>
    </row>
    <row r="1198" spans="10:13" x14ac:dyDescent="0.25">
      <c r="J1198" s="114"/>
      <c r="K1198" s="114"/>
      <c r="L1198" s="114"/>
      <c r="M1198" s="114"/>
    </row>
    <row r="1199" spans="10:13" x14ac:dyDescent="0.25">
      <c r="J1199" s="114"/>
      <c r="K1199" s="114"/>
      <c r="L1199" s="114"/>
      <c r="M1199" s="114"/>
    </row>
    <row r="1200" spans="10:13" x14ac:dyDescent="0.25">
      <c r="J1200" s="114"/>
      <c r="K1200" s="114"/>
      <c r="L1200" s="114"/>
      <c r="M1200" s="114"/>
    </row>
    <row r="1201" spans="10:13" x14ac:dyDescent="0.25">
      <c r="J1201" s="114"/>
      <c r="K1201" s="114"/>
      <c r="L1201" s="114"/>
      <c r="M1201" s="114"/>
    </row>
    <row r="1202" spans="10:13" x14ac:dyDescent="0.25">
      <c r="J1202" s="114"/>
      <c r="K1202" s="114"/>
      <c r="L1202" s="114"/>
      <c r="M1202" s="114"/>
    </row>
    <row r="1203" spans="10:13" x14ac:dyDescent="0.25">
      <c r="J1203" s="114"/>
      <c r="K1203" s="114"/>
      <c r="L1203" s="114"/>
      <c r="M1203" s="114"/>
    </row>
    <row r="1204" spans="10:13" x14ac:dyDescent="0.25">
      <c r="J1204" s="114"/>
      <c r="K1204" s="114"/>
      <c r="L1204" s="114"/>
      <c r="M1204" s="114"/>
    </row>
    <row r="1205" spans="10:13" x14ac:dyDescent="0.25">
      <c r="J1205" s="114"/>
      <c r="K1205" s="114"/>
      <c r="L1205" s="114"/>
      <c r="M1205" s="114"/>
    </row>
    <row r="1206" spans="10:13" x14ac:dyDescent="0.25">
      <c r="J1206" s="114"/>
      <c r="K1206" s="114"/>
      <c r="L1206" s="114"/>
      <c r="M1206" s="114"/>
    </row>
    <row r="1207" spans="10:13" x14ac:dyDescent="0.25">
      <c r="J1207" s="114"/>
      <c r="K1207" s="114"/>
      <c r="L1207" s="114"/>
      <c r="M1207" s="114"/>
    </row>
    <row r="1208" spans="10:13" x14ac:dyDescent="0.25">
      <c r="J1208" s="114"/>
      <c r="K1208" s="114"/>
      <c r="L1208" s="114"/>
      <c r="M1208" s="114"/>
    </row>
    <row r="1209" spans="10:13" x14ac:dyDescent="0.25">
      <c r="J1209" s="114"/>
      <c r="K1209" s="114"/>
      <c r="L1209" s="114"/>
      <c r="M1209" s="114"/>
    </row>
    <row r="1210" spans="10:13" x14ac:dyDescent="0.25">
      <c r="J1210" s="114"/>
      <c r="K1210" s="114"/>
      <c r="L1210" s="114"/>
      <c r="M1210" s="114"/>
    </row>
    <row r="1211" spans="10:13" x14ac:dyDescent="0.25">
      <c r="J1211" s="114"/>
      <c r="K1211" s="114"/>
      <c r="L1211" s="114"/>
      <c r="M1211" s="114"/>
    </row>
    <row r="1212" spans="10:13" x14ac:dyDescent="0.25">
      <c r="J1212" s="114"/>
      <c r="K1212" s="114"/>
      <c r="L1212" s="114"/>
      <c r="M1212" s="114"/>
    </row>
    <row r="1213" spans="10:13" x14ac:dyDescent="0.25">
      <c r="J1213" s="114"/>
      <c r="K1213" s="114"/>
      <c r="L1213" s="114"/>
      <c r="M1213" s="114"/>
    </row>
    <row r="1214" spans="10:13" x14ac:dyDescent="0.25">
      <c r="J1214" s="114"/>
      <c r="K1214" s="114"/>
      <c r="L1214" s="114"/>
      <c r="M1214" s="114"/>
    </row>
    <row r="1215" spans="10:13" x14ac:dyDescent="0.25">
      <c r="J1215" s="114"/>
      <c r="K1215" s="114"/>
      <c r="L1215" s="114"/>
      <c r="M1215" s="114"/>
    </row>
    <row r="1216" spans="10:13" x14ac:dyDescent="0.25">
      <c r="J1216" s="114"/>
      <c r="K1216" s="114"/>
      <c r="L1216" s="114"/>
      <c r="M1216" s="114"/>
    </row>
    <row r="1217" spans="10:13" x14ac:dyDescent="0.25">
      <c r="J1217" s="114"/>
      <c r="K1217" s="114"/>
      <c r="L1217" s="114"/>
      <c r="M1217" s="114"/>
    </row>
    <row r="1218" spans="10:13" x14ac:dyDescent="0.25">
      <c r="J1218" s="114"/>
      <c r="K1218" s="114"/>
      <c r="L1218" s="114"/>
      <c r="M1218" s="114"/>
    </row>
    <row r="1219" spans="10:13" x14ac:dyDescent="0.25">
      <c r="J1219" s="114"/>
      <c r="K1219" s="114"/>
      <c r="L1219" s="114"/>
      <c r="M1219" s="114"/>
    </row>
    <row r="1220" spans="10:13" x14ac:dyDescent="0.25">
      <c r="J1220" s="114"/>
      <c r="K1220" s="114"/>
      <c r="L1220" s="114"/>
      <c r="M1220" s="114"/>
    </row>
    <row r="1221" spans="10:13" x14ac:dyDescent="0.25">
      <c r="J1221" s="114"/>
      <c r="K1221" s="114"/>
      <c r="L1221" s="114"/>
      <c r="M1221" s="114"/>
    </row>
    <row r="1222" spans="10:13" x14ac:dyDescent="0.25">
      <c r="J1222" s="114"/>
      <c r="K1222" s="114"/>
      <c r="L1222" s="114"/>
      <c r="M1222" s="114"/>
    </row>
    <row r="1223" spans="10:13" x14ac:dyDescent="0.25">
      <c r="J1223" s="114"/>
      <c r="K1223" s="114"/>
      <c r="L1223" s="114"/>
      <c r="M1223" s="114"/>
    </row>
    <row r="1224" spans="10:13" x14ac:dyDescent="0.25">
      <c r="J1224" s="114"/>
      <c r="K1224" s="114"/>
      <c r="L1224" s="114"/>
      <c r="M1224" s="114"/>
    </row>
    <row r="1225" spans="10:13" x14ac:dyDescent="0.25">
      <c r="J1225" s="114"/>
      <c r="K1225" s="114"/>
      <c r="L1225" s="114"/>
      <c r="M1225" s="114"/>
    </row>
    <row r="1226" spans="10:13" x14ac:dyDescent="0.25">
      <c r="J1226" s="114"/>
      <c r="K1226" s="114"/>
      <c r="L1226" s="114"/>
      <c r="M1226" s="114"/>
    </row>
    <row r="1227" spans="10:13" x14ac:dyDescent="0.25">
      <c r="J1227" s="114"/>
      <c r="K1227" s="114"/>
      <c r="L1227" s="114"/>
      <c r="M1227" s="114"/>
    </row>
    <row r="1228" spans="10:13" x14ac:dyDescent="0.25">
      <c r="J1228" s="114"/>
      <c r="K1228" s="114"/>
      <c r="L1228" s="114"/>
      <c r="M1228" s="114"/>
    </row>
    <row r="1229" spans="10:13" x14ac:dyDescent="0.25">
      <c r="J1229" s="114"/>
      <c r="K1229" s="114"/>
      <c r="L1229" s="114"/>
      <c r="M1229" s="114"/>
    </row>
    <row r="1230" spans="10:13" x14ac:dyDescent="0.25">
      <c r="J1230" s="114"/>
      <c r="K1230" s="114"/>
      <c r="L1230" s="114"/>
      <c r="M1230" s="114"/>
    </row>
    <row r="1231" spans="10:13" x14ac:dyDescent="0.25">
      <c r="J1231" s="114"/>
      <c r="K1231" s="114"/>
      <c r="L1231" s="114"/>
      <c r="M1231" s="114"/>
    </row>
    <row r="1232" spans="10:13" x14ac:dyDescent="0.25">
      <c r="J1232" s="114"/>
      <c r="K1232" s="114"/>
      <c r="L1232" s="114"/>
      <c r="M1232" s="114"/>
    </row>
    <row r="1233" spans="10:13" x14ac:dyDescent="0.25">
      <c r="J1233" s="114"/>
      <c r="K1233" s="114"/>
      <c r="L1233" s="114"/>
      <c r="M1233" s="114"/>
    </row>
    <row r="1234" spans="10:13" x14ac:dyDescent="0.25">
      <c r="J1234" s="114"/>
      <c r="K1234" s="114"/>
      <c r="L1234" s="114"/>
      <c r="M1234" s="114"/>
    </row>
    <row r="1235" spans="10:13" x14ac:dyDescent="0.25">
      <c r="J1235" s="114"/>
      <c r="K1235" s="114"/>
      <c r="L1235" s="114"/>
      <c r="M1235" s="114"/>
    </row>
    <row r="1236" spans="10:13" x14ac:dyDescent="0.25">
      <c r="J1236" s="114"/>
      <c r="K1236" s="114"/>
      <c r="L1236" s="114"/>
      <c r="M1236" s="114"/>
    </row>
    <row r="1237" spans="10:13" x14ac:dyDescent="0.25">
      <c r="J1237" s="114"/>
      <c r="K1237" s="114"/>
      <c r="L1237" s="114"/>
      <c r="M1237" s="114"/>
    </row>
    <row r="1238" spans="10:13" x14ac:dyDescent="0.25">
      <c r="J1238" s="114"/>
      <c r="K1238" s="114"/>
      <c r="L1238" s="114"/>
      <c r="M1238" s="114"/>
    </row>
    <row r="1239" spans="10:13" x14ac:dyDescent="0.25">
      <c r="J1239" s="114"/>
      <c r="K1239" s="114"/>
      <c r="L1239" s="114"/>
      <c r="M1239" s="114"/>
    </row>
    <row r="1240" spans="10:13" x14ac:dyDescent="0.25">
      <c r="J1240" s="114"/>
      <c r="K1240" s="114"/>
      <c r="L1240" s="114"/>
      <c r="M1240" s="114"/>
    </row>
    <row r="1241" spans="10:13" x14ac:dyDescent="0.25">
      <c r="J1241" s="114"/>
      <c r="K1241" s="114"/>
      <c r="L1241" s="114"/>
      <c r="M1241" s="114"/>
    </row>
    <row r="1242" spans="10:13" x14ac:dyDescent="0.25">
      <c r="J1242" s="114"/>
      <c r="K1242" s="114"/>
      <c r="L1242" s="114"/>
      <c r="M1242" s="114"/>
    </row>
    <row r="1243" spans="10:13" x14ac:dyDescent="0.25">
      <c r="J1243" s="114"/>
      <c r="K1243" s="114"/>
      <c r="L1243" s="114"/>
      <c r="M1243" s="114"/>
    </row>
    <row r="1244" spans="10:13" x14ac:dyDescent="0.25">
      <c r="J1244" s="114"/>
      <c r="K1244" s="114"/>
      <c r="L1244" s="114"/>
      <c r="M1244" s="114"/>
    </row>
    <row r="1245" spans="10:13" x14ac:dyDescent="0.25">
      <c r="J1245" s="114"/>
      <c r="K1245" s="114"/>
      <c r="L1245" s="114"/>
      <c r="M1245" s="114"/>
    </row>
    <row r="1246" spans="10:13" x14ac:dyDescent="0.25">
      <c r="J1246" s="114"/>
      <c r="K1246" s="114"/>
      <c r="L1246" s="114"/>
      <c r="M1246" s="114"/>
    </row>
    <row r="1247" spans="10:13" x14ac:dyDescent="0.25">
      <c r="J1247" s="114"/>
      <c r="K1247" s="114"/>
      <c r="L1247" s="114"/>
      <c r="M1247" s="114"/>
    </row>
    <row r="1248" spans="10:13" x14ac:dyDescent="0.25">
      <c r="J1248" s="114"/>
      <c r="K1248" s="114"/>
      <c r="L1248" s="114"/>
      <c r="M1248" s="114"/>
    </row>
    <row r="1249" spans="10:13" x14ac:dyDescent="0.25">
      <c r="J1249" s="114"/>
      <c r="K1249" s="114"/>
      <c r="L1249" s="114"/>
      <c r="M1249" s="114"/>
    </row>
    <row r="1250" spans="10:13" x14ac:dyDescent="0.25">
      <c r="J1250" s="114"/>
      <c r="K1250" s="114"/>
      <c r="L1250" s="114"/>
      <c r="M1250" s="114"/>
    </row>
    <row r="1251" spans="10:13" x14ac:dyDescent="0.25">
      <c r="J1251" s="114"/>
      <c r="K1251" s="114"/>
      <c r="L1251" s="114"/>
      <c r="M1251" s="114"/>
    </row>
    <row r="1252" spans="10:13" x14ac:dyDescent="0.25">
      <c r="J1252" s="114"/>
      <c r="K1252" s="114"/>
      <c r="L1252" s="114"/>
      <c r="M1252" s="114"/>
    </row>
    <row r="1253" spans="10:13" x14ac:dyDescent="0.25">
      <c r="J1253" s="114"/>
      <c r="K1253" s="114"/>
      <c r="L1253" s="114"/>
      <c r="M1253" s="114"/>
    </row>
    <row r="1254" spans="10:13" x14ac:dyDescent="0.25">
      <c r="J1254" s="114"/>
      <c r="K1254" s="114"/>
      <c r="L1254" s="114"/>
      <c r="M1254" s="114"/>
    </row>
    <row r="1255" spans="10:13" x14ac:dyDescent="0.25">
      <c r="J1255" s="114"/>
      <c r="K1255" s="114"/>
      <c r="L1255" s="114"/>
      <c r="M1255" s="114"/>
    </row>
    <row r="1256" spans="10:13" x14ac:dyDescent="0.25">
      <c r="J1256" s="114"/>
      <c r="K1256" s="114"/>
      <c r="L1256" s="114"/>
      <c r="M1256" s="114"/>
    </row>
    <row r="1257" spans="10:13" x14ac:dyDescent="0.25">
      <c r="J1257" s="114"/>
      <c r="K1257" s="114"/>
      <c r="L1257" s="114"/>
      <c r="M1257" s="114"/>
    </row>
    <row r="1258" spans="10:13" x14ac:dyDescent="0.25">
      <c r="J1258" s="114"/>
      <c r="K1258" s="114"/>
      <c r="L1258" s="114"/>
      <c r="M1258" s="114"/>
    </row>
    <row r="1259" spans="10:13" x14ac:dyDescent="0.25">
      <c r="J1259" s="114"/>
      <c r="K1259" s="114"/>
      <c r="L1259" s="114"/>
      <c r="M1259" s="114"/>
    </row>
    <row r="1260" spans="10:13" x14ac:dyDescent="0.25">
      <c r="J1260" s="114"/>
      <c r="K1260" s="114"/>
      <c r="L1260" s="114"/>
      <c r="M1260" s="114"/>
    </row>
    <row r="1261" spans="10:13" x14ac:dyDescent="0.25">
      <c r="J1261" s="114"/>
      <c r="K1261" s="114"/>
      <c r="L1261" s="114"/>
      <c r="M1261" s="114"/>
    </row>
    <row r="1262" spans="10:13" x14ac:dyDescent="0.25">
      <c r="J1262" s="114"/>
      <c r="K1262" s="114"/>
      <c r="L1262" s="114"/>
      <c r="M1262" s="114"/>
    </row>
    <row r="1263" spans="10:13" x14ac:dyDescent="0.25">
      <c r="J1263" s="114"/>
      <c r="K1263" s="114"/>
      <c r="L1263" s="114"/>
      <c r="M1263" s="114"/>
    </row>
    <row r="1264" spans="10:13" x14ac:dyDescent="0.25">
      <c r="J1264" s="114"/>
      <c r="K1264" s="114"/>
      <c r="L1264" s="114"/>
      <c r="M1264" s="114"/>
    </row>
    <row r="1265" spans="10:13" x14ac:dyDescent="0.25">
      <c r="J1265" s="114"/>
      <c r="K1265" s="114"/>
      <c r="L1265" s="114"/>
      <c r="M1265" s="114"/>
    </row>
    <row r="1266" spans="10:13" x14ac:dyDescent="0.25">
      <c r="J1266" s="114"/>
      <c r="K1266" s="114"/>
      <c r="L1266" s="114"/>
      <c r="M1266" s="114"/>
    </row>
    <row r="1267" spans="10:13" x14ac:dyDescent="0.25">
      <c r="J1267" s="114"/>
      <c r="K1267" s="114"/>
      <c r="L1267" s="114"/>
      <c r="M1267" s="114"/>
    </row>
    <row r="1268" spans="10:13" x14ac:dyDescent="0.25">
      <c r="J1268" s="114"/>
      <c r="K1268" s="114"/>
      <c r="L1268" s="114"/>
      <c r="M1268" s="114"/>
    </row>
    <row r="1269" spans="10:13" x14ac:dyDescent="0.25">
      <c r="J1269" s="114"/>
      <c r="K1269" s="114"/>
      <c r="L1269" s="114"/>
      <c r="M1269" s="114"/>
    </row>
    <row r="1270" spans="10:13" x14ac:dyDescent="0.25">
      <c r="J1270" s="114"/>
      <c r="K1270" s="114"/>
      <c r="L1270" s="114"/>
      <c r="M1270" s="114"/>
    </row>
    <row r="1271" spans="10:13" x14ac:dyDescent="0.25">
      <c r="J1271" s="114"/>
      <c r="K1271" s="114"/>
      <c r="L1271" s="114"/>
      <c r="M1271" s="114"/>
    </row>
    <row r="1272" spans="10:13" x14ac:dyDescent="0.25">
      <c r="J1272" s="114"/>
      <c r="K1272" s="114"/>
      <c r="L1272" s="114"/>
      <c r="M1272" s="114"/>
    </row>
    <row r="1273" spans="10:13" x14ac:dyDescent="0.25">
      <c r="J1273" s="114"/>
      <c r="K1273" s="114"/>
      <c r="L1273" s="114"/>
      <c r="M1273" s="114"/>
    </row>
    <row r="1274" spans="10:13" x14ac:dyDescent="0.25">
      <c r="J1274" s="114"/>
      <c r="K1274" s="114"/>
      <c r="L1274" s="114"/>
      <c r="M1274" s="114"/>
    </row>
    <row r="1275" spans="10:13" x14ac:dyDescent="0.25">
      <c r="J1275" s="114"/>
      <c r="K1275" s="114"/>
      <c r="L1275" s="114"/>
      <c r="M1275" s="114"/>
    </row>
    <row r="1276" spans="10:13" x14ac:dyDescent="0.25">
      <c r="J1276" s="114"/>
      <c r="K1276" s="114"/>
      <c r="L1276" s="114"/>
      <c r="M1276" s="114"/>
    </row>
    <row r="1277" spans="10:13" x14ac:dyDescent="0.25">
      <c r="J1277" s="114"/>
      <c r="K1277" s="114"/>
      <c r="L1277" s="114"/>
      <c r="M1277" s="114"/>
    </row>
    <row r="1278" spans="10:13" x14ac:dyDescent="0.25">
      <c r="J1278" s="114"/>
      <c r="K1278" s="114"/>
      <c r="L1278" s="114"/>
      <c r="M1278" s="114"/>
    </row>
    <row r="1279" spans="10:13" x14ac:dyDescent="0.25">
      <c r="J1279" s="114"/>
      <c r="K1279" s="114"/>
      <c r="L1279" s="114"/>
      <c r="M1279" s="114"/>
    </row>
    <row r="1280" spans="10:13" x14ac:dyDescent="0.25">
      <c r="J1280" s="114"/>
      <c r="K1280" s="114"/>
      <c r="L1280" s="114"/>
      <c r="M1280" s="114"/>
    </row>
    <row r="1281" spans="10:13" x14ac:dyDescent="0.25">
      <c r="J1281" s="114"/>
      <c r="K1281" s="114"/>
      <c r="L1281" s="114"/>
      <c r="M1281" s="114"/>
    </row>
    <row r="1282" spans="10:13" x14ac:dyDescent="0.25">
      <c r="J1282" s="114"/>
      <c r="K1282" s="114"/>
      <c r="L1282" s="114"/>
      <c r="M1282" s="114"/>
    </row>
    <row r="1283" spans="10:13" x14ac:dyDescent="0.25">
      <c r="J1283" s="114"/>
      <c r="K1283" s="114"/>
      <c r="L1283" s="114"/>
      <c r="M1283" s="114"/>
    </row>
    <row r="1284" spans="10:13" x14ac:dyDescent="0.25">
      <c r="J1284" s="114"/>
      <c r="K1284" s="114"/>
      <c r="L1284" s="114"/>
      <c r="M1284" s="114"/>
    </row>
    <row r="1285" spans="10:13" x14ac:dyDescent="0.25">
      <c r="J1285" s="114"/>
      <c r="K1285" s="114"/>
      <c r="L1285" s="114"/>
      <c r="M1285" s="114"/>
    </row>
    <row r="1286" spans="10:13" x14ac:dyDescent="0.25">
      <c r="J1286" s="114"/>
      <c r="K1286" s="114"/>
      <c r="L1286" s="114"/>
      <c r="M1286" s="114"/>
    </row>
    <row r="1287" spans="10:13" x14ac:dyDescent="0.25">
      <c r="J1287" s="114"/>
      <c r="K1287" s="114"/>
      <c r="L1287" s="114"/>
      <c r="M1287" s="114"/>
    </row>
    <row r="1288" spans="10:13" x14ac:dyDescent="0.25">
      <c r="J1288" s="114"/>
      <c r="K1288" s="114"/>
      <c r="L1288" s="114"/>
      <c r="M1288" s="114"/>
    </row>
    <row r="1289" spans="10:13" x14ac:dyDescent="0.25">
      <c r="J1289" s="114"/>
      <c r="K1289" s="114"/>
      <c r="L1289" s="114"/>
      <c r="M1289" s="114"/>
    </row>
    <row r="1290" spans="10:13" x14ac:dyDescent="0.25">
      <c r="J1290" s="114"/>
      <c r="K1290" s="114"/>
      <c r="L1290" s="114"/>
      <c r="M1290" s="114"/>
    </row>
    <row r="1291" spans="10:13" x14ac:dyDescent="0.25">
      <c r="J1291" s="114"/>
      <c r="K1291" s="114"/>
      <c r="L1291" s="114"/>
      <c r="M1291" s="114"/>
    </row>
    <row r="1292" spans="10:13" x14ac:dyDescent="0.25">
      <c r="J1292" s="114"/>
      <c r="K1292" s="114"/>
      <c r="L1292" s="114"/>
      <c r="M1292" s="114"/>
    </row>
    <row r="1293" spans="10:13" x14ac:dyDescent="0.25">
      <c r="J1293" s="114"/>
      <c r="K1293" s="114"/>
      <c r="L1293" s="114"/>
      <c r="M1293" s="114"/>
    </row>
    <row r="1294" spans="10:13" x14ac:dyDescent="0.25">
      <c r="J1294" s="114"/>
      <c r="K1294" s="114"/>
      <c r="L1294" s="114"/>
      <c r="M1294" s="114"/>
    </row>
    <row r="1295" spans="10:13" x14ac:dyDescent="0.25">
      <c r="J1295" s="114"/>
      <c r="K1295" s="114"/>
      <c r="L1295" s="114"/>
      <c r="M1295" s="114"/>
    </row>
    <row r="1296" spans="10:13" x14ac:dyDescent="0.25">
      <c r="J1296" s="114"/>
      <c r="K1296" s="114"/>
      <c r="L1296" s="114"/>
      <c r="M1296" s="114"/>
    </row>
    <row r="1297" spans="10:13" x14ac:dyDescent="0.25">
      <c r="J1297" s="114"/>
      <c r="K1297" s="114"/>
      <c r="L1297" s="114"/>
      <c r="M1297" s="114"/>
    </row>
    <row r="1298" spans="10:13" x14ac:dyDescent="0.25">
      <c r="J1298" s="114"/>
      <c r="K1298" s="114"/>
      <c r="L1298" s="114"/>
      <c r="M1298" s="114"/>
    </row>
    <row r="1299" spans="10:13" x14ac:dyDescent="0.25">
      <c r="J1299" s="114"/>
      <c r="K1299" s="114"/>
      <c r="L1299" s="114"/>
      <c r="M1299" s="114"/>
    </row>
    <row r="1300" spans="10:13" x14ac:dyDescent="0.25">
      <c r="J1300" s="114"/>
      <c r="K1300" s="114"/>
      <c r="L1300" s="114"/>
      <c r="M1300" s="114"/>
    </row>
    <row r="1301" spans="10:13" x14ac:dyDescent="0.25">
      <c r="J1301" s="114"/>
      <c r="K1301" s="114"/>
      <c r="L1301" s="114"/>
      <c r="M1301" s="114"/>
    </row>
    <row r="1302" spans="10:13" x14ac:dyDescent="0.25">
      <c r="J1302" s="114"/>
      <c r="K1302" s="114"/>
      <c r="L1302" s="114"/>
      <c r="M1302" s="114"/>
    </row>
    <row r="1303" spans="10:13" x14ac:dyDescent="0.25">
      <c r="J1303" s="114"/>
      <c r="K1303" s="114"/>
      <c r="L1303" s="114"/>
      <c r="M1303" s="114"/>
    </row>
    <row r="1304" spans="10:13" x14ac:dyDescent="0.25">
      <c r="J1304" s="114"/>
      <c r="K1304" s="114"/>
      <c r="L1304" s="114"/>
      <c r="M1304" s="114"/>
    </row>
    <row r="1305" spans="10:13" x14ac:dyDescent="0.25">
      <c r="J1305" s="114"/>
      <c r="K1305" s="114"/>
      <c r="L1305" s="114"/>
      <c r="M1305" s="114"/>
    </row>
    <row r="1306" spans="10:13" x14ac:dyDescent="0.25">
      <c r="J1306" s="114"/>
      <c r="K1306" s="114"/>
      <c r="L1306" s="114"/>
      <c r="M1306" s="114"/>
    </row>
    <row r="1307" spans="10:13" x14ac:dyDescent="0.25">
      <c r="J1307" s="114"/>
      <c r="K1307" s="114"/>
      <c r="L1307" s="114"/>
      <c r="M1307" s="114"/>
    </row>
    <row r="1308" spans="10:13" x14ac:dyDescent="0.25">
      <c r="J1308" s="114"/>
      <c r="K1308" s="114"/>
      <c r="L1308" s="114"/>
      <c r="M1308" s="114"/>
    </row>
    <row r="1309" spans="10:13" x14ac:dyDescent="0.25">
      <c r="J1309" s="114"/>
      <c r="K1309" s="114"/>
      <c r="L1309" s="114"/>
      <c r="M1309" s="114"/>
    </row>
    <row r="1310" spans="10:13" x14ac:dyDescent="0.25">
      <c r="J1310" s="114"/>
      <c r="K1310" s="114"/>
      <c r="L1310" s="114"/>
      <c r="M1310" s="114"/>
    </row>
    <row r="1311" spans="10:13" x14ac:dyDescent="0.25">
      <c r="J1311" s="114"/>
      <c r="K1311" s="114"/>
      <c r="L1311" s="114"/>
      <c r="M1311" s="114"/>
    </row>
    <row r="1312" spans="10:13" x14ac:dyDescent="0.25">
      <c r="J1312" s="114"/>
      <c r="K1312" s="114"/>
      <c r="L1312" s="114"/>
      <c r="M1312" s="114"/>
    </row>
    <row r="1313" spans="10:13" x14ac:dyDescent="0.25">
      <c r="J1313" s="114"/>
      <c r="K1313" s="114"/>
      <c r="L1313" s="114"/>
      <c r="M1313" s="114"/>
    </row>
    <row r="1314" spans="10:13" x14ac:dyDescent="0.25">
      <c r="J1314" s="114"/>
      <c r="K1314" s="114"/>
      <c r="L1314" s="114"/>
      <c r="M1314" s="114"/>
    </row>
    <row r="1315" spans="10:13" x14ac:dyDescent="0.25">
      <c r="J1315" s="114"/>
      <c r="K1315" s="114"/>
      <c r="L1315" s="114"/>
      <c r="M1315" s="114"/>
    </row>
    <row r="1316" spans="10:13" x14ac:dyDescent="0.25">
      <c r="J1316" s="114"/>
      <c r="K1316" s="114"/>
      <c r="L1316" s="114"/>
      <c r="M1316" s="114"/>
    </row>
    <row r="1317" spans="10:13" x14ac:dyDescent="0.25">
      <c r="J1317" s="114"/>
      <c r="K1317" s="114"/>
      <c r="L1317" s="114"/>
      <c r="M1317" s="114"/>
    </row>
    <row r="1318" spans="10:13" x14ac:dyDescent="0.25">
      <c r="J1318" s="114"/>
      <c r="K1318" s="114"/>
      <c r="L1318" s="114"/>
      <c r="M1318" s="114"/>
    </row>
    <row r="1319" spans="10:13" x14ac:dyDescent="0.25">
      <c r="J1319" s="114"/>
      <c r="K1319" s="114"/>
      <c r="L1319" s="114"/>
      <c r="M1319" s="114"/>
    </row>
    <row r="1320" spans="10:13" x14ac:dyDescent="0.25">
      <c r="J1320" s="114"/>
      <c r="K1320" s="114"/>
      <c r="L1320" s="114"/>
      <c r="M1320" s="114"/>
    </row>
    <row r="1321" spans="10:13" x14ac:dyDescent="0.25">
      <c r="J1321" s="114"/>
      <c r="K1321" s="114"/>
      <c r="L1321" s="114"/>
      <c r="M1321" s="114"/>
    </row>
    <row r="1322" spans="10:13" x14ac:dyDescent="0.25">
      <c r="J1322" s="114"/>
      <c r="K1322" s="114"/>
      <c r="L1322" s="114"/>
      <c r="M1322" s="114"/>
    </row>
    <row r="1323" spans="10:13" x14ac:dyDescent="0.25">
      <c r="J1323" s="114"/>
      <c r="K1323" s="114"/>
      <c r="L1323" s="114"/>
      <c r="M1323" s="114"/>
    </row>
    <row r="1324" spans="10:13" x14ac:dyDescent="0.25">
      <c r="J1324" s="114"/>
      <c r="K1324" s="114"/>
      <c r="L1324" s="114"/>
      <c r="M1324" s="114"/>
    </row>
    <row r="1325" spans="10:13" x14ac:dyDescent="0.25">
      <c r="J1325" s="114"/>
      <c r="K1325" s="114"/>
      <c r="L1325" s="114"/>
      <c r="M1325" s="114"/>
    </row>
    <row r="1326" spans="10:13" x14ac:dyDescent="0.25">
      <c r="J1326" s="114"/>
      <c r="K1326" s="114"/>
      <c r="L1326" s="114"/>
      <c r="M1326" s="114"/>
    </row>
    <row r="1327" spans="10:13" x14ac:dyDescent="0.25">
      <c r="J1327" s="114"/>
      <c r="K1327" s="114"/>
      <c r="L1327" s="114"/>
      <c r="M1327" s="114"/>
    </row>
    <row r="1328" spans="10:13" x14ac:dyDescent="0.25">
      <c r="J1328" s="114"/>
      <c r="K1328" s="114"/>
      <c r="L1328" s="114"/>
      <c r="M1328" s="114"/>
    </row>
    <row r="1329" spans="10:13" x14ac:dyDescent="0.25">
      <c r="J1329" s="114"/>
      <c r="K1329" s="114"/>
      <c r="L1329" s="114"/>
      <c r="M1329" s="114"/>
    </row>
    <row r="1330" spans="10:13" x14ac:dyDescent="0.25">
      <c r="J1330" s="114"/>
      <c r="K1330" s="114"/>
      <c r="L1330" s="114"/>
      <c r="M1330" s="114"/>
    </row>
    <row r="1331" spans="10:13" x14ac:dyDescent="0.25">
      <c r="J1331" s="114"/>
      <c r="K1331" s="114"/>
      <c r="L1331" s="114"/>
      <c r="M1331" s="114"/>
    </row>
    <row r="1332" spans="10:13" x14ac:dyDescent="0.25">
      <c r="J1332" s="114"/>
      <c r="K1332" s="114"/>
      <c r="L1332" s="114"/>
      <c r="M1332" s="114"/>
    </row>
    <row r="1333" spans="10:13" x14ac:dyDescent="0.25">
      <c r="J1333" s="114"/>
      <c r="K1333" s="114"/>
      <c r="L1333" s="114"/>
      <c r="M1333" s="114"/>
    </row>
    <row r="1334" spans="10:13" x14ac:dyDescent="0.25">
      <c r="J1334" s="114"/>
      <c r="K1334" s="114"/>
      <c r="L1334" s="114"/>
      <c r="M1334" s="114"/>
    </row>
    <row r="1335" spans="10:13" x14ac:dyDescent="0.25">
      <c r="J1335" s="114"/>
      <c r="K1335" s="114"/>
      <c r="L1335" s="114"/>
      <c r="M1335" s="114"/>
    </row>
    <row r="1336" spans="10:13" x14ac:dyDescent="0.25">
      <c r="J1336" s="114"/>
      <c r="K1336" s="114"/>
      <c r="L1336" s="114"/>
      <c r="M1336" s="114"/>
    </row>
    <row r="1337" spans="10:13" x14ac:dyDescent="0.25">
      <c r="J1337" s="114"/>
      <c r="K1337" s="114"/>
      <c r="L1337" s="114"/>
      <c r="M1337" s="114"/>
    </row>
    <row r="1338" spans="10:13" x14ac:dyDescent="0.25">
      <c r="J1338" s="114"/>
      <c r="K1338" s="114"/>
      <c r="L1338" s="114"/>
      <c r="M1338" s="114"/>
    </row>
    <row r="1339" spans="10:13" x14ac:dyDescent="0.25">
      <c r="J1339" s="114"/>
      <c r="K1339" s="114"/>
      <c r="L1339" s="114"/>
      <c r="M1339" s="114"/>
    </row>
    <row r="1340" spans="10:13" x14ac:dyDescent="0.25">
      <c r="J1340" s="114"/>
      <c r="K1340" s="114"/>
      <c r="L1340" s="114"/>
      <c r="M1340" s="114"/>
    </row>
    <row r="1341" spans="10:13" x14ac:dyDescent="0.25">
      <c r="J1341" s="114"/>
      <c r="K1341" s="114"/>
      <c r="L1341" s="114"/>
      <c r="M1341" s="114"/>
    </row>
    <row r="1342" spans="10:13" x14ac:dyDescent="0.25">
      <c r="J1342" s="114"/>
      <c r="K1342" s="114"/>
      <c r="L1342" s="114"/>
      <c r="M1342" s="114"/>
    </row>
    <row r="1343" spans="10:13" x14ac:dyDescent="0.25">
      <c r="J1343" s="114"/>
      <c r="K1343" s="114"/>
      <c r="L1343" s="114"/>
      <c r="M1343" s="114"/>
    </row>
    <row r="1344" spans="10:13" x14ac:dyDescent="0.25">
      <c r="J1344" s="114"/>
      <c r="K1344" s="114"/>
      <c r="L1344" s="114"/>
      <c r="M1344" s="114"/>
    </row>
    <row r="1345" spans="10:13" x14ac:dyDescent="0.25">
      <c r="J1345" s="114"/>
      <c r="K1345" s="114"/>
      <c r="L1345" s="114"/>
      <c r="M1345" s="114"/>
    </row>
    <row r="1346" spans="10:13" x14ac:dyDescent="0.25">
      <c r="J1346" s="114"/>
      <c r="K1346" s="114"/>
      <c r="L1346" s="114"/>
      <c r="M1346" s="114"/>
    </row>
    <row r="1347" spans="10:13" x14ac:dyDescent="0.25">
      <c r="J1347" s="114"/>
      <c r="K1347" s="114"/>
      <c r="L1347" s="114"/>
      <c r="M1347" s="114"/>
    </row>
    <row r="1348" spans="10:13" x14ac:dyDescent="0.25">
      <c r="J1348" s="114"/>
      <c r="K1348" s="114"/>
      <c r="L1348" s="114"/>
      <c r="M1348" s="114"/>
    </row>
    <row r="1349" spans="10:13" x14ac:dyDescent="0.25">
      <c r="J1349" s="114"/>
      <c r="K1349" s="114"/>
      <c r="L1349" s="114"/>
      <c r="M1349" s="114"/>
    </row>
    <row r="1350" spans="10:13" x14ac:dyDescent="0.25">
      <c r="J1350" s="114"/>
      <c r="K1350" s="114"/>
      <c r="L1350" s="114"/>
      <c r="M1350" s="114"/>
    </row>
    <row r="1351" spans="10:13" x14ac:dyDescent="0.25">
      <c r="J1351" s="114"/>
      <c r="K1351" s="114"/>
      <c r="L1351" s="114"/>
      <c r="M1351" s="114"/>
    </row>
    <row r="1352" spans="10:13" x14ac:dyDescent="0.25">
      <c r="J1352" s="114"/>
      <c r="K1352" s="114"/>
      <c r="L1352" s="114"/>
      <c r="M1352" s="114"/>
    </row>
    <row r="1353" spans="10:13" x14ac:dyDescent="0.25">
      <c r="J1353" s="114"/>
      <c r="K1353" s="114"/>
      <c r="L1353" s="114"/>
      <c r="M1353" s="114"/>
    </row>
    <row r="1354" spans="10:13" x14ac:dyDescent="0.25">
      <c r="J1354" s="114"/>
      <c r="K1354" s="114"/>
      <c r="L1354" s="114"/>
      <c r="M1354" s="114"/>
    </row>
    <row r="1355" spans="10:13" x14ac:dyDescent="0.25">
      <c r="J1355" s="114"/>
      <c r="K1355" s="114"/>
      <c r="L1355" s="114"/>
      <c r="M1355" s="114"/>
    </row>
    <row r="1356" spans="10:13" x14ac:dyDescent="0.25">
      <c r="J1356" s="114"/>
      <c r="K1356" s="114"/>
      <c r="L1356" s="114"/>
      <c r="M1356" s="114"/>
    </row>
    <row r="1357" spans="10:13" x14ac:dyDescent="0.25">
      <c r="J1357" s="114"/>
      <c r="K1357" s="114"/>
      <c r="L1357" s="114"/>
      <c r="M1357" s="114"/>
    </row>
    <row r="1358" spans="10:13" x14ac:dyDescent="0.25">
      <c r="J1358" s="114"/>
      <c r="K1358" s="114"/>
      <c r="L1358" s="114"/>
      <c r="M1358" s="114"/>
    </row>
    <row r="1359" spans="10:13" x14ac:dyDescent="0.25">
      <c r="J1359" s="114"/>
      <c r="K1359" s="114"/>
      <c r="L1359" s="114"/>
      <c r="M1359" s="114"/>
    </row>
    <row r="1360" spans="10:13" x14ac:dyDescent="0.25">
      <c r="J1360" s="114"/>
      <c r="K1360" s="114"/>
      <c r="L1360" s="114"/>
      <c r="M1360" s="114"/>
    </row>
    <row r="1361" spans="10:13" x14ac:dyDescent="0.25">
      <c r="J1361" s="114"/>
      <c r="K1361" s="114"/>
      <c r="L1361" s="114"/>
      <c r="M1361" s="114"/>
    </row>
    <row r="1362" spans="10:13" x14ac:dyDescent="0.25">
      <c r="J1362" s="114"/>
      <c r="K1362" s="114"/>
      <c r="L1362" s="114"/>
      <c r="M1362" s="114"/>
    </row>
    <row r="1363" spans="10:13" x14ac:dyDescent="0.25">
      <c r="J1363" s="114"/>
      <c r="K1363" s="114"/>
      <c r="L1363" s="114"/>
      <c r="M1363" s="114"/>
    </row>
    <row r="1364" spans="10:13" x14ac:dyDescent="0.25">
      <c r="J1364" s="114"/>
      <c r="K1364" s="114"/>
      <c r="L1364" s="114"/>
      <c r="M1364" s="114"/>
    </row>
    <row r="1365" spans="10:13" x14ac:dyDescent="0.25">
      <c r="J1365" s="114"/>
      <c r="K1365" s="114"/>
      <c r="L1365" s="114"/>
      <c r="M1365" s="114"/>
    </row>
    <row r="1366" spans="10:13" x14ac:dyDescent="0.25">
      <c r="J1366" s="114"/>
      <c r="K1366" s="114"/>
      <c r="L1366" s="114"/>
      <c r="M1366" s="114"/>
    </row>
    <row r="1367" spans="10:13" x14ac:dyDescent="0.25">
      <c r="J1367" s="114"/>
      <c r="K1367" s="114"/>
      <c r="L1367" s="114"/>
      <c r="M1367" s="114"/>
    </row>
    <row r="1368" spans="10:13" x14ac:dyDescent="0.25">
      <c r="J1368" s="114"/>
      <c r="K1368" s="114"/>
      <c r="L1368" s="114"/>
      <c r="M1368" s="114"/>
    </row>
    <row r="1369" spans="10:13" x14ac:dyDescent="0.25">
      <c r="J1369" s="114"/>
      <c r="K1369" s="114"/>
      <c r="L1369" s="114"/>
      <c r="M1369" s="114"/>
    </row>
    <row r="1370" spans="10:13" x14ac:dyDescent="0.25">
      <c r="J1370" s="114"/>
      <c r="K1370" s="114"/>
      <c r="L1370" s="114"/>
      <c r="M1370" s="114"/>
    </row>
    <row r="1371" spans="10:13" x14ac:dyDescent="0.25">
      <c r="J1371" s="114"/>
      <c r="K1371" s="114"/>
      <c r="L1371" s="114"/>
      <c r="M1371" s="114"/>
    </row>
    <row r="1372" spans="10:13" x14ac:dyDescent="0.25">
      <c r="J1372" s="114"/>
      <c r="K1372" s="114"/>
      <c r="L1372" s="114"/>
      <c r="M1372" s="114"/>
    </row>
    <row r="1373" spans="10:13" x14ac:dyDescent="0.25">
      <c r="J1373" s="114"/>
      <c r="K1373" s="114"/>
      <c r="L1373" s="114"/>
      <c r="M1373" s="114"/>
    </row>
    <row r="1374" spans="10:13" x14ac:dyDescent="0.25">
      <c r="J1374" s="114"/>
      <c r="K1374" s="114"/>
      <c r="L1374" s="114"/>
      <c r="M1374" s="114"/>
    </row>
    <row r="1375" spans="10:13" x14ac:dyDescent="0.25">
      <c r="J1375" s="114"/>
      <c r="K1375" s="114"/>
      <c r="L1375" s="114"/>
      <c r="M1375" s="114"/>
    </row>
    <row r="1376" spans="10:13" x14ac:dyDescent="0.25">
      <c r="J1376" s="114"/>
      <c r="K1376" s="114"/>
      <c r="L1376" s="114"/>
      <c r="M1376" s="114"/>
    </row>
    <row r="1377" spans="10:13" x14ac:dyDescent="0.25">
      <c r="J1377" s="114"/>
      <c r="K1377" s="114"/>
      <c r="L1377" s="114"/>
      <c r="M1377" s="114"/>
    </row>
    <row r="1378" spans="10:13" x14ac:dyDescent="0.25">
      <c r="J1378" s="114"/>
      <c r="K1378" s="114"/>
      <c r="L1378" s="114"/>
      <c r="M1378" s="114"/>
    </row>
    <row r="1379" spans="10:13" x14ac:dyDescent="0.25">
      <c r="J1379" s="114"/>
      <c r="K1379" s="114"/>
      <c r="L1379" s="114"/>
      <c r="M1379" s="114"/>
    </row>
    <row r="1380" spans="10:13" x14ac:dyDescent="0.25">
      <c r="J1380" s="114"/>
      <c r="K1380" s="114"/>
      <c r="L1380" s="114"/>
      <c r="M1380" s="114"/>
    </row>
    <row r="1381" spans="10:13" x14ac:dyDescent="0.25">
      <c r="J1381" s="114"/>
      <c r="K1381" s="114"/>
      <c r="L1381" s="114"/>
      <c r="M1381" s="114"/>
    </row>
    <row r="1382" spans="10:13" x14ac:dyDescent="0.25">
      <c r="J1382" s="114"/>
      <c r="K1382" s="114"/>
      <c r="L1382" s="114"/>
      <c r="M1382" s="114"/>
    </row>
    <row r="1383" spans="10:13" x14ac:dyDescent="0.25">
      <c r="J1383" s="114"/>
      <c r="K1383" s="114"/>
      <c r="L1383" s="114"/>
      <c r="M1383" s="114"/>
    </row>
    <row r="1384" spans="10:13" x14ac:dyDescent="0.25">
      <c r="J1384" s="114"/>
      <c r="K1384" s="114"/>
      <c r="L1384" s="114"/>
      <c r="M1384" s="114"/>
    </row>
    <row r="1385" spans="10:13" x14ac:dyDescent="0.25">
      <c r="J1385" s="114"/>
      <c r="K1385" s="114"/>
      <c r="L1385" s="114"/>
      <c r="M1385" s="114"/>
    </row>
    <row r="1386" spans="10:13" x14ac:dyDescent="0.25">
      <c r="J1386" s="114"/>
      <c r="K1386" s="114"/>
      <c r="L1386" s="114"/>
      <c r="M1386" s="114"/>
    </row>
    <row r="1387" spans="10:13" x14ac:dyDescent="0.25">
      <c r="J1387" s="114"/>
      <c r="K1387" s="114"/>
      <c r="L1387" s="114"/>
      <c r="M1387" s="114"/>
    </row>
    <row r="1388" spans="10:13" x14ac:dyDescent="0.25">
      <c r="J1388" s="114"/>
      <c r="K1388" s="114"/>
      <c r="L1388" s="114"/>
      <c r="M1388" s="114"/>
    </row>
    <row r="1389" spans="10:13" x14ac:dyDescent="0.25">
      <c r="J1389" s="114"/>
      <c r="K1389" s="114"/>
      <c r="L1389" s="114"/>
      <c r="M1389" s="114"/>
    </row>
    <row r="1390" spans="10:13" x14ac:dyDescent="0.25">
      <c r="J1390" s="114"/>
      <c r="K1390" s="114"/>
      <c r="L1390" s="114"/>
      <c r="M1390" s="114"/>
    </row>
    <row r="1391" spans="10:13" x14ac:dyDescent="0.25">
      <c r="J1391" s="114"/>
      <c r="K1391" s="114"/>
      <c r="L1391" s="114"/>
      <c r="M1391" s="114"/>
    </row>
    <row r="1392" spans="10:13" x14ac:dyDescent="0.25">
      <c r="J1392" s="114"/>
      <c r="K1392" s="114"/>
      <c r="L1392" s="114"/>
      <c r="M1392" s="114"/>
    </row>
    <row r="1393" spans="10:13" x14ac:dyDescent="0.25">
      <c r="J1393" s="114"/>
      <c r="K1393" s="114"/>
      <c r="L1393" s="114"/>
      <c r="M1393" s="114"/>
    </row>
    <row r="1394" spans="10:13" x14ac:dyDescent="0.25">
      <c r="J1394" s="114"/>
      <c r="K1394" s="114"/>
      <c r="L1394" s="114"/>
      <c r="M1394" s="114"/>
    </row>
    <row r="1395" spans="10:13" x14ac:dyDescent="0.25">
      <c r="J1395" s="114"/>
      <c r="K1395" s="114"/>
      <c r="L1395" s="114"/>
      <c r="M1395" s="114"/>
    </row>
    <row r="1396" spans="10:13" x14ac:dyDescent="0.25">
      <c r="J1396" s="114"/>
      <c r="K1396" s="114"/>
      <c r="L1396" s="114"/>
      <c r="M1396" s="114"/>
    </row>
    <row r="1397" spans="10:13" x14ac:dyDescent="0.25">
      <c r="J1397" s="114"/>
      <c r="K1397" s="114"/>
      <c r="L1397" s="114"/>
      <c r="M1397" s="114"/>
    </row>
    <row r="1398" spans="10:13" x14ac:dyDescent="0.25">
      <c r="J1398" s="114"/>
      <c r="K1398" s="114"/>
      <c r="L1398" s="114"/>
      <c r="M1398" s="114"/>
    </row>
    <row r="1399" spans="10:13" x14ac:dyDescent="0.25">
      <c r="J1399" s="114"/>
      <c r="K1399" s="114"/>
      <c r="L1399" s="114"/>
      <c r="M1399" s="114"/>
    </row>
    <row r="1400" spans="10:13" x14ac:dyDescent="0.25">
      <c r="J1400" s="114"/>
      <c r="K1400" s="114"/>
      <c r="L1400" s="114"/>
      <c r="M1400" s="114"/>
    </row>
    <row r="1401" spans="10:13" x14ac:dyDescent="0.25">
      <c r="J1401" s="114"/>
      <c r="K1401" s="114"/>
      <c r="L1401" s="114"/>
      <c r="M1401" s="114"/>
    </row>
    <row r="1402" spans="10:13" x14ac:dyDescent="0.25">
      <c r="J1402" s="114"/>
      <c r="K1402" s="114"/>
      <c r="L1402" s="114"/>
      <c r="M1402" s="114"/>
    </row>
    <row r="1403" spans="10:13" x14ac:dyDescent="0.25">
      <c r="J1403" s="114"/>
      <c r="K1403" s="114"/>
      <c r="L1403" s="114"/>
      <c r="M1403" s="114"/>
    </row>
    <row r="1404" spans="10:13" x14ac:dyDescent="0.25">
      <c r="J1404" s="114"/>
      <c r="K1404" s="114"/>
      <c r="L1404" s="114"/>
      <c r="M1404" s="114"/>
    </row>
    <row r="1405" spans="10:13" x14ac:dyDescent="0.25">
      <c r="J1405" s="114"/>
      <c r="K1405" s="114"/>
      <c r="L1405" s="114"/>
      <c r="M1405" s="114"/>
    </row>
    <row r="1406" spans="10:13" x14ac:dyDescent="0.25">
      <c r="J1406" s="114"/>
      <c r="K1406" s="114"/>
      <c r="L1406" s="114"/>
      <c r="M1406" s="114"/>
    </row>
    <row r="1407" spans="10:13" x14ac:dyDescent="0.25">
      <c r="J1407" s="114"/>
      <c r="K1407" s="114"/>
      <c r="L1407" s="114"/>
      <c r="M1407" s="114"/>
    </row>
    <row r="1408" spans="10:13" x14ac:dyDescent="0.25">
      <c r="J1408" s="114"/>
      <c r="K1408" s="114"/>
      <c r="L1408" s="114"/>
      <c r="M1408" s="114"/>
    </row>
    <row r="1409" spans="10:13" x14ac:dyDescent="0.25">
      <c r="J1409" s="114"/>
      <c r="K1409" s="114"/>
      <c r="L1409" s="114"/>
      <c r="M1409" s="114"/>
    </row>
    <row r="1410" spans="10:13" x14ac:dyDescent="0.25">
      <c r="J1410" s="114"/>
      <c r="K1410" s="114"/>
      <c r="L1410" s="114"/>
      <c r="M1410" s="114"/>
    </row>
    <row r="1411" spans="10:13" x14ac:dyDescent="0.25">
      <c r="J1411" s="114"/>
      <c r="K1411" s="114"/>
      <c r="L1411" s="114"/>
      <c r="M1411" s="114"/>
    </row>
    <row r="1412" spans="10:13" x14ac:dyDescent="0.25">
      <c r="J1412" s="114"/>
      <c r="K1412" s="114"/>
      <c r="L1412" s="114"/>
      <c r="M1412" s="114"/>
    </row>
    <row r="1413" spans="10:13" x14ac:dyDescent="0.25">
      <c r="J1413" s="114"/>
      <c r="K1413" s="114"/>
      <c r="L1413" s="114"/>
      <c r="M1413" s="114"/>
    </row>
    <row r="1414" spans="10:13" x14ac:dyDescent="0.25">
      <c r="J1414" s="114"/>
      <c r="K1414" s="114"/>
      <c r="L1414" s="114"/>
      <c r="M1414" s="114"/>
    </row>
    <row r="1415" spans="10:13" x14ac:dyDescent="0.25">
      <c r="J1415" s="114"/>
      <c r="K1415" s="114"/>
      <c r="L1415" s="114"/>
      <c r="M1415" s="114"/>
    </row>
    <row r="1416" spans="10:13" x14ac:dyDescent="0.25">
      <c r="J1416" s="114"/>
      <c r="K1416" s="114"/>
      <c r="L1416" s="114"/>
      <c r="M1416" s="114"/>
    </row>
    <row r="1417" spans="10:13" x14ac:dyDescent="0.25">
      <c r="J1417" s="114"/>
      <c r="K1417" s="114"/>
      <c r="L1417" s="114"/>
      <c r="M1417" s="114"/>
    </row>
    <row r="1418" spans="10:13" x14ac:dyDescent="0.25">
      <c r="J1418" s="114"/>
      <c r="K1418" s="114"/>
      <c r="L1418" s="114"/>
      <c r="M1418" s="114"/>
    </row>
    <row r="1419" spans="10:13" x14ac:dyDescent="0.25">
      <c r="J1419" s="114"/>
      <c r="K1419" s="114"/>
      <c r="L1419" s="114"/>
      <c r="M1419" s="114"/>
    </row>
    <row r="1420" spans="10:13" x14ac:dyDescent="0.25">
      <c r="J1420" s="114"/>
      <c r="K1420" s="114"/>
      <c r="L1420" s="114"/>
      <c r="M1420" s="114"/>
    </row>
    <row r="1421" spans="10:13" x14ac:dyDescent="0.25">
      <c r="J1421" s="114"/>
      <c r="K1421" s="114"/>
      <c r="L1421" s="114"/>
      <c r="M1421" s="114"/>
    </row>
    <row r="1422" spans="10:13" x14ac:dyDescent="0.25">
      <c r="J1422" s="114"/>
      <c r="K1422" s="114"/>
      <c r="L1422" s="114"/>
      <c r="M1422" s="114"/>
    </row>
    <row r="1423" spans="10:13" x14ac:dyDescent="0.25">
      <c r="J1423" s="114"/>
      <c r="K1423" s="114"/>
      <c r="L1423" s="114"/>
      <c r="M1423" s="114"/>
    </row>
    <row r="1424" spans="10:13" x14ac:dyDescent="0.25">
      <c r="J1424" s="114"/>
      <c r="K1424" s="114"/>
      <c r="L1424" s="114"/>
      <c r="M1424" s="114"/>
    </row>
    <row r="1425" spans="10:13" x14ac:dyDescent="0.25">
      <c r="J1425" s="114"/>
      <c r="K1425" s="114"/>
      <c r="L1425" s="114"/>
      <c r="M1425" s="114"/>
    </row>
    <row r="1426" spans="10:13" x14ac:dyDescent="0.25">
      <c r="J1426" s="114"/>
      <c r="K1426" s="114"/>
      <c r="L1426" s="114"/>
      <c r="M1426" s="114"/>
    </row>
    <row r="1427" spans="10:13" x14ac:dyDescent="0.25">
      <c r="J1427" s="114"/>
      <c r="K1427" s="114"/>
      <c r="L1427" s="114"/>
      <c r="M1427" s="114"/>
    </row>
    <row r="1428" spans="10:13" x14ac:dyDescent="0.25">
      <c r="J1428" s="114"/>
      <c r="K1428" s="114"/>
      <c r="L1428" s="114"/>
      <c r="M1428" s="114"/>
    </row>
    <row r="1429" spans="10:13" x14ac:dyDescent="0.25">
      <c r="J1429" s="114"/>
      <c r="K1429" s="114"/>
      <c r="L1429" s="114"/>
      <c r="M1429" s="114"/>
    </row>
    <row r="1430" spans="10:13" x14ac:dyDescent="0.25">
      <c r="J1430" s="114"/>
      <c r="K1430" s="114"/>
      <c r="L1430" s="114"/>
      <c r="M1430" s="114"/>
    </row>
    <row r="1431" spans="10:13" x14ac:dyDescent="0.25">
      <c r="J1431" s="114"/>
      <c r="K1431" s="114"/>
      <c r="L1431" s="114"/>
      <c r="M1431" s="114"/>
    </row>
    <row r="1432" spans="10:13" x14ac:dyDescent="0.25">
      <c r="J1432" s="114"/>
      <c r="K1432" s="114"/>
      <c r="L1432" s="114"/>
      <c r="M1432" s="114"/>
    </row>
    <row r="1433" spans="10:13" x14ac:dyDescent="0.25">
      <c r="J1433" s="114"/>
      <c r="K1433" s="114"/>
      <c r="L1433" s="114"/>
      <c r="M1433" s="114"/>
    </row>
    <row r="1434" spans="10:13" x14ac:dyDescent="0.25">
      <c r="J1434" s="114"/>
      <c r="K1434" s="114"/>
      <c r="L1434" s="114"/>
      <c r="M1434" s="114"/>
    </row>
    <row r="1435" spans="10:13" x14ac:dyDescent="0.25">
      <c r="J1435" s="114"/>
      <c r="K1435" s="114"/>
      <c r="L1435" s="114"/>
      <c r="M1435" s="114"/>
    </row>
    <row r="1436" spans="10:13" x14ac:dyDescent="0.25">
      <c r="J1436" s="114"/>
      <c r="K1436" s="114"/>
      <c r="L1436" s="114"/>
      <c r="M1436" s="114"/>
    </row>
    <row r="1437" spans="10:13" x14ac:dyDescent="0.25">
      <c r="J1437" s="114"/>
      <c r="K1437" s="114"/>
      <c r="L1437" s="114"/>
      <c r="M1437" s="114"/>
    </row>
    <row r="1438" spans="10:13" x14ac:dyDescent="0.25">
      <c r="J1438" s="114"/>
      <c r="K1438" s="114"/>
      <c r="L1438" s="114"/>
      <c r="M1438" s="114"/>
    </row>
    <row r="1439" spans="10:13" x14ac:dyDescent="0.25">
      <c r="J1439" s="114"/>
      <c r="K1439" s="114"/>
      <c r="L1439" s="114"/>
      <c r="M1439" s="114"/>
    </row>
    <row r="1440" spans="10:13" x14ac:dyDescent="0.25">
      <c r="J1440" s="114"/>
      <c r="K1440" s="114"/>
      <c r="L1440" s="114"/>
      <c r="M1440" s="114"/>
    </row>
    <row r="1441" spans="10:13" x14ac:dyDescent="0.25">
      <c r="J1441" s="114"/>
      <c r="K1441" s="114"/>
      <c r="L1441" s="114"/>
      <c r="M1441" s="114"/>
    </row>
    <row r="1442" spans="10:13" x14ac:dyDescent="0.25">
      <c r="J1442" s="114"/>
      <c r="K1442" s="114"/>
      <c r="L1442" s="114"/>
      <c r="M1442" s="114"/>
    </row>
    <row r="1443" spans="10:13" x14ac:dyDescent="0.25">
      <c r="J1443" s="114"/>
      <c r="K1443" s="114"/>
      <c r="L1443" s="114"/>
      <c r="M1443" s="114"/>
    </row>
    <row r="1444" spans="10:13" x14ac:dyDescent="0.25">
      <c r="J1444" s="114"/>
      <c r="K1444" s="114"/>
      <c r="L1444" s="114"/>
      <c r="M1444" s="114"/>
    </row>
    <row r="1445" spans="10:13" x14ac:dyDescent="0.25">
      <c r="J1445" s="114"/>
      <c r="K1445" s="114"/>
      <c r="L1445" s="114"/>
      <c r="M1445" s="114"/>
    </row>
    <row r="1446" spans="10:13" x14ac:dyDescent="0.25">
      <c r="J1446" s="114"/>
      <c r="K1446" s="114"/>
      <c r="L1446" s="114"/>
      <c r="M1446" s="114"/>
    </row>
    <row r="1447" spans="10:13" x14ac:dyDescent="0.25">
      <c r="J1447" s="114"/>
      <c r="K1447" s="114"/>
      <c r="L1447" s="114"/>
      <c r="M1447" s="114"/>
    </row>
    <row r="1448" spans="10:13" x14ac:dyDescent="0.25">
      <c r="J1448" s="114"/>
      <c r="K1448" s="114"/>
      <c r="L1448" s="114"/>
      <c r="M1448" s="114"/>
    </row>
    <row r="1449" spans="10:13" x14ac:dyDescent="0.25">
      <c r="J1449" s="114"/>
      <c r="K1449" s="114"/>
      <c r="L1449" s="114"/>
      <c r="M1449" s="114"/>
    </row>
    <row r="1450" spans="10:13" x14ac:dyDescent="0.25">
      <c r="J1450" s="114"/>
      <c r="K1450" s="114"/>
      <c r="L1450" s="114"/>
      <c r="M1450" s="114"/>
    </row>
    <row r="1451" spans="10:13" x14ac:dyDescent="0.25">
      <c r="J1451" s="114"/>
      <c r="K1451" s="114"/>
      <c r="L1451" s="114"/>
      <c r="M1451" s="114"/>
    </row>
    <row r="1452" spans="10:13" x14ac:dyDescent="0.25">
      <c r="J1452" s="114"/>
      <c r="K1452" s="114"/>
      <c r="L1452" s="114"/>
      <c r="M1452" s="114"/>
    </row>
    <row r="1453" spans="10:13" x14ac:dyDescent="0.25">
      <c r="J1453" s="114"/>
      <c r="K1453" s="114"/>
      <c r="L1453" s="114"/>
      <c r="M1453" s="114"/>
    </row>
    <row r="1454" spans="10:13" x14ac:dyDescent="0.25">
      <c r="J1454" s="114"/>
      <c r="K1454" s="114"/>
      <c r="L1454" s="114"/>
      <c r="M1454" s="114"/>
    </row>
    <row r="1455" spans="10:13" x14ac:dyDescent="0.25">
      <c r="J1455" s="114"/>
      <c r="K1455" s="114"/>
      <c r="L1455" s="114"/>
      <c r="M1455" s="114"/>
    </row>
    <row r="1456" spans="10:13" x14ac:dyDescent="0.25">
      <c r="J1456" s="114"/>
      <c r="K1456" s="114"/>
      <c r="L1456" s="114"/>
      <c r="M1456" s="114"/>
    </row>
    <row r="1457" spans="10:13" x14ac:dyDescent="0.25">
      <c r="J1457" s="114"/>
      <c r="K1457" s="114"/>
      <c r="L1457" s="114"/>
      <c r="M1457" s="114"/>
    </row>
    <row r="1458" spans="10:13" x14ac:dyDescent="0.25">
      <c r="J1458" s="114"/>
      <c r="K1458" s="114"/>
      <c r="L1458" s="114"/>
      <c r="M1458" s="114"/>
    </row>
    <row r="1459" spans="10:13" x14ac:dyDescent="0.25">
      <c r="J1459" s="114"/>
      <c r="K1459" s="114"/>
      <c r="L1459" s="114"/>
      <c r="M1459" s="114"/>
    </row>
    <row r="1460" spans="10:13" x14ac:dyDescent="0.25">
      <c r="J1460" s="114"/>
      <c r="K1460" s="114"/>
      <c r="L1460" s="114"/>
      <c r="M1460" s="114"/>
    </row>
    <row r="1461" spans="10:13" x14ac:dyDescent="0.25">
      <c r="J1461" s="114"/>
      <c r="K1461" s="114"/>
      <c r="L1461" s="114"/>
      <c r="M1461" s="114"/>
    </row>
    <row r="1462" spans="10:13" x14ac:dyDescent="0.25">
      <c r="J1462" s="114"/>
      <c r="K1462" s="114"/>
      <c r="L1462" s="114"/>
      <c r="M1462" s="114"/>
    </row>
    <row r="1463" spans="10:13" x14ac:dyDescent="0.25">
      <c r="J1463" s="114"/>
      <c r="K1463" s="114"/>
      <c r="L1463" s="114"/>
      <c r="M1463" s="114"/>
    </row>
    <row r="1464" spans="10:13" x14ac:dyDescent="0.25">
      <c r="J1464" s="114"/>
      <c r="K1464" s="114"/>
      <c r="L1464" s="114"/>
      <c r="M1464" s="114"/>
    </row>
    <row r="1465" spans="10:13" x14ac:dyDescent="0.25">
      <c r="J1465" s="114"/>
      <c r="K1465" s="114"/>
      <c r="L1465" s="114"/>
      <c r="M1465" s="114"/>
    </row>
    <row r="1466" spans="10:13" x14ac:dyDescent="0.25">
      <c r="J1466" s="114"/>
      <c r="K1466" s="114"/>
      <c r="L1466" s="114"/>
      <c r="M1466" s="114"/>
    </row>
    <row r="1467" spans="10:13" x14ac:dyDescent="0.25">
      <c r="J1467" s="114"/>
      <c r="K1467" s="114"/>
      <c r="L1467" s="114"/>
      <c r="M1467" s="114"/>
    </row>
    <row r="1468" spans="10:13" x14ac:dyDescent="0.25">
      <c r="J1468" s="114"/>
      <c r="K1468" s="114"/>
      <c r="L1468" s="114"/>
      <c r="M1468" s="114"/>
    </row>
    <row r="1469" spans="10:13" x14ac:dyDescent="0.25">
      <c r="J1469" s="114"/>
      <c r="K1469" s="114"/>
      <c r="L1469" s="114"/>
      <c r="M1469" s="114"/>
    </row>
    <row r="1470" spans="10:13" x14ac:dyDescent="0.25">
      <c r="J1470" s="114"/>
      <c r="K1470" s="114"/>
      <c r="L1470" s="114"/>
      <c r="M1470" s="114"/>
    </row>
    <row r="1471" spans="10:13" x14ac:dyDescent="0.25">
      <c r="J1471" s="114"/>
      <c r="K1471" s="114"/>
      <c r="L1471" s="114"/>
      <c r="M1471" s="114"/>
    </row>
    <row r="1472" spans="10:13" x14ac:dyDescent="0.25">
      <c r="J1472" s="114"/>
      <c r="K1472" s="114"/>
      <c r="L1472" s="114"/>
      <c r="M1472" s="114"/>
    </row>
    <row r="1473" spans="10:13" x14ac:dyDescent="0.25">
      <c r="J1473" s="114"/>
      <c r="K1473" s="114"/>
      <c r="L1473" s="114"/>
      <c r="M1473" s="114"/>
    </row>
    <row r="1474" spans="10:13" x14ac:dyDescent="0.25">
      <c r="J1474" s="114"/>
      <c r="K1474" s="114"/>
      <c r="L1474" s="114"/>
      <c r="M1474" s="114"/>
    </row>
    <row r="1475" spans="10:13" x14ac:dyDescent="0.25">
      <c r="J1475" s="114"/>
      <c r="K1475" s="114"/>
      <c r="L1475" s="114"/>
      <c r="M1475" s="114"/>
    </row>
    <row r="1476" spans="10:13" x14ac:dyDescent="0.25">
      <c r="J1476" s="114"/>
      <c r="K1476" s="114"/>
      <c r="L1476" s="114"/>
      <c r="M1476" s="114"/>
    </row>
    <row r="1477" spans="10:13" x14ac:dyDescent="0.25">
      <c r="J1477" s="114"/>
      <c r="K1477" s="114"/>
      <c r="L1477" s="114"/>
      <c r="M1477" s="114"/>
    </row>
    <row r="1478" spans="10:13" x14ac:dyDescent="0.25">
      <c r="J1478" s="114"/>
      <c r="K1478" s="114"/>
      <c r="L1478" s="114"/>
      <c r="M1478" s="114"/>
    </row>
    <row r="1479" spans="10:13" x14ac:dyDescent="0.25">
      <c r="J1479" s="114"/>
      <c r="K1479" s="114"/>
      <c r="L1479" s="114"/>
      <c r="M1479" s="114"/>
    </row>
    <row r="1480" spans="10:13" x14ac:dyDescent="0.25">
      <c r="J1480" s="114"/>
      <c r="K1480" s="114"/>
      <c r="L1480" s="114"/>
      <c r="M1480" s="114"/>
    </row>
    <row r="1481" spans="10:13" x14ac:dyDescent="0.25">
      <c r="J1481" s="114"/>
      <c r="K1481" s="114"/>
      <c r="L1481" s="114"/>
      <c r="M1481" s="114"/>
    </row>
    <row r="1482" spans="10:13" x14ac:dyDescent="0.25">
      <c r="J1482" s="114"/>
      <c r="K1482" s="114"/>
      <c r="L1482" s="114"/>
      <c r="M1482" s="114"/>
    </row>
    <row r="1483" spans="10:13" x14ac:dyDescent="0.25">
      <c r="J1483" s="114"/>
      <c r="K1483" s="114"/>
      <c r="L1483" s="114"/>
      <c r="M1483" s="114"/>
    </row>
    <row r="1484" spans="10:13" x14ac:dyDescent="0.25">
      <c r="J1484" s="114"/>
      <c r="K1484" s="114"/>
      <c r="L1484" s="114"/>
      <c r="M1484" s="114"/>
    </row>
    <row r="1485" spans="10:13" x14ac:dyDescent="0.25">
      <c r="J1485" s="114"/>
      <c r="K1485" s="114"/>
      <c r="L1485" s="114"/>
      <c r="M1485" s="114"/>
    </row>
    <row r="1486" spans="10:13" x14ac:dyDescent="0.25">
      <c r="J1486" s="114"/>
      <c r="K1486" s="114"/>
      <c r="L1486" s="114"/>
      <c r="M1486" s="114"/>
    </row>
    <row r="1487" spans="10:13" x14ac:dyDescent="0.25">
      <c r="J1487" s="114"/>
      <c r="K1487" s="114"/>
      <c r="L1487" s="114"/>
      <c r="M1487" s="114"/>
    </row>
    <row r="1488" spans="10:13" x14ac:dyDescent="0.25">
      <c r="J1488" s="114"/>
      <c r="K1488" s="114"/>
      <c r="L1488" s="114"/>
      <c r="M1488" s="114"/>
    </row>
    <row r="1489" spans="10:13" x14ac:dyDescent="0.25">
      <c r="J1489" s="114"/>
      <c r="K1489" s="114"/>
      <c r="L1489" s="114"/>
      <c r="M1489" s="114"/>
    </row>
    <row r="1490" spans="10:13" x14ac:dyDescent="0.25">
      <c r="J1490" s="114"/>
      <c r="K1490" s="114"/>
      <c r="L1490" s="114"/>
      <c r="M1490" s="114"/>
    </row>
    <row r="1491" spans="10:13" x14ac:dyDescent="0.25">
      <c r="J1491" s="114"/>
      <c r="K1491" s="114"/>
      <c r="L1491" s="114"/>
      <c r="M1491" s="114"/>
    </row>
    <row r="1492" spans="10:13" x14ac:dyDescent="0.25">
      <c r="J1492" s="114"/>
      <c r="K1492" s="114"/>
      <c r="L1492" s="114"/>
      <c r="M1492" s="114"/>
    </row>
    <row r="1493" spans="10:13" x14ac:dyDescent="0.25">
      <c r="J1493" s="114"/>
      <c r="K1493" s="114"/>
      <c r="L1493" s="114"/>
      <c r="M1493" s="114"/>
    </row>
    <row r="1494" spans="10:13" x14ac:dyDescent="0.25">
      <c r="J1494" s="114"/>
      <c r="K1494" s="114"/>
      <c r="L1494" s="114"/>
      <c r="M1494" s="114"/>
    </row>
    <row r="1495" spans="10:13" x14ac:dyDescent="0.25">
      <c r="J1495" s="114"/>
      <c r="K1495" s="114"/>
      <c r="L1495" s="114"/>
      <c r="M1495" s="114"/>
    </row>
    <row r="1496" spans="10:13" x14ac:dyDescent="0.25">
      <c r="J1496" s="114"/>
      <c r="K1496" s="114"/>
      <c r="L1496" s="114"/>
      <c r="M1496" s="114"/>
    </row>
    <row r="1497" spans="10:13" x14ac:dyDescent="0.25">
      <c r="J1497" s="114"/>
      <c r="K1497" s="114"/>
      <c r="L1497" s="114"/>
      <c r="M1497" s="114"/>
    </row>
    <row r="1498" spans="10:13" x14ac:dyDescent="0.25">
      <c r="J1498" s="114"/>
      <c r="K1498" s="114"/>
      <c r="L1498" s="114"/>
      <c r="M1498" s="114"/>
    </row>
    <row r="1499" spans="10:13" x14ac:dyDescent="0.25">
      <c r="J1499" s="114"/>
      <c r="K1499" s="114"/>
      <c r="L1499" s="114"/>
      <c r="M1499" s="114"/>
    </row>
    <row r="1500" spans="10:13" x14ac:dyDescent="0.25">
      <c r="J1500" s="114"/>
      <c r="K1500" s="114"/>
      <c r="L1500" s="114"/>
      <c r="M1500" s="114"/>
    </row>
    <row r="1501" spans="10:13" x14ac:dyDescent="0.25">
      <c r="J1501" s="114"/>
      <c r="K1501" s="114"/>
      <c r="L1501" s="114"/>
      <c r="M1501" s="114"/>
    </row>
    <row r="1502" spans="10:13" x14ac:dyDescent="0.25">
      <c r="J1502" s="114"/>
      <c r="K1502" s="114"/>
      <c r="L1502" s="114"/>
      <c r="M1502" s="114"/>
    </row>
    <row r="1503" spans="10:13" x14ac:dyDescent="0.25">
      <c r="J1503" s="114"/>
      <c r="K1503" s="114"/>
      <c r="L1503" s="114"/>
      <c r="M1503" s="114"/>
    </row>
    <row r="1504" spans="10:13" x14ac:dyDescent="0.25">
      <c r="J1504" s="114"/>
      <c r="K1504" s="114"/>
      <c r="L1504" s="114"/>
      <c r="M1504" s="114"/>
    </row>
    <row r="1505" spans="10:13" x14ac:dyDescent="0.25">
      <c r="J1505" s="114"/>
      <c r="K1505" s="114"/>
      <c r="L1505" s="114"/>
      <c r="M1505" s="114"/>
    </row>
    <row r="1506" spans="10:13" x14ac:dyDescent="0.25">
      <c r="J1506" s="114"/>
      <c r="K1506" s="114"/>
      <c r="L1506" s="114"/>
      <c r="M1506" s="114"/>
    </row>
    <row r="1507" spans="10:13" x14ac:dyDescent="0.25">
      <c r="J1507" s="114"/>
      <c r="K1507" s="114"/>
      <c r="L1507" s="114"/>
      <c r="M1507" s="114"/>
    </row>
    <row r="1508" spans="10:13" x14ac:dyDescent="0.25">
      <c r="J1508" s="114"/>
      <c r="K1508" s="114"/>
      <c r="L1508" s="114"/>
      <c r="M1508" s="114"/>
    </row>
    <row r="1509" spans="10:13" x14ac:dyDescent="0.25">
      <c r="J1509" s="114"/>
      <c r="K1509" s="114"/>
      <c r="L1509" s="114"/>
      <c r="M1509" s="114"/>
    </row>
    <row r="1510" spans="10:13" x14ac:dyDescent="0.25">
      <c r="J1510" s="114"/>
      <c r="K1510" s="114"/>
      <c r="L1510" s="114"/>
      <c r="M1510" s="114"/>
    </row>
    <row r="1511" spans="10:13" x14ac:dyDescent="0.25">
      <c r="J1511" s="114"/>
      <c r="K1511" s="114"/>
      <c r="L1511" s="114"/>
      <c r="M1511" s="114"/>
    </row>
    <row r="1512" spans="10:13" x14ac:dyDescent="0.25">
      <c r="J1512" s="114"/>
      <c r="K1512" s="114"/>
      <c r="L1512" s="114"/>
      <c r="M1512" s="114"/>
    </row>
    <row r="1513" spans="10:13" x14ac:dyDescent="0.25">
      <c r="J1513" s="114"/>
      <c r="K1513" s="114"/>
      <c r="L1513" s="114"/>
      <c r="M1513" s="114"/>
    </row>
    <row r="1514" spans="10:13" x14ac:dyDescent="0.25">
      <c r="J1514" s="114"/>
      <c r="K1514" s="114"/>
      <c r="L1514" s="114"/>
      <c r="M1514" s="114"/>
    </row>
    <row r="1515" spans="10:13" x14ac:dyDescent="0.25">
      <c r="J1515" s="114"/>
      <c r="K1515" s="114"/>
      <c r="L1515" s="114"/>
      <c r="M1515" s="114"/>
    </row>
    <row r="1516" spans="10:13" x14ac:dyDescent="0.25">
      <c r="J1516" s="114"/>
      <c r="K1516" s="114"/>
      <c r="L1516" s="114"/>
      <c r="M1516" s="114"/>
    </row>
    <row r="1517" spans="10:13" x14ac:dyDescent="0.25">
      <c r="J1517" s="114"/>
      <c r="K1517" s="114"/>
      <c r="L1517" s="114"/>
      <c r="M1517" s="114"/>
    </row>
    <row r="1518" spans="10:13" x14ac:dyDescent="0.25">
      <c r="J1518" s="114"/>
      <c r="K1518" s="114"/>
      <c r="L1518" s="114"/>
      <c r="M1518" s="114"/>
    </row>
    <row r="1519" spans="10:13" x14ac:dyDescent="0.25">
      <c r="J1519" s="114"/>
      <c r="K1519" s="114"/>
      <c r="L1519" s="114"/>
      <c r="M1519" s="114"/>
    </row>
    <row r="1520" spans="10:13" x14ac:dyDescent="0.25">
      <c r="J1520" s="114"/>
      <c r="K1520" s="114"/>
      <c r="L1520" s="114"/>
      <c r="M1520" s="114"/>
    </row>
    <row r="1521" spans="10:13" x14ac:dyDescent="0.25">
      <c r="J1521" s="114"/>
      <c r="K1521" s="114"/>
      <c r="L1521" s="114"/>
      <c r="M1521" s="114"/>
    </row>
    <row r="1522" spans="10:13" x14ac:dyDescent="0.25">
      <c r="J1522" s="114"/>
      <c r="K1522" s="114"/>
      <c r="L1522" s="114"/>
      <c r="M1522" s="114"/>
    </row>
    <row r="1523" spans="10:13" x14ac:dyDescent="0.25">
      <c r="J1523" s="114"/>
      <c r="K1523" s="114"/>
      <c r="L1523" s="114"/>
      <c r="M1523" s="114"/>
    </row>
    <row r="1524" spans="10:13" x14ac:dyDescent="0.25">
      <c r="J1524" s="114"/>
      <c r="K1524" s="114"/>
      <c r="L1524" s="114"/>
      <c r="M1524" s="114"/>
    </row>
    <row r="1525" spans="10:13" x14ac:dyDescent="0.25">
      <c r="J1525" s="114"/>
      <c r="K1525" s="114"/>
      <c r="L1525" s="114"/>
      <c r="M1525" s="114"/>
    </row>
    <row r="1526" spans="10:13" x14ac:dyDescent="0.25">
      <c r="J1526" s="114"/>
      <c r="K1526" s="114"/>
      <c r="L1526" s="114"/>
      <c r="M1526" s="114"/>
    </row>
    <row r="1527" spans="10:13" x14ac:dyDescent="0.25">
      <c r="J1527" s="114"/>
      <c r="K1527" s="114"/>
      <c r="L1527" s="114"/>
      <c r="M1527" s="114"/>
    </row>
    <row r="1528" spans="10:13" x14ac:dyDescent="0.25">
      <c r="J1528" s="114"/>
      <c r="K1528" s="114"/>
      <c r="L1528" s="114"/>
      <c r="M1528" s="114"/>
    </row>
    <row r="1529" spans="10:13" x14ac:dyDescent="0.25">
      <c r="J1529" s="114"/>
      <c r="K1529" s="114"/>
      <c r="L1529" s="114"/>
      <c r="M1529" s="114"/>
    </row>
    <row r="1530" spans="10:13" x14ac:dyDescent="0.25">
      <c r="J1530" s="114"/>
      <c r="K1530" s="114"/>
      <c r="L1530" s="114"/>
      <c r="M1530" s="114"/>
    </row>
    <row r="1531" spans="10:13" x14ac:dyDescent="0.25">
      <c r="J1531" s="114"/>
      <c r="K1531" s="114"/>
      <c r="L1531" s="114"/>
      <c r="M1531" s="114"/>
    </row>
    <row r="1532" spans="10:13" x14ac:dyDescent="0.25">
      <c r="J1532" s="114"/>
      <c r="K1532" s="114"/>
      <c r="L1532" s="114"/>
      <c r="M1532" s="114"/>
    </row>
    <row r="1533" spans="10:13" x14ac:dyDescent="0.25">
      <c r="J1533" s="114"/>
      <c r="K1533" s="114"/>
      <c r="L1533" s="114"/>
      <c r="M1533" s="114"/>
    </row>
    <row r="1534" spans="10:13" x14ac:dyDescent="0.25">
      <c r="J1534" s="114"/>
      <c r="K1534" s="114"/>
      <c r="L1534" s="114"/>
      <c r="M1534" s="114"/>
    </row>
    <row r="1535" spans="10:13" x14ac:dyDescent="0.25">
      <c r="J1535" s="114"/>
      <c r="K1535" s="114"/>
      <c r="L1535" s="114"/>
      <c r="M1535" s="114"/>
    </row>
    <row r="1536" spans="10:13" x14ac:dyDescent="0.25">
      <c r="J1536" s="114"/>
      <c r="K1536" s="114"/>
      <c r="L1536" s="114"/>
      <c r="M1536" s="114"/>
    </row>
    <row r="1537" spans="10:13" x14ac:dyDescent="0.25">
      <c r="J1537" s="114"/>
      <c r="K1537" s="114"/>
      <c r="L1537" s="114"/>
      <c r="M1537" s="114"/>
    </row>
    <row r="1538" spans="10:13" x14ac:dyDescent="0.25">
      <c r="J1538" s="114"/>
      <c r="K1538" s="114"/>
      <c r="L1538" s="114"/>
      <c r="M1538" s="114"/>
    </row>
    <row r="1539" spans="10:13" x14ac:dyDescent="0.25">
      <c r="J1539" s="114"/>
      <c r="K1539" s="114"/>
      <c r="L1539" s="114"/>
      <c r="M1539" s="114"/>
    </row>
    <row r="1540" spans="10:13" x14ac:dyDescent="0.25">
      <c r="J1540" s="114"/>
      <c r="K1540" s="114"/>
      <c r="L1540" s="114"/>
      <c r="M1540" s="114"/>
    </row>
    <row r="1541" spans="10:13" x14ac:dyDescent="0.25">
      <c r="J1541" s="114"/>
      <c r="K1541" s="114"/>
      <c r="L1541" s="114"/>
      <c r="M1541" s="114"/>
    </row>
    <row r="1542" spans="10:13" x14ac:dyDescent="0.25">
      <c r="J1542" s="114"/>
      <c r="K1542" s="114"/>
      <c r="L1542" s="114"/>
      <c r="M1542" s="114"/>
    </row>
    <row r="1543" spans="10:13" x14ac:dyDescent="0.25">
      <c r="J1543" s="114"/>
      <c r="K1543" s="114"/>
      <c r="L1543" s="114"/>
      <c r="M1543" s="114"/>
    </row>
    <row r="1544" spans="10:13" x14ac:dyDescent="0.25">
      <c r="J1544" s="114"/>
      <c r="K1544" s="114"/>
      <c r="L1544" s="114"/>
      <c r="M1544" s="114"/>
    </row>
    <row r="1545" spans="10:13" x14ac:dyDescent="0.25">
      <c r="J1545" s="114"/>
      <c r="K1545" s="114"/>
      <c r="L1545" s="114"/>
      <c r="M1545" s="114"/>
    </row>
    <row r="1546" spans="10:13" x14ac:dyDescent="0.25">
      <c r="J1546" s="114"/>
      <c r="K1546" s="114"/>
      <c r="L1546" s="114"/>
      <c r="M1546" s="114"/>
    </row>
    <row r="1547" spans="10:13" x14ac:dyDescent="0.25">
      <c r="J1547" s="114"/>
      <c r="K1547" s="114"/>
      <c r="L1547" s="114"/>
      <c r="M1547" s="114"/>
    </row>
    <row r="1548" spans="10:13" x14ac:dyDescent="0.25">
      <c r="J1548" s="114"/>
      <c r="K1548" s="114"/>
      <c r="L1548" s="114"/>
      <c r="M1548" s="114"/>
    </row>
    <row r="1549" spans="10:13" x14ac:dyDescent="0.25">
      <c r="J1549" s="114"/>
      <c r="K1549" s="114"/>
      <c r="L1549" s="114"/>
      <c r="M1549" s="114"/>
    </row>
    <row r="1550" spans="10:13" x14ac:dyDescent="0.25">
      <c r="J1550" s="114"/>
      <c r="K1550" s="114"/>
      <c r="L1550" s="114"/>
      <c r="M1550" s="114"/>
    </row>
    <row r="1551" spans="10:13" x14ac:dyDescent="0.25">
      <c r="J1551" s="114"/>
      <c r="K1551" s="114"/>
      <c r="L1551" s="114"/>
      <c r="M1551" s="114"/>
    </row>
    <row r="1552" spans="10:13" x14ac:dyDescent="0.25">
      <c r="J1552" s="114"/>
      <c r="K1552" s="114"/>
      <c r="L1552" s="114"/>
      <c r="M1552" s="114"/>
    </row>
    <row r="1553" spans="10:13" x14ac:dyDescent="0.25">
      <c r="J1553" s="114"/>
      <c r="K1553" s="114"/>
      <c r="L1553" s="114"/>
      <c r="M1553" s="114"/>
    </row>
    <row r="1554" spans="10:13" x14ac:dyDescent="0.25">
      <c r="J1554" s="114"/>
      <c r="K1554" s="114"/>
      <c r="L1554" s="114"/>
      <c r="M1554" s="114"/>
    </row>
    <row r="1555" spans="10:13" x14ac:dyDescent="0.25">
      <c r="J1555" s="114"/>
      <c r="K1555" s="114"/>
      <c r="L1555" s="114"/>
      <c r="M1555" s="114"/>
    </row>
    <row r="1556" spans="10:13" x14ac:dyDescent="0.25">
      <c r="J1556" s="114"/>
      <c r="K1556" s="114"/>
      <c r="L1556" s="114"/>
      <c r="M1556" s="114"/>
    </row>
    <row r="1557" spans="10:13" x14ac:dyDescent="0.25">
      <c r="J1557" s="114"/>
      <c r="K1557" s="114"/>
      <c r="L1557" s="114"/>
      <c r="M1557" s="114"/>
    </row>
    <row r="1558" spans="10:13" x14ac:dyDescent="0.25">
      <c r="J1558" s="114"/>
      <c r="K1558" s="114"/>
      <c r="L1558" s="114"/>
      <c r="M1558" s="114"/>
    </row>
    <row r="1559" spans="10:13" x14ac:dyDescent="0.25">
      <c r="J1559" s="114"/>
      <c r="K1559" s="114"/>
      <c r="L1559" s="114"/>
      <c r="M1559" s="114"/>
    </row>
    <row r="1560" spans="10:13" x14ac:dyDescent="0.25">
      <c r="J1560" s="114"/>
      <c r="K1560" s="114"/>
      <c r="L1560" s="114"/>
      <c r="M1560" s="114"/>
    </row>
    <row r="1561" spans="10:13" x14ac:dyDescent="0.25">
      <c r="J1561" s="114"/>
      <c r="K1561" s="114"/>
      <c r="L1561" s="114"/>
      <c r="M1561" s="114"/>
    </row>
    <row r="1562" spans="10:13" x14ac:dyDescent="0.25">
      <c r="J1562" s="114"/>
      <c r="K1562" s="114"/>
      <c r="L1562" s="114"/>
      <c r="M1562" s="114"/>
    </row>
    <row r="1563" spans="10:13" x14ac:dyDescent="0.25">
      <c r="J1563" s="114"/>
      <c r="K1563" s="114"/>
      <c r="L1563" s="114"/>
      <c r="M1563" s="114"/>
    </row>
    <row r="1564" spans="10:13" x14ac:dyDescent="0.25">
      <c r="J1564" s="114"/>
      <c r="K1564" s="114"/>
      <c r="L1564" s="114"/>
      <c r="M1564" s="114"/>
    </row>
    <row r="1565" spans="10:13" x14ac:dyDescent="0.25">
      <c r="J1565" s="114"/>
      <c r="K1565" s="114"/>
      <c r="L1565" s="114"/>
      <c r="M1565" s="114"/>
    </row>
    <row r="1566" spans="10:13" x14ac:dyDescent="0.25">
      <c r="J1566" s="114"/>
      <c r="K1566" s="114"/>
      <c r="L1566" s="114"/>
      <c r="M1566" s="114"/>
    </row>
    <row r="1567" spans="10:13" x14ac:dyDescent="0.25">
      <c r="J1567" s="114"/>
      <c r="K1567" s="114"/>
      <c r="L1567" s="114"/>
      <c r="M1567" s="114"/>
    </row>
    <row r="1568" spans="10:13" x14ac:dyDescent="0.25">
      <c r="J1568" s="114"/>
      <c r="K1568" s="114"/>
      <c r="L1568" s="114"/>
      <c r="M1568" s="114"/>
    </row>
    <row r="1569" spans="10:13" x14ac:dyDescent="0.25">
      <c r="J1569" s="114"/>
      <c r="K1569" s="114"/>
      <c r="L1569" s="114"/>
      <c r="M1569" s="114"/>
    </row>
    <row r="1570" spans="10:13" x14ac:dyDescent="0.25">
      <c r="J1570" s="114"/>
      <c r="K1570" s="114"/>
      <c r="L1570" s="114"/>
      <c r="M1570" s="114"/>
    </row>
    <row r="1571" spans="10:13" x14ac:dyDescent="0.25">
      <c r="J1571" s="114"/>
      <c r="K1571" s="114"/>
      <c r="L1571" s="114"/>
      <c r="M1571" s="114"/>
    </row>
    <row r="1572" spans="10:13" x14ac:dyDescent="0.25">
      <c r="J1572" s="114"/>
      <c r="K1572" s="114"/>
      <c r="L1572" s="114"/>
      <c r="M1572" s="114"/>
    </row>
    <row r="1573" spans="10:13" x14ac:dyDescent="0.25">
      <c r="J1573" s="114"/>
      <c r="K1573" s="114"/>
      <c r="L1573" s="114"/>
      <c r="M1573" s="114"/>
    </row>
    <row r="1574" spans="10:13" x14ac:dyDescent="0.25">
      <c r="J1574" s="114"/>
      <c r="K1574" s="114"/>
      <c r="L1574" s="114"/>
      <c r="M1574" s="114"/>
    </row>
    <row r="1575" spans="10:13" x14ac:dyDescent="0.25">
      <c r="J1575" s="114"/>
      <c r="K1575" s="114"/>
      <c r="L1575" s="114"/>
      <c r="M1575" s="114"/>
    </row>
    <row r="1576" spans="10:13" x14ac:dyDescent="0.25">
      <c r="J1576" s="114"/>
      <c r="K1576" s="114"/>
      <c r="L1576" s="114"/>
      <c r="M1576" s="114"/>
    </row>
    <row r="1577" spans="10:13" x14ac:dyDescent="0.25">
      <c r="J1577" s="114"/>
      <c r="K1577" s="114"/>
      <c r="L1577" s="114"/>
      <c r="M1577" s="114"/>
    </row>
    <row r="1578" spans="10:13" x14ac:dyDescent="0.25">
      <c r="J1578" s="114"/>
      <c r="K1578" s="114"/>
      <c r="L1578" s="114"/>
      <c r="M1578" s="114"/>
    </row>
    <row r="1579" spans="10:13" x14ac:dyDescent="0.25">
      <c r="J1579" s="114"/>
      <c r="K1579" s="114"/>
      <c r="L1579" s="114"/>
      <c r="M1579" s="114"/>
    </row>
    <row r="1580" spans="10:13" x14ac:dyDescent="0.25">
      <c r="J1580" s="114"/>
      <c r="K1580" s="114"/>
      <c r="L1580" s="114"/>
      <c r="M1580" s="114"/>
    </row>
    <row r="1581" spans="10:13" x14ac:dyDescent="0.25">
      <c r="J1581" s="114"/>
      <c r="K1581" s="114"/>
      <c r="L1581" s="114"/>
      <c r="M1581" s="114"/>
    </row>
    <row r="1582" spans="10:13" x14ac:dyDescent="0.25">
      <c r="J1582" s="114"/>
      <c r="K1582" s="114"/>
      <c r="L1582" s="114"/>
      <c r="M1582" s="114"/>
    </row>
    <row r="1583" spans="10:13" x14ac:dyDescent="0.25">
      <c r="J1583" s="114"/>
      <c r="K1583" s="114"/>
      <c r="L1583" s="114"/>
      <c r="M1583" s="114"/>
    </row>
    <row r="1584" spans="10:13" x14ac:dyDescent="0.25">
      <c r="J1584" s="114"/>
      <c r="K1584" s="114"/>
      <c r="L1584" s="114"/>
      <c r="M1584" s="114"/>
    </row>
    <row r="1585" spans="10:13" x14ac:dyDescent="0.25">
      <c r="J1585" s="114"/>
      <c r="K1585" s="114"/>
      <c r="L1585" s="114"/>
      <c r="M1585" s="114"/>
    </row>
    <row r="1586" spans="10:13" x14ac:dyDescent="0.25">
      <c r="J1586" s="114"/>
      <c r="K1586" s="114"/>
      <c r="L1586" s="114"/>
      <c r="M1586" s="114"/>
    </row>
    <row r="1587" spans="10:13" x14ac:dyDescent="0.25">
      <c r="J1587" s="114"/>
      <c r="K1587" s="114"/>
      <c r="L1587" s="114"/>
      <c r="M1587" s="114"/>
    </row>
    <row r="1588" spans="10:13" x14ac:dyDescent="0.25">
      <c r="J1588" s="114"/>
      <c r="K1588" s="114"/>
      <c r="L1588" s="114"/>
      <c r="M1588" s="114"/>
    </row>
    <row r="1589" spans="10:13" x14ac:dyDescent="0.25">
      <c r="J1589" s="114"/>
      <c r="K1589" s="114"/>
      <c r="L1589" s="114"/>
      <c r="M1589" s="114"/>
    </row>
    <row r="1590" spans="10:13" x14ac:dyDescent="0.25">
      <c r="J1590" s="114"/>
      <c r="K1590" s="114"/>
      <c r="L1590" s="114"/>
      <c r="M1590" s="114"/>
    </row>
    <row r="1591" spans="10:13" x14ac:dyDescent="0.25">
      <c r="J1591" s="114"/>
      <c r="K1591" s="114"/>
      <c r="L1591" s="114"/>
      <c r="M1591" s="114"/>
    </row>
    <row r="1592" spans="10:13" x14ac:dyDescent="0.25">
      <c r="J1592" s="114"/>
      <c r="K1592" s="114"/>
      <c r="L1592" s="114"/>
      <c r="M1592" s="114"/>
    </row>
    <row r="1593" spans="10:13" x14ac:dyDescent="0.25">
      <c r="J1593" s="114"/>
      <c r="K1593" s="114"/>
      <c r="L1593" s="114"/>
      <c r="M1593" s="114"/>
    </row>
    <row r="1594" spans="10:13" x14ac:dyDescent="0.25">
      <c r="J1594" s="114"/>
      <c r="K1594" s="114"/>
      <c r="L1594" s="114"/>
      <c r="M1594" s="114"/>
    </row>
    <row r="1595" spans="10:13" x14ac:dyDescent="0.25">
      <c r="J1595" s="114"/>
      <c r="K1595" s="114"/>
      <c r="L1595" s="114"/>
      <c r="M1595" s="114"/>
    </row>
    <row r="1596" spans="10:13" x14ac:dyDescent="0.25">
      <c r="J1596" s="114"/>
      <c r="K1596" s="114"/>
      <c r="L1596" s="114"/>
      <c r="M1596" s="114"/>
    </row>
    <row r="1597" spans="10:13" x14ac:dyDescent="0.25">
      <c r="J1597" s="114"/>
      <c r="K1597" s="114"/>
      <c r="L1597" s="114"/>
      <c r="M1597" s="114"/>
    </row>
    <row r="1598" spans="10:13" x14ac:dyDescent="0.25">
      <c r="J1598" s="114"/>
      <c r="K1598" s="114"/>
      <c r="L1598" s="114"/>
      <c r="M1598" s="114"/>
    </row>
    <row r="1599" spans="10:13" x14ac:dyDescent="0.25">
      <c r="J1599" s="114"/>
      <c r="K1599" s="114"/>
      <c r="L1599" s="114"/>
      <c r="M1599" s="114"/>
    </row>
    <row r="1600" spans="10:13" x14ac:dyDescent="0.25">
      <c r="J1600" s="114"/>
      <c r="K1600" s="114"/>
      <c r="L1600" s="114"/>
      <c r="M1600" s="114"/>
    </row>
    <row r="1601" spans="10:13" x14ac:dyDescent="0.25">
      <c r="J1601" s="114"/>
      <c r="K1601" s="114"/>
      <c r="L1601" s="114"/>
      <c r="M1601" s="114"/>
    </row>
    <row r="1602" spans="10:13" x14ac:dyDescent="0.25">
      <c r="J1602" s="114"/>
      <c r="K1602" s="114"/>
      <c r="L1602" s="114"/>
      <c r="M1602" s="114"/>
    </row>
    <row r="1603" spans="10:13" x14ac:dyDescent="0.25">
      <c r="J1603" s="114"/>
      <c r="K1603" s="114"/>
      <c r="L1603" s="114"/>
      <c r="M1603" s="114"/>
    </row>
    <row r="1604" spans="10:13" x14ac:dyDescent="0.25">
      <c r="J1604" s="114"/>
      <c r="K1604" s="114"/>
      <c r="L1604" s="114"/>
      <c r="M1604" s="114"/>
    </row>
    <row r="1605" spans="10:13" x14ac:dyDescent="0.25">
      <c r="J1605" s="114"/>
      <c r="K1605" s="114"/>
      <c r="L1605" s="114"/>
      <c r="M1605" s="114"/>
    </row>
    <row r="1606" spans="10:13" x14ac:dyDescent="0.25">
      <c r="J1606" s="114"/>
      <c r="K1606" s="114"/>
      <c r="L1606" s="114"/>
      <c r="M1606" s="114"/>
    </row>
    <row r="1607" spans="10:13" x14ac:dyDescent="0.25">
      <c r="J1607" s="114"/>
      <c r="K1607" s="114"/>
      <c r="L1607" s="114"/>
      <c r="M1607" s="114"/>
    </row>
    <row r="1608" spans="10:13" x14ac:dyDescent="0.25">
      <c r="J1608" s="114"/>
      <c r="K1608" s="114"/>
      <c r="L1608" s="114"/>
      <c r="M1608" s="114"/>
    </row>
    <row r="1609" spans="10:13" x14ac:dyDescent="0.25">
      <c r="J1609" s="114"/>
      <c r="K1609" s="114"/>
      <c r="L1609" s="114"/>
      <c r="M1609" s="114"/>
    </row>
    <row r="1610" spans="10:13" x14ac:dyDescent="0.25">
      <c r="J1610" s="114"/>
      <c r="K1610" s="114"/>
      <c r="L1610" s="114"/>
      <c r="M1610" s="114"/>
    </row>
    <row r="1611" spans="10:13" x14ac:dyDescent="0.25">
      <c r="J1611" s="114"/>
      <c r="K1611" s="114"/>
      <c r="L1611" s="114"/>
      <c r="M1611" s="114"/>
    </row>
    <row r="1612" spans="10:13" x14ac:dyDescent="0.25">
      <c r="J1612" s="114"/>
      <c r="K1612" s="114"/>
      <c r="L1612" s="114"/>
      <c r="M1612" s="114"/>
    </row>
    <row r="1613" spans="10:13" x14ac:dyDescent="0.25">
      <c r="J1613" s="114"/>
      <c r="K1613" s="114"/>
      <c r="L1613" s="114"/>
      <c r="M1613" s="114"/>
    </row>
    <row r="1614" spans="10:13" x14ac:dyDescent="0.25">
      <c r="J1614" s="114"/>
      <c r="K1614" s="114"/>
      <c r="L1614" s="114"/>
      <c r="M1614" s="114"/>
    </row>
    <row r="1615" spans="10:13" x14ac:dyDescent="0.25">
      <c r="J1615" s="114"/>
      <c r="K1615" s="114"/>
      <c r="L1615" s="114"/>
      <c r="M1615" s="114"/>
    </row>
    <row r="1616" spans="10:13" x14ac:dyDescent="0.25">
      <c r="J1616" s="114"/>
      <c r="K1616" s="114"/>
      <c r="L1616" s="114"/>
      <c r="M1616" s="114"/>
    </row>
    <row r="1617" spans="10:13" x14ac:dyDescent="0.25">
      <c r="J1617" s="114"/>
      <c r="K1617" s="114"/>
      <c r="L1617" s="114"/>
      <c r="M1617" s="114"/>
    </row>
    <row r="1618" spans="10:13" x14ac:dyDescent="0.25">
      <c r="J1618" s="114"/>
      <c r="K1618" s="114"/>
      <c r="L1618" s="114"/>
      <c r="M1618" s="114"/>
    </row>
    <row r="1619" spans="10:13" x14ac:dyDescent="0.25">
      <c r="J1619" s="114"/>
      <c r="K1619" s="114"/>
      <c r="L1619" s="114"/>
      <c r="M1619" s="114"/>
    </row>
    <row r="1620" spans="10:13" x14ac:dyDescent="0.25">
      <c r="J1620" s="114"/>
      <c r="K1620" s="114"/>
      <c r="L1620" s="114"/>
      <c r="M1620" s="114"/>
    </row>
    <row r="1621" spans="10:13" x14ac:dyDescent="0.25">
      <c r="J1621" s="114"/>
      <c r="K1621" s="114"/>
      <c r="L1621" s="114"/>
      <c r="M1621" s="114"/>
    </row>
    <row r="1622" spans="10:13" x14ac:dyDescent="0.25">
      <c r="J1622" s="114"/>
      <c r="K1622" s="114"/>
      <c r="L1622" s="114"/>
      <c r="M1622" s="114"/>
    </row>
    <row r="1623" spans="10:13" x14ac:dyDescent="0.25">
      <c r="J1623" s="114"/>
      <c r="K1623" s="114"/>
      <c r="L1623" s="114"/>
      <c r="M1623" s="114"/>
    </row>
    <row r="1624" spans="10:13" x14ac:dyDescent="0.25">
      <c r="J1624" s="114"/>
      <c r="K1624" s="114"/>
      <c r="L1624" s="114"/>
      <c r="M1624" s="114"/>
    </row>
    <row r="1625" spans="10:13" x14ac:dyDescent="0.25">
      <c r="J1625" s="114"/>
      <c r="K1625" s="114"/>
      <c r="L1625" s="114"/>
      <c r="M1625" s="114"/>
    </row>
    <row r="1626" spans="10:13" x14ac:dyDescent="0.25">
      <c r="J1626" s="114"/>
      <c r="K1626" s="114"/>
      <c r="L1626" s="114"/>
      <c r="M1626" s="114"/>
    </row>
    <row r="1627" spans="10:13" x14ac:dyDescent="0.25">
      <c r="J1627" s="114"/>
      <c r="K1627" s="114"/>
      <c r="L1627" s="114"/>
      <c r="M1627" s="114"/>
    </row>
    <row r="1628" spans="10:13" x14ac:dyDescent="0.25">
      <c r="J1628" s="114"/>
      <c r="K1628" s="114"/>
      <c r="L1628" s="114"/>
      <c r="M1628" s="114"/>
    </row>
    <row r="1629" spans="10:13" x14ac:dyDescent="0.25">
      <c r="J1629" s="114"/>
      <c r="K1629" s="114"/>
      <c r="L1629" s="114"/>
      <c r="M1629" s="114"/>
    </row>
    <row r="1630" spans="10:13" x14ac:dyDescent="0.25">
      <c r="J1630" s="114"/>
      <c r="K1630" s="114"/>
      <c r="L1630" s="114"/>
      <c r="M1630" s="114"/>
    </row>
    <row r="1631" spans="10:13" x14ac:dyDescent="0.25">
      <c r="J1631" s="114"/>
      <c r="K1631" s="114"/>
      <c r="L1631" s="114"/>
      <c r="M1631" s="114"/>
    </row>
    <row r="1632" spans="10:13" x14ac:dyDescent="0.25">
      <c r="J1632" s="114"/>
      <c r="K1632" s="114"/>
      <c r="L1632" s="114"/>
      <c r="M1632" s="114"/>
    </row>
    <row r="1633" spans="10:13" x14ac:dyDescent="0.25">
      <c r="J1633" s="114"/>
      <c r="K1633" s="114"/>
      <c r="L1633" s="114"/>
      <c r="M1633" s="114"/>
    </row>
    <row r="1634" spans="10:13" x14ac:dyDescent="0.25">
      <c r="J1634" s="114"/>
      <c r="K1634" s="114"/>
      <c r="L1634" s="114"/>
      <c r="M1634" s="114"/>
    </row>
    <row r="1635" spans="10:13" x14ac:dyDescent="0.25">
      <c r="J1635" s="114"/>
      <c r="K1635" s="114"/>
      <c r="L1635" s="114"/>
      <c r="M1635" s="114"/>
    </row>
    <row r="1636" spans="10:13" x14ac:dyDescent="0.25">
      <c r="J1636" s="114"/>
      <c r="K1636" s="114"/>
      <c r="L1636" s="114"/>
      <c r="M1636" s="114"/>
    </row>
    <row r="1637" spans="10:13" x14ac:dyDescent="0.25">
      <c r="J1637" s="114"/>
      <c r="K1637" s="114"/>
      <c r="L1637" s="114"/>
      <c r="M1637" s="114"/>
    </row>
    <row r="1638" spans="10:13" x14ac:dyDescent="0.25">
      <c r="J1638" s="114"/>
      <c r="K1638" s="114"/>
      <c r="L1638" s="114"/>
      <c r="M1638" s="114"/>
    </row>
    <row r="1639" spans="10:13" x14ac:dyDescent="0.25">
      <c r="J1639" s="114"/>
      <c r="K1639" s="114"/>
      <c r="L1639" s="114"/>
      <c r="M1639" s="114"/>
    </row>
    <row r="1640" spans="10:13" x14ac:dyDescent="0.25">
      <c r="J1640" s="114"/>
      <c r="K1640" s="114"/>
      <c r="L1640" s="114"/>
      <c r="M1640" s="114"/>
    </row>
    <row r="1641" spans="10:13" x14ac:dyDescent="0.25">
      <c r="J1641" s="114"/>
      <c r="K1641" s="114"/>
      <c r="L1641" s="114"/>
      <c r="M1641" s="114"/>
    </row>
    <row r="1642" spans="10:13" x14ac:dyDescent="0.25">
      <c r="J1642" s="114"/>
      <c r="K1642" s="114"/>
      <c r="L1642" s="114"/>
      <c r="M1642" s="114"/>
    </row>
    <row r="1643" spans="10:13" x14ac:dyDescent="0.25">
      <c r="J1643" s="114"/>
      <c r="K1643" s="114"/>
      <c r="L1643" s="114"/>
      <c r="M1643" s="114"/>
    </row>
    <row r="1644" spans="10:13" x14ac:dyDescent="0.25">
      <c r="J1644" s="114"/>
      <c r="K1644" s="114"/>
      <c r="L1644" s="114"/>
      <c r="M1644" s="114"/>
    </row>
    <row r="1645" spans="10:13" x14ac:dyDescent="0.25">
      <c r="J1645" s="114"/>
      <c r="K1645" s="114"/>
      <c r="L1645" s="114"/>
      <c r="M1645" s="114"/>
    </row>
    <row r="1646" spans="10:13" x14ac:dyDescent="0.25">
      <c r="J1646" s="114"/>
      <c r="K1646" s="114"/>
      <c r="L1646" s="114"/>
      <c r="M1646" s="114"/>
    </row>
    <row r="1647" spans="10:13" x14ac:dyDescent="0.25">
      <c r="J1647" s="114"/>
      <c r="K1647" s="114"/>
      <c r="L1647" s="114"/>
      <c r="M1647" s="114"/>
    </row>
    <row r="1648" spans="10:13" x14ac:dyDescent="0.25">
      <c r="J1648" s="114"/>
      <c r="K1648" s="114"/>
      <c r="L1648" s="114"/>
      <c r="M1648" s="114"/>
    </row>
    <row r="1649" spans="10:13" x14ac:dyDescent="0.25">
      <c r="J1649" s="114"/>
      <c r="K1649" s="114"/>
      <c r="L1649" s="114"/>
      <c r="M1649" s="114"/>
    </row>
    <row r="1650" spans="10:13" x14ac:dyDescent="0.25">
      <c r="J1650" s="114"/>
      <c r="K1650" s="114"/>
      <c r="L1650" s="114"/>
      <c r="M1650" s="114"/>
    </row>
    <row r="1651" spans="10:13" x14ac:dyDescent="0.25">
      <c r="J1651" s="114"/>
      <c r="K1651" s="114"/>
      <c r="L1651" s="114"/>
      <c r="M1651" s="114"/>
    </row>
    <row r="1652" spans="10:13" x14ac:dyDescent="0.25">
      <c r="J1652" s="114"/>
      <c r="K1652" s="114"/>
      <c r="L1652" s="114"/>
      <c r="M1652" s="114"/>
    </row>
    <row r="1653" spans="10:13" x14ac:dyDescent="0.25">
      <c r="J1653" s="114"/>
      <c r="K1653" s="114"/>
      <c r="L1653" s="114"/>
      <c r="M1653" s="114"/>
    </row>
    <row r="1654" spans="10:13" x14ac:dyDescent="0.25">
      <c r="J1654" s="114"/>
      <c r="K1654" s="114"/>
      <c r="L1654" s="114"/>
      <c r="M1654" s="114"/>
    </row>
    <row r="1655" spans="10:13" x14ac:dyDescent="0.25">
      <c r="J1655" s="114"/>
      <c r="K1655" s="114"/>
      <c r="L1655" s="114"/>
      <c r="M1655" s="114"/>
    </row>
    <row r="1656" spans="10:13" x14ac:dyDescent="0.25">
      <c r="J1656" s="114"/>
      <c r="K1656" s="114"/>
      <c r="L1656" s="114"/>
      <c r="M1656" s="114"/>
    </row>
    <row r="1657" spans="10:13" x14ac:dyDescent="0.25">
      <c r="J1657" s="114"/>
      <c r="K1657" s="114"/>
      <c r="L1657" s="114"/>
      <c r="M1657" s="114"/>
    </row>
    <row r="1658" spans="10:13" x14ac:dyDescent="0.25">
      <c r="J1658" s="114"/>
      <c r="K1658" s="114"/>
      <c r="L1658" s="114"/>
      <c r="M1658" s="114"/>
    </row>
    <row r="1659" spans="10:13" x14ac:dyDescent="0.25">
      <c r="J1659" s="114"/>
      <c r="K1659" s="114"/>
      <c r="L1659" s="114"/>
      <c r="M1659" s="114"/>
    </row>
    <row r="1660" spans="10:13" x14ac:dyDescent="0.25">
      <c r="J1660" s="114"/>
      <c r="K1660" s="114"/>
      <c r="L1660" s="114"/>
      <c r="M1660" s="114"/>
    </row>
    <row r="1661" spans="10:13" x14ac:dyDescent="0.25">
      <c r="J1661" s="114"/>
      <c r="K1661" s="114"/>
      <c r="L1661" s="114"/>
      <c r="M1661" s="114"/>
    </row>
    <row r="1662" spans="10:13" x14ac:dyDescent="0.25">
      <c r="J1662" s="114"/>
      <c r="K1662" s="114"/>
      <c r="L1662" s="114"/>
      <c r="M1662" s="114"/>
    </row>
    <row r="1663" spans="10:13" x14ac:dyDescent="0.25">
      <c r="J1663" s="114"/>
      <c r="K1663" s="114"/>
      <c r="L1663" s="114"/>
      <c r="M1663" s="114"/>
    </row>
    <row r="1664" spans="10:13" x14ac:dyDescent="0.25">
      <c r="J1664" s="114"/>
      <c r="K1664" s="114"/>
      <c r="L1664" s="114"/>
      <c r="M1664" s="114"/>
    </row>
    <row r="1665" spans="10:13" x14ac:dyDescent="0.25">
      <c r="J1665" s="114"/>
      <c r="K1665" s="114"/>
      <c r="L1665" s="114"/>
      <c r="M1665" s="114"/>
    </row>
    <row r="1666" spans="10:13" x14ac:dyDescent="0.25">
      <c r="J1666" s="114"/>
      <c r="K1666" s="114"/>
      <c r="L1666" s="114"/>
      <c r="M1666" s="114"/>
    </row>
    <row r="1667" spans="10:13" x14ac:dyDescent="0.25">
      <c r="J1667" s="114"/>
      <c r="K1667" s="114"/>
      <c r="L1667" s="114"/>
      <c r="M1667" s="114"/>
    </row>
    <row r="1668" spans="10:13" x14ac:dyDescent="0.25">
      <c r="J1668" s="114"/>
      <c r="K1668" s="114"/>
      <c r="L1668" s="114"/>
      <c r="M1668" s="114"/>
    </row>
    <row r="1669" spans="10:13" x14ac:dyDescent="0.25">
      <c r="J1669" s="114"/>
      <c r="K1669" s="114"/>
      <c r="L1669" s="114"/>
      <c r="M1669" s="114"/>
    </row>
    <row r="1670" spans="10:13" x14ac:dyDescent="0.25">
      <c r="J1670" s="114"/>
      <c r="K1670" s="114"/>
      <c r="L1670" s="114"/>
      <c r="M1670" s="114"/>
    </row>
    <row r="1671" spans="10:13" x14ac:dyDescent="0.25">
      <c r="J1671" s="114"/>
      <c r="K1671" s="114"/>
      <c r="L1671" s="114"/>
      <c r="M1671" s="114"/>
    </row>
    <row r="1672" spans="10:13" x14ac:dyDescent="0.25">
      <c r="J1672" s="114"/>
      <c r="K1672" s="114"/>
      <c r="L1672" s="114"/>
      <c r="M1672" s="114"/>
    </row>
    <row r="1673" spans="10:13" x14ac:dyDescent="0.25">
      <c r="J1673" s="114"/>
      <c r="K1673" s="114"/>
      <c r="L1673" s="114"/>
      <c r="M1673" s="114"/>
    </row>
    <row r="1674" spans="10:13" x14ac:dyDescent="0.25">
      <c r="J1674" s="114"/>
      <c r="K1674" s="114"/>
      <c r="L1674" s="114"/>
      <c r="M1674" s="114"/>
    </row>
    <row r="1675" spans="10:13" x14ac:dyDescent="0.25">
      <c r="J1675" s="114"/>
      <c r="K1675" s="114"/>
      <c r="L1675" s="114"/>
      <c r="M1675" s="114"/>
    </row>
    <row r="1676" spans="10:13" x14ac:dyDescent="0.25">
      <c r="J1676" s="114"/>
      <c r="K1676" s="114"/>
      <c r="L1676" s="114"/>
      <c r="M1676" s="114"/>
    </row>
    <row r="1677" spans="10:13" x14ac:dyDescent="0.25">
      <c r="J1677" s="114"/>
      <c r="K1677" s="114"/>
      <c r="L1677" s="114"/>
      <c r="M1677" s="114"/>
    </row>
    <row r="1678" spans="10:13" x14ac:dyDescent="0.25">
      <c r="J1678" s="114"/>
      <c r="K1678" s="114"/>
      <c r="L1678" s="114"/>
      <c r="M1678" s="114"/>
    </row>
    <row r="1679" spans="10:13" x14ac:dyDescent="0.25">
      <c r="J1679" s="114"/>
      <c r="K1679" s="114"/>
      <c r="L1679" s="114"/>
      <c r="M1679" s="114"/>
    </row>
    <row r="1680" spans="10:13" x14ac:dyDescent="0.25">
      <c r="J1680" s="114"/>
      <c r="K1680" s="114"/>
      <c r="L1680" s="114"/>
      <c r="M1680" s="114"/>
    </row>
    <row r="1681" spans="10:13" x14ac:dyDescent="0.25">
      <c r="J1681" s="114"/>
      <c r="K1681" s="114"/>
      <c r="L1681" s="114"/>
      <c r="M1681" s="114"/>
    </row>
    <row r="1682" spans="10:13" x14ac:dyDescent="0.25">
      <c r="J1682" s="114"/>
      <c r="K1682" s="114"/>
      <c r="L1682" s="114"/>
      <c r="M1682" s="114"/>
    </row>
    <row r="1683" spans="10:13" x14ac:dyDescent="0.25">
      <c r="J1683" s="114"/>
      <c r="K1683" s="114"/>
      <c r="L1683" s="114"/>
      <c r="M1683" s="114"/>
    </row>
    <row r="1684" spans="10:13" x14ac:dyDescent="0.25">
      <c r="J1684" s="114"/>
      <c r="K1684" s="114"/>
      <c r="L1684" s="114"/>
      <c r="M1684" s="114"/>
    </row>
    <row r="1685" spans="10:13" x14ac:dyDescent="0.25">
      <c r="J1685" s="114"/>
      <c r="K1685" s="114"/>
      <c r="L1685" s="114"/>
      <c r="M1685" s="114"/>
    </row>
    <row r="1686" spans="10:13" x14ac:dyDescent="0.25">
      <c r="J1686" s="114"/>
      <c r="K1686" s="114"/>
      <c r="L1686" s="114"/>
      <c r="M1686" s="114"/>
    </row>
    <row r="1687" spans="10:13" x14ac:dyDescent="0.25">
      <c r="J1687" s="114"/>
      <c r="K1687" s="114"/>
      <c r="L1687" s="114"/>
      <c r="M1687" s="114"/>
    </row>
    <row r="1688" spans="10:13" x14ac:dyDescent="0.25">
      <c r="J1688" s="114"/>
      <c r="K1688" s="114"/>
      <c r="L1688" s="114"/>
      <c r="M1688" s="114"/>
    </row>
    <row r="1689" spans="10:13" x14ac:dyDescent="0.25">
      <c r="J1689" s="114"/>
      <c r="K1689" s="114"/>
      <c r="L1689" s="114"/>
      <c r="M1689" s="114"/>
    </row>
    <row r="1690" spans="10:13" x14ac:dyDescent="0.25">
      <c r="J1690" s="114"/>
      <c r="K1690" s="114"/>
      <c r="L1690" s="114"/>
      <c r="M1690" s="114"/>
    </row>
    <row r="1691" spans="10:13" x14ac:dyDescent="0.25">
      <c r="J1691" s="114"/>
      <c r="K1691" s="114"/>
      <c r="L1691" s="114"/>
      <c r="M1691" s="114"/>
    </row>
    <row r="1692" spans="10:13" x14ac:dyDescent="0.25">
      <c r="J1692" s="114"/>
      <c r="K1692" s="114"/>
      <c r="L1692" s="114"/>
      <c r="M1692" s="114"/>
    </row>
    <row r="1693" spans="10:13" x14ac:dyDescent="0.25">
      <c r="J1693" s="114"/>
      <c r="K1693" s="114"/>
      <c r="L1693" s="114"/>
      <c r="M1693" s="114"/>
    </row>
    <row r="1694" spans="10:13" x14ac:dyDescent="0.25">
      <c r="J1694" s="114"/>
      <c r="K1694" s="114"/>
      <c r="L1694" s="114"/>
      <c r="M1694" s="114"/>
    </row>
    <row r="1695" spans="10:13" x14ac:dyDescent="0.25">
      <c r="J1695" s="114"/>
      <c r="K1695" s="114"/>
      <c r="L1695" s="114"/>
      <c r="M1695" s="114"/>
    </row>
    <row r="1696" spans="10:13" x14ac:dyDescent="0.25">
      <c r="J1696" s="114"/>
      <c r="K1696" s="114"/>
      <c r="L1696" s="114"/>
      <c r="M1696" s="114"/>
    </row>
    <row r="1697" spans="10:13" x14ac:dyDescent="0.25">
      <c r="J1697" s="114"/>
      <c r="K1697" s="114"/>
      <c r="L1697" s="114"/>
      <c r="M1697" s="114"/>
    </row>
    <row r="1698" spans="10:13" x14ac:dyDescent="0.25">
      <c r="J1698" s="114"/>
      <c r="K1698" s="114"/>
      <c r="L1698" s="114"/>
      <c r="M1698" s="114"/>
    </row>
    <row r="1699" spans="10:13" x14ac:dyDescent="0.25">
      <c r="J1699" s="114"/>
      <c r="K1699" s="114"/>
      <c r="L1699" s="114"/>
      <c r="M1699" s="114"/>
    </row>
    <row r="1700" spans="10:13" x14ac:dyDescent="0.25">
      <c r="J1700" s="114"/>
      <c r="K1700" s="114"/>
      <c r="L1700" s="114"/>
      <c r="M1700" s="114"/>
    </row>
    <row r="1701" spans="10:13" x14ac:dyDescent="0.25">
      <c r="J1701" s="114"/>
      <c r="K1701" s="114"/>
      <c r="L1701" s="114"/>
      <c r="M1701" s="114"/>
    </row>
    <row r="1702" spans="10:13" x14ac:dyDescent="0.25">
      <c r="J1702" s="114"/>
      <c r="K1702" s="114"/>
      <c r="L1702" s="114"/>
      <c r="M1702" s="114"/>
    </row>
    <row r="1703" spans="10:13" x14ac:dyDescent="0.25">
      <c r="J1703" s="114"/>
      <c r="K1703" s="114"/>
      <c r="L1703" s="114"/>
      <c r="M1703" s="114"/>
    </row>
    <row r="1704" spans="10:13" x14ac:dyDescent="0.25">
      <c r="J1704" s="114"/>
      <c r="K1704" s="114"/>
      <c r="L1704" s="114"/>
      <c r="M1704" s="114"/>
    </row>
    <row r="1705" spans="10:13" x14ac:dyDescent="0.25">
      <c r="J1705" s="114"/>
      <c r="K1705" s="114"/>
      <c r="L1705" s="114"/>
      <c r="M1705" s="114"/>
    </row>
    <row r="1706" spans="10:13" x14ac:dyDescent="0.25">
      <c r="J1706" s="114"/>
      <c r="K1706" s="114"/>
      <c r="L1706" s="114"/>
      <c r="M1706" s="114"/>
    </row>
    <row r="1707" spans="10:13" x14ac:dyDescent="0.25">
      <c r="J1707" s="114"/>
      <c r="K1707" s="114"/>
      <c r="L1707" s="114"/>
      <c r="M1707" s="114"/>
    </row>
    <row r="1708" spans="10:13" x14ac:dyDescent="0.25">
      <c r="J1708" s="114"/>
      <c r="K1708" s="114"/>
      <c r="L1708" s="114"/>
      <c r="M1708" s="114"/>
    </row>
    <row r="1709" spans="10:13" x14ac:dyDescent="0.25">
      <c r="J1709" s="114"/>
      <c r="K1709" s="114"/>
      <c r="L1709" s="114"/>
      <c r="M1709" s="114"/>
    </row>
    <row r="1710" spans="10:13" x14ac:dyDescent="0.25">
      <c r="J1710" s="114"/>
      <c r="K1710" s="114"/>
      <c r="L1710" s="114"/>
      <c r="M1710" s="114"/>
    </row>
    <row r="1711" spans="10:13" x14ac:dyDescent="0.25">
      <c r="J1711" s="114"/>
      <c r="K1711" s="114"/>
      <c r="L1711" s="114"/>
      <c r="M1711" s="114"/>
    </row>
    <row r="1712" spans="10:13" x14ac:dyDescent="0.25">
      <c r="J1712" s="114"/>
      <c r="K1712" s="114"/>
      <c r="L1712" s="114"/>
      <c r="M1712" s="114"/>
    </row>
    <row r="1713" spans="10:13" x14ac:dyDescent="0.25">
      <c r="J1713" s="114"/>
      <c r="K1713" s="114"/>
      <c r="L1713" s="114"/>
      <c r="M1713" s="114"/>
    </row>
    <row r="1714" spans="10:13" x14ac:dyDescent="0.25">
      <c r="J1714" s="114"/>
      <c r="K1714" s="114"/>
      <c r="L1714" s="114"/>
      <c r="M1714" s="114"/>
    </row>
    <row r="1715" spans="10:13" x14ac:dyDescent="0.25">
      <c r="J1715" s="114"/>
      <c r="K1715" s="114"/>
      <c r="L1715" s="114"/>
      <c r="M1715" s="114"/>
    </row>
    <row r="1716" spans="10:13" x14ac:dyDescent="0.25">
      <c r="J1716" s="114"/>
      <c r="K1716" s="114"/>
      <c r="L1716" s="114"/>
      <c r="M1716" s="114"/>
    </row>
    <row r="1717" spans="10:13" x14ac:dyDescent="0.25">
      <c r="J1717" s="114"/>
      <c r="K1717" s="114"/>
      <c r="L1717" s="114"/>
      <c r="M1717" s="114"/>
    </row>
    <row r="1718" spans="10:13" x14ac:dyDescent="0.25">
      <c r="J1718" s="114"/>
      <c r="K1718" s="114"/>
      <c r="L1718" s="114"/>
      <c r="M1718" s="114"/>
    </row>
    <row r="1719" spans="10:13" x14ac:dyDescent="0.25">
      <c r="J1719" s="114"/>
      <c r="K1719" s="114"/>
      <c r="L1719" s="114"/>
      <c r="M1719" s="114"/>
    </row>
    <row r="1720" spans="10:13" x14ac:dyDescent="0.25">
      <c r="J1720" s="114"/>
      <c r="K1720" s="114"/>
      <c r="L1720" s="114"/>
      <c r="M1720" s="114"/>
    </row>
    <row r="1721" spans="10:13" x14ac:dyDescent="0.25">
      <c r="J1721" s="114"/>
      <c r="K1721" s="114"/>
      <c r="L1721" s="114"/>
      <c r="M1721" s="114"/>
    </row>
    <row r="1722" spans="10:13" x14ac:dyDescent="0.25">
      <c r="J1722" s="114"/>
      <c r="K1722" s="114"/>
      <c r="L1722" s="114"/>
      <c r="M1722" s="114"/>
    </row>
    <row r="1723" spans="10:13" x14ac:dyDescent="0.25">
      <c r="J1723" s="114"/>
      <c r="K1723" s="114"/>
      <c r="L1723" s="114"/>
      <c r="M1723" s="114"/>
    </row>
    <row r="1724" spans="10:13" x14ac:dyDescent="0.25">
      <c r="J1724" s="114"/>
      <c r="K1724" s="114"/>
      <c r="L1724" s="114"/>
      <c r="M1724" s="114"/>
    </row>
    <row r="1725" spans="10:13" x14ac:dyDescent="0.25">
      <c r="J1725" s="114"/>
      <c r="K1725" s="114"/>
      <c r="L1725" s="114"/>
      <c r="M1725" s="114"/>
    </row>
    <row r="1726" spans="10:13" x14ac:dyDescent="0.25">
      <c r="J1726" s="114"/>
      <c r="K1726" s="114"/>
      <c r="L1726" s="114"/>
      <c r="M1726" s="114"/>
    </row>
    <row r="1727" spans="10:13" x14ac:dyDescent="0.25">
      <c r="J1727" s="114"/>
      <c r="K1727" s="114"/>
      <c r="L1727" s="114"/>
      <c r="M1727" s="114"/>
    </row>
    <row r="1728" spans="10:13" x14ac:dyDescent="0.25">
      <c r="J1728" s="114"/>
      <c r="K1728" s="114"/>
      <c r="L1728" s="114"/>
      <c r="M1728" s="114"/>
    </row>
    <row r="1729" spans="10:13" x14ac:dyDescent="0.25">
      <c r="J1729" s="114"/>
      <c r="K1729" s="114"/>
      <c r="L1729" s="114"/>
      <c r="M1729" s="114"/>
    </row>
    <row r="1730" spans="10:13" x14ac:dyDescent="0.25">
      <c r="J1730" s="114"/>
      <c r="K1730" s="114"/>
      <c r="L1730" s="114"/>
      <c r="M1730" s="114"/>
    </row>
    <row r="1731" spans="10:13" x14ac:dyDescent="0.25">
      <c r="J1731" s="114"/>
      <c r="K1731" s="114"/>
      <c r="L1731" s="114"/>
      <c r="M1731" s="114"/>
    </row>
    <row r="1732" spans="10:13" x14ac:dyDescent="0.25">
      <c r="J1732" s="114"/>
      <c r="K1732" s="114"/>
      <c r="L1732" s="114"/>
      <c r="M1732" s="114"/>
    </row>
    <row r="1733" spans="10:13" x14ac:dyDescent="0.25">
      <c r="J1733" s="114"/>
      <c r="K1733" s="114"/>
      <c r="L1733" s="114"/>
      <c r="M1733" s="114"/>
    </row>
    <row r="1734" spans="10:13" x14ac:dyDescent="0.25">
      <c r="J1734" s="114"/>
      <c r="K1734" s="114"/>
      <c r="L1734" s="114"/>
      <c r="M1734" s="114"/>
    </row>
    <row r="1735" spans="10:13" x14ac:dyDescent="0.25">
      <c r="J1735" s="114"/>
      <c r="K1735" s="114"/>
      <c r="L1735" s="114"/>
      <c r="M1735" s="114"/>
    </row>
    <row r="1736" spans="10:13" x14ac:dyDescent="0.25">
      <c r="J1736" s="114"/>
      <c r="K1736" s="114"/>
      <c r="L1736" s="114"/>
      <c r="M1736" s="114"/>
    </row>
    <row r="1737" spans="10:13" x14ac:dyDescent="0.25">
      <c r="J1737" s="114"/>
      <c r="K1737" s="114"/>
      <c r="L1737" s="114"/>
      <c r="M1737" s="114"/>
    </row>
    <row r="1738" spans="10:13" x14ac:dyDescent="0.25">
      <c r="J1738" s="114"/>
      <c r="K1738" s="114"/>
      <c r="L1738" s="114"/>
      <c r="M1738" s="114"/>
    </row>
    <row r="1739" spans="10:13" x14ac:dyDescent="0.25">
      <c r="J1739" s="114"/>
      <c r="K1739" s="114"/>
      <c r="L1739" s="114"/>
      <c r="M1739" s="114"/>
    </row>
    <row r="1740" spans="10:13" x14ac:dyDescent="0.25">
      <c r="J1740" s="114"/>
      <c r="K1740" s="114"/>
      <c r="L1740" s="114"/>
      <c r="M1740" s="114"/>
    </row>
    <row r="1741" spans="10:13" x14ac:dyDescent="0.25">
      <c r="J1741" s="114"/>
      <c r="K1741" s="114"/>
      <c r="L1741" s="114"/>
      <c r="M1741" s="114"/>
    </row>
    <row r="1742" spans="10:13" x14ac:dyDescent="0.25">
      <c r="J1742" s="114"/>
      <c r="K1742" s="114"/>
      <c r="L1742" s="114"/>
      <c r="M1742" s="114"/>
    </row>
    <row r="1743" spans="10:13" x14ac:dyDescent="0.25">
      <c r="J1743" s="114"/>
      <c r="K1743" s="114"/>
      <c r="L1743" s="114"/>
      <c r="M1743" s="114"/>
    </row>
    <row r="1744" spans="10:13" x14ac:dyDescent="0.25">
      <c r="J1744" s="114"/>
      <c r="K1744" s="114"/>
      <c r="L1744" s="114"/>
      <c r="M1744" s="114"/>
    </row>
    <row r="1745" spans="10:13" x14ac:dyDescent="0.25">
      <c r="J1745" s="114"/>
      <c r="K1745" s="114"/>
      <c r="L1745" s="114"/>
      <c r="M1745" s="114"/>
    </row>
    <row r="1746" spans="10:13" x14ac:dyDescent="0.25">
      <c r="J1746" s="114"/>
      <c r="K1746" s="114"/>
      <c r="L1746" s="114"/>
      <c r="M1746" s="114"/>
    </row>
    <row r="1747" spans="10:13" x14ac:dyDescent="0.25">
      <c r="J1747" s="114"/>
      <c r="K1747" s="114"/>
      <c r="L1747" s="114"/>
      <c r="M1747" s="114"/>
    </row>
    <row r="1748" spans="10:13" x14ac:dyDescent="0.25">
      <c r="J1748" s="114"/>
      <c r="K1748" s="114"/>
      <c r="L1748" s="114"/>
      <c r="M1748" s="114"/>
    </row>
    <row r="1749" spans="10:13" x14ac:dyDescent="0.25">
      <c r="J1749" s="114"/>
      <c r="K1749" s="114"/>
      <c r="L1749" s="114"/>
      <c r="M1749" s="114"/>
    </row>
    <row r="1750" spans="10:13" x14ac:dyDescent="0.25">
      <c r="J1750" s="114"/>
      <c r="K1750" s="114"/>
      <c r="L1750" s="114"/>
      <c r="M1750" s="114"/>
    </row>
    <row r="1751" spans="10:13" x14ac:dyDescent="0.25">
      <c r="J1751" s="114"/>
      <c r="K1751" s="114"/>
      <c r="L1751" s="114"/>
      <c r="M1751" s="114"/>
    </row>
    <row r="1752" spans="10:13" x14ac:dyDescent="0.25">
      <c r="J1752" s="114"/>
      <c r="K1752" s="114"/>
      <c r="L1752" s="114"/>
      <c r="M1752" s="114"/>
    </row>
    <row r="1753" spans="10:13" x14ac:dyDescent="0.25">
      <c r="J1753" s="114"/>
      <c r="K1753" s="114"/>
      <c r="L1753" s="114"/>
      <c r="M1753" s="114"/>
    </row>
    <row r="1754" spans="10:13" x14ac:dyDescent="0.25">
      <c r="J1754" s="114"/>
      <c r="K1754" s="114"/>
      <c r="L1754" s="114"/>
      <c r="M1754" s="114"/>
    </row>
    <row r="1755" spans="10:13" x14ac:dyDescent="0.25">
      <c r="J1755" s="114"/>
      <c r="K1755" s="114"/>
      <c r="L1755" s="114"/>
      <c r="M1755" s="114"/>
    </row>
    <row r="1756" spans="10:13" x14ac:dyDescent="0.25">
      <c r="J1756" s="114"/>
      <c r="K1756" s="114"/>
      <c r="L1756" s="114"/>
      <c r="M1756" s="114"/>
    </row>
    <row r="1757" spans="10:13" x14ac:dyDescent="0.25">
      <c r="J1757" s="114"/>
      <c r="K1757" s="114"/>
      <c r="L1757" s="114"/>
      <c r="M1757" s="114"/>
    </row>
    <row r="1758" spans="10:13" x14ac:dyDescent="0.25">
      <c r="J1758" s="114"/>
      <c r="K1758" s="114"/>
      <c r="L1758" s="114"/>
      <c r="M1758" s="114"/>
    </row>
    <row r="1759" spans="10:13" x14ac:dyDescent="0.25">
      <c r="J1759" s="114"/>
      <c r="K1759" s="114"/>
      <c r="L1759" s="114"/>
      <c r="M1759" s="114"/>
    </row>
    <row r="1760" spans="10:13" x14ac:dyDescent="0.25">
      <c r="J1760" s="114"/>
      <c r="K1760" s="114"/>
      <c r="L1760" s="114"/>
      <c r="M1760" s="114"/>
    </row>
    <row r="1761" spans="10:13" x14ac:dyDescent="0.25">
      <c r="J1761" s="114"/>
      <c r="K1761" s="114"/>
      <c r="L1761" s="114"/>
      <c r="M1761" s="114"/>
    </row>
    <row r="1762" spans="10:13" x14ac:dyDescent="0.25">
      <c r="J1762" s="114"/>
      <c r="K1762" s="114"/>
      <c r="L1762" s="114"/>
      <c r="M1762" s="114"/>
    </row>
    <row r="1763" spans="10:13" x14ac:dyDescent="0.25">
      <c r="J1763" s="114"/>
      <c r="K1763" s="114"/>
      <c r="L1763" s="114"/>
      <c r="M1763" s="114"/>
    </row>
    <row r="1764" spans="10:13" x14ac:dyDescent="0.25">
      <c r="J1764" s="114"/>
      <c r="K1764" s="114"/>
      <c r="L1764" s="114"/>
      <c r="M1764" s="114"/>
    </row>
    <row r="1765" spans="10:13" x14ac:dyDescent="0.25">
      <c r="J1765" s="114"/>
      <c r="K1765" s="114"/>
      <c r="L1765" s="114"/>
      <c r="M1765" s="114"/>
    </row>
    <row r="1766" spans="10:13" x14ac:dyDescent="0.25">
      <c r="J1766" s="114"/>
      <c r="K1766" s="114"/>
      <c r="L1766" s="114"/>
      <c r="M1766" s="114"/>
    </row>
    <row r="1767" spans="10:13" x14ac:dyDescent="0.25">
      <c r="J1767" s="114"/>
      <c r="K1767" s="114"/>
      <c r="L1767" s="114"/>
      <c r="M1767" s="114"/>
    </row>
    <row r="1768" spans="10:13" x14ac:dyDescent="0.25">
      <c r="J1768" s="114"/>
      <c r="K1768" s="114"/>
      <c r="L1768" s="114"/>
      <c r="M1768" s="114"/>
    </row>
    <row r="1769" spans="10:13" x14ac:dyDescent="0.25">
      <c r="J1769" s="114"/>
      <c r="K1769" s="114"/>
      <c r="L1769" s="114"/>
      <c r="M1769" s="114"/>
    </row>
    <row r="1770" spans="10:13" x14ac:dyDescent="0.25">
      <c r="J1770" s="114"/>
      <c r="K1770" s="114"/>
      <c r="L1770" s="114"/>
      <c r="M1770" s="114"/>
    </row>
    <row r="1771" spans="10:13" x14ac:dyDescent="0.25">
      <c r="J1771" s="114"/>
      <c r="K1771" s="114"/>
      <c r="L1771" s="114"/>
      <c r="M1771" s="114"/>
    </row>
    <row r="1772" spans="10:13" x14ac:dyDescent="0.25">
      <c r="J1772" s="114"/>
      <c r="K1772" s="114"/>
      <c r="L1772" s="114"/>
      <c r="M1772" s="114"/>
    </row>
    <row r="1773" spans="10:13" x14ac:dyDescent="0.25">
      <c r="J1773" s="114"/>
      <c r="K1773" s="114"/>
      <c r="L1773" s="114"/>
      <c r="M1773" s="114"/>
    </row>
    <row r="1774" spans="10:13" x14ac:dyDescent="0.25">
      <c r="J1774" s="114"/>
      <c r="K1774" s="114"/>
      <c r="L1774" s="114"/>
      <c r="M1774" s="114"/>
    </row>
    <row r="1775" spans="10:13" x14ac:dyDescent="0.25">
      <c r="J1775" s="114"/>
      <c r="K1775" s="114"/>
      <c r="L1775" s="114"/>
      <c r="M1775" s="114"/>
    </row>
    <row r="1776" spans="10:13" x14ac:dyDescent="0.25">
      <c r="J1776" s="114"/>
      <c r="K1776" s="114"/>
      <c r="L1776" s="114"/>
      <c r="M1776" s="114"/>
    </row>
    <row r="1777" spans="10:13" x14ac:dyDescent="0.25">
      <c r="J1777" s="114"/>
      <c r="K1777" s="114"/>
      <c r="L1777" s="114"/>
      <c r="M1777" s="114"/>
    </row>
    <row r="1778" spans="10:13" x14ac:dyDescent="0.25">
      <c r="J1778" s="114"/>
      <c r="K1778" s="114"/>
      <c r="L1778" s="114"/>
      <c r="M1778" s="114"/>
    </row>
    <row r="1779" spans="10:13" x14ac:dyDescent="0.25">
      <c r="J1779" s="114"/>
      <c r="K1779" s="114"/>
      <c r="L1779" s="114"/>
      <c r="M1779" s="114"/>
    </row>
    <row r="1780" spans="10:13" x14ac:dyDescent="0.25">
      <c r="J1780" s="114"/>
      <c r="K1780" s="114"/>
      <c r="L1780" s="114"/>
      <c r="M1780" s="114"/>
    </row>
    <row r="1781" spans="10:13" x14ac:dyDescent="0.25">
      <c r="J1781" s="114"/>
      <c r="K1781" s="114"/>
      <c r="L1781" s="114"/>
      <c r="M1781" s="114"/>
    </row>
    <row r="1782" spans="10:13" x14ac:dyDescent="0.25">
      <c r="J1782" s="114"/>
      <c r="K1782" s="114"/>
      <c r="L1782" s="114"/>
      <c r="M1782" s="114"/>
    </row>
    <row r="1783" spans="10:13" x14ac:dyDescent="0.25">
      <c r="J1783" s="114"/>
      <c r="K1783" s="114"/>
      <c r="L1783" s="114"/>
      <c r="M1783" s="114"/>
    </row>
    <row r="1784" spans="10:13" x14ac:dyDescent="0.25">
      <c r="J1784" s="114"/>
      <c r="K1784" s="114"/>
      <c r="L1784" s="114"/>
      <c r="M1784" s="114"/>
    </row>
    <row r="1785" spans="10:13" x14ac:dyDescent="0.25">
      <c r="J1785" s="114"/>
      <c r="K1785" s="114"/>
      <c r="L1785" s="114"/>
      <c r="M1785" s="114"/>
    </row>
    <row r="1786" spans="10:13" x14ac:dyDescent="0.25">
      <c r="J1786" s="114"/>
      <c r="K1786" s="114"/>
      <c r="L1786" s="114"/>
      <c r="M1786" s="114"/>
    </row>
    <row r="1787" spans="10:13" x14ac:dyDescent="0.25">
      <c r="J1787" s="114"/>
      <c r="K1787" s="114"/>
      <c r="L1787" s="114"/>
      <c r="M1787" s="114"/>
    </row>
    <row r="1788" spans="10:13" x14ac:dyDescent="0.25">
      <c r="J1788" s="114"/>
      <c r="K1788" s="114"/>
      <c r="L1788" s="114"/>
      <c r="M1788" s="114"/>
    </row>
    <row r="1789" spans="10:13" x14ac:dyDescent="0.25">
      <c r="J1789" s="114"/>
      <c r="K1789" s="114"/>
      <c r="L1789" s="114"/>
      <c r="M1789" s="114"/>
    </row>
    <row r="1790" spans="10:13" x14ac:dyDescent="0.25">
      <c r="J1790" s="114"/>
      <c r="K1790" s="114"/>
      <c r="L1790" s="114"/>
      <c r="M1790" s="114"/>
    </row>
    <row r="1791" spans="10:13" x14ac:dyDescent="0.25">
      <c r="J1791" s="114"/>
      <c r="K1791" s="114"/>
      <c r="L1791" s="114"/>
      <c r="M1791" s="114"/>
    </row>
    <row r="1792" spans="10:13" x14ac:dyDescent="0.25">
      <c r="J1792" s="114"/>
      <c r="K1792" s="114"/>
      <c r="L1792" s="114"/>
      <c r="M1792" s="114"/>
    </row>
    <row r="1793" spans="10:13" x14ac:dyDescent="0.25">
      <c r="J1793" s="114"/>
      <c r="K1793" s="114"/>
      <c r="L1793" s="114"/>
      <c r="M1793" s="114"/>
    </row>
    <row r="1794" spans="10:13" x14ac:dyDescent="0.25">
      <c r="J1794" s="114"/>
      <c r="K1794" s="114"/>
      <c r="L1794" s="114"/>
      <c r="M1794" s="114"/>
    </row>
    <row r="1795" spans="10:13" x14ac:dyDescent="0.25">
      <c r="J1795" s="114"/>
      <c r="K1795" s="114"/>
      <c r="L1795" s="114"/>
      <c r="M1795" s="114"/>
    </row>
    <row r="1796" spans="10:13" x14ac:dyDescent="0.25">
      <c r="J1796" s="114"/>
      <c r="K1796" s="114"/>
      <c r="L1796" s="114"/>
      <c r="M1796" s="114"/>
    </row>
    <row r="1797" spans="10:13" x14ac:dyDescent="0.25">
      <c r="J1797" s="114"/>
      <c r="K1797" s="114"/>
      <c r="L1797" s="114"/>
      <c r="M1797" s="114"/>
    </row>
    <row r="1798" spans="10:13" x14ac:dyDescent="0.25">
      <c r="J1798" s="114"/>
      <c r="K1798" s="114"/>
      <c r="L1798" s="114"/>
      <c r="M1798" s="114"/>
    </row>
    <row r="1799" spans="10:13" x14ac:dyDescent="0.25">
      <c r="J1799" s="114"/>
      <c r="K1799" s="114"/>
      <c r="L1799" s="114"/>
      <c r="M1799" s="114"/>
    </row>
    <row r="1800" spans="10:13" x14ac:dyDescent="0.25">
      <c r="J1800" s="114"/>
      <c r="K1800" s="114"/>
      <c r="L1800" s="114"/>
      <c r="M1800" s="114"/>
    </row>
    <row r="1801" spans="10:13" x14ac:dyDescent="0.25">
      <c r="J1801" s="114"/>
      <c r="K1801" s="114"/>
      <c r="L1801" s="114"/>
      <c r="M1801" s="114"/>
    </row>
    <row r="1802" spans="10:13" x14ac:dyDescent="0.25">
      <c r="J1802" s="114"/>
      <c r="K1802" s="114"/>
      <c r="L1802" s="114"/>
      <c r="M1802" s="114"/>
    </row>
    <row r="1803" spans="10:13" x14ac:dyDescent="0.25">
      <c r="J1803" s="114"/>
      <c r="K1803" s="114"/>
      <c r="L1803" s="114"/>
      <c r="M1803" s="114"/>
    </row>
    <row r="1804" spans="10:13" x14ac:dyDescent="0.25">
      <c r="J1804" s="114"/>
      <c r="K1804" s="114"/>
      <c r="L1804" s="114"/>
      <c r="M1804" s="114"/>
    </row>
    <row r="1805" spans="10:13" x14ac:dyDescent="0.25">
      <c r="J1805" s="114"/>
      <c r="K1805" s="114"/>
      <c r="L1805" s="114"/>
      <c r="M1805" s="114"/>
    </row>
    <row r="1806" spans="10:13" x14ac:dyDescent="0.25">
      <c r="J1806" s="114"/>
      <c r="K1806" s="114"/>
      <c r="L1806" s="114"/>
      <c r="M1806" s="114"/>
    </row>
    <row r="1807" spans="10:13" x14ac:dyDescent="0.25">
      <c r="J1807" s="114"/>
      <c r="K1807" s="114"/>
      <c r="L1807" s="114"/>
      <c r="M1807" s="114"/>
    </row>
    <row r="1808" spans="10:13" x14ac:dyDescent="0.25">
      <c r="J1808" s="114"/>
      <c r="K1808" s="114"/>
      <c r="L1808" s="114"/>
      <c r="M1808" s="114"/>
    </row>
    <row r="1809" spans="10:13" x14ac:dyDescent="0.25">
      <c r="J1809" s="114"/>
      <c r="K1809" s="114"/>
      <c r="L1809" s="114"/>
      <c r="M1809" s="114"/>
    </row>
    <row r="1810" spans="10:13" x14ac:dyDescent="0.25">
      <c r="J1810" s="114"/>
      <c r="K1810" s="114"/>
      <c r="L1810" s="114"/>
      <c r="M1810" s="114"/>
    </row>
    <row r="1811" spans="10:13" x14ac:dyDescent="0.25">
      <c r="J1811" s="114"/>
      <c r="K1811" s="114"/>
      <c r="L1811" s="114"/>
      <c r="M1811" s="114"/>
    </row>
    <row r="1812" spans="10:13" x14ac:dyDescent="0.25">
      <c r="J1812" s="114"/>
      <c r="K1812" s="114"/>
      <c r="L1812" s="114"/>
      <c r="M1812" s="114"/>
    </row>
    <row r="1813" spans="10:13" x14ac:dyDescent="0.25">
      <c r="J1813" s="114"/>
      <c r="K1813" s="114"/>
      <c r="L1813" s="114"/>
      <c r="M1813" s="114"/>
    </row>
    <row r="1814" spans="10:13" x14ac:dyDescent="0.25">
      <c r="J1814" s="114"/>
      <c r="K1814" s="114"/>
      <c r="L1814" s="114"/>
      <c r="M1814" s="114"/>
    </row>
    <row r="1815" spans="10:13" x14ac:dyDescent="0.25">
      <c r="J1815" s="114"/>
      <c r="K1815" s="114"/>
      <c r="L1815" s="114"/>
      <c r="M1815" s="114"/>
    </row>
    <row r="1816" spans="10:13" x14ac:dyDescent="0.25">
      <c r="J1816" s="114"/>
      <c r="K1816" s="114"/>
      <c r="L1816" s="114"/>
      <c r="M1816" s="114"/>
    </row>
    <row r="1817" spans="10:13" x14ac:dyDescent="0.25">
      <c r="J1817" s="114"/>
      <c r="K1817" s="114"/>
      <c r="L1817" s="114"/>
      <c r="M1817" s="114"/>
    </row>
    <row r="1818" spans="10:13" x14ac:dyDescent="0.25">
      <c r="J1818" s="114"/>
      <c r="K1818" s="114"/>
      <c r="L1818" s="114"/>
      <c r="M1818" s="114"/>
    </row>
    <row r="1819" spans="10:13" x14ac:dyDescent="0.25">
      <c r="J1819" s="114"/>
      <c r="K1819" s="114"/>
      <c r="L1819" s="114"/>
      <c r="M1819" s="114"/>
    </row>
    <row r="1820" spans="10:13" x14ac:dyDescent="0.25">
      <c r="J1820" s="114"/>
      <c r="K1820" s="114"/>
      <c r="L1820" s="114"/>
      <c r="M1820" s="114"/>
    </row>
    <row r="1821" spans="10:13" x14ac:dyDescent="0.25">
      <c r="J1821" s="114"/>
      <c r="K1821" s="114"/>
      <c r="L1821" s="114"/>
      <c r="M1821" s="114"/>
    </row>
    <row r="1822" spans="10:13" x14ac:dyDescent="0.25">
      <c r="J1822" s="114"/>
      <c r="K1822" s="114"/>
      <c r="L1822" s="114"/>
      <c r="M1822" s="114"/>
    </row>
    <row r="1823" spans="10:13" x14ac:dyDescent="0.25">
      <c r="J1823" s="114"/>
      <c r="K1823" s="114"/>
      <c r="L1823" s="114"/>
      <c r="M1823" s="114"/>
    </row>
    <row r="1824" spans="10:13" x14ac:dyDescent="0.25">
      <c r="J1824" s="114"/>
      <c r="K1824" s="114"/>
      <c r="L1824" s="114"/>
      <c r="M1824" s="114"/>
    </row>
    <row r="1825" spans="10:13" x14ac:dyDescent="0.25">
      <c r="J1825" s="114"/>
      <c r="K1825" s="114"/>
      <c r="L1825" s="114"/>
      <c r="M1825" s="114"/>
    </row>
    <row r="1826" spans="10:13" x14ac:dyDescent="0.25">
      <c r="J1826" s="114"/>
      <c r="K1826" s="114"/>
      <c r="L1826" s="114"/>
      <c r="M1826" s="114"/>
    </row>
    <row r="1827" spans="10:13" x14ac:dyDescent="0.25">
      <c r="J1827" s="114"/>
      <c r="K1827" s="114"/>
      <c r="L1827" s="114"/>
      <c r="M1827" s="114"/>
    </row>
    <row r="1828" spans="10:13" x14ac:dyDescent="0.25">
      <c r="J1828" s="114"/>
      <c r="K1828" s="114"/>
      <c r="L1828" s="114"/>
      <c r="M1828" s="114"/>
    </row>
    <row r="1829" spans="10:13" x14ac:dyDescent="0.25">
      <c r="J1829" s="114"/>
      <c r="K1829" s="114"/>
      <c r="L1829" s="114"/>
      <c r="M1829" s="114"/>
    </row>
    <row r="1830" spans="10:13" x14ac:dyDescent="0.25">
      <c r="J1830" s="114"/>
      <c r="K1830" s="114"/>
      <c r="L1830" s="114"/>
      <c r="M1830" s="114"/>
    </row>
    <row r="1831" spans="10:13" x14ac:dyDescent="0.25">
      <c r="J1831" s="114"/>
      <c r="K1831" s="114"/>
      <c r="L1831" s="114"/>
      <c r="M1831" s="114"/>
    </row>
    <row r="1832" spans="10:13" x14ac:dyDescent="0.25">
      <c r="J1832" s="114"/>
      <c r="K1832" s="114"/>
      <c r="L1832" s="114"/>
      <c r="M1832" s="114"/>
    </row>
    <row r="1833" spans="10:13" x14ac:dyDescent="0.25">
      <c r="J1833" s="114"/>
      <c r="K1833" s="114"/>
      <c r="L1833" s="114"/>
      <c r="M1833" s="114"/>
    </row>
    <row r="1834" spans="10:13" x14ac:dyDescent="0.25">
      <c r="J1834" s="114"/>
      <c r="K1834" s="114"/>
      <c r="L1834" s="114"/>
      <c r="M1834" s="114"/>
    </row>
    <row r="1835" spans="10:13" x14ac:dyDescent="0.25">
      <c r="J1835" s="114"/>
      <c r="K1835" s="114"/>
      <c r="L1835" s="114"/>
      <c r="M1835" s="114"/>
    </row>
    <row r="1836" spans="10:13" x14ac:dyDescent="0.25">
      <c r="J1836" s="114"/>
      <c r="K1836" s="114"/>
      <c r="L1836" s="114"/>
      <c r="M1836" s="114"/>
    </row>
    <row r="1837" spans="10:13" x14ac:dyDescent="0.25">
      <c r="J1837" s="114"/>
      <c r="K1837" s="114"/>
      <c r="L1837" s="114"/>
      <c r="M1837" s="114"/>
    </row>
    <row r="1838" spans="10:13" x14ac:dyDescent="0.25">
      <c r="J1838" s="114"/>
      <c r="K1838" s="114"/>
      <c r="L1838" s="114"/>
      <c r="M1838" s="114"/>
    </row>
    <row r="1839" spans="10:13" x14ac:dyDescent="0.25">
      <c r="J1839" s="114"/>
      <c r="K1839" s="114"/>
      <c r="L1839" s="114"/>
      <c r="M1839" s="114"/>
    </row>
    <row r="1840" spans="10:13" x14ac:dyDescent="0.25">
      <c r="J1840" s="114"/>
      <c r="K1840" s="114"/>
      <c r="L1840" s="114"/>
      <c r="M1840" s="114"/>
    </row>
    <row r="1841" spans="10:13" x14ac:dyDescent="0.25">
      <c r="J1841" s="114"/>
      <c r="K1841" s="114"/>
      <c r="L1841" s="114"/>
      <c r="M1841" s="114"/>
    </row>
    <row r="1842" spans="10:13" x14ac:dyDescent="0.25">
      <c r="J1842" s="114"/>
      <c r="K1842" s="114"/>
      <c r="L1842" s="114"/>
      <c r="M1842" s="114"/>
    </row>
    <row r="1843" spans="10:13" x14ac:dyDescent="0.25">
      <c r="J1843" s="114"/>
      <c r="K1843" s="114"/>
      <c r="L1843" s="114"/>
      <c r="M1843" s="114"/>
    </row>
    <row r="1844" spans="10:13" x14ac:dyDescent="0.25">
      <c r="J1844" s="114"/>
      <c r="K1844" s="114"/>
      <c r="L1844" s="114"/>
      <c r="M1844" s="114"/>
    </row>
    <row r="1845" spans="10:13" x14ac:dyDescent="0.25">
      <c r="J1845" s="114"/>
      <c r="K1845" s="114"/>
      <c r="L1845" s="114"/>
      <c r="M1845" s="114"/>
    </row>
    <row r="1846" spans="10:13" x14ac:dyDescent="0.25">
      <c r="J1846" s="114"/>
      <c r="K1846" s="114"/>
      <c r="L1846" s="114"/>
      <c r="M1846" s="114"/>
    </row>
    <row r="1847" spans="10:13" x14ac:dyDescent="0.25">
      <c r="J1847" s="114"/>
      <c r="K1847" s="114"/>
      <c r="L1847" s="114"/>
      <c r="M1847" s="114"/>
    </row>
    <row r="1848" spans="10:13" x14ac:dyDescent="0.25">
      <c r="J1848" s="114"/>
      <c r="K1848" s="114"/>
      <c r="L1848" s="114"/>
      <c r="M1848" s="114"/>
    </row>
    <row r="1849" spans="10:13" x14ac:dyDescent="0.25">
      <c r="J1849" s="114"/>
      <c r="K1849" s="114"/>
      <c r="L1849" s="114"/>
      <c r="M1849" s="114"/>
    </row>
    <row r="1850" spans="10:13" x14ac:dyDescent="0.25">
      <c r="J1850" s="114"/>
      <c r="K1850" s="114"/>
      <c r="L1850" s="114"/>
      <c r="M1850" s="114"/>
    </row>
    <row r="1851" spans="10:13" x14ac:dyDescent="0.25">
      <c r="J1851" s="114"/>
      <c r="K1851" s="114"/>
      <c r="L1851" s="114"/>
      <c r="M1851" s="114"/>
    </row>
    <row r="1852" spans="10:13" x14ac:dyDescent="0.25">
      <c r="J1852" s="114"/>
      <c r="K1852" s="114"/>
      <c r="L1852" s="114"/>
      <c r="M1852" s="114"/>
    </row>
    <row r="1853" spans="10:13" x14ac:dyDescent="0.25">
      <c r="J1853" s="114"/>
      <c r="K1853" s="114"/>
      <c r="L1853" s="114"/>
      <c r="M1853" s="114"/>
    </row>
    <row r="1854" spans="10:13" x14ac:dyDescent="0.25">
      <c r="J1854" s="114"/>
      <c r="K1854" s="114"/>
      <c r="L1854" s="114"/>
      <c r="M1854" s="114"/>
    </row>
    <row r="1855" spans="10:13" x14ac:dyDescent="0.25">
      <c r="J1855" s="114"/>
      <c r="K1855" s="114"/>
      <c r="L1855" s="114"/>
      <c r="M1855" s="114"/>
    </row>
    <row r="1856" spans="10:13" x14ac:dyDescent="0.25">
      <c r="J1856" s="114"/>
      <c r="K1856" s="114"/>
      <c r="L1856" s="114"/>
      <c r="M1856" s="114"/>
    </row>
    <row r="1857" spans="10:13" x14ac:dyDescent="0.25">
      <c r="J1857" s="114"/>
      <c r="K1857" s="114"/>
      <c r="L1857" s="114"/>
      <c r="M1857" s="114"/>
    </row>
    <row r="1858" spans="10:13" x14ac:dyDescent="0.25">
      <c r="J1858" s="114"/>
      <c r="K1858" s="114"/>
      <c r="L1858" s="114"/>
      <c r="M1858" s="114"/>
    </row>
    <row r="1859" spans="10:13" x14ac:dyDescent="0.25">
      <c r="J1859" s="114"/>
      <c r="K1859" s="114"/>
      <c r="L1859" s="114"/>
      <c r="M1859" s="114"/>
    </row>
    <row r="1860" spans="10:13" x14ac:dyDescent="0.25">
      <c r="J1860" s="114"/>
      <c r="K1860" s="114"/>
      <c r="L1860" s="114"/>
      <c r="M1860" s="114"/>
    </row>
    <row r="1861" spans="10:13" x14ac:dyDescent="0.25">
      <c r="J1861" s="114"/>
      <c r="K1861" s="114"/>
      <c r="L1861" s="114"/>
      <c r="M1861" s="114"/>
    </row>
    <row r="1862" spans="10:13" x14ac:dyDescent="0.25">
      <c r="J1862" s="114"/>
      <c r="K1862" s="114"/>
      <c r="L1862" s="114"/>
      <c r="M1862" s="114"/>
    </row>
    <row r="1863" spans="10:13" x14ac:dyDescent="0.25">
      <c r="J1863" s="114"/>
      <c r="K1863" s="114"/>
      <c r="L1863" s="114"/>
      <c r="M1863" s="114"/>
    </row>
    <row r="1864" spans="10:13" x14ac:dyDescent="0.25">
      <c r="J1864" s="114"/>
      <c r="K1864" s="114"/>
      <c r="L1864" s="114"/>
      <c r="M1864" s="114"/>
    </row>
    <row r="1865" spans="10:13" x14ac:dyDescent="0.25">
      <c r="J1865" s="114"/>
      <c r="K1865" s="114"/>
      <c r="L1865" s="114"/>
      <c r="M1865" s="114"/>
    </row>
    <row r="1866" spans="10:13" x14ac:dyDescent="0.25">
      <c r="J1866" s="114"/>
      <c r="K1866" s="114"/>
      <c r="L1866" s="114"/>
      <c r="M1866" s="114"/>
    </row>
    <row r="1867" spans="10:13" x14ac:dyDescent="0.25">
      <c r="J1867" s="114"/>
      <c r="K1867" s="114"/>
      <c r="L1867" s="114"/>
      <c r="M1867" s="114"/>
    </row>
    <row r="1868" spans="10:13" x14ac:dyDescent="0.25">
      <c r="J1868" s="114"/>
      <c r="K1868" s="114"/>
      <c r="L1868" s="114"/>
      <c r="M1868" s="114"/>
    </row>
    <row r="1869" spans="10:13" x14ac:dyDescent="0.25">
      <c r="J1869" s="114"/>
      <c r="K1869" s="114"/>
      <c r="L1869" s="114"/>
      <c r="M1869" s="114"/>
    </row>
    <row r="1870" spans="10:13" x14ac:dyDescent="0.25">
      <c r="J1870" s="114"/>
      <c r="K1870" s="114"/>
      <c r="L1870" s="114"/>
      <c r="M1870" s="114"/>
    </row>
    <row r="1871" spans="10:13" x14ac:dyDescent="0.25">
      <c r="J1871" s="114"/>
      <c r="K1871" s="114"/>
      <c r="L1871" s="114"/>
      <c r="M1871" s="114"/>
    </row>
    <row r="1872" spans="10:13" x14ac:dyDescent="0.25">
      <c r="J1872" s="114"/>
      <c r="K1872" s="114"/>
      <c r="L1872" s="114"/>
      <c r="M1872" s="114"/>
    </row>
    <row r="1873" spans="10:13" x14ac:dyDescent="0.25">
      <c r="J1873" s="114"/>
      <c r="K1873" s="114"/>
      <c r="L1873" s="114"/>
      <c r="M1873" s="114"/>
    </row>
    <row r="1874" spans="10:13" x14ac:dyDescent="0.25">
      <c r="J1874" s="114"/>
      <c r="K1874" s="114"/>
      <c r="L1874" s="114"/>
      <c r="M1874" s="114"/>
    </row>
    <row r="1875" spans="10:13" x14ac:dyDescent="0.25">
      <c r="J1875" s="114"/>
      <c r="K1875" s="114"/>
      <c r="L1875" s="114"/>
      <c r="M1875" s="114"/>
    </row>
    <row r="1876" spans="10:13" x14ac:dyDescent="0.25">
      <c r="J1876" s="114"/>
      <c r="K1876" s="114"/>
      <c r="L1876" s="114"/>
      <c r="M1876" s="114"/>
    </row>
    <row r="1877" spans="10:13" x14ac:dyDescent="0.25">
      <c r="J1877" s="114"/>
      <c r="K1877" s="114"/>
      <c r="L1877" s="114"/>
      <c r="M1877" s="114"/>
    </row>
    <row r="1878" spans="10:13" x14ac:dyDescent="0.25">
      <c r="J1878" s="114"/>
      <c r="K1878" s="114"/>
      <c r="L1878" s="114"/>
      <c r="M1878" s="114"/>
    </row>
    <row r="1879" spans="10:13" x14ac:dyDescent="0.25">
      <c r="J1879" s="114"/>
      <c r="K1879" s="114"/>
      <c r="L1879" s="114"/>
      <c r="M1879" s="114"/>
    </row>
    <row r="1880" spans="10:13" x14ac:dyDescent="0.25">
      <c r="J1880" s="114"/>
      <c r="K1880" s="114"/>
      <c r="L1880" s="114"/>
      <c r="M1880" s="114"/>
    </row>
    <row r="1881" spans="10:13" x14ac:dyDescent="0.25">
      <c r="J1881" s="114"/>
      <c r="K1881" s="114"/>
      <c r="L1881" s="114"/>
      <c r="M1881" s="114"/>
    </row>
    <row r="1882" spans="10:13" x14ac:dyDescent="0.25">
      <c r="J1882" s="114"/>
      <c r="K1882" s="114"/>
      <c r="L1882" s="114"/>
      <c r="M1882" s="114"/>
    </row>
    <row r="1883" spans="10:13" x14ac:dyDescent="0.25">
      <c r="J1883" s="114"/>
      <c r="K1883" s="114"/>
      <c r="L1883" s="114"/>
      <c r="M1883" s="114"/>
    </row>
    <row r="1884" spans="10:13" x14ac:dyDescent="0.25">
      <c r="J1884" s="114"/>
      <c r="K1884" s="114"/>
      <c r="L1884" s="114"/>
      <c r="M1884" s="114"/>
    </row>
    <row r="1885" spans="10:13" x14ac:dyDescent="0.25">
      <c r="J1885" s="114"/>
      <c r="K1885" s="114"/>
      <c r="L1885" s="114"/>
      <c r="M1885" s="114"/>
    </row>
    <row r="1886" spans="10:13" x14ac:dyDescent="0.25">
      <c r="J1886" s="114"/>
      <c r="K1886" s="114"/>
      <c r="L1886" s="114"/>
      <c r="M1886" s="114"/>
    </row>
    <row r="1887" spans="10:13" x14ac:dyDescent="0.25">
      <c r="J1887" s="114"/>
      <c r="K1887" s="114"/>
      <c r="L1887" s="114"/>
      <c r="M1887" s="114"/>
    </row>
    <row r="1888" spans="10:13" x14ac:dyDescent="0.25">
      <c r="J1888" s="114"/>
      <c r="K1888" s="114"/>
      <c r="L1888" s="114"/>
      <c r="M1888" s="114"/>
    </row>
    <row r="1889" spans="10:13" x14ac:dyDescent="0.25">
      <c r="J1889" s="114"/>
      <c r="K1889" s="114"/>
      <c r="L1889" s="114"/>
      <c r="M1889" s="114"/>
    </row>
    <row r="1890" spans="10:13" x14ac:dyDescent="0.25">
      <c r="J1890" s="114"/>
      <c r="K1890" s="114"/>
      <c r="L1890" s="114"/>
      <c r="M1890" s="114"/>
    </row>
    <row r="1891" spans="10:13" x14ac:dyDescent="0.25">
      <c r="J1891" s="114"/>
      <c r="K1891" s="114"/>
      <c r="L1891" s="114"/>
      <c r="M1891" s="114"/>
    </row>
    <row r="1892" spans="10:13" x14ac:dyDescent="0.25">
      <c r="J1892" s="114"/>
      <c r="K1892" s="114"/>
      <c r="L1892" s="114"/>
      <c r="M1892" s="114"/>
    </row>
    <row r="1893" spans="10:13" x14ac:dyDescent="0.25">
      <c r="J1893" s="114"/>
      <c r="K1893" s="114"/>
      <c r="L1893" s="114"/>
      <c r="M1893" s="114"/>
    </row>
    <row r="1894" spans="10:13" x14ac:dyDescent="0.25">
      <c r="J1894" s="114"/>
      <c r="K1894" s="114"/>
      <c r="L1894" s="114"/>
      <c r="M1894" s="114"/>
    </row>
    <row r="1895" spans="10:13" x14ac:dyDescent="0.25">
      <c r="J1895" s="114"/>
      <c r="K1895" s="114"/>
      <c r="L1895" s="114"/>
      <c r="M1895" s="114"/>
    </row>
    <row r="1896" spans="10:13" x14ac:dyDescent="0.25">
      <c r="J1896" s="114"/>
      <c r="K1896" s="114"/>
      <c r="L1896" s="114"/>
      <c r="M1896" s="114"/>
    </row>
    <row r="1897" spans="10:13" x14ac:dyDescent="0.25">
      <c r="J1897" s="114"/>
      <c r="K1897" s="114"/>
      <c r="L1897" s="114"/>
      <c r="M1897" s="114"/>
    </row>
    <row r="1898" spans="10:13" x14ac:dyDescent="0.25">
      <c r="J1898" s="114"/>
      <c r="K1898" s="114"/>
      <c r="L1898" s="114"/>
      <c r="M1898" s="114"/>
    </row>
    <row r="1899" spans="10:13" x14ac:dyDescent="0.25">
      <c r="J1899" s="114"/>
      <c r="K1899" s="114"/>
      <c r="L1899" s="114"/>
      <c r="M1899" s="114"/>
    </row>
    <row r="1900" spans="10:13" x14ac:dyDescent="0.25">
      <c r="J1900" s="114"/>
      <c r="K1900" s="114"/>
      <c r="L1900" s="114"/>
      <c r="M1900" s="114"/>
    </row>
    <row r="1901" spans="10:13" x14ac:dyDescent="0.25">
      <c r="J1901" s="114"/>
      <c r="K1901" s="114"/>
      <c r="L1901" s="114"/>
      <c r="M1901" s="114"/>
    </row>
    <row r="1902" spans="10:13" x14ac:dyDescent="0.25">
      <c r="J1902" s="114"/>
      <c r="K1902" s="114"/>
      <c r="L1902" s="114"/>
      <c r="M1902" s="114"/>
    </row>
    <row r="1903" spans="10:13" x14ac:dyDescent="0.25">
      <c r="J1903" s="114"/>
      <c r="K1903" s="114"/>
      <c r="L1903" s="114"/>
      <c r="M1903" s="114"/>
    </row>
    <row r="1904" spans="10:13" x14ac:dyDescent="0.25">
      <c r="J1904" s="114"/>
      <c r="K1904" s="114"/>
      <c r="L1904" s="114"/>
      <c r="M1904" s="114"/>
    </row>
    <row r="1905" spans="10:13" x14ac:dyDescent="0.25">
      <c r="J1905" s="114"/>
      <c r="K1905" s="114"/>
      <c r="L1905" s="114"/>
      <c r="M1905" s="114"/>
    </row>
    <row r="1906" spans="10:13" x14ac:dyDescent="0.25">
      <c r="J1906" s="114"/>
      <c r="K1906" s="114"/>
      <c r="L1906" s="114"/>
      <c r="M1906" s="114"/>
    </row>
    <row r="1907" spans="10:13" x14ac:dyDescent="0.25">
      <c r="J1907" s="114"/>
      <c r="K1907" s="114"/>
      <c r="L1907" s="114"/>
      <c r="M1907" s="114"/>
    </row>
    <row r="1908" spans="10:13" x14ac:dyDescent="0.25">
      <c r="J1908" s="114"/>
      <c r="K1908" s="114"/>
      <c r="L1908" s="114"/>
      <c r="M1908" s="114"/>
    </row>
    <row r="1909" spans="10:13" x14ac:dyDescent="0.25">
      <c r="J1909" s="114"/>
      <c r="K1909" s="114"/>
      <c r="L1909" s="114"/>
      <c r="M1909" s="114"/>
    </row>
    <row r="1910" spans="10:13" x14ac:dyDescent="0.25">
      <c r="J1910" s="114"/>
      <c r="K1910" s="114"/>
      <c r="L1910" s="114"/>
      <c r="M1910" s="114"/>
    </row>
    <row r="1911" spans="10:13" x14ac:dyDescent="0.25">
      <c r="J1911" s="114"/>
      <c r="K1911" s="114"/>
      <c r="L1911" s="114"/>
      <c r="M1911" s="114"/>
    </row>
    <row r="1912" spans="10:13" x14ac:dyDescent="0.25">
      <c r="J1912" s="114"/>
      <c r="K1912" s="114"/>
      <c r="L1912" s="114"/>
      <c r="M1912" s="114"/>
    </row>
    <row r="1913" spans="10:13" x14ac:dyDescent="0.25">
      <c r="J1913" s="114"/>
      <c r="K1913" s="114"/>
      <c r="L1913" s="114"/>
      <c r="M1913" s="114"/>
    </row>
    <row r="1914" spans="10:13" x14ac:dyDescent="0.25">
      <c r="J1914" s="114"/>
      <c r="K1914" s="114"/>
      <c r="L1914" s="114"/>
      <c r="M1914" s="114"/>
    </row>
    <row r="1915" spans="10:13" x14ac:dyDescent="0.25">
      <c r="J1915" s="114"/>
      <c r="K1915" s="114"/>
      <c r="L1915" s="114"/>
      <c r="M1915" s="114"/>
    </row>
    <row r="1916" spans="10:13" x14ac:dyDescent="0.25">
      <c r="J1916" s="114"/>
      <c r="K1916" s="114"/>
      <c r="L1916" s="114"/>
      <c r="M1916" s="114"/>
    </row>
    <row r="1917" spans="10:13" x14ac:dyDescent="0.25">
      <c r="J1917" s="114"/>
      <c r="K1917" s="114"/>
      <c r="L1917" s="114"/>
      <c r="M1917" s="114"/>
    </row>
    <row r="1918" spans="10:13" x14ac:dyDescent="0.25">
      <c r="J1918" s="114"/>
      <c r="K1918" s="114"/>
      <c r="L1918" s="114"/>
      <c r="M1918" s="114"/>
    </row>
    <row r="1919" spans="10:13" x14ac:dyDescent="0.25">
      <c r="J1919" s="114"/>
      <c r="K1919" s="114"/>
      <c r="L1919" s="114"/>
      <c r="M1919" s="114"/>
    </row>
    <row r="1920" spans="10:13" x14ac:dyDescent="0.25">
      <c r="J1920" s="114"/>
      <c r="K1920" s="114"/>
      <c r="L1920" s="114"/>
      <c r="M1920" s="114"/>
    </row>
    <row r="1921" spans="10:13" x14ac:dyDescent="0.25">
      <c r="J1921" s="114"/>
      <c r="K1921" s="114"/>
      <c r="L1921" s="114"/>
      <c r="M1921" s="114"/>
    </row>
    <row r="1922" spans="10:13" x14ac:dyDescent="0.25">
      <c r="J1922" s="114"/>
      <c r="K1922" s="114"/>
      <c r="L1922" s="114"/>
      <c r="M1922" s="114"/>
    </row>
    <row r="1923" spans="10:13" x14ac:dyDescent="0.25">
      <c r="J1923" s="114"/>
      <c r="K1923" s="114"/>
      <c r="L1923" s="114"/>
      <c r="M1923" s="114"/>
    </row>
    <row r="1924" spans="10:13" x14ac:dyDescent="0.25">
      <c r="J1924" s="114"/>
      <c r="K1924" s="114"/>
      <c r="L1924" s="114"/>
      <c r="M1924" s="114"/>
    </row>
    <row r="1925" spans="10:13" x14ac:dyDescent="0.25">
      <c r="J1925" s="114"/>
      <c r="K1925" s="114"/>
      <c r="L1925" s="114"/>
      <c r="M1925" s="114"/>
    </row>
    <row r="1926" spans="10:13" x14ac:dyDescent="0.25">
      <c r="J1926" s="114"/>
      <c r="K1926" s="114"/>
      <c r="L1926" s="114"/>
      <c r="M1926" s="114"/>
    </row>
    <row r="1927" spans="10:13" x14ac:dyDescent="0.25">
      <c r="J1927" s="114"/>
      <c r="K1927" s="114"/>
      <c r="L1927" s="114"/>
      <c r="M1927" s="114"/>
    </row>
    <row r="1928" spans="10:13" x14ac:dyDescent="0.25">
      <c r="J1928" s="114"/>
      <c r="K1928" s="114"/>
      <c r="L1928" s="114"/>
      <c r="M1928" s="114"/>
    </row>
    <row r="1929" spans="10:13" x14ac:dyDescent="0.25">
      <c r="J1929" s="114"/>
      <c r="K1929" s="114"/>
      <c r="L1929" s="114"/>
      <c r="M1929" s="114"/>
    </row>
    <row r="1930" spans="10:13" x14ac:dyDescent="0.25">
      <c r="J1930" s="114"/>
      <c r="K1930" s="114"/>
      <c r="L1930" s="114"/>
      <c r="M1930" s="114"/>
    </row>
    <row r="1931" spans="10:13" x14ac:dyDescent="0.25">
      <c r="J1931" s="114"/>
      <c r="K1931" s="114"/>
      <c r="L1931" s="114"/>
      <c r="M1931" s="114"/>
    </row>
    <row r="1932" spans="10:13" x14ac:dyDescent="0.25">
      <c r="J1932" s="114"/>
      <c r="K1932" s="114"/>
      <c r="L1932" s="114"/>
      <c r="M1932" s="114"/>
    </row>
    <row r="1933" spans="10:13" x14ac:dyDescent="0.25">
      <c r="J1933" s="114"/>
      <c r="K1933" s="114"/>
      <c r="L1933" s="114"/>
      <c r="M1933" s="114"/>
    </row>
    <row r="1934" spans="10:13" x14ac:dyDescent="0.25">
      <c r="J1934" s="114"/>
      <c r="K1934" s="114"/>
      <c r="L1934" s="114"/>
      <c r="M1934" s="114"/>
    </row>
    <row r="1935" spans="10:13" x14ac:dyDescent="0.25">
      <c r="J1935" s="114"/>
      <c r="K1935" s="114"/>
      <c r="L1935" s="114"/>
      <c r="M1935" s="114"/>
    </row>
    <row r="1936" spans="10:13" x14ac:dyDescent="0.25">
      <c r="J1936" s="114"/>
      <c r="K1936" s="114"/>
      <c r="L1936" s="114"/>
      <c r="M1936" s="114"/>
    </row>
    <row r="1937" spans="10:13" x14ac:dyDescent="0.25">
      <c r="J1937" s="114"/>
      <c r="K1937" s="114"/>
      <c r="L1937" s="114"/>
      <c r="M1937" s="114"/>
    </row>
    <row r="1938" spans="10:13" x14ac:dyDescent="0.25">
      <c r="J1938" s="114"/>
      <c r="K1938" s="114"/>
      <c r="L1938" s="114"/>
      <c r="M1938" s="114"/>
    </row>
    <row r="1939" spans="10:13" x14ac:dyDescent="0.25">
      <c r="J1939" s="114"/>
      <c r="K1939" s="114"/>
      <c r="L1939" s="114"/>
      <c r="M1939" s="114"/>
    </row>
    <row r="1940" spans="10:13" x14ac:dyDescent="0.25">
      <c r="J1940" s="114"/>
      <c r="K1940" s="114"/>
      <c r="L1940" s="114"/>
      <c r="M1940" s="114"/>
    </row>
    <row r="1941" spans="10:13" x14ac:dyDescent="0.25">
      <c r="J1941" s="114"/>
      <c r="K1941" s="114"/>
      <c r="L1941" s="114"/>
      <c r="M1941" s="114"/>
    </row>
    <row r="1942" spans="10:13" x14ac:dyDescent="0.25">
      <c r="J1942" s="114"/>
      <c r="K1942" s="114"/>
      <c r="L1942" s="114"/>
      <c r="M1942" s="114"/>
    </row>
    <row r="1943" spans="10:13" x14ac:dyDescent="0.25">
      <c r="J1943" s="114"/>
      <c r="K1943" s="114"/>
      <c r="L1943" s="114"/>
      <c r="M1943" s="114"/>
    </row>
    <row r="1944" spans="10:13" x14ac:dyDescent="0.25">
      <c r="J1944" s="114"/>
      <c r="K1944" s="114"/>
      <c r="L1944" s="114"/>
      <c r="M1944" s="114"/>
    </row>
    <row r="1945" spans="10:13" x14ac:dyDescent="0.25">
      <c r="J1945" s="114"/>
      <c r="K1945" s="114"/>
      <c r="L1945" s="114"/>
      <c r="M1945" s="114"/>
    </row>
    <row r="1946" spans="10:13" x14ac:dyDescent="0.25">
      <c r="J1946" s="114"/>
      <c r="K1946" s="114"/>
      <c r="L1946" s="114"/>
      <c r="M1946" s="114"/>
    </row>
    <row r="1947" spans="10:13" x14ac:dyDescent="0.25">
      <c r="J1947" s="114"/>
      <c r="K1947" s="114"/>
      <c r="L1947" s="114"/>
      <c r="M1947" s="114"/>
    </row>
    <row r="1948" spans="10:13" x14ac:dyDescent="0.25">
      <c r="J1948" s="114"/>
      <c r="K1948" s="114"/>
      <c r="L1948" s="114"/>
      <c r="M1948" s="114"/>
    </row>
    <row r="1949" spans="10:13" x14ac:dyDescent="0.25">
      <c r="J1949" s="114"/>
      <c r="K1949" s="114"/>
      <c r="L1949" s="114"/>
      <c r="M1949" s="114"/>
    </row>
    <row r="1950" spans="10:13" x14ac:dyDescent="0.25">
      <c r="J1950" s="114"/>
      <c r="K1950" s="114"/>
      <c r="L1950" s="114"/>
      <c r="M1950" s="114"/>
    </row>
    <row r="1951" spans="10:13" x14ac:dyDescent="0.25">
      <c r="J1951" s="114"/>
      <c r="K1951" s="114"/>
      <c r="L1951" s="114"/>
      <c r="M1951" s="114"/>
    </row>
    <row r="1952" spans="10:13" x14ac:dyDescent="0.25">
      <c r="J1952" s="114"/>
      <c r="K1952" s="114"/>
      <c r="L1952" s="114"/>
      <c r="M1952" s="114"/>
    </row>
    <row r="1953" spans="10:13" x14ac:dyDescent="0.25">
      <c r="J1953" s="114"/>
      <c r="K1953" s="114"/>
      <c r="L1953" s="114"/>
      <c r="M1953" s="114"/>
    </row>
    <row r="1954" spans="10:13" x14ac:dyDescent="0.25">
      <c r="J1954" s="114"/>
      <c r="K1954" s="114"/>
      <c r="L1954" s="114"/>
      <c r="M1954" s="114"/>
    </row>
    <row r="1955" spans="10:13" x14ac:dyDescent="0.25">
      <c r="J1955" s="114"/>
      <c r="K1955" s="114"/>
      <c r="L1955" s="114"/>
      <c r="M1955" s="114"/>
    </row>
    <row r="1956" spans="10:13" x14ac:dyDescent="0.25">
      <c r="J1956" s="114"/>
      <c r="K1956" s="114"/>
      <c r="L1956" s="114"/>
      <c r="M1956" s="114"/>
    </row>
    <row r="1957" spans="10:13" x14ac:dyDescent="0.25">
      <c r="J1957" s="114"/>
      <c r="K1957" s="114"/>
      <c r="L1957" s="114"/>
      <c r="M1957" s="114"/>
    </row>
    <row r="1958" spans="10:13" x14ac:dyDescent="0.25">
      <c r="J1958" s="114"/>
      <c r="K1958" s="114"/>
      <c r="L1958" s="114"/>
      <c r="M1958" s="114"/>
    </row>
    <row r="1959" spans="10:13" x14ac:dyDescent="0.25">
      <c r="J1959" s="114"/>
      <c r="K1959" s="114"/>
      <c r="L1959" s="114"/>
      <c r="M1959" s="114"/>
    </row>
    <row r="1960" spans="10:13" x14ac:dyDescent="0.25">
      <c r="J1960" s="114"/>
      <c r="K1960" s="114"/>
      <c r="L1960" s="114"/>
      <c r="M1960" s="114"/>
    </row>
    <row r="1961" spans="10:13" x14ac:dyDescent="0.25">
      <c r="J1961" s="114"/>
      <c r="K1961" s="114"/>
      <c r="L1961" s="114"/>
      <c r="M1961" s="114"/>
    </row>
    <row r="1962" spans="10:13" x14ac:dyDescent="0.25">
      <c r="J1962" s="114"/>
      <c r="K1962" s="114"/>
      <c r="L1962" s="114"/>
      <c r="M1962" s="114"/>
    </row>
    <row r="1963" spans="10:13" x14ac:dyDescent="0.25">
      <c r="J1963" s="114"/>
      <c r="K1963" s="114"/>
      <c r="L1963" s="114"/>
      <c r="M1963" s="114"/>
    </row>
    <row r="1964" spans="10:13" x14ac:dyDescent="0.25">
      <c r="J1964" s="114"/>
      <c r="K1964" s="114"/>
      <c r="L1964" s="114"/>
      <c r="M1964" s="114"/>
    </row>
    <row r="1965" spans="10:13" x14ac:dyDescent="0.25">
      <c r="J1965" s="114"/>
      <c r="K1965" s="114"/>
      <c r="L1965" s="114"/>
      <c r="M1965" s="114"/>
    </row>
    <row r="1966" spans="10:13" x14ac:dyDescent="0.25">
      <c r="J1966" s="114"/>
      <c r="K1966" s="114"/>
      <c r="L1966" s="114"/>
      <c r="M1966" s="114"/>
    </row>
    <row r="1967" spans="10:13" x14ac:dyDescent="0.25">
      <c r="J1967" s="114"/>
      <c r="K1967" s="114"/>
      <c r="L1967" s="114"/>
      <c r="M1967" s="114"/>
    </row>
    <row r="1968" spans="10:13" x14ac:dyDescent="0.25">
      <c r="J1968" s="114"/>
      <c r="K1968" s="114"/>
      <c r="L1968" s="114"/>
      <c r="M1968" s="114"/>
    </row>
    <row r="1969" spans="10:13" x14ac:dyDescent="0.25">
      <c r="J1969" s="114"/>
      <c r="K1969" s="114"/>
      <c r="L1969" s="114"/>
      <c r="M1969" s="114"/>
    </row>
    <row r="1970" spans="10:13" x14ac:dyDescent="0.25">
      <c r="J1970" s="114"/>
      <c r="K1970" s="114"/>
      <c r="L1970" s="114"/>
      <c r="M1970" s="114"/>
    </row>
    <row r="1971" spans="10:13" x14ac:dyDescent="0.25">
      <c r="J1971" s="114"/>
      <c r="K1971" s="114"/>
      <c r="L1971" s="114"/>
      <c r="M1971" s="114"/>
    </row>
    <row r="1972" spans="10:13" x14ac:dyDescent="0.25">
      <c r="J1972" s="114"/>
      <c r="K1972" s="114"/>
      <c r="L1972" s="114"/>
      <c r="M1972" s="114"/>
    </row>
    <row r="1973" spans="10:13" x14ac:dyDescent="0.25">
      <c r="J1973" s="114"/>
      <c r="K1973" s="114"/>
      <c r="L1973" s="114"/>
      <c r="M1973" s="114"/>
    </row>
    <row r="1974" spans="10:13" x14ac:dyDescent="0.25">
      <c r="J1974" s="114"/>
      <c r="K1974" s="114"/>
      <c r="L1974" s="114"/>
      <c r="M1974" s="114"/>
    </row>
    <row r="1975" spans="10:13" x14ac:dyDescent="0.25">
      <c r="J1975" s="114"/>
      <c r="K1975" s="114"/>
      <c r="L1975" s="114"/>
      <c r="M1975" s="114"/>
    </row>
    <row r="1976" spans="10:13" x14ac:dyDescent="0.25">
      <c r="J1976" s="114"/>
      <c r="K1976" s="114"/>
      <c r="L1976" s="114"/>
      <c r="M1976" s="114"/>
    </row>
    <row r="1977" spans="10:13" x14ac:dyDescent="0.25">
      <c r="J1977" s="114"/>
      <c r="K1977" s="114"/>
      <c r="L1977" s="114"/>
      <c r="M1977" s="114"/>
    </row>
    <row r="1978" spans="10:13" x14ac:dyDescent="0.25">
      <c r="J1978" s="114"/>
      <c r="K1978" s="114"/>
      <c r="L1978" s="114"/>
      <c r="M1978" s="114"/>
    </row>
    <row r="1979" spans="10:13" x14ac:dyDescent="0.25">
      <c r="J1979" s="114"/>
      <c r="K1979" s="114"/>
      <c r="L1979" s="114"/>
      <c r="M1979" s="114"/>
    </row>
    <row r="1980" spans="10:13" x14ac:dyDescent="0.25">
      <c r="J1980" s="114"/>
      <c r="K1980" s="114"/>
      <c r="L1980" s="114"/>
      <c r="M1980" s="114"/>
    </row>
    <row r="1981" spans="10:13" x14ac:dyDescent="0.25">
      <c r="J1981" s="114"/>
      <c r="K1981" s="114"/>
      <c r="L1981" s="114"/>
      <c r="M1981" s="114"/>
    </row>
    <row r="1982" spans="10:13" x14ac:dyDescent="0.25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5" priority="22" operator="containsText" text="Oui">
      <formula>NOT(ISERROR(SEARCH("Oui",B19)))</formula>
    </cfRule>
  </conditionalFormatting>
  <conditionalFormatting sqref="B17 B19 B21 B23">
    <cfRule type="containsText" dxfId="44" priority="20" operator="containsText" text="Non">
      <formula>NOT(ISERROR(SEARCH("Non",B17)))</formula>
    </cfRule>
    <cfRule type="containsText" dxfId="43" priority="21" operator="containsText" text="Oui">
      <formula>NOT(ISERROR(SEARCH("Oui",B17)))</formula>
    </cfRule>
  </conditionalFormatting>
  <conditionalFormatting sqref="B26">
    <cfRule type="cellIs" dxfId="42" priority="18" operator="equal">
      <formula>"Oui"</formula>
    </cfRule>
    <cfRule type="containsText" dxfId="41" priority="19" operator="containsText" text="Non">
      <formula>NOT(ISERROR(SEARCH("Non",B26)))</formula>
    </cfRule>
  </conditionalFormatting>
  <conditionalFormatting sqref="A32:D32">
    <cfRule type="cellIs" dxfId="40" priority="7" operator="equal">
      <formula>"Constantes d'integration y' incorrectes"</formula>
    </cfRule>
    <cfRule type="cellIs" dxfId="39" priority="9" operator="equal">
      <formula>"Constantes d'integration y' correctes"</formula>
    </cfRule>
    <cfRule type="cellIs" dxfId="38" priority="12" operator="equal">
      <formula>"Constantes d'integration incorrectes"</formula>
    </cfRule>
    <cfRule type="containsText" dxfId="37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6" priority="10" operator="equal">
      <formula>"Erreur probable"</formula>
    </cfRule>
    <cfRule type="cellIs" dxfId="35" priority="11" operator="equal">
      <formula>"PFD Verifié"</formula>
    </cfRule>
  </conditionalFormatting>
  <conditionalFormatting sqref="A33:D33">
    <cfRule type="cellIs" dxfId="34" priority="5" operator="equal">
      <formula>"Constantes d'integration z' incorrectes"</formula>
    </cfRule>
    <cfRule type="cellIs" dxfId="33" priority="6" operator="equal">
      <formula>"Constantes d'integration z' incorrectes"</formula>
    </cfRule>
    <cfRule type="cellIs" dxfId="32" priority="8" operator="equal">
      <formula>"Constantes d'integration z' correctes"</formula>
    </cfRule>
  </conditionalFormatting>
  <conditionalFormatting sqref="G592:H592 C592:E592">
    <cfRule type="cellIs" dxfId="31" priority="1" operator="greaterThan">
      <formula>0.00000001</formula>
    </cfRule>
    <cfRule type="cellIs" dxfId="30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D24" sqref="D24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  <col min="22" max="22" width="13.28515625" customWidth="1"/>
  </cols>
  <sheetData>
    <row r="1" spans="1:23" ht="15.75" thickBot="1" x14ac:dyDescent="0.3">
      <c r="A1" s="260" t="s">
        <v>426</v>
      </c>
      <c r="B1" s="260"/>
      <c r="C1" s="260"/>
      <c r="D1" s="260"/>
      <c r="E1" s="1"/>
      <c r="F1" s="260" t="s">
        <v>427</v>
      </c>
      <c r="G1" s="260"/>
      <c r="H1" s="260"/>
      <c r="I1" s="260"/>
      <c r="J1" s="1"/>
      <c r="K1" s="259" t="s">
        <v>316</v>
      </c>
      <c r="L1" s="259"/>
      <c r="M1" s="259"/>
      <c r="N1" s="259"/>
      <c r="O1" s="259"/>
      <c r="P1" s="259"/>
      <c r="Q1" s="1"/>
      <c r="R1" s="158"/>
      <c r="S1" s="158"/>
      <c r="T1" s="174"/>
      <c r="U1" s="174"/>
      <c r="V1" s="174"/>
      <c r="W1" s="174"/>
    </row>
    <row r="2" spans="1:23" ht="15.75" thickBot="1" x14ac:dyDescent="0.3">
      <c r="A2" s="56" t="s">
        <v>303</v>
      </c>
      <c r="B2" s="56" t="s">
        <v>8</v>
      </c>
      <c r="C2" s="56" t="s">
        <v>101</v>
      </c>
      <c r="D2" s="56" t="s">
        <v>10</v>
      </c>
      <c r="E2" s="1"/>
      <c r="F2" s="56" t="s">
        <v>303</v>
      </c>
      <c r="G2" s="56" t="s">
        <v>8</v>
      </c>
      <c r="H2" s="56" t="s">
        <v>101</v>
      </c>
      <c r="I2" s="56" t="s">
        <v>10</v>
      </c>
      <c r="J2" s="1"/>
      <c r="L2" t="s">
        <v>317</v>
      </c>
      <c r="N2" t="s">
        <v>318</v>
      </c>
      <c r="Q2" s="1"/>
      <c r="R2" s="1"/>
      <c r="S2" s="1"/>
    </row>
    <row r="3" spans="1:23" x14ac:dyDescent="0.25">
      <c r="A3" s="69" t="s">
        <v>81</v>
      </c>
      <c r="B3" s="69">
        <f>ABS('Arbre 6'!B11)</f>
        <v>334.13872449805569</v>
      </c>
      <c r="C3" s="69" t="s">
        <v>68</v>
      </c>
      <c r="D3" s="70" t="s">
        <v>283</v>
      </c>
      <c r="E3" s="1"/>
      <c r="F3" s="69" t="s">
        <v>81</v>
      </c>
      <c r="G3" s="69">
        <v>0</v>
      </c>
      <c r="H3" s="69" t="s">
        <v>68</v>
      </c>
      <c r="I3" s="70" t="s">
        <v>283</v>
      </c>
      <c r="J3" s="1"/>
      <c r="K3" t="s">
        <v>320</v>
      </c>
      <c r="L3" t="s">
        <v>287</v>
      </c>
      <c r="M3" t="s">
        <v>288</v>
      </c>
      <c r="N3" t="s">
        <v>287</v>
      </c>
      <c r="O3" t="s">
        <v>288</v>
      </c>
      <c r="P3" t="s">
        <v>285</v>
      </c>
      <c r="Q3" t="s">
        <v>319</v>
      </c>
      <c r="R3" t="s">
        <v>319</v>
      </c>
      <c r="S3" s="1"/>
    </row>
    <row r="4" spans="1:23" x14ac:dyDescent="0.25">
      <c r="A4" s="69" t="s">
        <v>82</v>
      </c>
      <c r="B4" s="69" cm="1">
        <f t="array" ref="B4">norme('Arbre 6'!B12,'Arbre 6'!B13)</f>
        <v>295.65831386416619</v>
      </c>
      <c r="C4" s="69" t="s">
        <v>68</v>
      </c>
      <c r="D4" s="70" t="s">
        <v>284</v>
      </c>
      <c r="E4" s="1"/>
      <c r="F4" s="69" t="s">
        <v>82</v>
      </c>
      <c r="G4" s="69" cm="1">
        <f t="array" ref="G4">norme('Arbre 6'!B14,'Arbre 6'!B15)</f>
        <v>419.61404303825623</v>
      </c>
      <c r="H4" s="69" t="s">
        <v>68</v>
      </c>
      <c r="I4" s="70" t="s">
        <v>284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-1.8758698480201542E-2</v>
      </c>
      <c r="R4">
        <f>K4-G$13</f>
        <v>1.4E-2</v>
      </c>
      <c r="S4" s="1"/>
    </row>
    <row r="5" spans="1:23" x14ac:dyDescent="0.25">
      <c r="A5" s="69" t="s">
        <v>78</v>
      </c>
      <c r="B5" s="69">
        <v>16800</v>
      </c>
      <c r="C5" s="69" t="s">
        <v>68</v>
      </c>
      <c r="D5" s="70" t="s">
        <v>295</v>
      </c>
      <c r="E5" s="1"/>
      <c r="F5" s="69" t="s">
        <v>78</v>
      </c>
      <c r="G5" s="69">
        <v>9360</v>
      </c>
      <c r="H5" s="69" t="s">
        <v>68</v>
      </c>
      <c r="I5" s="70" t="s">
        <v>295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-4.7586984802015404E-3</v>
      </c>
      <c r="R5">
        <f t="shared" ref="R5:R12" si="1">K5-G$13</f>
        <v>2.8000000000000001E-2</v>
      </c>
      <c r="S5" s="1"/>
    </row>
    <row r="6" spans="1:23" x14ac:dyDescent="0.25">
      <c r="A6" s="69" t="s">
        <v>289</v>
      </c>
      <c r="B6" s="69">
        <v>10200</v>
      </c>
      <c r="C6" s="69" t="s">
        <v>68</v>
      </c>
      <c r="D6" s="70" t="s">
        <v>296</v>
      </c>
      <c r="E6" s="1"/>
      <c r="F6" s="69" t="s">
        <v>289</v>
      </c>
      <c r="G6" s="69">
        <v>7650</v>
      </c>
      <c r="H6" s="69" t="s">
        <v>68</v>
      </c>
      <c r="I6" s="70" t="s">
        <v>296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2.324130151979846E-2</v>
      </c>
      <c r="R6">
        <f t="shared" si="1"/>
        <v>5.6000000000000001E-2</v>
      </c>
      <c r="S6" s="1"/>
    </row>
    <row r="7" spans="1:23" x14ac:dyDescent="0.25">
      <c r="A7" s="69" t="s">
        <v>68</v>
      </c>
      <c r="B7" s="69">
        <f>'Arbre 6'!B3</f>
        <v>1500</v>
      </c>
      <c r="C7" s="69" t="s">
        <v>2</v>
      </c>
      <c r="D7" s="70" t="s">
        <v>300</v>
      </c>
      <c r="E7" s="1"/>
      <c r="F7" s="69" t="s">
        <v>68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5.1241301519798464E-2</v>
      </c>
      <c r="R7">
        <f t="shared" si="1"/>
        <v>8.4000000000000005E-2</v>
      </c>
      <c r="S7" s="1"/>
    </row>
    <row r="8" spans="1:23" x14ac:dyDescent="0.25">
      <c r="A8" s="69" t="s">
        <v>290</v>
      </c>
      <c r="B8" s="69">
        <v>1</v>
      </c>
      <c r="C8" s="69"/>
      <c r="D8" s="70" t="s">
        <v>297</v>
      </c>
      <c r="E8" s="1"/>
      <c r="F8" s="69" t="s">
        <v>290</v>
      </c>
      <c r="G8" s="69">
        <v>1</v>
      </c>
      <c r="H8" s="69"/>
      <c r="I8" s="70" t="s">
        <v>297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7.7241301519798466E-2</v>
      </c>
      <c r="R8">
        <f t="shared" si="1"/>
        <v>0.11</v>
      </c>
      <c r="S8" s="1"/>
    </row>
    <row r="9" spans="1:23" x14ac:dyDescent="0.25">
      <c r="A9" s="69" t="s">
        <v>291</v>
      </c>
      <c r="B9" s="69">
        <v>1</v>
      </c>
      <c r="C9" s="69"/>
      <c r="D9" s="70" t="s">
        <v>298</v>
      </c>
      <c r="E9" s="1"/>
      <c r="F9" s="69" t="s">
        <v>291</v>
      </c>
      <c r="G9" s="69">
        <v>1</v>
      </c>
      <c r="H9" s="69"/>
      <c r="I9" s="70" t="s">
        <v>298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0.13724130151979846</v>
      </c>
      <c r="R9">
        <f t="shared" si="1"/>
        <v>0.17</v>
      </c>
      <c r="S9" s="1"/>
    </row>
    <row r="10" spans="1:23" x14ac:dyDescent="0.25">
      <c r="A10" s="69" t="s">
        <v>292</v>
      </c>
      <c r="B10" s="69">
        <v>1</v>
      </c>
      <c r="C10" s="69"/>
      <c r="D10" s="70" t="s">
        <v>299</v>
      </c>
      <c r="E10" s="1"/>
      <c r="F10" s="69" t="s">
        <v>292</v>
      </c>
      <c r="G10" s="69">
        <v>1</v>
      </c>
      <c r="H10" s="69"/>
      <c r="I10" s="70" t="s">
        <v>299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0.24724130151979848</v>
      </c>
      <c r="R10">
        <f t="shared" si="1"/>
        <v>0.28000000000000003</v>
      </c>
      <c r="S10" s="1"/>
    </row>
    <row r="11" spans="1:23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0.38724130151979846</v>
      </c>
      <c r="R11">
        <f t="shared" si="1"/>
        <v>0.42</v>
      </c>
      <c r="S11" s="1"/>
    </row>
    <row r="12" spans="1:23" ht="15.75" thickBot="1" x14ac:dyDescent="0.3">
      <c r="A12" s="57" t="s">
        <v>304</v>
      </c>
      <c r="B12" s="56" t="s">
        <v>8</v>
      </c>
      <c r="C12" s="56" t="s">
        <v>101</v>
      </c>
      <c r="D12" s="56" t="s">
        <v>10</v>
      </c>
      <c r="E12" s="1"/>
      <c r="F12" s="57" t="s">
        <v>304</v>
      </c>
      <c r="G12" s="56" t="s">
        <v>8</v>
      </c>
      <c r="H12" s="56" t="s">
        <v>101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0.52724130151979853</v>
      </c>
      <c r="R12">
        <f t="shared" si="1"/>
        <v>0.56000000000000005</v>
      </c>
      <c r="S12" s="1"/>
    </row>
    <row r="13" spans="1:23" x14ac:dyDescent="0.25">
      <c r="A13" s="32" t="s">
        <v>322</v>
      </c>
      <c r="B13" s="74">
        <f>B3/B6</f>
        <v>3.2758698480201541E-2</v>
      </c>
      <c r="C13" s="83"/>
      <c r="D13" s="213" t="s">
        <v>325</v>
      </c>
      <c r="E13" s="1"/>
      <c r="F13" s="32" t="s">
        <v>322</v>
      </c>
      <c r="G13" s="32">
        <f>G3/G6</f>
        <v>0</v>
      </c>
      <c r="H13" s="83"/>
      <c r="I13" s="85" t="s">
        <v>325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25">
      <c r="A14" s="32" t="s">
        <v>285</v>
      </c>
      <c r="B14" s="74">
        <f>W21</f>
        <v>0.22679814068600221</v>
      </c>
      <c r="C14" s="83"/>
      <c r="D14" s="213" t="s">
        <v>286</v>
      </c>
      <c r="E14" s="1"/>
      <c r="F14" s="32" t="s">
        <v>285</v>
      </c>
      <c r="G14" s="32" t="e">
        <f>S21</f>
        <v>#N/A</v>
      </c>
      <c r="H14" s="83"/>
      <c r="I14" s="85" t="s">
        <v>286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25">
      <c r="A15" s="32" t="s">
        <v>287</v>
      </c>
      <c r="B15" s="74">
        <f>W22</f>
        <v>0.56000000000000005</v>
      </c>
      <c r="C15" s="83"/>
      <c r="D15" s="213" t="s">
        <v>293</v>
      </c>
      <c r="E15" s="1"/>
      <c r="F15" s="32" t="s">
        <v>287</v>
      </c>
      <c r="G15" s="32" t="e">
        <f>S22</f>
        <v>#N/A</v>
      </c>
      <c r="H15" s="83"/>
      <c r="I15" s="85" t="s">
        <v>293</v>
      </c>
      <c r="J15" s="1"/>
      <c r="P15" s="1"/>
      <c r="Q15" t="s">
        <v>323</v>
      </c>
      <c r="R15" cm="1">
        <f t="array" ref="R15">MAX(IF( R4:R12&lt;0, R4:R12))</f>
        <v>0</v>
      </c>
      <c r="S15" s="1"/>
      <c r="U15" t="s">
        <v>323</v>
      </c>
      <c r="V15" cm="1">
        <f t="array" ref="V15">MAX(IF( Q4:Q12&lt;0,Q4:Q12 ))</f>
        <v>-4.7586984802015404E-3</v>
      </c>
      <c r="W15" s="1"/>
    </row>
    <row r="16" spans="1:23" x14ac:dyDescent="0.25">
      <c r="A16" s="32" t="s">
        <v>288</v>
      </c>
      <c r="B16" s="74">
        <f>W23</f>
        <v>1.9424130151979846</v>
      </c>
      <c r="C16" s="83"/>
      <c r="D16" s="213" t="s">
        <v>294</v>
      </c>
      <c r="E16" s="1"/>
      <c r="F16" s="32" t="s">
        <v>288</v>
      </c>
      <c r="G16" s="32" t="e">
        <f>S23</f>
        <v>#N/A</v>
      </c>
      <c r="H16" s="83"/>
      <c r="I16" s="85" t="s">
        <v>294</v>
      </c>
      <c r="J16" s="1"/>
      <c r="P16" s="1"/>
      <c r="Q16" t="s">
        <v>324</v>
      </c>
      <c r="R16" cm="1">
        <f t="array" ref="R16">MIN(IF( R4:R12&gt;0, R4:R12))</f>
        <v>1.4E-2</v>
      </c>
      <c r="S16" s="1"/>
      <c r="U16" t="s">
        <v>324</v>
      </c>
      <c r="V16" cm="1">
        <f t="array" ref="V16">MIN(IF(Q4:Q12&gt;0, Q4:Q12))</f>
        <v>2.324130151979846E-2</v>
      </c>
      <c r="W16" s="1"/>
    </row>
    <row r="17" spans="1:23" x14ac:dyDescent="0.25">
      <c r="A17" s="32" t="s">
        <v>301</v>
      </c>
      <c r="B17" s="32">
        <f>B3/B4</f>
        <v>1.1301516271636742</v>
      </c>
      <c r="C17" s="83"/>
      <c r="D17" s="213" t="s">
        <v>302</v>
      </c>
      <c r="E17" s="1"/>
      <c r="F17" s="32" t="s">
        <v>301</v>
      </c>
      <c r="G17" s="32">
        <f>G3/G4</f>
        <v>0</v>
      </c>
      <c r="H17" s="83"/>
      <c r="I17" s="85" t="s">
        <v>302</v>
      </c>
      <c r="J17" s="1"/>
      <c r="P17" s="1"/>
      <c r="Q17" s="1"/>
      <c r="R17" s="1"/>
      <c r="S17" s="1"/>
      <c r="U17" s="1"/>
      <c r="V17" s="1"/>
      <c r="W17" s="1"/>
    </row>
    <row r="18" spans="1:23" x14ac:dyDescent="0.25">
      <c r="A18" s="32" t="s">
        <v>67</v>
      </c>
      <c r="B18" s="32">
        <f>IF(B3=0,B4,(IF(B17&lt;=B14,B4,B15*B4+B16*B3)))</f>
        <v>814.60406311061013</v>
      </c>
      <c r="C18" s="83" t="s">
        <v>68</v>
      </c>
      <c r="D18" s="213" t="s">
        <v>312</v>
      </c>
      <c r="E18" s="1"/>
      <c r="F18" s="32" t="s">
        <v>67</v>
      </c>
      <c r="G18" s="32">
        <f>IF(G3=0,G4,(IF(G17&lt;=S21,G4,S22*G4+S23*G3)))</f>
        <v>419.61404303825623</v>
      </c>
      <c r="H18" s="83" t="s">
        <v>68</v>
      </c>
      <c r="I18" s="85" t="s">
        <v>312</v>
      </c>
      <c r="J18" s="1"/>
      <c r="P18" s="1"/>
      <c r="Q18" t="s">
        <v>326</v>
      </c>
      <c r="R18" t="e">
        <f>MATCH(R15,R4:R12,0)</f>
        <v>#N/A</v>
      </c>
      <c r="S18" s="1"/>
      <c r="U18" t="s">
        <v>326</v>
      </c>
      <c r="V18">
        <f>MATCH(V15,Q4:Q12,0)</f>
        <v>2</v>
      </c>
      <c r="W18" s="1"/>
    </row>
    <row r="19" spans="1:23" ht="15.75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327</v>
      </c>
      <c r="R19">
        <f>MATCH(R16,R4:R12,0)</f>
        <v>1</v>
      </c>
      <c r="S19" s="1"/>
      <c r="U19" t="s">
        <v>327</v>
      </c>
      <c r="V19">
        <f>MATCH(V16,Q4:Q12,0)</f>
        <v>3</v>
      </c>
      <c r="W19" s="1"/>
    </row>
    <row r="20" spans="1:23" ht="15.75" thickBot="1" x14ac:dyDescent="0.3">
      <c r="A20" s="57" t="s">
        <v>313</v>
      </c>
      <c r="B20" s="56" t="s">
        <v>8</v>
      </c>
      <c r="C20" s="56" t="s">
        <v>101</v>
      </c>
      <c r="D20" s="56" t="s">
        <v>10</v>
      </c>
      <c r="E20" s="1"/>
      <c r="F20" s="57" t="s">
        <v>313</v>
      </c>
      <c r="G20" s="56" t="s">
        <v>8</v>
      </c>
      <c r="H20" s="56" t="s">
        <v>101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69" t="s">
        <v>308</v>
      </c>
      <c r="B21" s="69">
        <f>((10^6)/(60*B7))*B23</f>
        <v>97464.311652027711</v>
      </c>
      <c r="C21" s="69" t="s">
        <v>305</v>
      </c>
      <c r="D21" s="85" t="s">
        <v>310</v>
      </c>
      <c r="E21" s="1"/>
      <c r="F21" s="69" t="s">
        <v>308</v>
      </c>
      <c r="G21" s="69">
        <f>((10^6)/(60*G7))*G23</f>
        <v>123320.4197995437</v>
      </c>
      <c r="H21" s="69" t="s">
        <v>305</v>
      </c>
      <c r="I21" s="85" t="s">
        <v>310</v>
      </c>
      <c r="J21" s="1"/>
      <c r="P21" s="1"/>
      <c r="Q21" s="259" t="s">
        <v>321</v>
      </c>
      <c r="R21" s="259"/>
      <c r="S21" t="e" cm="1">
        <f t="array" ref="S21">((INDEX(P4:P12,R19) - INDEX(P4:P12,R18))/(INDEX(K4:K12,R19) - INDEX(K4:K12,R18)))*(G13 - INDEX(K4:K12,R18)) + INDEX(P4:P12,R18)</f>
        <v>#N/A</v>
      </c>
      <c r="T21" s="1"/>
      <c r="U21" s="259" t="s">
        <v>321</v>
      </c>
      <c r="V21" s="259"/>
      <c r="W21" cm="1">
        <f t="array" ref="W21">((INDEX(P4:P12,V19) - INDEX(P4:P12,V18))/(INDEX(K4:K12,V19) - INDEX(K4:K12,V18)))*(B13 - INDEX(K4:K12,V18)) + INDEX(P4:P12,V18)</f>
        <v>0.22679814068600221</v>
      </c>
    </row>
    <row r="22" spans="1:23" x14ac:dyDescent="0.25">
      <c r="A22" s="69" t="s">
        <v>309</v>
      </c>
      <c r="B22" s="69">
        <f>B8*B9*B10*B21</f>
        <v>97464.311652027711</v>
      </c>
      <c r="C22" s="69" t="s">
        <v>305</v>
      </c>
      <c r="D22" s="85" t="s">
        <v>311</v>
      </c>
      <c r="E22" s="1"/>
      <c r="F22" s="69" t="s">
        <v>309</v>
      </c>
      <c r="G22" s="69">
        <f>G21*G8*G9*G10</f>
        <v>123320.4197995437</v>
      </c>
      <c r="H22" s="69" t="s">
        <v>305</v>
      </c>
      <c r="I22" s="85" t="s">
        <v>311</v>
      </c>
      <c r="J22" s="1"/>
      <c r="P22" s="1"/>
      <c r="Q22" s="259" t="s">
        <v>328</v>
      </c>
      <c r="R22" s="259"/>
      <c r="S22" t="e" cm="1">
        <f t="array" ref="S22">INDEX(N4:N12,R18)</f>
        <v>#N/A</v>
      </c>
      <c r="T22" s="1"/>
      <c r="U22" s="259" t="s">
        <v>328</v>
      </c>
      <c r="V22" s="259"/>
      <c r="W22" cm="1">
        <f t="array" ref="W22">INDEX(N4:N12,V18)</f>
        <v>0.56000000000000005</v>
      </c>
    </row>
    <row r="23" spans="1:23" x14ac:dyDescent="0.25">
      <c r="A23" s="69" t="s">
        <v>307</v>
      </c>
      <c r="B23" s="69">
        <f>(B5/B18)^3</f>
        <v>8771.7880486824943</v>
      </c>
      <c r="C23" s="69" t="s">
        <v>306</v>
      </c>
      <c r="D23" s="85" t="s">
        <v>310</v>
      </c>
      <c r="E23" s="1"/>
      <c r="F23" s="69" t="s">
        <v>307</v>
      </c>
      <c r="G23" s="69">
        <f>(G5/G18)^3</f>
        <v>11098.837781958933</v>
      </c>
      <c r="H23" s="69" t="s">
        <v>306</v>
      </c>
      <c r="I23" s="85" t="s">
        <v>310</v>
      </c>
      <c r="J23" s="1"/>
      <c r="P23" s="1"/>
      <c r="Q23" s="259" t="s">
        <v>329</v>
      </c>
      <c r="R23" s="259"/>
      <c r="S23" t="e" cm="1">
        <f t="array" ref="S23">((INDEX(O4:O12,R19) - INDEX(O4:O12,R18))/(INDEX(K4:K12,R19) - INDEX(K4:K12,R18)))*(G13 - INDEX(K4:K12,R18)) + INDEX(O4:O12,R18)</f>
        <v>#N/A</v>
      </c>
      <c r="T23" s="1"/>
      <c r="U23" s="259" t="s">
        <v>329</v>
      </c>
      <c r="V23" s="259"/>
      <c r="W23" cm="1">
        <f t="array" ref="W23">((INDEX(O4:O12,V19) - INDEX(O4:O12,V18))/(INDEX(K4:K12,V19) - INDEX(K4:K12,V18)))*(B13 - INDEX(K4:K12,V18)) + INDEX(O4:O12,V18)</f>
        <v>1.9424130151979846</v>
      </c>
    </row>
    <row r="24" spans="1:23" ht="15.75" thickBot="1" x14ac:dyDescent="0.3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4"/>
      <c r="R24" s="174"/>
      <c r="T24" s="1"/>
      <c r="U24" s="186"/>
      <c r="V24" s="186"/>
    </row>
    <row r="25" spans="1:23" ht="15.75" thickBot="1" x14ac:dyDescent="0.3">
      <c r="A25" s="57" t="s">
        <v>348</v>
      </c>
      <c r="B25" s="56" t="s">
        <v>8</v>
      </c>
      <c r="C25" s="56" t="s">
        <v>351</v>
      </c>
      <c r="D25" s="56" t="s">
        <v>10</v>
      </c>
      <c r="E25" s="1"/>
      <c r="F25" s="57" t="s">
        <v>348</v>
      </c>
      <c r="G25" s="56" t="s">
        <v>8</v>
      </c>
      <c r="H25" s="56" t="s">
        <v>351</v>
      </c>
      <c r="I25" s="56" t="s">
        <v>10</v>
      </c>
      <c r="J25" s="1"/>
      <c r="P25" s="1"/>
      <c r="Q25" s="174"/>
      <c r="R25" s="174"/>
      <c r="T25" s="1"/>
      <c r="U25" s="186"/>
      <c r="V25" s="186"/>
    </row>
    <row r="26" spans="1:23" x14ac:dyDescent="0.25">
      <c r="A26" s="69" t="s">
        <v>350</v>
      </c>
      <c r="B26" s="69">
        <f>B5/B18</f>
        <v>20.623516086880638</v>
      </c>
      <c r="C26" s="69" t="str">
        <f>IF(B26&lt;2,"NON","OUI")</f>
        <v>OUI</v>
      </c>
      <c r="D26" s="85" t="s">
        <v>349</v>
      </c>
      <c r="E26" s="1"/>
      <c r="F26" s="69" t="s">
        <v>350</v>
      </c>
      <c r="G26" s="69">
        <f>G5/G18</f>
        <v>22.306212471413041</v>
      </c>
      <c r="H26" s="69" t="str">
        <f>IF(G26&lt;2,"NON","OUI")</f>
        <v>OUI</v>
      </c>
      <c r="I26" s="85" t="s">
        <v>349</v>
      </c>
      <c r="J26" s="1"/>
      <c r="P26" s="1"/>
      <c r="Q26" s="1"/>
      <c r="R26" s="1"/>
      <c r="S26" s="1"/>
      <c r="T26" s="1"/>
    </row>
    <row r="27" spans="1:23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25">
      <c r="A29" s="259" t="s">
        <v>315</v>
      </c>
      <c r="B29" s="259"/>
      <c r="C29" s="1"/>
    </row>
    <row r="30" spans="1:23" x14ac:dyDescent="0.25">
      <c r="A30" s="174" t="s">
        <v>314</v>
      </c>
      <c r="B30" s="174" t="s">
        <v>290</v>
      </c>
      <c r="C30" s="1"/>
    </row>
    <row r="31" spans="1:23" x14ac:dyDescent="0.25">
      <c r="A31" s="174">
        <v>0.9</v>
      </c>
      <c r="B31" s="174">
        <v>1</v>
      </c>
      <c r="C31" s="1"/>
    </row>
    <row r="32" spans="1:23" x14ac:dyDescent="0.25">
      <c r="A32" s="174">
        <v>0.95</v>
      </c>
      <c r="B32" s="174">
        <v>0.64</v>
      </c>
      <c r="C32" s="1"/>
    </row>
    <row r="33" spans="1:3" x14ac:dyDescent="0.25">
      <c r="A33" s="174">
        <v>0.96</v>
      </c>
      <c r="B33" s="174">
        <v>0.55000000000000004</v>
      </c>
      <c r="C33" s="1"/>
    </row>
    <row r="34" spans="1:3" x14ac:dyDescent="0.25">
      <c r="A34" s="174">
        <v>0.97</v>
      </c>
      <c r="B34" s="174">
        <v>0.47</v>
      </c>
      <c r="C34" s="1"/>
    </row>
    <row r="35" spans="1:3" x14ac:dyDescent="0.25">
      <c r="A35" s="174">
        <v>0.98</v>
      </c>
      <c r="B35" s="174">
        <v>0.37</v>
      </c>
      <c r="C35" s="1"/>
    </row>
    <row r="36" spans="1:3" x14ac:dyDescent="0.25">
      <c r="A36" s="174">
        <v>0.99</v>
      </c>
      <c r="B36" s="174">
        <v>0.25</v>
      </c>
      <c r="C36" s="1"/>
    </row>
    <row r="37" spans="1:3" x14ac:dyDescent="0.25">
      <c r="A37" s="174">
        <v>0.99199999999999999</v>
      </c>
      <c r="B37" s="174">
        <v>0.22</v>
      </c>
      <c r="C37" s="1"/>
    </row>
    <row r="38" spans="1:3" x14ac:dyDescent="0.25">
      <c r="A38" s="174">
        <v>0.99399999999999999</v>
      </c>
      <c r="B38" s="174">
        <v>0.19</v>
      </c>
      <c r="C38" s="1"/>
    </row>
    <row r="39" spans="1:3" x14ac:dyDescent="0.25">
      <c r="A39" s="174">
        <v>0.996</v>
      </c>
      <c r="B39" s="174">
        <v>0.16</v>
      </c>
      <c r="C39" s="1"/>
    </row>
    <row r="40" spans="1:3" x14ac:dyDescent="0.25">
      <c r="A40" s="174">
        <v>0.998</v>
      </c>
      <c r="B40" s="174">
        <v>0.12</v>
      </c>
      <c r="C40" s="1"/>
    </row>
    <row r="41" spans="1:3" x14ac:dyDescent="0.25">
      <c r="A41" s="174">
        <v>0.999</v>
      </c>
      <c r="B41" s="174">
        <v>9.2999999999999999E-2</v>
      </c>
      <c r="C41" s="1"/>
    </row>
    <row r="42" spans="1:3" x14ac:dyDescent="0.25">
      <c r="A42" s="174">
        <v>0.99919999999999998</v>
      </c>
      <c r="B42" s="174">
        <v>8.6999999999999994E-2</v>
      </c>
      <c r="C42" s="1"/>
    </row>
    <row r="43" spans="1:3" x14ac:dyDescent="0.25">
      <c r="A43" s="174">
        <v>0.99939999999999996</v>
      </c>
      <c r="B43" s="174">
        <v>0.08</v>
      </c>
      <c r="C43" s="1"/>
    </row>
    <row r="44" spans="1:3" x14ac:dyDescent="0.25">
      <c r="A44" s="174">
        <v>0.99950000000000006</v>
      </c>
      <c r="B44" s="174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9" priority="2" operator="lessThan">
      <formula>$H$26</formula>
    </cfRule>
  </conditionalFormatting>
  <conditionalFormatting sqref="C26">
    <cfRule type="cellIs" dxfId="28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topLeftCell="A25" zoomScale="115" zoomScaleNormal="115" workbookViewId="0">
      <selection activeCell="H24" sqref="H24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6" t="s">
        <v>66</v>
      </c>
      <c r="B1" s="56" t="s">
        <v>8</v>
      </c>
      <c r="C1" s="56" t="s">
        <v>101</v>
      </c>
      <c r="D1" s="56" t="s">
        <v>10</v>
      </c>
      <c r="E1" s="1"/>
      <c r="F1" s="67" t="s">
        <v>25</v>
      </c>
      <c r="G1" s="67" t="s">
        <v>211</v>
      </c>
      <c r="H1" s="67" t="s">
        <v>101</v>
      </c>
      <c r="I1" s="67" t="s">
        <v>212</v>
      </c>
      <c r="J1" s="1"/>
      <c r="K1" s="59" t="s">
        <v>137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25">
      <c r="A2" s="71" t="s">
        <v>67</v>
      </c>
      <c r="B2" s="154">
        <f>'Résistance des engrenages'!B3*'Résistance des engrenages'!B5</f>
        <v>2850</v>
      </c>
      <c r="C2" s="69" t="s">
        <v>4</v>
      </c>
      <c r="D2" s="15" t="s">
        <v>210</v>
      </c>
      <c r="E2" s="1"/>
      <c r="F2" s="71" t="s">
        <v>241</v>
      </c>
      <c r="G2" s="146">
        <f>'Résistance des engrenages'!G6</f>
        <v>20</v>
      </c>
      <c r="H2" s="69" t="s">
        <v>72</v>
      </c>
      <c r="I2" s="70" t="s">
        <v>219</v>
      </c>
      <c r="J2" s="1"/>
      <c r="K2" s="60" t="s">
        <v>138</v>
      </c>
      <c r="L2" s="13"/>
      <c r="M2" s="261" t="s">
        <v>268</v>
      </c>
      <c r="N2" s="262"/>
      <c r="O2" s="262"/>
      <c r="P2" s="262"/>
      <c r="Q2" s="262"/>
      <c r="R2" s="262"/>
      <c r="S2" s="262"/>
      <c r="T2" s="262"/>
      <c r="U2" s="263"/>
      <c r="V2" s="13"/>
      <c r="W2" s="13"/>
      <c r="X2" s="1"/>
      <c r="Y2" s="13"/>
      <c r="Z2" s="13"/>
      <c r="AA2" s="13"/>
      <c r="AB2" s="231" t="s">
        <v>193</v>
      </c>
      <c r="AC2" s="232"/>
      <c r="AD2" s="232"/>
      <c r="AE2" s="232"/>
      <c r="AF2" s="232"/>
      <c r="AG2" s="232"/>
      <c r="AH2" s="232"/>
      <c r="AI2" s="232"/>
      <c r="AJ2" s="233"/>
      <c r="AK2" s="13"/>
      <c r="AL2" s="13"/>
      <c r="AM2" s="13"/>
      <c r="AN2" s="1"/>
    </row>
    <row r="3" spans="1:40" ht="15.75" thickBot="1" x14ac:dyDescent="0.3">
      <c r="A3" s="71" t="s">
        <v>68</v>
      </c>
      <c r="B3" s="155">
        <f>'Résistance des engrenages'!B2*'Résistance des engrenages'!G4</f>
        <v>707.14285714285711</v>
      </c>
      <c r="C3" s="69" t="s">
        <v>2</v>
      </c>
      <c r="D3" s="36" t="s">
        <v>209</v>
      </c>
      <c r="E3" s="1"/>
      <c r="F3" s="68" t="s">
        <v>240</v>
      </c>
      <c r="G3" s="130">
        <f>G2</f>
        <v>20</v>
      </c>
      <c r="H3" s="69" t="s">
        <v>72</v>
      </c>
      <c r="I3" s="70" t="s">
        <v>220</v>
      </c>
      <c r="J3" s="1"/>
      <c r="K3" s="13"/>
      <c r="L3" s="13"/>
      <c r="M3" s="264"/>
      <c r="N3" s="265"/>
      <c r="O3" s="265"/>
      <c r="P3" s="265"/>
      <c r="Q3" s="265"/>
      <c r="R3" s="265"/>
      <c r="S3" s="265"/>
      <c r="T3" s="265"/>
      <c r="U3" s="266"/>
      <c r="V3" s="13"/>
      <c r="W3" s="13"/>
      <c r="X3" s="1"/>
      <c r="Y3" s="13"/>
      <c r="Z3" s="13"/>
      <c r="AA3" s="13"/>
      <c r="AB3" s="237"/>
      <c r="AC3" s="238"/>
      <c r="AD3" s="238"/>
      <c r="AE3" s="238"/>
      <c r="AF3" s="238"/>
      <c r="AG3" s="238"/>
      <c r="AH3" s="238"/>
      <c r="AI3" s="238"/>
      <c r="AJ3" s="239"/>
      <c r="AK3" s="13"/>
      <c r="AL3" s="13"/>
      <c r="AM3" s="13"/>
      <c r="AN3" s="1"/>
    </row>
    <row r="4" spans="1:40" x14ac:dyDescent="0.25">
      <c r="A4" s="13"/>
      <c r="B4" s="13"/>
      <c r="C4" s="13"/>
      <c r="D4" s="13"/>
      <c r="E4" s="1"/>
      <c r="F4" s="71" t="s">
        <v>43</v>
      </c>
      <c r="G4" s="146">
        <f>'Résistance des engrenages'!G7</f>
        <v>30</v>
      </c>
      <c r="H4" s="69" t="s">
        <v>72</v>
      </c>
      <c r="I4" s="70" t="s">
        <v>74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25">
      <c r="A5" s="13"/>
      <c r="B5" s="13"/>
      <c r="C5" s="13"/>
      <c r="D5" s="13"/>
      <c r="E5" s="1"/>
      <c r="F5" s="68" t="s">
        <v>213</v>
      </c>
      <c r="G5" s="130">
        <f>'Résistance des engrenages'!B14/2</f>
        <v>70</v>
      </c>
      <c r="H5" s="69" t="s">
        <v>28</v>
      </c>
      <c r="I5" s="70" t="s">
        <v>215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.75" thickBot="1" x14ac:dyDescent="0.3">
      <c r="A6" s="1"/>
      <c r="B6" s="1"/>
      <c r="C6" s="1"/>
      <c r="D6" s="1"/>
      <c r="E6" s="1"/>
      <c r="F6" s="68" t="s">
        <v>214</v>
      </c>
      <c r="G6" s="130">
        <f>'Résistance des engrenages'!G3/2</f>
        <v>24</v>
      </c>
      <c r="H6" s="69" t="s">
        <v>28</v>
      </c>
      <c r="I6" s="70" t="s">
        <v>216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.75" thickBot="1" x14ac:dyDescent="0.3">
      <c r="A7" s="56" t="s">
        <v>217</v>
      </c>
      <c r="B7" s="56" t="s">
        <v>8</v>
      </c>
      <c r="C7" s="56" t="s">
        <v>218</v>
      </c>
      <c r="D7" s="56" t="s">
        <v>10</v>
      </c>
      <c r="E7" s="1"/>
      <c r="F7" s="68" t="s">
        <v>87</v>
      </c>
      <c r="G7" s="130">
        <v>61</v>
      </c>
      <c r="H7" s="69" t="s">
        <v>28</v>
      </c>
      <c r="I7" s="70" t="s">
        <v>223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.75" thickBot="1" x14ac:dyDescent="0.3">
      <c r="A8" s="74" t="s">
        <v>229</v>
      </c>
      <c r="B8" s="151">
        <f>2*PI()*B3/60</f>
        <v>74.051826834616548</v>
      </c>
      <c r="C8" s="75" t="s">
        <v>76</v>
      </c>
      <c r="D8" s="76" t="s">
        <v>234</v>
      </c>
      <c r="E8" s="1"/>
      <c r="F8" s="68" t="s">
        <v>221</v>
      </c>
      <c r="G8" s="130">
        <v>30.5</v>
      </c>
      <c r="H8" s="69" t="s">
        <v>28</v>
      </c>
      <c r="I8" s="70" t="s">
        <v>224</v>
      </c>
      <c r="J8" s="1"/>
      <c r="K8" s="13"/>
      <c r="L8" s="267" t="s">
        <v>270</v>
      </c>
      <c r="M8" s="268"/>
      <c r="N8" s="268"/>
      <c r="O8" s="102">
        <v>1.34E-4</v>
      </c>
      <c r="P8" s="13"/>
      <c r="Q8" s="58"/>
      <c r="R8" s="269"/>
      <c r="S8" s="269"/>
      <c r="T8" s="269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25">
      <c r="A9" s="74" t="s">
        <v>78</v>
      </c>
      <c r="B9" s="152">
        <f>1000*B2/B8</f>
        <v>38486.558965858327</v>
      </c>
      <c r="C9" s="75" t="s">
        <v>79</v>
      </c>
      <c r="D9" s="76" t="s">
        <v>235</v>
      </c>
      <c r="E9" s="1"/>
      <c r="F9" s="68"/>
      <c r="G9" s="130">
        <v>15</v>
      </c>
      <c r="H9" s="69" t="s">
        <v>28</v>
      </c>
      <c r="I9" s="70" t="s">
        <v>226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25">
      <c r="A10" s="74" t="s">
        <v>230</v>
      </c>
      <c r="B10" s="152">
        <f>B9/G5</f>
        <v>549.80798522654754</v>
      </c>
      <c r="C10" s="75" t="s">
        <v>68</v>
      </c>
      <c r="D10" s="76" t="s">
        <v>236</v>
      </c>
      <c r="E10" s="1"/>
      <c r="F10" s="68" t="s">
        <v>222</v>
      </c>
      <c r="G10" s="130">
        <v>-27.5</v>
      </c>
      <c r="H10" s="69" t="s">
        <v>28</v>
      </c>
      <c r="I10" s="70" t="s">
        <v>225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25">
      <c r="A11" s="74" t="s">
        <v>231</v>
      </c>
      <c r="B11" s="152">
        <f>-B10*TAN(RADIANS(G3))/COS(RADIANS(G4))</f>
        <v>-231.07144468263806</v>
      </c>
      <c r="C11" s="75" t="s">
        <v>68</v>
      </c>
      <c r="D11" s="76" t="s">
        <v>238</v>
      </c>
      <c r="E11" s="1"/>
      <c r="F11" s="68"/>
      <c r="G11" s="130">
        <v>60</v>
      </c>
      <c r="H11" s="69" t="s">
        <v>28</v>
      </c>
      <c r="I11" s="70" t="s">
        <v>227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30.75" thickBot="1" x14ac:dyDescent="0.3">
      <c r="A12" s="74" t="s">
        <v>232</v>
      </c>
      <c r="B12" s="152">
        <f>B10*TAN(RADIANS(G4))</f>
        <v>317.43178827315302</v>
      </c>
      <c r="C12" s="75" t="s">
        <v>68</v>
      </c>
      <c r="D12" s="76" t="s">
        <v>239</v>
      </c>
      <c r="E12" s="1"/>
      <c r="F12" s="93" t="s">
        <v>115</v>
      </c>
      <c r="G12" s="147">
        <v>0</v>
      </c>
      <c r="H12" s="94" t="s">
        <v>68</v>
      </c>
      <c r="I12" s="100" t="s">
        <v>228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.75" thickBot="1" x14ac:dyDescent="0.3">
      <c r="A13" s="74" t="s">
        <v>233</v>
      </c>
      <c r="B13" s="152">
        <f>-B9/G6</f>
        <v>-1603.6066235774304</v>
      </c>
      <c r="C13" s="75" t="s">
        <v>68</v>
      </c>
      <c r="D13" s="76" t="s">
        <v>237</v>
      </c>
      <c r="E13" s="1"/>
      <c r="F13" s="97" t="s">
        <v>123</v>
      </c>
      <c r="G13" s="148">
        <v>30</v>
      </c>
      <c r="H13" s="98" t="s">
        <v>28</v>
      </c>
      <c r="I13" s="99" t="s">
        <v>250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30" x14ac:dyDescent="0.25">
      <c r="A14" s="74" t="s">
        <v>242</v>
      </c>
      <c r="B14" s="152">
        <v>0</v>
      </c>
      <c r="C14" s="75" t="s">
        <v>68</v>
      </c>
      <c r="D14" s="76" t="s">
        <v>243</v>
      </c>
      <c r="E14" s="1"/>
      <c r="F14" s="95" t="s">
        <v>249</v>
      </c>
      <c r="G14" s="149">
        <v>2</v>
      </c>
      <c r="H14" s="96" t="s">
        <v>17</v>
      </c>
      <c r="I14" s="101" t="s">
        <v>269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25">
      <c r="A15" s="74" t="s">
        <v>90</v>
      </c>
      <c r="B15" s="152">
        <f>-B12</f>
        <v>-317.43178827315302</v>
      </c>
      <c r="C15" s="83" t="s">
        <v>68</v>
      </c>
      <c r="D15" s="84" t="s">
        <v>244</v>
      </c>
      <c r="E15" s="1"/>
      <c r="F15" s="68" t="s">
        <v>147</v>
      </c>
      <c r="G15" s="130">
        <v>190000</v>
      </c>
      <c r="H15" s="69" t="s">
        <v>134</v>
      </c>
      <c r="I15" s="22" t="s">
        <v>152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25">
      <c r="A16" s="74" t="s">
        <v>91</v>
      </c>
      <c r="B16" s="152">
        <f>-(B10*G7-B10*G8+B13*G7-B13*G10)/(G7)</f>
        <v>2051.6400432326705</v>
      </c>
      <c r="C16" s="83" t="s">
        <v>68</v>
      </c>
      <c r="D16" s="85" t="s">
        <v>245</v>
      </c>
      <c r="E16" s="1"/>
      <c r="F16" s="68" t="s">
        <v>148</v>
      </c>
      <c r="G16" s="130">
        <f>G15/(2*(1+0.3))</f>
        <v>73076.923076923078</v>
      </c>
      <c r="H16" s="69" t="s">
        <v>134</v>
      </c>
      <c r="I16" s="26" t="s">
        <v>153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30" x14ac:dyDescent="0.25">
      <c r="A17" s="74" t="s">
        <v>92</v>
      </c>
      <c r="B17" s="152">
        <f>-(B12*G5+B11*G7-B11*G8+B14*G7-B14*G10)/(G7)</f>
        <v>-248.73026420164345</v>
      </c>
      <c r="C17" s="83" t="s">
        <v>68</v>
      </c>
      <c r="D17" s="85" t="s">
        <v>246</v>
      </c>
      <c r="E17" s="1"/>
      <c r="F17" s="71" t="s">
        <v>135</v>
      </c>
      <c r="G17" s="146">
        <v>850</v>
      </c>
      <c r="H17" s="136" t="s">
        <v>134</v>
      </c>
      <c r="I17" s="30" t="s">
        <v>423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25">
      <c r="A18" s="74" t="s">
        <v>93</v>
      </c>
      <c r="B18" s="152">
        <f>-(B10*G8+B13*G10)/(G7)</f>
        <v>-997.8414048817873</v>
      </c>
      <c r="C18" s="83" t="s">
        <v>68</v>
      </c>
      <c r="D18" s="85" t="s">
        <v>247</v>
      </c>
      <c r="E18" s="1"/>
      <c r="F18" s="71" t="s">
        <v>136</v>
      </c>
      <c r="G18" s="146">
        <f>IF(G10/G16&lt;5,RADIANS(2/3),IF(G10/G16&gt;7,RADIANS(1/4),"A definir"))</f>
        <v>1.1635528346628864E-2</v>
      </c>
      <c r="H18" s="52" t="s">
        <v>155</v>
      </c>
      <c r="I18" s="22" t="s">
        <v>191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25">
      <c r="A19" s="108" t="s">
        <v>94</v>
      </c>
      <c r="B19" s="152">
        <f>(B12*G5-B11*G8-B14*G10)/(G7)</f>
        <v>479.80170888428154</v>
      </c>
      <c r="C19" s="83" t="s">
        <v>68</v>
      </c>
      <c r="D19" s="85" t="s">
        <v>248</v>
      </c>
      <c r="E19" s="1"/>
      <c r="F19" s="71" t="s">
        <v>142</v>
      </c>
      <c r="G19" s="146">
        <f>IF(B8&gt;500,(G7-G10)/3000,(G7-G10)/2000)</f>
        <v>4.4249999999999998E-2</v>
      </c>
      <c r="H19" s="52" t="s">
        <v>28</v>
      </c>
      <c r="I19" s="26" t="s">
        <v>190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30" x14ac:dyDescent="0.25">
      <c r="A20" s="74" t="s">
        <v>273</v>
      </c>
      <c r="B20" s="152">
        <f>G17/(MAX(M54:M684)*G23)</f>
        <v>2.1290248760351127</v>
      </c>
      <c r="C20" s="82" t="s">
        <v>17</v>
      </c>
      <c r="D20" s="35" t="s">
        <v>126</v>
      </c>
      <c r="E20" s="1"/>
      <c r="F20" s="71" t="s">
        <v>139</v>
      </c>
      <c r="G20" s="146" t="s">
        <v>137</v>
      </c>
      <c r="H20" s="135" t="s">
        <v>17</v>
      </c>
      <c r="I20" s="26" t="s">
        <v>189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25">
      <c r="A21" s="104" t="s">
        <v>274</v>
      </c>
      <c r="B21" s="153" t="str">
        <f>IF(B20&gt;G14,"Oui","Non")</f>
        <v>Oui</v>
      </c>
      <c r="C21" s="75" t="s">
        <v>200</v>
      </c>
      <c r="D21" s="33" t="s">
        <v>127</v>
      </c>
      <c r="E21" s="1"/>
      <c r="F21" s="71" t="s">
        <v>140</v>
      </c>
      <c r="G21" s="146">
        <f>IF(G20="large",1/1500,1/500)</f>
        <v>6.6666666666666664E-4</v>
      </c>
      <c r="H21" s="134">
        <v>1</v>
      </c>
      <c r="I21" s="22" t="s">
        <v>188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25">
      <c r="A22" s="32" t="s">
        <v>157</v>
      </c>
      <c r="B22" s="142" cm="1">
        <f t="array" ref="B22">MAX(ABS(F54:F685))/(G16*B42)</f>
        <v>6.6228347197864792E-6</v>
      </c>
      <c r="C22" s="75" t="s">
        <v>155</v>
      </c>
      <c r="D22" s="34" t="s">
        <v>156</v>
      </c>
      <c r="E22" s="1"/>
      <c r="F22" s="116" t="s">
        <v>141</v>
      </c>
      <c r="G22" s="150">
        <v>3</v>
      </c>
      <c r="H22" s="17" t="s">
        <v>72</v>
      </c>
      <c r="I22" s="20" t="s">
        <v>187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5" x14ac:dyDescent="0.25">
      <c r="A23" s="32" t="s">
        <v>146</v>
      </c>
      <c r="B23" s="153" t="str">
        <f>IF(B22&lt;G14,"Oui","Non")</f>
        <v>Oui</v>
      </c>
      <c r="C23" s="75" t="s">
        <v>200</v>
      </c>
      <c r="D23" s="33" t="s">
        <v>145</v>
      </c>
      <c r="E23" s="1"/>
      <c r="F23" s="129" t="s">
        <v>416</v>
      </c>
      <c r="G23" s="185">
        <v>5.3</v>
      </c>
      <c r="H23" s="69" t="s">
        <v>17</v>
      </c>
      <c r="I23" s="70" t="s">
        <v>412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25">
      <c r="A24" s="32" t="s">
        <v>159</v>
      </c>
      <c r="B24" s="140">
        <f>MAX(U54:U684)</f>
        <v>2.3205115610258717E-2</v>
      </c>
      <c r="C24" s="75" t="s">
        <v>28</v>
      </c>
      <c r="D24" s="33" t="s">
        <v>160</v>
      </c>
      <c r="E24" s="1"/>
      <c r="F24" s="68" t="s">
        <v>413</v>
      </c>
      <c r="G24" s="68">
        <f>Clavettes!G21/Clavettes!G16</f>
        <v>7.2727272727272738E-2</v>
      </c>
      <c r="H24" s="69" t="s">
        <v>17</v>
      </c>
      <c r="I24" s="70" t="s">
        <v>414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25">
      <c r="A25" s="32" t="s">
        <v>161</v>
      </c>
      <c r="B25" s="143" t="str">
        <f>IF(B24&lt;G19,"Oui","Non")</f>
        <v>Oui</v>
      </c>
      <c r="C25" s="75" t="s">
        <v>200</v>
      </c>
      <c r="D25" s="34" t="s">
        <v>144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25">
      <c r="A26" s="32" t="s">
        <v>180</v>
      </c>
      <c r="B26" s="140">
        <f>MAX(T54:T684)</f>
        <v>1.3400003731342766E-4</v>
      </c>
      <c r="C26" s="82" t="s">
        <v>17</v>
      </c>
      <c r="D26" s="33" t="s">
        <v>199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25">
      <c r="A27" s="32" t="s">
        <v>162</v>
      </c>
      <c r="B27" s="143" t="str">
        <f>IF(B26&lt;G21,"Oui","Non")</f>
        <v>Oui</v>
      </c>
      <c r="C27" s="75" t="s">
        <v>200</v>
      </c>
      <c r="D27" s="34" t="s">
        <v>143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25">
      <c r="A28" s="32" t="s">
        <v>181</v>
      </c>
      <c r="B28" s="140">
        <f>DEGREES(ATAN(T234))</f>
        <v>6.6870261122880638E-3</v>
      </c>
      <c r="C28" s="75" t="s">
        <v>72</v>
      </c>
      <c r="D28" s="33" t="s">
        <v>201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.75" thickBot="1" x14ac:dyDescent="0.3">
      <c r="A29" s="32" t="s">
        <v>182</v>
      </c>
      <c r="B29" s="132">
        <f>DEGREES(ATAN(T684))</f>
        <v>3.0724384700048738E-3</v>
      </c>
      <c r="C29" s="75" t="s">
        <v>72</v>
      </c>
      <c r="D29" s="34" t="s">
        <v>202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.75" thickBot="1" x14ac:dyDescent="0.3">
      <c r="A30" s="54" t="s">
        <v>163</v>
      </c>
      <c r="B30" s="133" t="str">
        <f>IF(MAX(B28:B29)&lt;G18,"Oui","Non")</f>
        <v>Oui</v>
      </c>
      <c r="C30" s="75" t="s">
        <v>200</v>
      </c>
      <c r="D30" s="33" t="s">
        <v>178</v>
      </c>
      <c r="E30" s="1"/>
      <c r="F30" s="13"/>
      <c r="G30" s="13"/>
      <c r="H30" s="13"/>
      <c r="I30" s="13"/>
      <c r="J30" s="1"/>
      <c r="K30" s="13"/>
      <c r="L30" s="267" t="s">
        <v>271</v>
      </c>
      <c r="M30" s="268"/>
      <c r="N30" s="268"/>
      <c r="O30" s="103">
        <v>-9.9999999999999995E-8</v>
      </c>
      <c r="P30" s="13"/>
      <c r="Q30" s="58"/>
      <c r="R30" s="269"/>
      <c r="S30" s="269"/>
      <c r="T30" s="269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25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197" t="s">
        <v>456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25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25">
      <c r="A33" s="270"/>
      <c r="B33" s="270"/>
      <c r="C33" s="270"/>
      <c r="D33" s="270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.75" thickBot="1" x14ac:dyDescent="0.3">
      <c r="A34" s="270"/>
      <c r="B34" s="270"/>
      <c r="C34" s="270"/>
      <c r="D34" s="270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.75" thickBot="1" x14ac:dyDescent="0.3">
      <c r="A35" s="275" t="s">
        <v>197</v>
      </c>
      <c r="B35" s="276"/>
      <c r="C35" s="276"/>
      <c r="D35" s="277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.75" thickBot="1" x14ac:dyDescent="0.3">
      <c r="A36" s="279" t="s">
        <v>424</v>
      </c>
      <c r="B36" s="279"/>
      <c r="C36" s="280" t="str">
        <f>IF(C940+D940+E940+G940+H940&lt;0.0000001,"Oui","Non")</f>
        <v>Oui</v>
      </c>
      <c r="D36" s="280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.75" thickBot="1" x14ac:dyDescent="0.3">
      <c r="A37" s="275" t="s">
        <v>268</v>
      </c>
      <c r="B37" s="276"/>
      <c r="C37" s="276"/>
      <c r="D37" s="277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25">
      <c r="A38" s="278" t="str" cm="1">
        <f t="array" ref="A38">IF(ABS(P939)&lt;0.01*MAX(ABS(P54:P939)),"constante y' valide","constante y' non valide")</f>
        <v>constante y' valide</v>
      </c>
      <c r="B38" s="278"/>
      <c r="C38" s="278"/>
      <c r="D38" s="278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.75" thickBot="1" x14ac:dyDescent="0.3">
      <c r="A39" s="278" t="str" cm="1">
        <f t="array" ref="A39">IF(ABS(S939)&lt;0.01*MAX(ABS(S54:S939)),"constante z' valide","constante z' non valide")</f>
        <v>constante z' valide</v>
      </c>
      <c r="B39" s="278"/>
      <c r="C39" s="278"/>
      <c r="D39" s="278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.75" thickBot="1" x14ac:dyDescent="0.3">
      <c r="A40" s="272" t="s">
        <v>256</v>
      </c>
      <c r="B40" s="273"/>
      <c r="C40" s="273"/>
      <c r="D40" s="274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25">
      <c r="A41" s="111" t="s">
        <v>275</v>
      </c>
      <c r="B41" s="111">
        <f>ABS(G10)</f>
        <v>27.5</v>
      </c>
      <c r="C41" s="112" t="s">
        <v>267</v>
      </c>
      <c r="D41" s="113" t="s">
        <v>276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25">
      <c r="A42" s="119" t="s">
        <v>150</v>
      </c>
      <c r="B42" s="120">
        <f>PI()*G13^4/32</f>
        <v>79521.564043991631</v>
      </c>
      <c r="C42" s="121" t="s">
        <v>151</v>
      </c>
      <c r="D42" s="122" t="s">
        <v>154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25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25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25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25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25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25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25">
      <c r="A50" s="7"/>
      <c r="B50" s="87"/>
      <c r="C50" s="271" t="s">
        <v>102</v>
      </c>
      <c r="D50" s="271"/>
      <c r="E50" s="271"/>
      <c r="F50" s="271"/>
      <c r="G50" s="271"/>
      <c r="H50" s="271"/>
      <c r="I50" s="271"/>
      <c r="J50" s="271"/>
      <c r="K50" s="271" t="s">
        <v>149</v>
      </c>
      <c r="L50" s="271"/>
      <c r="M50" s="271"/>
      <c r="N50" s="242" t="s">
        <v>170</v>
      </c>
      <c r="O50" s="242"/>
      <c r="P50" s="242"/>
      <c r="Q50" s="242"/>
      <c r="R50" s="242"/>
      <c r="S50" s="242"/>
      <c r="T50" s="242"/>
      <c r="U50" s="242"/>
      <c r="V50" s="242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25">
      <c r="A51" s="7" t="s">
        <v>103</v>
      </c>
      <c r="B51" s="86" t="s">
        <v>104</v>
      </c>
      <c r="C51" s="86" t="s">
        <v>68</v>
      </c>
      <c r="D51" s="86" t="s">
        <v>105</v>
      </c>
      <c r="E51" s="86" t="s">
        <v>106</v>
      </c>
      <c r="F51" s="86" t="s">
        <v>108</v>
      </c>
      <c r="G51" s="86" t="s">
        <v>107</v>
      </c>
      <c r="H51" s="86" t="s">
        <v>113</v>
      </c>
      <c r="I51" s="86" t="s">
        <v>117</v>
      </c>
      <c r="J51" s="90" t="s">
        <v>118</v>
      </c>
      <c r="K51" s="86" t="s">
        <v>129</v>
      </c>
      <c r="L51" s="86" t="s">
        <v>130</v>
      </c>
      <c r="M51" s="90" t="s">
        <v>131</v>
      </c>
      <c r="N51" s="12"/>
      <c r="O51" s="12" t="s">
        <v>164</v>
      </c>
      <c r="P51" s="12" t="s">
        <v>165</v>
      </c>
      <c r="Q51" s="12"/>
      <c r="R51" s="12" t="s">
        <v>166</v>
      </c>
      <c r="S51" s="12" t="s">
        <v>167</v>
      </c>
      <c r="T51" s="12" t="s">
        <v>168</v>
      </c>
      <c r="U51" s="12" t="s">
        <v>169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25">
      <c r="A52" s="7" t="s">
        <v>101</v>
      </c>
      <c r="B52" s="8" t="s">
        <v>28</v>
      </c>
      <c r="C52" s="8" t="s">
        <v>68</v>
      </c>
      <c r="D52" s="8" t="s">
        <v>68</v>
      </c>
      <c r="E52" s="8" t="s">
        <v>68</v>
      </c>
      <c r="F52" s="8" t="s">
        <v>79</v>
      </c>
      <c r="G52" s="8" t="s">
        <v>79</v>
      </c>
      <c r="H52" s="8" t="s">
        <v>79</v>
      </c>
      <c r="I52" s="8" t="s">
        <v>260</v>
      </c>
      <c r="J52" s="91" t="s">
        <v>68</v>
      </c>
      <c r="K52" s="8" t="s">
        <v>134</v>
      </c>
      <c r="L52" s="8" t="s">
        <v>134</v>
      </c>
      <c r="M52" s="91" t="s">
        <v>134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25">
      <c r="A53" s="7" t="s">
        <v>10</v>
      </c>
      <c r="B53" s="10" t="s">
        <v>252</v>
      </c>
      <c r="C53" s="10" t="s">
        <v>254</v>
      </c>
      <c r="D53" s="8" t="s">
        <v>253</v>
      </c>
      <c r="E53" s="10" t="s">
        <v>255</v>
      </c>
      <c r="F53" s="8" t="s">
        <v>257</v>
      </c>
      <c r="G53" s="8" t="s">
        <v>258</v>
      </c>
      <c r="H53" s="8" t="s">
        <v>259</v>
      </c>
      <c r="I53" s="8" t="s">
        <v>261</v>
      </c>
      <c r="J53" s="42" t="s">
        <v>262</v>
      </c>
      <c r="K53" s="92" t="s">
        <v>265</v>
      </c>
      <c r="L53" s="92" t="s">
        <v>263</v>
      </c>
      <c r="M53" s="42" t="s">
        <v>266</v>
      </c>
      <c r="N53" s="10" t="s">
        <v>177</v>
      </c>
      <c r="O53" s="10" t="s">
        <v>171</v>
      </c>
      <c r="P53" s="10" t="s">
        <v>172</v>
      </c>
      <c r="Q53" s="10" t="s">
        <v>179</v>
      </c>
      <c r="R53" s="10" t="s">
        <v>173</v>
      </c>
      <c r="S53" s="10" t="s">
        <v>174</v>
      </c>
      <c r="T53" s="10" t="s">
        <v>175</v>
      </c>
      <c r="U53" s="10" t="s">
        <v>176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25">
      <c r="A54" s="7" t="s">
        <v>251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-1603.6066235774304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38486.558965858327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1603.6066235774304</v>
      </c>
      <c r="K54">
        <f>32*I54/(PI()*$G$13^3)</f>
        <v>0</v>
      </c>
      <c r="L54">
        <f>16*F54/(PI()*$G$13^3)*$G$23</f>
        <v>38.476122477836441</v>
      </c>
      <c r="M54" s="41">
        <f>SQRT(K54^2+3*L54^2)</f>
        <v>66.64259900985563</v>
      </c>
      <c r="N54" s="5">
        <f>-G54/($G$15*$B$42)</f>
        <v>0</v>
      </c>
      <c r="O54" s="4">
        <f>SUM($N$54:N54)*0.1+$O$30</f>
        <v>-9.9999999999999995E-8</v>
      </c>
      <c r="P54" s="4">
        <f>-SUM(O54:$O$234)</f>
        <v>1.8100000000000023E-5</v>
      </c>
      <c r="Q54" s="5">
        <f>-H54/($B$42*$G$15)</f>
        <v>0</v>
      </c>
      <c r="R54" s="4">
        <f>SUM($Q$54:Q54)*0.1+$O$8</f>
        <v>1.34E-4</v>
      </c>
      <c r="S54" s="4">
        <f>-SUM(R54:$R$234)</f>
        <v>-2.3205108551253812E-2</v>
      </c>
      <c r="T54">
        <f>SQRT(SUMSQ(O54,R54))</f>
        <v>1.3400003731342766E-4</v>
      </c>
      <c r="U54">
        <f>SQRT(S54^2+P54^2)</f>
        <v>2.3205115610258717E-2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25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-1603.6066235774304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38486.558965858327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160.36066235774305</v>
      </c>
      <c r="I55">
        <f t="shared" ref="I55:I118" si="6">SQRT(SUMSQ(H55,G55))</f>
        <v>160.36066235774305</v>
      </c>
      <c r="J55" s="41">
        <f t="shared" ref="J55:J118" si="7">SQRT(SUMSQ(D55:E55))</f>
        <v>1603.6066235774304</v>
      </c>
      <c r="K55">
        <f t="shared" ref="K55:K118" si="8">32*I55/(PI()*$G$13^3)</f>
        <v>6.0497047921126493E-2</v>
      </c>
      <c r="L55">
        <f t="shared" ref="L55:L118" si="9">16*F55/(PI()*$G$13^3)*$G$23</f>
        <v>38.476122477836441</v>
      </c>
      <c r="M55" s="41">
        <f t="shared" ref="M55:M118" si="10">SQRT(K55^2+3*L55^2)</f>
        <v>66.642626468959179</v>
      </c>
      <c r="N55" s="5">
        <f t="shared" ref="N55:N118" si="11">-G55/($G$15*$B$42)</f>
        <v>0</v>
      </c>
      <c r="O55" s="4">
        <f>SUM($N$54:N55)*0.1+$O$30</f>
        <v>-9.9999999999999995E-8</v>
      </c>
      <c r="P55" s="4">
        <f>-SUM(O55:$O$234)</f>
        <v>1.8000000000000024E-5</v>
      </c>
      <c r="Q55" s="5">
        <f t="shared" ref="Q55:Q118" si="12">-H55/($B$42*$G$15)</f>
        <v>-1.0613517179145E-8</v>
      </c>
      <c r="R55" s="4">
        <f>SUM($Q$54:Q55)*0.1+$O$8</f>
        <v>1.3399893864828209E-4</v>
      </c>
      <c r="S55" s="4">
        <f>-SUM(R55:$R$234)</f>
        <v>-2.307110855125381E-2</v>
      </c>
      <c r="T55">
        <f t="shared" ref="T55:T118" si="13">SQRT(SUMSQ(O55,R55))</f>
        <v>1.3399897596200528E-4</v>
      </c>
      <c r="U55">
        <f t="shared" ref="U55:U118" si="14">SQRT(S55^2+P55^2)</f>
        <v>2.3071115573021966E-2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25">
      <c r="A56" s="7"/>
      <c r="B56">
        <f t="shared" ref="B56:B119" si="15">B55+0.1</f>
        <v>0.2</v>
      </c>
      <c r="C56">
        <f t="shared" si="0"/>
        <v>0</v>
      </c>
      <c r="D56">
        <f t="shared" si="1"/>
        <v>-1603.6066235774304</v>
      </c>
      <c r="E56">
        <f t="shared" si="2"/>
        <v>0</v>
      </c>
      <c r="F56">
        <f t="shared" si="3"/>
        <v>38486.558965858327</v>
      </c>
      <c r="G56">
        <f t="shared" si="4"/>
        <v>0</v>
      </c>
      <c r="H56">
        <f t="shared" si="5"/>
        <v>320.72132471548611</v>
      </c>
      <c r="I56">
        <f t="shared" si="6"/>
        <v>320.72132471548611</v>
      </c>
      <c r="J56" s="41">
        <f t="shared" si="7"/>
        <v>1603.6066235774304</v>
      </c>
      <c r="K56">
        <f t="shared" si="8"/>
        <v>0.12099409584225299</v>
      </c>
      <c r="L56">
        <f t="shared" si="9"/>
        <v>38.476122477836441</v>
      </c>
      <c r="M56" s="41">
        <f t="shared" si="10"/>
        <v>66.642708846201927</v>
      </c>
      <c r="N56" s="5">
        <f t="shared" si="11"/>
        <v>0</v>
      </c>
      <c r="O56" s="4">
        <f>SUM($N$54:N56)*0.1+$O$30</f>
        <v>-9.9999999999999995E-8</v>
      </c>
      <c r="P56" s="4">
        <f>-SUM(O56:$O$234)</f>
        <v>1.7900000000000025E-5</v>
      </c>
      <c r="Q56" s="5">
        <f t="shared" si="12"/>
        <v>-2.122703435829E-8</v>
      </c>
      <c r="R56" s="4">
        <f>SUM($Q$54:Q56)*0.1+$O$8</f>
        <v>1.3399681594484627E-4</v>
      </c>
      <c r="S56" s="4">
        <f>-SUM(R56:$R$234)</f>
        <v>-2.2937109612605529E-2</v>
      </c>
      <c r="T56">
        <f t="shared" si="13"/>
        <v>1.3399685325916056E-4</v>
      </c>
      <c r="U56">
        <f t="shared" si="14"/>
        <v>2.2937116597137507E-2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25">
      <c r="A57" s="7"/>
      <c r="B57">
        <f t="shared" si="15"/>
        <v>0.30000000000000004</v>
      </c>
      <c r="C57">
        <f t="shared" si="0"/>
        <v>0</v>
      </c>
      <c r="D57">
        <f t="shared" si="1"/>
        <v>-1603.6066235774304</v>
      </c>
      <c r="E57">
        <f t="shared" si="2"/>
        <v>0</v>
      </c>
      <c r="F57">
        <f t="shared" si="3"/>
        <v>38486.558965858327</v>
      </c>
      <c r="G57">
        <f t="shared" si="4"/>
        <v>0</v>
      </c>
      <c r="H57">
        <f t="shared" si="5"/>
        <v>481.08198707322919</v>
      </c>
      <c r="I57">
        <f t="shared" si="6"/>
        <v>481.08198707322919</v>
      </c>
      <c r="J57" s="41">
        <f t="shared" si="7"/>
        <v>1603.6066235774304</v>
      </c>
      <c r="K57">
        <f t="shared" si="8"/>
        <v>0.18149114376337949</v>
      </c>
      <c r="L57">
        <f t="shared" si="9"/>
        <v>38.476122477836441</v>
      </c>
      <c r="M57" s="41">
        <f t="shared" si="10"/>
        <v>66.642846141380218</v>
      </c>
      <c r="N57" s="5">
        <f t="shared" si="11"/>
        <v>0</v>
      </c>
      <c r="O57" s="4">
        <f>SUM($N$54:N57)*0.1+$O$30</f>
        <v>-9.9999999999999995E-8</v>
      </c>
      <c r="P57" s="4">
        <f>-SUM(O57:$O$234)</f>
        <v>1.7800000000000026E-5</v>
      </c>
      <c r="Q57" s="5">
        <f t="shared" si="12"/>
        <v>-3.1840551537435E-8</v>
      </c>
      <c r="R57" s="4">
        <f>SUM($Q$54:Q57)*0.1+$O$8</f>
        <v>1.3399363188969251E-4</v>
      </c>
      <c r="S57" s="4">
        <f>-SUM(R57:$R$234)</f>
        <v>-2.2803112796660686E-2</v>
      </c>
      <c r="T57">
        <f t="shared" si="13"/>
        <v>1.3399366920489349E-4</v>
      </c>
      <c r="U57">
        <f t="shared" si="14"/>
        <v>2.2803119743956754E-2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25">
      <c r="A58" s="7"/>
      <c r="B58">
        <f t="shared" si="15"/>
        <v>0.4</v>
      </c>
      <c r="C58">
        <f t="shared" si="0"/>
        <v>0</v>
      </c>
      <c r="D58">
        <f t="shared" si="1"/>
        <v>-1603.6066235774304</v>
      </c>
      <c r="E58">
        <f t="shared" si="2"/>
        <v>0</v>
      </c>
      <c r="F58">
        <f t="shared" si="3"/>
        <v>38486.558965858327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641.44264943097221</v>
      </c>
      <c r="I58">
        <f t="shared" si="6"/>
        <v>641.44264943097221</v>
      </c>
      <c r="J58" s="41">
        <f t="shared" si="7"/>
        <v>1603.6066235774304</v>
      </c>
      <c r="K58">
        <f t="shared" si="8"/>
        <v>0.24198819168450597</v>
      </c>
      <c r="L58">
        <f t="shared" si="9"/>
        <v>38.476122477836441</v>
      </c>
      <c r="M58" s="41">
        <f t="shared" si="10"/>
        <v>66.643038354154641</v>
      </c>
      <c r="N58" s="5">
        <f t="shared" si="11"/>
        <v>0</v>
      </c>
      <c r="O58" s="4">
        <f>SUM($N$54:N58)*0.1+$O$30</f>
        <v>-9.9999999999999995E-8</v>
      </c>
      <c r="P58" s="4">
        <f>-SUM(O58:$O$234)</f>
        <v>1.7700000000000027E-5</v>
      </c>
      <c r="Q58" s="5">
        <f t="shared" si="12"/>
        <v>-4.245406871658E-8</v>
      </c>
      <c r="R58" s="4">
        <f>SUM($Q$54:Q58)*0.1+$O$8</f>
        <v>1.3398938648282087E-4</v>
      </c>
      <c r="S58" s="4">
        <f>-SUM(R58:$R$234)</f>
        <v>-2.2669119164770993E-2</v>
      </c>
      <c r="T58">
        <f t="shared" si="13"/>
        <v>1.3398942379920417E-4</v>
      </c>
      <c r="U58">
        <f t="shared" si="14"/>
        <v>2.2669126074831104E-2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25">
      <c r="A59" s="7"/>
      <c r="B59">
        <f t="shared" si="15"/>
        <v>0.5</v>
      </c>
      <c r="C59">
        <f t="shared" si="0"/>
        <v>0</v>
      </c>
      <c r="D59">
        <f t="shared" si="1"/>
        <v>-1603.6066235774304</v>
      </c>
      <c r="E59">
        <f t="shared" si="2"/>
        <v>0</v>
      </c>
      <c r="F59">
        <f t="shared" si="3"/>
        <v>38486.558965858327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801.80331178871518</v>
      </c>
      <c r="I59">
        <f t="shared" si="6"/>
        <v>801.80331178871518</v>
      </c>
      <c r="J59" s="41">
        <f t="shared" si="7"/>
        <v>1603.6066235774304</v>
      </c>
      <c r="K59">
        <f t="shared" si="8"/>
        <v>0.30248523960563245</v>
      </c>
      <c r="L59">
        <f t="shared" si="9"/>
        <v>38.476122477836441</v>
      </c>
      <c r="M59" s="41">
        <f t="shared" si="10"/>
        <v>66.643285484050011</v>
      </c>
      <c r="N59" s="5">
        <f t="shared" si="11"/>
        <v>0</v>
      </c>
      <c r="O59" s="4">
        <f>SUM($N$54:N59)*0.1+$O$30</f>
        <v>-9.9999999999999995E-8</v>
      </c>
      <c r="P59" s="4">
        <f>-SUM(O59:$O$234)</f>
        <v>1.7600000000000028E-5</v>
      </c>
      <c r="Q59" s="5">
        <f t="shared" si="12"/>
        <v>-5.3067585895724993E-8</v>
      </c>
      <c r="R59" s="4">
        <f>SUM($Q$54:Q59)*0.1+$O$8</f>
        <v>1.3398407972423128E-4</v>
      </c>
      <c r="S59" s="4">
        <f>-SUM(R59:$R$234)</f>
        <v>-2.2535129778288174E-2</v>
      </c>
      <c r="T59">
        <f t="shared" si="13"/>
        <v>1.3398411704209259E-4</v>
      </c>
      <c r="U59">
        <f t="shared" si="14"/>
        <v>2.2535136651111978E-2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25">
      <c r="A60" s="7"/>
      <c r="B60">
        <f t="shared" si="15"/>
        <v>0.6</v>
      </c>
      <c r="C60">
        <f t="shared" si="0"/>
        <v>0</v>
      </c>
      <c r="D60">
        <f t="shared" si="1"/>
        <v>-1603.6066235774304</v>
      </c>
      <c r="E60">
        <f t="shared" si="2"/>
        <v>0</v>
      </c>
      <c r="F60">
        <f t="shared" si="3"/>
        <v>38486.558965858327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962.16397414645814</v>
      </c>
      <c r="I60">
        <f t="shared" si="6"/>
        <v>962.16397414645814</v>
      </c>
      <c r="J60" s="41">
        <f t="shared" si="7"/>
        <v>1603.6066235774304</v>
      </c>
      <c r="K60">
        <f t="shared" si="8"/>
        <v>0.36298228752675887</v>
      </c>
      <c r="L60">
        <f t="shared" si="9"/>
        <v>38.476122477836441</v>
      </c>
      <c r="M60" s="41">
        <f t="shared" si="10"/>
        <v>66.643587530455392</v>
      </c>
      <c r="N60" s="5">
        <f t="shared" si="11"/>
        <v>0</v>
      </c>
      <c r="O60" s="4">
        <f>SUM($N$54:N60)*0.1+$O$30</f>
        <v>-9.9999999999999995E-8</v>
      </c>
      <c r="P60" s="4">
        <f>-SUM(O60:$O$234)</f>
        <v>1.7500000000000029E-5</v>
      </c>
      <c r="Q60" s="5">
        <f t="shared" si="12"/>
        <v>-6.3681103074869986E-8</v>
      </c>
      <c r="R60" s="4">
        <f>SUM($Q$54:Q60)*0.1+$O$8</f>
        <v>1.3397771161392379E-4</v>
      </c>
      <c r="S60" s="4">
        <f>-SUM(R60:$R$234)</f>
        <v>-2.2401145698563944E-2</v>
      </c>
      <c r="T60">
        <f t="shared" si="13"/>
        <v>1.3397774893355885E-4</v>
      </c>
      <c r="U60">
        <f t="shared" si="14"/>
        <v>2.240115253415078E-2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25">
      <c r="A61" s="7"/>
      <c r="B61">
        <f t="shared" si="15"/>
        <v>0.7</v>
      </c>
      <c r="C61">
        <f t="shared" si="0"/>
        <v>0</v>
      </c>
      <c r="D61">
        <f t="shared" si="1"/>
        <v>-1603.6066235774304</v>
      </c>
      <c r="E61">
        <f t="shared" si="2"/>
        <v>0</v>
      </c>
      <c r="F61">
        <f t="shared" si="3"/>
        <v>38486.558965858327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1122.5246365042012</v>
      </c>
      <c r="I61">
        <f t="shared" si="6"/>
        <v>1122.5246365042012</v>
      </c>
      <c r="J61" s="41">
        <f t="shared" si="7"/>
        <v>1603.6066235774304</v>
      </c>
      <c r="K61">
        <f t="shared" si="8"/>
        <v>0.42347933544788541</v>
      </c>
      <c r="L61">
        <f t="shared" si="9"/>
        <v>38.476122477836441</v>
      </c>
      <c r="M61" s="41">
        <f t="shared" si="10"/>
        <v>66.643944492624101</v>
      </c>
      <c r="N61" s="5">
        <f t="shared" si="11"/>
        <v>0</v>
      </c>
      <c r="O61" s="4">
        <f>SUM($N$54:N61)*0.1+$O$30</f>
        <v>-9.9999999999999995E-8</v>
      </c>
      <c r="P61" s="4">
        <f>-SUM(O61:$O$234)</f>
        <v>1.740000000000003E-5</v>
      </c>
      <c r="Q61" s="5">
        <f t="shared" si="12"/>
        <v>-7.4294620254014993E-8</v>
      </c>
      <c r="R61" s="4">
        <f>SUM($Q$54:Q61)*0.1+$O$8</f>
        <v>1.3397028215189841E-4</v>
      </c>
      <c r="S61" s="4">
        <f>-SUM(R61:$R$234)</f>
        <v>-2.2267167986950023E-2</v>
      </c>
      <c r="T61">
        <f t="shared" si="13"/>
        <v>1.3397031947360306E-4</v>
      </c>
      <c r="U61">
        <f t="shared" si="14"/>
        <v>2.226717478529892E-2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25">
      <c r="A62" s="7"/>
      <c r="B62">
        <f t="shared" si="15"/>
        <v>0.79999999999999993</v>
      </c>
      <c r="C62">
        <f t="shared" si="0"/>
        <v>0</v>
      </c>
      <c r="D62">
        <f t="shared" si="1"/>
        <v>-1603.6066235774304</v>
      </c>
      <c r="E62">
        <f t="shared" si="2"/>
        <v>0</v>
      </c>
      <c r="F62">
        <f t="shared" si="3"/>
        <v>38486.558965858327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1282.8852988619442</v>
      </c>
      <c r="I62">
        <f t="shared" si="6"/>
        <v>1282.8852988619442</v>
      </c>
      <c r="J62" s="41">
        <f t="shared" si="7"/>
        <v>1603.6066235774304</v>
      </c>
      <c r="K62">
        <f t="shared" si="8"/>
        <v>0.48397638336901183</v>
      </c>
      <c r="L62">
        <f t="shared" si="9"/>
        <v>38.476122477836441</v>
      </c>
      <c r="M62" s="41">
        <f t="shared" si="10"/>
        <v>66.644356369673716</v>
      </c>
      <c r="N62" s="5">
        <f t="shared" si="11"/>
        <v>0</v>
      </c>
      <c r="O62" s="4">
        <f>SUM($N$54:N62)*0.1+$O$30</f>
        <v>-9.9999999999999995E-8</v>
      </c>
      <c r="P62" s="4">
        <f>-SUM(O62:$O$234)</f>
        <v>1.7300000000000031E-5</v>
      </c>
      <c r="Q62" s="5">
        <f t="shared" si="12"/>
        <v>-8.4908137433159986E-8</v>
      </c>
      <c r="R62" s="4">
        <f>SUM($Q$54:Q62)*0.1+$O$8</f>
        <v>1.3396179133815509E-4</v>
      </c>
      <c r="S62" s="4">
        <f>-SUM(R62:$R$234)</f>
        <v>-2.2133197704798126E-2</v>
      </c>
      <c r="T62">
        <f t="shared" si="13"/>
        <v>1.3396182866222528E-4</v>
      </c>
      <c r="U62">
        <f t="shared" si="14"/>
        <v>2.2133204465907802E-2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25">
      <c r="A63" s="7"/>
      <c r="B63">
        <f t="shared" si="15"/>
        <v>0.89999999999999991</v>
      </c>
      <c r="C63">
        <f t="shared" si="0"/>
        <v>0</v>
      </c>
      <c r="D63">
        <f t="shared" si="1"/>
        <v>-1603.6066235774304</v>
      </c>
      <c r="E63">
        <f t="shared" si="2"/>
        <v>0</v>
      </c>
      <c r="F63">
        <f t="shared" si="3"/>
        <v>38486.558965858327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1443.2459612196872</v>
      </c>
      <c r="I63">
        <f t="shared" si="6"/>
        <v>1443.2459612196872</v>
      </c>
      <c r="J63" s="41">
        <f t="shared" si="7"/>
        <v>1603.6066235774304</v>
      </c>
      <c r="K63">
        <f t="shared" si="8"/>
        <v>0.54447343129013837</v>
      </c>
      <c r="L63">
        <f t="shared" si="9"/>
        <v>38.476122477836441</v>
      </c>
      <c r="M63" s="41">
        <f t="shared" si="10"/>
        <v>66.6448231605861</v>
      </c>
      <c r="N63" s="5">
        <f t="shared" si="11"/>
        <v>0</v>
      </c>
      <c r="O63" s="4">
        <f>SUM($N$54:N63)*0.1+$O$30</f>
        <v>-9.9999999999999995E-8</v>
      </c>
      <c r="P63" s="4">
        <f>-SUM(O63:$O$234)</f>
        <v>1.7200000000000032E-5</v>
      </c>
      <c r="Q63" s="5">
        <f t="shared" si="12"/>
        <v>-9.5521654612304979E-8</v>
      </c>
      <c r="R63" s="4">
        <f>SUM($Q$54:Q63)*0.1+$O$8</f>
        <v>1.3395223917269386E-4</v>
      </c>
      <c r="S63" s="4">
        <f>-SUM(R63:$R$234)</f>
        <v>-2.199923591345997E-2</v>
      </c>
      <c r="T63">
        <f t="shared" si="13"/>
        <v>1.3395227649942566E-4</v>
      </c>
      <c r="U63">
        <f t="shared" si="14"/>
        <v>2.1999242637328834E-2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25">
      <c r="A64" s="7"/>
      <c r="B64">
        <f t="shared" si="15"/>
        <v>0.99999999999999989</v>
      </c>
      <c r="C64">
        <f t="shared" si="0"/>
        <v>0</v>
      </c>
      <c r="D64">
        <f t="shared" si="1"/>
        <v>-1603.6066235774304</v>
      </c>
      <c r="E64">
        <f t="shared" si="2"/>
        <v>0</v>
      </c>
      <c r="F64">
        <f t="shared" si="3"/>
        <v>38486.558965858327</v>
      </c>
      <c r="G64">
        <f t="shared" si="4"/>
        <v>0</v>
      </c>
      <c r="H64">
        <f t="shared" si="16"/>
        <v>1603.6066235774301</v>
      </c>
      <c r="I64">
        <f t="shared" si="6"/>
        <v>1603.6066235774301</v>
      </c>
      <c r="J64" s="41">
        <f t="shared" si="7"/>
        <v>1603.6066235774304</v>
      </c>
      <c r="K64">
        <f t="shared" si="8"/>
        <v>0.60497047921126479</v>
      </c>
      <c r="L64">
        <f t="shared" si="9"/>
        <v>38.476122477836441</v>
      </c>
      <c r="M64" s="41">
        <f t="shared" si="10"/>
        <v>66.645344864207345</v>
      </c>
      <c r="N64" s="5">
        <f t="shared" si="11"/>
        <v>0</v>
      </c>
      <c r="O64" s="4">
        <f>SUM($N$54:N64)*0.1+$O$30</f>
        <v>-9.9999999999999995E-8</v>
      </c>
      <c r="P64" s="4">
        <f>-SUM(O64:$O$234)</f>
        <v>1.7100000000000033E-5</v>
      </c>
      <c r="Q64" s="5">
        <f t="shared" si="12"/>
        <v>-1.0613517179144997E-7</v>
      </c>
      <c r="R64" s="4">
        <f>SUM($Q$54:Q64)*0.1+$O$8</f>
        <v>1.339416256555147E-4</v>
      </c>
      <c r="S64" s="4">
        <f>-SUM(R64:$R$234)</f>
        <v>-2.1865283674287275E-2</v>
      </c>
      <c r="T64">
        <f t="shared" si="13"/>
        <v>1.3394166298520425E-4</v>
      </c>
      <c r="U64">
        <f t="shared" si="14"/>
        <v>2.1865290360913427E-2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25">
      <c r="A65" s="7"/>
      <c r="B65">
        <f t="shared" si="15"/>
        <v>1.0999999999999999</v>
      </c>
      <c r="C65">
        <f t="shared" si="0"/>
        <v>0</v>
      </c>
      <c r="D65">
        <f t="shared" si="1"/>
        <v>-1603.6066235774304</v>
      </c>
      <c r="E65">
        <f t="shared" si="2"/>
        <v>0</v>
      </c>
      <c r="F65">
        <f t="shared" si="3"/>
        <v>38486.558965858327</v>
      </c>
      <c r="G65">
        <f t="shared" si="4"/>
        <v>0</v>
      </c>
      <c r="H65">
        <f t="shared" si="5"/>
        <v>1763.9672859351731</v>
      </c>
      <c r="I65">
        <f t="shared" si="6"/>
        <v>1763.9672859351731</v>
      </c>
      <c r="J65" s="41">
        <f t="shared" si="7"/>
        <v>1603.6066235774304</v>
      </c>
      <c r="K65">
        <f t="shared" si="8"/>
        <v>0.66546752713239121</v>
      </c>
      <c r="L65">
        <f t="shared" si="9"/>
        <v>38.476122477836441</v>
      </c>
      <c r="M65" s="41">
        <f t="shared" si="10"/>
        <v>66.645921479247917</v>
      </c>
      <c r="N65" s="5">
        <f t="shared" si="11"/>
        <v>0</v>
      </c>
      <c r="O65" s="4">
        <f>SUM($N$54:N65)*0.1+$O$30</f>
        <v>-9.9999999999999995E-8</v>
      </c>
      <c r="P65" s="4">
        <f>-SUM(O65:$O$234)</f>
        <v>1.7000000000000034E-5</v>
      </c>
      <c r="Q65" s="5">
        <f t="shared" si="12"/>
        <v>-1.1674868897059497E-7</v>
      </c>
      <c r="R65" s="4">
        <f>SUM($Q$54:Q65)*0.1+$O$8</f>
        <v>1.3392995078661765E-4</v>
      </c>
      <c r="S65" s="4">
        <f>-SUM(R65:$R$234)</f>
        <v>-2.1731342048631763E-2</v>
      </c>
      <c r="T65">
        <f t="shared" si="13"/>
        <v>1.3392998811956127E-4</v>
      </c>
      <c r="U65">
        <f t="shared" si="14"/>
        <v>2.1731348698012992E-2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25">
      <c r="A66" s="7"/>
      <c r="B66">
        <f t="shared" si="15"/>
        <v>1.2</v>
      </c>
      <c r="C66">
        <f t="shared" si="0"/>
        <v>0</v>
      </c>
      <c r="D66">
        <f t="shared" si="1"/>
        <v>-1603.6066235774304</v>
      </c>
      <c r="E66">
        <f t="shared" si="2"/>
        <v>0</v>
      </c>
      <c r="F66">
        <f t="shared" si="3"/>
        <v>38486.558965858327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1924.3279482929163</v>
      </c>
      <c r="I66">
        <f t="shared" si="6"/>
        <v>1924.3279482929163</v>
      </c>
      <c r="J66" s="41">
        <f t="shared" si="7"/>
        <v>1603.6066235774304</v>
      </c>
      <c r="K66">
        <f t="shared" si="8"/>
        <v>0.72596457505351775</v>
      </c>
      <c r="L66">
        <f t="shared" si="9"/>
        <v>38.476122477836441</v>
      </c>
      <c r="M66" s="41">
        <f t="shared" si="10"/>
        <v>66.646553004282552</v>
      </c>
      <c r="N66" s="5">
        <f t="shared" si="11"/>
        <v>0</v>
      </c>
      <c r="O66" s="4">
        <f>SUM($N$54:N66)*0.1+$O$30</f>
        <v>-9.9999999999999995E-8</v>
      </c>
      <c r="P66" s="4">
        <f>-SUM(O66:$O$234)</f>
        <v>1.6900000000000035E-5</v>
      </c>
      <c r="Q66" s="5">
        <f t="shared" si="12"/>
        <v>-1.2736220614973997E-7</v>
      </c>
      <c r="R66" s="4">
        <f>SUM($Q$54:Q66)*0.1+$O$8</f>
        <v>1.3391721456600269E-4</v>
      </c>
      <c r="S66" s="4">
        <f>-SUM(R66:$R$234)</f>
        <v>-2.1597412097845149E-2</v>
      </c>
      <c r="T66">
        <f t="shared" si="13"/>
        <v>1.3391725190249688E-4</v>
      </c>
      <c r="U66">
        <f t="shared" si="14"/>
        <v>2.159741870997893E-2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25">
      <c r="A67" s="7"/>
      <c r="B67">
        <f t="shared" si="15"/>
        <v>1.3</v>
      </c>
      <c r="C67">
        <f t="shared" si="0"/>
        <v>0</v>
      </c>
      <c r="D67">
        <f t="shared" si="1"/>
        <v>-1603.6066235774304</v>
      </c>
      <c r="E67">
        <f t="shared" si="2"/>
        <v>0</v>
      </c>
      <c r="F67">
        <f t="shared" si="3"/>
        <v>38486.558965858327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2084.6886106506595</v>
      </c>
      <c r="I67">
        <f t="shared" si="6"/>
        <v>2084.6886106506595</v>
      </c>
      <c r="J67" s="41">
        <f t="shared" si="7"/>
        <v>1603.6066235774304</v>
      </c>
      <c r="K67">
        <f t="shared" si="8"/>
        <v>0.78646162297464428</v>
      </c>
      <c r="L67">
        <f t="shared" si="9"/>
        <v>38.476122477836441</v>
      </c>
      <c r="M67" s="41">
        <f t="shared" si="10"/>
        <v>66.647239437750329</v>
      </c>
      <c r="N67" s="5">
        <f t="shared" si="11"/>
        <v>0</v>
      </c>
      <c r="O67" s="4">
        <f>SUM($N$54:N67)*0.1+$O$30</f>
        <v>-9.9999999999999995E-8</v>
      </c>
      <c r="P67" s="4">
        <f>-SUM(O67:$O$234)</f>
        <v>1.6800000000000036E-5</v>
      </c>
      <c r="Q67" s="5">
        <f t="shared" si="12"/>
        <v>-1.3797572332888499E-7</v>
      </c>
      <c r="R67" s="4">
        <f>SUM($Q$54:Q67)*0.1+$O$8</f>
        <v>1.3390341699366979E-4</v>
      </c>
      <c r="S67" s="4">
        <f>-SUM(R67:$R$234)</f>
        <v>-2.146349488327914E-2</v>
      </c>
      <c r="T67">
        <f t="shared" si="13"/>
        <v>1.3390345433401116E-4</v>
      </c>
      <c r="U67">
        <f t="shared" si="14"/>
        <v>2.1463501458162639E-2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25">
      <c r="A68" s="7"/>
      <c r="B68">
        <f t="shared" si="15"/>
        <v>1.4000000000000001</v>
      </c>
      <c r="C68">
        <f t="shared" si="0"/>
        <v>0</v>
      </c>
      <c r="D68">
        <f t="shared" si="1"/>
        <v>-1603.6066235774304</v>
      </c>
      <c r="E68">
        <f t="shared" si="2"/>
        <v>0</v>
      </c>
      <c r="F68">
        <f t="shared" si="3"/>
        <v>38486.558965858327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2245.0492730084029</v>
      </c>
      <c r="I68">
        <f t="shared" si="6"/>
        <v>2245.0492730084029</v>
      </c>
      <c r="J68" s="41">
        <f t="shared" si="7"/>
        <v>1603.6066235774304</v>
      </c>
      <c r="K68">
        <f t="shared" si="8"/>
        <v>0.84695867089577093</v>
      </c>
      <c r="L68">
        <f t="shared" si="9"/>
        <v>38.476122477836441</v>
      </c>
      <c r="M68" s="41">
        <f t="shared" si="10"/>
        <v>66.647980777954686</v>
      </c>
      <c r="N68" s="5">
        <f t="shared" si="11"/>
        <v>0</v>
      </c>
      <c r="O68" s="4">
        <f>SUM($N$54:N68)*0.1+$O$30</f>
        <v>-9.9999999999999995E-8</v>
      </c>
      <c r="P68" s="4">
        <f>-SUM(O68:$O$234)</f>
        <v>1.6700000000000037E-5</v>
      </c>
      <c r="Q68" s="5">
        <f t="shared" si="12"/>
        <v>-1.4858924050803001E-7</v>
      </c>
      <c r="R68" s="4">
        <f>SUM($Q$54:Q68)*0.1+$O$8</f>
        <v>1.3388855806961898E-4</v>
      </c>
      <c r="S68" s="4">
        <f>-SUM(R68:$R$234)</f>
        <v>-2.1329591466285474E-2</v>
      </c>
      <c r="T68">
        <f t="shared" si="13"/>
        <v>1.3388859541410439E-4</v>
      </c>
      <c r="U68">
        <f t="shared" si="14"/>
        <v>2.1329598003915547E-2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25">
      <c r="A69" s="7"/>
      <c r="B69">
        <f t="shared" si="15"/>
        <v>1.5000000000000002</v>
      </c>
      <c r="C69">
        <f t="shared" si="0"/>
        <v>0</v>
      </c>
      <c r="D69">
        <f t="shared" si="1"/>
        <v>-1603.6066235774304</v>
      </c>
      <c r="E69">
        <f t="shared" si="2"/>
        <v>0</v>
      </c>
      <c r="F69">
        <f t="shared" si="3"/>
        <v>38486.558965858327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2405.4099353661459</v>
      </c>
      <c r="I69">
        <f t="shared" si="6"/>
        <v>2405.4099353661459</v>
      </c>
      <c r="J69" s="41">
        <f t="shared" si="7"/>
        <v>1603.6066235774304</v>
      </c>
      <c r="K69">
        <f t="shared" si="8"/>
        <v>0.90745571881689746</v>
      </c>
      <c r="L69">
        <f t="shared" si="9"/>
        <v>38.476122477836441</v>
      </c>
      <c r="M69" s="41">
        <f t="shared" si="10"/>
        <v>66.648777023063403</v>
      </c>
      <c r="N69" s="5">
        <f t="shared" si="11"/>
        <v>0</v>
      </c>
      <c r="O69" s="4">
        <f>SUM($N$54:N69)*0.1+$O$30</f>
        <v>-9.9999999999999995E-8</v>
      </c>
      <c r="P69" s="4">
        <f>-SUM(O69:$O$234)</f>
        <v>1.6600000000000038E-5</v>
      </c>
      <c r="Q69" s="5">
        <f t="shared" si="12"/>
        <v>-1.59202757687175E-7</v>
      </c>
      <c r="R69" s="4">
        <f>SUM($Q$54:Q69)*0.1+$O$8</f>
        <v>1.3387263779385025E-4</v>
      </c>
      <c r="S69" s="4">
        <f>-SUM(R69:$R$234)</f>
        <v>-2.119570290821585E-2</v>
      </c>
      <c r="T69">
        <f t="shared" si="13"/>
        <v>1.3387267514277669E-4</v>
      </c>
      <c r="U69">
        <f t="shared" si="14"/>
        <v>2.1195709408589038E-2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25">
      <c r="A70" s="7"/>
      <c r="B70">
        <f t="shared" si="15"/>
        <v>1.6000000000000003</v>
      </c>
      <c r="C70">
        <f t="shared" si="0"/>
        <v>0</v>
      </c>
      <c r="D70">
        <f t="shared" si="1"/>
        <v>-1603.6066235774304</v>
      </c>
      <c r="E70">
        <f t="shared" si="2"/>
        <v>0</v>
      </c>
      <c r="F70">
        <f t="shared" si="3"/>
        <v>38486.558965858327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2565.7705977238888</v>
      </c>
      <c r="I70">
        <f t="shared" si="6"/>
        <v>2565.7705977238888</v>
      </c>
      <c r="J70" s="41">
        <f t="shared" si="7"/>
        <v>1603.6066235774304</v>
      </c>
      <c r="K70">
        <f t="shared" si="8"/>
        <v>0.96795276673802388</v>
      </c>
      <c r="L70">
        <f t="shared" si="9"/>
        <v>38.476122477836441</v>
      </c>
      <c r="M70" s="41">
        <f t="shared" si="10"/>
        <v>66.649628171108702</v>
      </c>
      <c r="N70" s="5">
        <f t="shared" si="11"/>
        <v>0</v>
      </c>
      <c r="O70" s="4">
        <f>SUM($N$54:N70)*0.1+$O$30</f>
        <v>-9.9999999999999995E-8</v>
      </c>
      <c r="P70" s="4">
        <f>-SUM(O70:$O$234)</f>
        <v>1.6500000000000039E-5</v>
      </c>
      <c r="Q70" s="5">
        <f t="shared" si="12"/>
        <v>-1.6981627486632E-7</v>
      </c>
      <c r="R70" s="4">
        <f>SUM($Q$54:Q70)*0.1+$O$8</f>
        <v>1.3385565616636362E-4</v>
      </c>
      <c r="S70" s="4">
        <f>-SUM(R70:$R$234)</f>
        <v>-2.1061830270421997E-2</v>
      </c>
      <c r="T70">
        <f t="shared" si="13"/>
        <v>1.3385569352002835E-4</v>
      </c>
      <c r="U70">
        <f t="shared" si="14"/>
        <v>2.1061836733534525E-2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25">
      <c r="A71" s="7"/>
      <c r="B71">
        <f t="shared" si="15"/>
        <v>1.7000000000000004</v>
      </c>
      <c r="C71">
        <f t="shared" si="0"/>
        <v>0</v>
      </c>
      <c r="D71">
        <f t="shared" si="1"/>
        <v>-1603.6066235774304</v>
      </c>
      <c r="E71">
        <f t="shared" si="2"/>
        <v>0</v>
      </c>
      <c r="F71">
        <f t="shared" si="3"/>
        <v>38486.558965858327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2726.1312600816323</v>
      </c>
      <c r="I71">
        <f t="shared" si="6"/>
        <v>2726.1312600816323</v>
      </c>
      <c r="J71" s="41">
        <f t="shared" si="7"/>
        <v>1603.6066235774304</v>
      </c>
      <c r="K71">
        <f t="shared" si="8"/>
        <v>1.0284498146591505</v>
      </c>
      <c r="L71">
        <f t="shared" si="9"/>
        <v>38.476122477836441</v>
      </c>
      <c r="M71" s="41">
        <f t="shared" si="10"/>
        <v>66.650534219987193</v>
      </c>
      <c r="N71" s="5">
        <f t="shared" si="11"/>
        <v>0</v>
      </c>
      <c r="O71" s="4">
        <f>SUM($N$54:N71)*0.1+$O$30</f>
        <v>-9.9999999999999995E-8</v>
      </c>
      <c r="P71" s="4">
        <f>-SUM(O71:$O$234)</f>
        <v>1.6400000000000039E-5</v>
      </c>
      <c r="Q71" s="5">
        <f t="shared" si="12"/>
        <v>-1.8042979204546502E-7</v>
      </c>
      <c r="R71" s="4">
        <f>SUM($Q$54:Q71)*0.1+$O$8</f>
        <v>1.3383761318715907E-4</v>
      </c>
      <c r="S71" s="4">
        <f>-SUM(R71:$R$234)</f>
        <v>-2.0927974614255638E-2</v>
      </c>
      <c r="T71">
        <f t="shared" si="13"/>
        <v>1.3383765054585955E-4</v>
      </c>
      <c r="U71">
        <f t="shared" si="14"/>
        <v>2.0927981040103422E-2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25">
      <c r="A72" s="7"/>
      <c r="B72">
        <f t="shared" si="15"/>
        <v>1.8000000000000005</v>
      </c>
      <c r="C72">
        <f t="shared" si="0"/>
        <v>0</v>
      </c>
      <c r="D72">
        <f t="shared" si="1"/>
        <v>-1603.6066235774304</v>
      </c>
      <c r="E72">
        <f t="shared" si="2"/>
        <v>0</v>
      </c>
      <c r="F72">
        <f t="shared" si="3"/>
        <v>38486.558965858327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2886.4919224393752</v>
      </c>
      <c r="I72">
        <f t="shared" si="6"/>
        <v>2886.4919224393752</v>
      </c>
      <c r="J72" s="41">
        <f t="shared" si="7"/>
        <v>1603.6066235774304</v>
      </c>
      <c r="K72">
        <f t="shared" si="8"/>
        <v>1.088946862580277</v>
      </c>
      <c r="L72">
        <f t="shared" si="9"/>
        <v>38.476122477836441</v>
      </c>
      <c r="M72" s="41">
        <f t="shared" si="10"/>
        <v>66.651495167459927</v>
      </c>
      <c r="N72" s="5">
        <f t="shared" si="11"/>
        <v>0</v>
      </c>
      <c r="O72" s="4">
        <f>SUM($N$54:N72)*0.1+$O$30</f>
        <v>-9.9999999999999995E-8</v>
      </c>
      <c r="P72" s="4">
        <f>-SUM(O72:$O$234)</f>
        <v>1.630000000000004E-5</v>
      </c>
      <c r="Q72" s="5">
        <f t="shared" si="12"/>
        <v>-1.9104330922461001E-7</v>
      </c>
      <c r="R72" s="4">
        <f>SUM($Q$54:Q72)*0.1+$O$8</f>
        <v>1.3381850885623662E-4</v>
      </c>
      <c r="S72" s="4">
        <f>-SUM(R72:$R$234)</f>
        <v>-2.0794137001068479E-2</v>
      </c>
      <c r="T72">
        <f t="shared" si="13"/>
        <v>1.3381854622027052E-4</v>
      </c>
      <c r="U72">
        <f t="shared" si="14"/>
        <v>2.0794143389647125E-2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25">
      <c r="A73" s="7"/>
      <c r="B73">
        <f t="shared" si="15"/>
        <v>1.9000000000000006</v>
      </c>
      <c r="C73">
        <f t="shared" si="0"/>
        <v>0</v>
      </c>
      <c r="D73">
        <f t="shared" si="1"/>
        <v>-1603.6066235774304</v>
      </c>
      <c r="E73">
        <f t="shared" si="2"/>
        <v>0</v>
      </c>
      <c r="F73">
        <f t="shared" si="3"/>
        <v>38486.558965858327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3046.8525847971187</v>
      </c>
      <c r="I73">
        <f t="shared" si="6"/>
        <v>3046.8525847971187</v>
      </c>
      <c r="J73" s="41">
        <f t="shared" si="7"/>
        <v>1603.6066235774304</v>
      </c>
      <c r="K73">
        <f t="shared" si="8"/>
        <v>1.1494439105014036</v>
      </c>
      <c r="L73">
        <f t="shared" si="9"/>
        <v>38.476122477836441</v>
      </c>
      <c r="M73" s="41">
        <f t="shared" si="10"/>
        <v>66.652511011152455</v>
      </c>
      <c r="N73" s="5">
        <f t="shared" si="11"/>
        <v>0</v>
      </c>
      <c r="O73" s="4">
        <f>SUM($N$54:N73)*0.1+$O$30</f>
        <v>-9.9999999999999995E-8</v>
      </c>
      <c r="P73" s="4">
        <f>-SUM(O73:$O$234)</f>
        <v>1.6200000000000041E-5</v>
      </c>
      <c r="Q73" s="5">
        <f t="shared" si="12"/>
        <v>-2.0165682640375503E-7</v>
      </c>
      <c r="R73" s="4">
        <f>SUM($Q$54:Q73)*0.1+$O$8</f>
        <v>1.3379834317359625E-4</v>
      </c>
      <c r="S73" s="4">
        <f>-SUM(R73:$R$234)</f>
        <v>-2.0660318492212244E-2</v>
      </c>
      <c r="T73">
        <f t="shared" si="13"/>
        <v>1.3379838054326156E-4</v>
      </c>
      <c r="U73">
        <f t="shared" si="14"/>
        <v>2.0660324843517035E-2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25">
      <c r="A74" s="7"/>
      <c r="B74">
        <f t="shared" si="15"/>
        <v>2.0000000000000004</v>
      </c>
      <c r="C74">
        <f t="shared" si="0"/>
        <v>0</v>
      </c>
      <c r="D74">
        <f t="shared" si="1"/>
        <v>-1603.6066235774304</v>
      </c>
      <c r="E74">
        <f t="shared" si="2"/>
        <v>0</v>
      </c>
      <c r="F74">
        <f t="shared" si="3"/>
        <v>38486.558965858327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3207.2132471548616</v>
      </c>
      <c r="I74">
        <f t="shared" si="6"/>
        <v>3207.2132471548616</v>
      </c>
      <c r="J74" s="41">
        <f t="shared" si="7"/>
        <v>1603.6066235774304</v>
      </c>
      <c r="K74">
        <f t="shared" si="8"/>
        <v>1.20994095842253</v>
      </c>
      <c r="L74">
        <f t="shared" si="9"/>
        <v>38.476122477836441</v>
      </c>
      <c r="M74" s="41">
        <f t="shared" si="10"/>
        <v>66.653581748554814</v>
      </c>
      <c r="N74" s="5">
        <f t="shared" si="11"/>
        <v>0</v>
      </c>
      <c r="O74" s="4">
        <f>SUM($N$54:N74)*0.1+$O$30</f>
        <v>-9.9999999999999995E-8</v>
      </c>
      <c r="P74" s="4">
        <f>-SUM(O74:$O$234)</f>
        <v>1.6100000000000042E-5</v>
      </c>
      <c r="Q74" s="5">
        <f t="shared" si="12"/>
        <v>-2.1227034358290002E-7</v>
      </c>
      <c r="R74" s="4">
        <f>SUM($Q$54:Q74)*0.1+$O$8</f>
        <v>1.3377711613923795E-4</v>
      </c>
      <c r="S74" s="4">
        <f>-SUM(R74:$R$234)</f>
        <v>-2.0526520149038652E-2</v>
      </c>
      <c r="T74">
        <f t="shared" si="13"/>
        <v>1.3377715351483286E-4</v>
      </c>
      <c r="U74">
        <f t="shared" si="14"/>
        <v>2.0526526463064562E-2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25">
      <c r="A75" s="7"/>
      <c r="B75">
        <f t="shared" si="15"/>
        <v>2.1000000000000005</v>
      </c>
      <c r="C75">
        <f t="shared" si="0"/>
        <v>0</v>
      </c>
      <c r="D75">
        <f t="shared" si="1"/>
        <v>-1603.6066235774304</v>
      </c>
      <c r="E75">
        <f t="shared" si="2"/>
        <v>0</v>
      </c>
      <c r="F75">
        <f t="shared" si="3"/>
        <v>38486.558965858327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3367.5739095126046</v>
      </c>
      <c r="I75">
        <f t="shared" si="6"/>
        <v>3367.5739095126046</v>
      </c>
      <c r="J75" s="41">
        <f t="shared" si="7"/>
        <v>1603.6066235774304</v>
      </c>
      <c r="K75">
        <f t="shared" si="8"/>
        <v>1.2704380063436564</v>
      </c>
      <c r="L75">
        <f t="shared" si="9"/>
        <v>38.476122477836441</v>
      </c>
      <c r="M75" s="41">
        <f t="shared" si="10"/>
        <v>66.654707377021566</v>
      </c>
      <c r="N75" s="5">
        <f t="shared" si="11"/>
        <v>0</v>
      </c>
      <c r="O75" s="4">
        <f>SUM($N$54:N75)*0.1+$O$30</f>
        <v>-9.9999999999999995E-8</v>
      </c>
      <c r="P75" s="4">
        <f>-SUM(O75:$O$234)</f>
        <v>1.6000000000000043E-5</v>
      </c>
      <c r="Q75" s="5">
        <f t="shared" si="12"/>
        <v>-2.2288386076204502E-7</v>
      </c>
      <c r="R75" s="4">
        <f>SUM($Q$54:Q75)*0.1+$O$8</f>
        <v>1.3375482775316176E-4</v>
      </c>
      <c r="S75" s="4">
        <f>-SUM(R75:$R$234)</f>
        <v>-2.0392743032899414E-2</v>
      </c>
      <c r="T75">
        <f t="shared" si="13"/>
        <v>1.3375486513498479E-4</v>
      </c>
      <c r="U75">
        <f t="shared" si="14"/>
        <v>2.0392749309641099E-2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25">
      <c r="A76" s="7"/>
      <c r="B76">
        <f t="shared" si="15"/>
        <v>2.2000000000000006</v>
      </c>
      <c r="C76">
        <f t="shared" si="0"/>
        <v>0</v>
      </c>
      <c r="D76">
        <f t="shared" si="1"/>
        <v>-1603.6066235774304</v>
      </c>
      <c r="E76">
        <f t="shared" si="2"/>
        <v>0</v>
      </c>
      <c r="F76">
        <f t="shared" si="3"/>
        <v>38486.558965858327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3527.9345718703476</v>
      </c>
      <c r="I76">
        <f t="shared" si="6"/>
        <v>3527.9345718703476</v>
      </c>
      <c r="J76" s="41">
        <f t="shared" si="7"/>
        <v>1603.6066235774304</v>
      </c>
      <c r="K76">
        <f t="shared" si="8"/>
        <v>1.3309350542647829</v>
      </c>
      <c r="L76">
        <f t="shared" si="9"/>
        <v>38.476122477836441</v>
      </c>
      <c r="M76" s="41">
        <f t="shared" si="10"/>
        <v>66.655887893771862</v>
      </c>
      <c r="N76" s="5">
        <f t="shared" si="11"/>
        <v>0</v>
      </c>
      <c r="O76" s="4">
        <f>SUM($N$54:N76)*0.1+$O$30</f>
        <v>-9.9999999999999995E-8</v>
      </c>
      <c r="P76" s="4">
        <f>-SUM(O76:$O$234)</f>
        <v>1.5900000000000044E-5</v>
      </c>
      <c r="Q76" s="5">
        <f t="shared" si="12"/>
        <v>-2.3349737794119001E-7</v>
      </c>
      <c r="R76" s="4">
        <f>SUM($Q$54:Q76)*0.1+$O$8</f>
        <v>1.3373147801536763E-4</v>
      </c>
      <c r="S76" s="4">
        <f>-SUM(R76:$R$234)</f>
        <v>-2.0258988205146249E-2</v>
      </c>
      <c r="T76">
        <f t="shared" si="13"/>
        <v>1.3373151540371759E-4</v>
      </c>
      <c r="U76">
        <f t="shared" si="14"/>
        <v>2.0258994444598055E-2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25">
      <c r="A77" s="7"/>
      <c r="B77">
        <f t="shared" si="15"/>
        <v>2.3000000000000007</v>
      </c>
      <c r="C77">
        <f t="shared" si="0"/>
        <v>0</v>
      </c>
      <c r="D77">
        <f t="shared" si="1"/>
        <v>-1603.6066235774304</v>
      </c>
      <c r="E77">
        <f t="shared" si="2"/>
        <v>0</v>
      </c>
      <c r="F77">
        <f t="shared" si="3"/>
        <v>38486.558965858327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3688.295234228091</v>
      </c>
      <c r="I77">
        <f t="shared" si="6"/>
        <v>3688.295234228091</v>
      </c>
      <c r="J77" s="41">
        <f t="shared" si="7"/>
        <v>1603.6066235774304</v>
      </c>
      <c r="K77">
        <f t="shared" si="8"/>
        <v>1.3914321021859095</v>
      </c>
      <c r="L77">
        <f t="shared" si="9"/>
        <v>38.476122477836441</v>
      </c>
      <c r="M77" s="41">
        <f t="shared" si="10"/>
        <v>66.65712329588942</v>
      </c>
      <c r="N77" s="5">
        <f t="shared" si="11"/>
        <v>0</v>
      </c>
      <c r="O77" s="4">
        <f>SUM($N$54:N77)*0.1+$O$30</f>
        <v>-9.9999999999999995E-8</v>
      </c>
      <c r="P77" s="4">
        <f>-SUM(O77:$O$234)</f>
        <v>1.5800000000000045E-5</v>
      </c>
      <c r="Q77" s="5">
        <f t="shared" si="12"/>
        <v>-2.4411089512033506E-7</v>
      </c>
      <c r="R77" s="4">
        <f>SUM($Q$54:Q77)*0.1+$O$8</f>
        <v>1.3370706692585559E-4</v>
      </c>
      <c r="S77" s="4">
        <f>-SUM(R77:$R$234)</f>
        <v>-2.0125256727130881E-2</v>
      </c>
      <c r="T77">
        <f t="shared" si="13"/>
        <v>1.337071043210316E-4</v>
      </c>
      <c r="U77">
        <f t="shared" si="14"/>
        <v>2.0125262929286833E-2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25">
      <c r="A78" s="7"/>
      <c r="B78">
        <f t="shared" si="15"/>
        <v>2.4000000000000008</v>
      </c>
      <c r="C78">
        <f t="shared" si="0"/>
        <v>0</v>
      </c>
      <c r="D78">
        <f t="shared" si="1"/>
        <v>-1603.6066235774304</v>
      </c>
      <c r="E78">
        <f t="shared" si="2"/>
        <v>0</v>
      </c>
      <c r="F78">
        <f t="shared" si="3"/>
        <v>38486.558965858327</v>
      </c>
      <c r="G78">
        <f t="shared" si="4"/>
        <v>0</v>
      </c>
      <c r="H78">
        <f t="shared" si="5"/>
        <v>3848.6558965858339</v>
      </c>
      <c r="I78">
        <f t="shared" si="6"/>
        <v>3848.6558965858339</v>
      </c>
      <c r="J78" s="41">
        <f t="shared" si="7"/>
        <v>1603.6066235774304</v>
      </c>
      <c r="K78">
        <f t="shared" si="8"/>
        <v>1.4519291501070362</v>
      </c>
      <c r="L78">
        <f t="shared" si="9"/>
        <v>38.476122477836441</v>
      </c>
      <c r="M78" s="41">
        <f t="shared" si="10"/>
        <v>66.658413580322645</v>
      </c>
      <c r="N78" s="5">
        <f t="shared" si="11"/>
        <v>0</v>
      </c>
      <c r="O78" s="4">
        <f>SUM($N$54:N78)*0.1+$O$30</f>
        <v>-9.9999999999999995E-8</v>
      </c>
      <c r="P78" s="4">
        <f>-SUM(O78:$O$234)</f>
        <v>1.5700000000000046E-5</v>
      </c>
      <c r="Q78" s="5">
        <f t="shared" si="12"/>
        <v>-2.5472441229948005E-7</v>
      </c>
      <c r="R78" s="4">
        <f>SUM($Q$54:Q78)*0.1+$O$8</f>
        <v>1.3368159448462567E-4</v>
      </c>
      <c r="S78" s="4">
        <f>-SUM(R78:$R$234)</f>
        <v>-1.9991549660205023E-2</v>
      </c>
      <c r="T78">
        <f t="shared" si="13"/>
        <v>1.3368163188692716E-4</v>
      </c>
      <c r="U78">
        <f t="shared" si="14"/>
        <v>1.9991555825058828E-2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25">
      <c r="A79" s="7"/>
      <c r="B79">
        <f t="shared" si="15"/>
        <v>2.5000000000000009</v>
      </c>
      <c r="C79">
        <f t="shared" si="0"/>
        <v>0</v>
      </c>
      <c r="D79">
        <f t="shared" si="1"/>
        <v>-1603.6066235774304</v>
      </c>
      <c r="E79">
        <f t="shared" si="2"/>
        <v>0</v>
      </c>
      <c r="F79">
        <f t="shared" si="3"/>
        <v>38486.558965858327</v>
      </c>
      <c r="G79">
        <f t="shared" si="4"/>
        <v>0</v>
      </c>
      <c r="H79">
        <f t="shared" si="5"/>
        <v>4009.0165589435774</v>
      </c>
      <c r="I79">
        <f t="shared" si="6"/>
        <v>4009.0165589435774</v>
      </c>
      <c r="J79" s="41">
        <f t="shared" si="7"/>
        <v>1603.6066235774304</v>
      </c>
      <c r="K79">
        <f t="shared" si="8"/>
        <v>1.5124261980281628</v>
      </c>
      <c r="L79">
        <f t="shared" si="9"/>
        <v>38.476122477836441</v>
      </c>
      <c r="M79" s="41">
        <f t="shared" si="10"/>
        <v>66.659758743884552</v>
      </c>
      <c r="N79" s="5">
        <f t="shared" si="11"/>
        <v>0</v>
      </c>
      <c r="O79" s="4">
        <f>SUM($N$54:N79)*0.1+$O$30</f>
        <v>-9.9999999999999995E-8</v>
      </c>
      <c r="P79" s="4">
        <f>-SUM(O79:$O$234)</f>
        <v>1.5600000000000047E-5</v>
      </c>
      <c r="Q79" s="5">
        <f t="shared" si="12"/>
        <v>-2.6533792947862504E-7</v>
      </c>
      <c r="R79" s="4">
        <f>SUM($Q$54:Q79)*0.1+$O$8</f>
        <v>1.3365506069167781E-4</v>
      </c>
      <c r="S79" s="4">
        <f>-SUM(R79:$R$234)</f>
        <v>-1.9857868065720399E-2</v>
      </c>
      <c r="T79">
        <f t="shared" si="13"/>
        <v>1.3365509810140457E-4</v>
      </c>
      <c r="U79">
        <f t="shared" si="14"/>
        <v>1.985787419326545E-2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25">
      <c r="A80" s="7"/>
      <c r="B80">
        <f t="shared" si="15"/>
        <v>2.600000000000001</v>
      </c>
      <c r="C80">
        <f t="shared" si="0"/>
        <v>0</v>
      </c>
      <c r="D80">
        <f t="shared" si="1"/>
        <v>-1603.6066235774304</v>
      </c>
      <c r="E80">
        <f t="shared" si="2"/>
        <v>0</v>
      </c>
      <c r="F80">
        <f t="shared" si="3"/>
        <v>38486.558965858327</v>
      </c>
      <c r="G80">
        <f t="shared" si="4"/>
        <v>0</v>
      </c>
      <c r="H80">
        <f t="shared" si="5"/>
        <v>4169.3772213013208</v>
      </c>
      <c r="I80">
        <f t="shared" si="6"/>
        <v>4169.3772213013208</v>
      </c>
      <c r="J80" s="41">
        <f t="shared" si="7"/>
        <v>1603.6066235774304</v>
      </c>
      <c r="K80">
        <f t="shared" si="8"/>
        <v>1.5729232459492892</v>
      </c>
      <c r="L80">
        <f t="shared" si="9"/>
        <v>38.476122477836441</v>
      </c>
      <c r="M80" s="41">
        <f t="shared" si="10"/>
        <v>66.66115878325293</v>
      </c>
      <c r="N80" s="5">
        <f t="shared" si="11"/>
        <v>0</v>
      </c>
      <c r="O80" s="4">
        <f>SUM($N$54:N80)*0.1+$O$30</f>
        <v>-9.9999999999999995E-8</v>
      </c>
      <c r="P80" s="4">
        <f>-SUM(O80:$O$234)</f>
        <v>1.5500000000000048E-5</v>
      </c>
      <c r="Q80" s="5">
        <f t="shared" si="12"/>
        <v>-2.7595144665777009E-7</v>
      </c>
      <c r="R80" s="4">
        <f>SUM($Q$54:Q80)*0.1+$O$8</f>
        <v>1.3362746554701201E-4</v>
      </c>
      <c r="S80" s="4">
        <f>-SUM(R80:$R$234)</f>
        <v>-1.9724213005028721E-2</v>
      </c>
      <c r="T80">
        <f t="shared" si="13"/>
        <v>1.3362750296446417E-4</v>
      </c>
      <c r="U80">
        <f t="shared" si="14"/>
        <v>1.9724219095258098E-2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25">
      <c r="A81" s="7"/>
      <c r="B81">
        <f t="shared" si="15"/>
        <v>2.7000000000000011</v>
      </c>
      <c r="C81">
        <f t="shared" si="0"/>
        <v>0</v>
      </c>
      <c r="D81">
        <f t="shared" si="1"/>
        <v>-1603.6066235774304</v>
      </c>
      <c r="E81">
        <f t="shared" si="2"/>
        <v>0</v>
      </c>
      <c r="F81">
        <f t="shared" si="3"/>
        <v>38486.558965858327</v>
      </c>
      <c r="G81">
        <f t="shared" si="4"/>
        <v>0</v>
      </c>
      <c r="H81">
        <f t="shared" si="5"/>
        <v>4329.7378836590633</v>
      </c>
      <c r="I81">
        <f t="shared" si="6"/>
        <v>4329.7378836590633</v>
      </c>
      <c r="J81" s="41">
        <f t="shared" si="7"/>
        <v>1603.6066235774304</v>
      </c>
      <c r="K81">
        <f t="shared" si="8"/>
        <v>1.6334202938704157</v>
      </c>
      <c r="L81">
        <f t="shared" si="9"/>
        <v>38.476122477836441</v>
      </c>
      <c r="M81" s="41">
        <f t="shared" si="10"/>
        <v>66.662613694970275</v>
      </c>
      <c r="N81" s="5">
        <f t="shared" si="11"/>
        <v>0</v>
      </c>
      <c r="O81" s="4">
        <f>SUM($N$54:N81)*0.1+$O$30</f>
        <v>-9.9999999999999995E-8</v>
      </c>
      <c r="P81" s="4">
        <f>-SUM(O81:$O$234)</f>
        <v>1.5400000000000049E-5</v>
      </c>
      <c r="Q81" s="5">
        <f t="shared" si="12"/>
        <v>-2.8656496383691503E-7</v>
      </c>
      <c r="R81" s="4">
        <f>SUM($Q$54:Q81)*0.1+$O$8</f>
        <v>1.3359880905062832E-4</v>
      </c>
      <c r="S81" s="4">
        <f>-SUM(R81:$R$234)</f>
        <v>-1.9590585539481706E-2</v>
      </c>
      <c r="T81">
        <f t="shared" si="13"/>
        <v>1.335988464761064E-4</v>
      </c>
      <c r="U81">
        <f t="shared" si="14"/>
        <v>1.9590591592388164E-2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25">
      <c r="A82" s="7"/>
      <c r="B82">
        <f t="shared" si="15"/>
        <v>2.8000000000000012</v>
      </c>
      <c r="C82">
        <f t="shared" si="0"/>
        <v>0</v>
      </c>
      <c r="D82">
        <f t="shared" si="1"/>
        <v>-1603.6066235774304</v>
      </c>
      <c r="E82">
        <f t="shared" si="2"/>
        <v>0</v>
      </c>
      <c r="F82">
        <f t="shared" si="3"/>
        <v>38486.558965858327</v>
      </c>
      <c r="G82">
        <f t="shared" si="4"/>
        <v>0</v>
      </c>
      <c r="H82">
        <f t="shared" si="5"/>
        <v>4490.0985460168067</v>
      </c>
      <c r="I82">
        <f t="shared" si="6"/>
        <v>4490.0985460168067</v>
      </c>
      <c r="J82" s="41">
        <f t="shared" si="7"/>
        <v>1603.6066235774304</v>
      </c>
      <c r="K82">
        <f t="shared" si="8"/>
        <v>1.6939173417915423</v>
      </c>
      <c r="L82">
        <f t="shared" si="9"/>
        <v>38.476122477836441</v>
      </c>
      <c r="M82" s="41">
        <f t="shared" si="10"/>
        <v>66.664123475443915</v>
      </c>
      <c r="N82" s="5">
        <f t="shared" si="11"/>
        <v>0</v>
      </c>
      <c r="O82" s="4">
        <f>SUM($N$54:N82)*0.1+$O$30</f>
        <v>-9.9999999999999995E-8</v>
      </c>
      <c r="P82" s="4">
        <f>-SUM(O82:$O$234)</f>
        <v>1.530000000000005E-5</v>
      </c>
      <c r="Q82" s="5">
        <f t="shared" si="12"/>
        <v>-2.9717848101606008E-7</v>
      </c>
      <c r="R82" s="4">
        <f>SUM($Q$54:Q82)*0.1+$O$8</f>
        <v>1.3356909120252673E-4</v>
      </c>
      <c r="S82" s="4">
        <f>-SUM(R82:$R$234)</f>
        <v>-1.9456986730431076E-2</v>
      </c>
      <c r="T82">
        <f t="shared" si="13"/>
        <v>1.3356912863633162E-4</v>
      </c>
      <c r="U82">
        <f t="shared" si="14"/>
        <v>1.9456992746007051E-2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25">
      <c r="A83" s="7"/>
      <c r="B83">
        <f t="shared" si="15"/>
        <v>2.9000000000000012</v>
      </c>
      <c r="C83">
        <f t="shared" si="0"/>
        <v>0</v>
      </c>
      <c r="D83">
        <f t="shared" si="1"/>
        <v>-1603.6066235774304</v>
      </c>
      <c r="E83">
        <f t="shared" si="2"/>
        <v>0</v>
      </c>
      <c r="F83">
        <f t="shared" si="3"/>
        <v>38486.558965858327</v>
      </c>
      <c r="G83">
        <f t="shared" si="4"/>
        <v>0</v>
      </c>
      <c r="H83">
        <f t="shared" si="5"/>
        <v>4650.4592083745501</v>
      </c>
      <c r="I83">
        <f t="shared" si="6"/>
        <v>4650.4592083745501</v>
      </c>
      <c r="J83" s="41">
        <f t="shared" si="7"/>
        <v>1603.6066235774304</v>
      </c>
      <c r="K83">
        <f t="shared" si="8"/>
        <v>1.7544143897126689</v>
      </c>
      <c r="L83">
        <f t="shared" si="9"/>
        <v>38.476122477836441</v>
      </c>
      <c r="M83" s="41">
        <f t="shared" si="10"/>
        <v>66.665688120946015</v>
      </c>
      <c r="N83" s="5">
        <f t="shared" si="11"/>
        <v>0</v>
      </c>
      <c r="O83" s="4">
        <f>SUM($N$54:N83)*0.1+$O$30</f>
        <v>-9.9999999999999995E-8</v>
      </c>
      <c r="P83" s="4">
        <f>-SUM(O83:$O$234)</f>
        <v>1.5200000000000049E-5</v>
      </c>
      <c r="Q83" s="5">
        <f t="shared" si="12"/>
        <v>-3.0779199819520512E-7</v>
      </c>
      <c r="R83" s="4">
        <f>SUM($Q$54:Q83)*0.1+$O$8</f>
        <v>1.3353831200270719E-4</v>
      </c>
      <c r="S83" s="4">
        <f>-SUM(R83:$R$234)</f>
        <v>-1.9323417639228551E-2</v>
      </c>
      <c r="T83">
        <f t="shared" si="13"/>
        <v>1.3353834944514019E-4</v>
      </c>
      <c r="U83">
        <f t="shared" si="14"/>
        <v>1.9323423617466164E-2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25">
      <c r="A84" s="7"/>
      <c r="B84">
        <f t="shared" si="15"/>
        <v>3.0000000000000013</v>
      </c>
      <c r="C84">
        <f t="shared" si="0"/>
        <v>0</v>
      </c>
      <c r="D84">
        <f t="shared" si="1"/>
        <v>-1603.6066235774304</v>
      </c>
      <c r="E84">
        <f t="shared" si="2"/>
        <v>0</v>
      </c>
      <c r="F84">
        <f t="shared" si="3"/>
        <v>38486.558965858327</v>
      </c>
      <c r="G84">
        <f t="shared" si="4"/>
        <v>0</v>
      </c>
      <c r="H84">
        <f t="shared" si="5"/>
        <v>4810.8198707322936</v>
      </c>
      <c r="I84">
        <f t="shared" si="6"/>
        <v>4810.8198707322936</v>
      </c>
      <c r="J84" s="41">
        <f t="shared" si="7"/>
        <v>1603.6066235774304</v>
      </c>
      <c r="K84">
        <f t="shared" si="8"/>
        <v>1.8149114376337956</v>
      </c>
      <c r="L84">
        <f t="shared" si="9"/>
        <v>38.476122477836441</v>
      </c>
      <c r="M84" s="41">
        <f t="shared" si="10"/>
        <v>66.667307627613596</v>
      </c>
      <c r="N84" s="5">
        <f t="shared" si="11"/>
        <v>0</v>
      </c>
      <c r="O84" s="4">
        <f>SUM($N$54:N84)*0.1+$O$30</f>
        <v>-9.9999999999999995E-8</v>
      </c>
      <c r="P84" s="4">
        <f>-SUM(O84:$O$234)</f>
        <v>1.5100000000000049E-5</v>
      </c>
      <c r="Q84" s="5">
        <f t="shared" si="12"/>
        <v>-3.1840551537435012E-7</v>
      </c>
      <c r="R84" s="4">
        <f>SUM($Q$54:Q84)*0.1+$O$8</f>
        <v>1.3350647145116975E-4</v>
      </c>
      <c r="S84" s="4">
        <f>-SUM(R84:$R$234)</f>
        <v>-1.9189879327225847E-2</v>
      </c>
      <c r="T84">
        <f t="shared" si="13"/>
        <v>1.3350650890253256E-4</v>
      </c>
      <c r="U84">
        <f t="shared" si="14"/>
        <v>1.9189885268116897E-2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25">
      <c r="A85" s="7"/>
      <c r="B85">
        <f t="shared" si="15"/>
        <v>3.1000000000000014</v>
      </c>
      <c r="C85">
        <f t="shared" si="0"/>
        <v>0</v>
      </c>
      <c r="D85">
        <f t="shared" si="1"/>
        <v>-1603.6066235774304</v>
      </c>
      <c r="E85">
        <f t="shared" si="2"/>
        <v>0</v>
      </c>
      <c r="F85">
        <f t="shared" si="3"/>
        <v>38486.558965858327</v>
      </c>
      <c r="G85">
        <f t="shared" si="4"/>
        <v>0</v>
      </c>
      <c r="H85">
        <f t="shared" si="5"/>
        <v>4971.1805330900361</v>
      </c>
      <c r="I85">
        <f t="shared" si="6"/>
        <v>4971.1805330900361</v>
      </c>
      <c r="J85" s="41">
        <f t="shared" si="7"/>
        <v>1603.6066235774304</v>
      </c>
      <c r="K85">
        <f t="shared" si="8"/>
        <v>1.8754084855549218</v>
      </c>
      <c r="L85">
        <f t="shared" si="9"/>
        <v>38.476122477836441</v>
      </c>
      <c r="M85" s="41">
        <f t="shared" si="10"/>
        <v>66.668981991448632</v>
      </c>
      <c r="N85" s="5">
        <f t="shared" si="11"/>
        <v>0</v>
      </c>
      <c r="O85" s="4">
        <f>SUM($N$54:N85)*0.1+$O$30</f>
        <v>-9.9999999999999995E-8</v>
      </c>
      <c r="P85" s="4">
        <f>-SUM(O85:$O$234)</f>
        <v>1.5000000000000048E-5</v>
      </c>
      <c r="Q85" s="5">
        <f t="shared" si="12"/>
        <v>-3.2901903255349511E-7</v>
      </c>
      <c r="R85" s="4">
        <f>SUM($Q$54:Q85)*0.1+$O$8</f>
        <v>1.3347356954791442E-4</v>
      </c>
      <c r="S85" s="4">
        <f>-SUM(R85:$R$234)</f>
        <v>-1.9056372855774679E-2</v>
      </c>
      <c r="T85">
        <f t="shared" si="13"/>
        <v>1.3347360700850916E-4</v>
      </c>
      <c r="U85">
        <f t="shared" si="14"/>
        <v>1.9056378759310648E-2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25">
      <c r="A86" s="7"/>
      <c r="B86">
        <f t="shared" si="15"/>
        <v>3.2000000000000015</v>
      </c>
      <c r="C86">
        <f t="shared" si="0"/>
        <v>0</v>
      </c>
      <c r="D86">
        <f t="shared" si="1"/>
        <v>-1603.6066235774304</v>
      </c>
      <c r="E86">
        <f t="shared" si="2"/>
        <v>0</v>
      </c>
      <c r="F86">
        <f t="shared" si="3"/>
        <v>38486.558965858327</v>
      </c>
      <c r="G86">
        <f t="shared" si="4"/>
        <v>0</v>
      </c>
      <c r="H86">
        <f t="shared" si="5"/>
        <v>5131.5411954477795</v>
      </c>
      <c r="I86">
        <f t="shared" si="6"/>
        <v>5131.5411954477795</v>
      </c>
      <c r="J86" s="41">
        <f t="shared" si="7"/>
        <v>1603.6066235774304</v>
      </c>
      <c r="K86">
        <f t="shared" si="8"/>
        <v>1.9359055334760484</v>
      </c>
      <c r="L86">
        <f t="shared" si="9"/>
        <v>38.476122477836441</v>
      </c>
      <c r="M86" s="41">
        <f t="shared" si="10"/>
        <v>66.67071120831811</v>
      </c>
      <c r="N86" s="5">
        <f t="shared" si="11"/>
        <v>0</v>
      </c>
      <c r="O86" s="4">
        <f>SUM($N$54:N86)*0.1+$O$30</f>
        <v>-9.9999999999999995E-8</v>
      </c>
      <c r="P86" s="4">
        <f>-SUM(O86:$O$234)</f>
        <v>1.4900000000000047E-5</v>
      </c>
      <c r="Q86" s="5">
        <f t="shared" si="12"/>
        <v>-3.396325497326401E-7</v>
      </c>
      <c r="R86" s="4">
        <f>SUM($Q$54:Q86)*0.1+$O$8</f>
        <v>1.3343960629294115E-4</v>
      </c>
      <c r="S86" s="4">
        <f>-SUM(R86:$R$234)</f>
        <v>-1.8922899286226761E-2</v>
      </c>
      <c r="T86">
        <f t="shared" si="13"/>
        <v>1.3343964376307042E-4</v>
      </c>
      <c r="U86">
        <f t="shared" si="14"/>
        <v>1.8922905152398806E-2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25">
      <c r="A87" s="7"/>
      <c r="B87">
        <f t="shared" si="15"/>
        <v>3.3000000000000016</v>
      </c>
      <c r="C87">
        <f t="shared" si="0"/>
        <v>0</v>
      </c>
      <c r="D87">
        <f t="shared" si="1"/>
        <v>-1603.6066235774304</v>
      </c>
      <c r="E87">
        <f t="shared" si="2"/>
        <v>0</v>
      </c>
      <c r="F87">
        <f t="shared" si="3"/>
        <v>38486.558965858327</v>
      </c>
      <c r="G87">
        <f t="shared" si="4"/>
        <v>0</v>
      </c>
      <c r="H87">
        <f t="shared" si="5"/>
        <v>5291.9018578055229</v>
      </c>
      <c r="I87">
        <f t="shared" si="6"/>
        <v>5291.9018578055229</v>
      </c>
      <c r="J87" s="41">
        <f t="shared" si="7"/>
        <v>1603.6066235774304</v>
      </c>
      <c r="K87">
        <f t="shared" si="8"/>
        <v>1.9964025813971751</v>
      </c>
      <c r="L87">
        <f t="shared" si="9"/>
        <v>38.476122477836441</v>
      </c>
      <c r="M87" s="41">
        <f t="shared" si="10"/>
        <v>66.672495273954013</v>
      </c>
      <c r="N87" s="5">
        <f t="shared" si="11"/>
        <v>0</v>
      </c>
      <c r="O87" s="4">
        <f>SUM($N$54:N87)*0.1+$O$30</f>
        <v>-9.9999999999999995E-8</v>
      </c>
      <c r="P87" s="4">
        <f>-SUM(O87:$O$234)</f>
        <v>1.4800000000000046E-5</v>
      </c>
      <c r="Q87" s="5">
        <f t="shared" si="12"/>
        <v>-3.5024606691178515E-7</v>
      </c>
      <c r="R87" s="4">
        <f>SUM($Q$54:Q87)*0.1+$O$8</f>
        <v>1.3340458168624997E-4</v>
      </c>
      <c r="S87" s="4">
        <f>-SUM(R87:$R$234)</f>
        <v>-1.8789459679933822E-2</v>
      </c>
      <c r="T87">
        <f t="shared" si="13"/>
        <v>1.334046191662168E-4</v>
      </c>
      <c r="U87">
        <f t="shared" si="14"/>
        <v>1.878946550873278E-2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25">
      <c r="A88" s="7"/>
      <c r="B88">
        <f t="shared" si="15"/>
        <v>3.4000000000000017</v>
      </c>
      <c r="C88">
        <f t="shared" si="0"/>
        <v>0</v>
      </c>
      <c r="D88">
        <f t="shared" si="1"/>
        <v>-1603.6066235774304</v>
      </c>
      <c r="E88">
        <f t="shared" si="2"/>
        <v>0</v>
      </c>
      <c r="F88">
        <f t="shared" si="3"/>
        <v>38486.558965858327</v>
      </c>
      <c r="G88">
        <f t="shared" si="4"/>
        <v>0</v>
      </c>
      <c r="H88">
        <f t="shared" si="5"/>
        <v>5452.2625201632663</v>
      </c>
      <c r="I88">
        <f t="shared" si="6"/>
        <v>5452.2625201632663</v>
      </c>
      <c r="J88" s="41">
        <f t="shared" si="7"/>
        <v>1603.6066235774304</v>
      </c>
      <c r="K88">
        <f t="shared" si="8"/>
        <v>2.0568996293183015</v>
      </c>
      <c r="L88">
        <f t="shared" si="9"/>
        <v>38.476122477836441</v>
      </c>
      <c r="M88" s="41">
        <f t="shared" si="10"/>
        <v>66.674334183953434</v>
      </c>
      <c r="N88" s="5">
        <f t="shared" si="11"/>
        <v>0</v>
      </c>
      <c r="O88" s="4">
        <f>SUM($N$54:N88)*0.1+$O$30</f>
        <v>-9.9999999999999995E-8</v>
      </c>
      <c r="P88" s="4">
        <f>-SUM(O88:$O$234)</f>
        <v>1.4700000000000046E-5</v>
      </c>
      <c r="Q88" s="5">
        <f t="shared" si="12"/>
        <v>-3.6085958409093014E-7</v>
      </c>
      <c r="R88" s="4">
        <f>SUM($Q$54:Q88)*0.1+$O$8</f>
        <v>1.3336849572784089E-4</v>
      </c>
      <c r="S88" s="4">
        <f>-SUM(R88:$R$234)</f>
        <v>-1.8656055098247571E-2</v>
      </c>
      <c r="T88">
        <f t="shared" si="13"/>
        <v>1.333685332179488E-4</v>
      </c>
      <c r="U88">
        <f t="shared" si="14"/>
        <v>1.8656060889663959E-2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25">
      <c r="A89" s="7"/>
      <c r="B89">
        <f t="shared" si="15"/>
        <v>3.5000000000000018</v>
      </c>
      <c r="C89">
        <f t="shared" si="0"/>
        <v>0</v>
      </c>
      <c r="D89">
        <f t="shared" si="1"/>
        <v>-1603.6066235774304</v>
      </c>
      <c r="E89">
        <f t="shared" si="2"/>
        <v>0</v>
      </c>
      <c r="F89">
        <f t="shared" si="3"/>
        <v>38486.558965858327</v>
      </c>
      <c r="G89">
        <f t="shared" si="4"/>
        <v>0</v>
      </c>
      <c r="H89">
        <f t="shared" si="5"/>
        <v>5612.6231825210089</v>
      </c>
      <c r="I89">
        <f t="shared" si="6"/>
        <v>5612.6231825210089</v>
      </c>
      <c r="J89" s="41">
        <f t="shared" si="7"/>
        <v>1603.6066235774304</v>
      </c>
      <c r="K89">
        <f t="shared" si="8"/>
        <v>2.1173966772394279</v>
      </c>
      <c r="L89">
        <f t="shared" si="9"/>
        <v>38.476122477836441</v>
      </c>
      <c r="M89" s="41">
        <f t="shared" si="10"/>
        <v>66.676227933778591</v>
      </c>
      <c r="N89" s="5">
        <f t="shared" si="11"/>
        <v>0</v>
      </c>
      <c r="O89" s="4">
        <f>SUM($N$54:N89)*0.1+$O$30</f>
        <v>-9.9999999999999995E-8</v>
      </c>
      <c r="P89" s="4">
        <f>-SUM(O89:$O$234)</f>
        <v>1.4600000000000045E-5</v>
      </c>
      <c r="Q89" s="5">
        <f t="shared" si="12"/>
        <v>-3.7147310127007513E-7</v>
      </c>
      <c r="R89" s="4">
        <f>SUM($Q$54:Q89)*0.1+$O$8</f>
        <v>1.3333134841771386E-4</v>
      </c>
      <c r="S89" s="4">
        <f>-SUM(R89:$R$234)</f>
        <v>-1.8522686602519729E-2</v>
      </c>
      <c r="T89">
        <f t="shared" si="13"/>
        <v>1.3333138591826687E-4</v>
      </c>
      <c r="U89">
        <f t="shared" si="14"/>
        <v>1.8522692356543739E-2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25">
      <c r="A90" s="7"/>
      <c r="B90">
        <f t="shared" si="15"/>
        <v>3.6000000000000019</v>
      </c>
      <c r="C90">
        <f t="shared" si="0"/>
        <v>0</v>
      </c>
      <c r="D90">
        <f t="shared" si="1"/>
        <v>-1603.6066235774304</v>
      </c>
      <c r="E90">
        <f t="shared" si="2"/>
        <v>0</v>
      </c>
      <c r="F90">
        <f t="shared" si="3"/>
        <v>38486.558965858327</v>
      </c>
      <c r="G90">
        <f t="shared" si="4"/>
        <v>0</v>
      </c>
      <c r="H90">
        <f t="shared" si="5"/>
        <v>5772.9838448787523</v>
      </c>
      <c r="I90">
        <f t="shared" si="6"/>
        <v>5772.9838448787523</v>
      </c>
      <c r="J90" s="41">
        <f t="shared" si="7"/>
        <v>1603.6066235774304</v>
      </c>
      <c r="K90">
        <f t="shared" si="8"/>
        <v>2.1778937251605548</v>
      </c>
      <c r="L90">
        <f t="shared" si="9"/>
        <v>38.476122477836441</v>
      </c>
      <c r="M90" s="41">
        <f t="shared" si="10"/>
        <v>66.678176518756914</v>
      </c>
      <c r="N90" s="5">
        <f t="shared" si="11"/>
        <v>0</v>
      </c>
      <c r="O90" s="4">
        <f>SUM($N$54:N90)*0.1+$O$30</f>
        <v>-9.9999999999999995E-8</v>
      </c>
      <c r="P90" s="4">
        <f>-SUM(O90:$O$234)</f>
        <v>1.4500000000000044E-5</v>
      </c>
      <c r="Q90" s="5">
        <f t="shared" si="12"/>
        <v>-3.8208661844922013E-7</v>
      </c>
      <c r="R90" s="4">
        <f>SUM($Q$54:Q90)*0.1+$O$8</f>
        <v>1.3329313975586895E-4</v>
      </c>
      <c r="S90" s="4">
        <f>-SUM(R90:$R$234)</f>
        <v>-1.838935525410201E-2</v>
      </c>
      <c r="T90">
        <f t="shared" si="13"/>
        <v>1.3329317726717152E-4</v>
      </c>
      <c r="U90">
        <f t="shared" si="14"/>
        <v>1.8389360970723512E-2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25">
      <c r="A91" s="7"/>
      <c r="B91">
        <f t="shared" si="15"/>
        <v>3.700000000000002</v>
      </c>
      <c r="C91">
        <f t="shared" si="0"/>
        <v>0</v>
      </c>
      <c r="D91">
        <f t="shared" si="1"/>
        <v>-1603.6066235774304</v>
      </c>
      <c r="E91">
        <f t="shared" si="2"/>
        <v>0</v>
      </c>
      <c r="F91">
        <f t="shared" si="3"/>
        <v>38486.558965858327</v>
      </c>
      <c r="G91">
        <f t="shared" si="4"/>
        <v>0</v>
      </c>
      <c r="H91">
        <f t="shared" si="5"/>
        <v>5933.3445072364957</v>
      </c>
      <c r="I91">
        <f t="shared" si="6"/>
        <v>5933.3445072364957</v>
      </c>
      <c r="J91" s="41">
        <f t="shared" si="7"/>
        <v>1603.6066235774304</v>
      </c>
      <c r="K91">
        <f t="shared" si="8"/>
        <v>2.2383907730816812</v>
      </c>
      <c r="L91">
        <f t="shared" si="9"/>
        <v>38.476122477836441</v>
      </c>
      <c r="M91" s="41">
        <f t="shared" si="10"/>
        <v>66.680179934081082</v>
      </c>
      <c r="N91" s="5">
        <f t="shared" si="11"/>
        <v>0</v>
      </c>
      <c r="O91" s="4">
        <f>SUM($N$54:N91)*0.1+$O$30</f>
        <v>-9.9999999999999995E-8</v>
      </c>
      <c r="P91" s="4">
        <f>-SUM(O91:$O$234)</f>
        <v>1.4400000000000043E-5</v>
      </c>
      <c r="Q91" s="5">
        <f t="shared" si="12"/>
        <v>-3.9270013562836517E-7</v>
      </c>
      <c r="R91" s="4">
        <f>SUM($Q$54:Q91)*0.1+$O$8</f>
        <v>1.3325386974230612E-4</v>
      </c>
      <c r="S91" s="4">
        <f>-SUM(R91:$R$234)</f>
        <v>-1.8256062114346144E-2</v>
      </c>
      <c r="T91">
        <f t="shared" si="13"/>
        <v>1.3325390726466331E-4</v>
      </c>
      <c r="U91">
        <f t="shared" si="14"/>
        <v>1.8256067793554685E-2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25">
      <c r="A92" s="7"/>
      <c r="B92">
        <f t="shared" si="15"/>
        <v>3.800000000000002</v>
      </c>
      <c r="C92">
        <f t="shared" si="0"/>
        <v>0</v>
      </c>
      <c r="D92">
        <f t="shared" si="1"/>
        <v>-1603.6066235774304</v>
      </c>
      <c r="E92">
        <f t="shared" si="2"/>
        <v>0</v>
      </c>
      <c r="F92">
        <f t="shared" si="3"/>
        <v>38486.558965858327</v>
      </c>
      <c r="G92">
        <f t="shared" si="4"/>
        <v>0</v>
      </c>
      <c r="H92">
        <f t="shared" si="5"/>
        <v>6093.7051695942382</v>
      </c>
      <c r="I92">
        <f t="shared" si="6"/>
        <v>6093.7051695942382</v>
      </c>
      <c r="J92" s="41">
        <f t="shared" si="7"/>
        <v>1603.6066235774304</v>
      </c>
      <c r="K92">
        <f t="shared" si="8"/>
        <v>2.2988878210028076</v>
      </c>
      <c r="L92">
        <f t="shared" si="9"/>
        <v>38.476122477836441</v>
      </c>
      <c r="M92" s="41">
        <f t="shared" si="10"/>
        <v>66.682238174809086</v>
      </c>
      <c r="N92" s="5">
        <f t="shared" si="11"/>
        <v>0</v>
      </c>
      <c r="O92" s="4">
        <f>SUM($N$54:N92)*0.1+$O$30</f>
        <v>-9.9999999999999995E-8</v>
      </c>
      <c r="P92" s="4">
        <f>-SUM(O92:$O$234)</f>
        <v>1.4300000000000043E-5</v>
      </c>
      <c r="Q92" s="5">
        <f t="shared" si="12"/>
        <v>-4.0331365280751011E-7</v>
      </c>
      <c r="R92" s="4">
        <f>SUM($Q$54:Q92)*0.1+$O$8</f>
        <v>1.3321353837702536E-4</v>
      </c>
      <c r="S92" s="4">
        <f>-SUM(R92:$R$234)</f>
        <v>-1.8122808244603838E-2</v>
      </c>
      <c r="T92">
        <f t="shared" si="13"/>
        <v>1.3321357591074271E-4</v>
      </c>
      <c r="U92">
        <f t="shared" si="14"/>
        <v>1.8122813886388638E-2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25">
      <c r="A93" s="7"/>
      <c r="B93">
        <f t="shared" si="15"/>
        <v>3.9000000000000021</v>
      </c>
      <c r="C93">
        <f t="shared" si="0"/>
        <v>0</v>
      </c>
      <c r="D93">
        <f t="shared" si="1"/>
        <v>-1603.6066235774304</v>
      </c>
      <c r="E93">
        <f t="shared" si="2"/>
        <v>0</v>
      </c>
      <c r="F93">
        <f t="shared" si="3"/>
        <v>38486.558965858327</v>
      </c>
      <c r="G93">
        <f t="shared" si="4"/>
        <v>0</v>
      </c>
      <c r="H93">
        <f t="shared" si="5"/>
        <v>6254.0658319519816</v>
      </c>
      <c r="I93">
        <f t="shared" si="6"/>
        <v>6254.0658319519816</v>
      </c>
      <c r="J93" s="41">
        <f t="shared" si="7"/>
        <v>1603.6066235774304</v>
      </c>
      <c r="K93">
        <f t="shared" si="8"/>
        <v>2.3593848689239341</v>
      </c>
      <c r="L93">
        <f t="shared" si="9"/>
        <v>38.476122477836441</v>
      </c>
      <c r="M93" s="41">
        <f t="shared" si="10"/>
        <v>66.684351235864312</v>
      </c>
      <c r="N93" s="5">
        <f t="shared" si="11"/>
        <v>0</v>
      </c>
      <c r="O93" s="4">
        <f>SUM($N$54:N93)*0.1+$O$30</f>
        <v>-9.9999999999999995E-8</v>
      </c>
      <c r="P93" s="4">
        <f>-SUM(O93:$O$234)</f>
        <v>1.4200000000000042E-5</v>
      </c>
      <c r="Q93" s="5">
        <f t="shared" si="12"/>
        <v>-4.1392716998665516E-7</v>
      </c>
      <c r="R93" s="4">
        <f>SUM($Q$54:Q93)*0.1+$O$8</f>
        <v>1.3317214566002669E-4</v>
      </c>
      <c r="S93" s="4">
        <f>-SUM(R93:$R$234)</f>
        <v>-1.7989594706226814E-2</v>
      </c>
      <c r="T93">
        <f t="shared" si="13"/>
        <v>1.3317218320541029E-4</v>
      </c>
      <c r="U93">
        <f t="shared" si="14"/>
        <v>1.7989600310576771E-2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25">
      <c r="A94" s="7"/>
      <c r="B94">
        <f t="shared" si="15"/>
        <v>4.0000000000000018</v>
      </c>
      <c r="C94">
        <f t="shared" si="0"/>
        <v>0</v>
      </c>
      <c r="D94">
        <f t="shared" si="1"/>
        <v>-1603.6066235774304</v>
      </c>
      <c r="E94">
        <f t="shared" si="2"/>
        <v>0</v>
      </c>
      <c r="F94">
        <f t="shared" si="3"/>
        <v>38486.558965858327</v>
      </c>
      <c r="G94">
        <f t="shared" si="4"/>
        <v>0</v>
      </c>
      <c r="H94">
        <f t="shared" si="5"/>
        <v>6414.4264943097241</v>
      </c>
      <c r="I94">
        <f t="shared" si="6"/>
        <v>6414.4264943097241</v>
      </c>
      <c r="J94" s="41">
        <f t="shared" si="7"/>
        <v>1603.6066235774304</v>
      </c>
      <c r="K94">
        <f t="shared" si="8"/>
        <v>2.4198819168450605</v>
      </c>
      <c r="L94">
        <f t="shared" si="9"/>
        <v>38.476122477836441</v>
      </c>
      <c r="M94" s="41">
        <f t="shared" si="10"/>
        <v>66.686519112035569</v>
      </c>
      <c r="N94" s="5">
        <f t="shared" si="11"/>
        <v>0</v>
      </c>
      <c r="O94" s="4">
        <f>SUM($N$54:N94)*0.1+$O$30</f>
        <v>-9.9999999999999995E-8</v>
      </c>
      <c r="P94" s="4">
        <f>-SUM(O94:$O$234)</f>
        <v>1.4100000000000041E-5</v>
      </c>
      <c r="Q94" s="5">
        <f t="shared" si="12"/>
        <v>-4.245406871658001E-7</v>
      </c>
      <c r="R94" s="4">
        <f>SUM($Q$54:Q94)*0.1+$O$8</f>
        <v>1.331296915913101E-4</v>
      </c>
      <c r="S94" s="4">
        <f>-SUM(R94:$R$234)</f>
        <v>-1.7856422560566788E-2</v>
      </c>
      <c r="T94">
        <f t="shared" si="13"/>
        <v>1.3312972914866666E-4</v>
      </c>
      <c r="U94">
        <f t="shared" si="14"/>
        <v>1.7856428127470469E-2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25">
      <c r="A95" s="7"/>
      <c r="B95">
        <f t="shared" si="15"/>
        <v>4.1000000000000014</v>
      </c>
      <c r="C95">
        <f t="shared" si="0"/>
        <v>0</v>
      </c>
      <c r="D95">
        <f t="shared" si="1"/>
        <v>-1603.6066235774304</v>
      </c>
      <c r="E95">
        <f t="shared" si="2"/>
        <v>0</v>
      </c>
      <c r="F95">
        <f t="shared" si="3"/>
        <v>38486.558965858327</v>
      </c>
      <c r="G95">
        <f t="shared" si="4"/>
        <v>0</v>
      </c>
      <c r="H95">
        <f t="shared" si="5"/>
        <v>6574.7871566674667</v>
      </c>
      <c r="I95">
        <f t="shared" si="6"/>
        <v>6574.7871566674667</v>
      </c>
      <c r="J95" s="41">
        <f t="shared" si="7"/>
        <v>1603.6066235774304</v>
      </c>
      <c r="K95">
        <f t="shared" si="8"/>
        <v>2.4803789647661869</v>
      </c>
      <c r="L95">
        <f t="shared" si="9"/>
        <v>38.476122477836441</v>
      </c>
      <c r="M95" s="41">
        <f t="shared" si="10"/>
        <v>66.688741797977158</v>
      </c>
      <c r="N95" s="5">
        <f t="shared" si="11"/>
        <v>0</v>
      </c>
      <c r="O95" s="4">
        <f>SUM($N$54:N95)*0.1+$O$30</f>
        <v>-9.9999999999999995E-8</v>
      </c>
      <c r="P95" s="4">
        <f>-SUM(O95:$O$234)</f>
        <v>1.400000000000004E-5</v>
      </c>
      <c r="Q95" s="5">
        <f t="shared" si="12"/>
        <v>-4.3515420434494509E-7</v>
      </c>
      <c r="R95" s="4">
        <f>SUM($Q$54:Q95)*0.1+$O$8</f>
        <v>1.3308617617087561E-4</v>
      </c>
      <c r="S95" s="4">
        <f>-SUM(R95:$R$234)</f>
        <v>-1.7723292868975473E-2</v>
      </c>
      <c r="T95">
        <f t="shared" si="13"/>
        <v>1.3308621374051236E-4</v>
      </c>
      <c r="U95">
        <f t="shared" si="14"/>
        <v>1.7723298398421124E-2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25">
      <c r="A96" s="7"/>
      <c r="B96">
        <f t="shared" si="15"/>
        <v>4.2000000000000011</v>
      </c>
      <c r="C96">
        <f t="shared" si="0"/>
        <v>0</v>
      </c>
      <c r="D96">
        <f t="shared" si="1"/>
        <v>-1603.6066235774304</v>
      </c>
      <c r="E96">
        <f t="shared" si="2"/>
        <v>0</v>
      </c>
      <c r="F96">
        <f t="shared" si="3"/>
        <v>38486.558965858327</v>
      </c>
      <c r="G96">
        <f t="shared" si="4"/>
        <v>0</v>
      </c>
      <c r="H96">
        <f t="shared" si="5"/>
        <v>6735.1478190252092</v>
      </c>
      <c r="I96">
        <f t="shared" si="6"/>
        <v>6735.1478190252092</v>
      </c>
      <c r="J96" s="41">
        <f t="shared" si="7"/>
        <v>1603.6066235774304</v>
      </c>
      <c r="K96">
        <f t="shared" si="8"/>
        <v>2.5408760126873129</v>
      </c>
      <c r="L96">
        <f t="shared" si="9"/>
        <v>38.476122477836441</v>
      </c>
      <c r="M96" s="41">
        <f t="shared" si="10"/>
        <v>66.691019288208977</v>
      </c>
      <c r="N96" s="5">
        <f t="shared" si="11"/>
        <v>0</v>
      </c>
      <c r="O96" s="4">
        <f>SUM($N$54:N96)*0.1+$O$30</f>
        <v>-9.9999999999999995E-8</v>
      </c>
      <c r="P96" s="4">
        <f>-SUM(O96:$O$234)</f>
        <v>1.390000000000004E-5</v>
      </c>
      <c r="Q96" s="5">
        <f t="shared" si="12"/>
        <v>-4.4576772152409003E-7</v>
      </c>
      <c r="R96" s="4">
        <f>SUM($Q$54:Q96)*0.1+$O$8</f>
        <v>1.330415993987232E-4</v>
      </c>
      <c r="S96" s="4">
        <f>-SUM(R96:$R$234)</f>
        <v>-1.7590206692804599E-2</v>
      </c>
      <c r="T96">
        <f t="shared" si="13"/>
        <v>1.33041636980948E-4</v>
      </c>
      <c r="U96">
        <f t="shared" si="14"/>
        <v>1.759021218478014E-2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25">
      <c r="A97" s="7"/>
      <c r="B97">
        <f t="shared" si="15"/>
        <v>4.3000000000000007</v>
      </c>
      <c r="C97">
        <f t="shared" si="0"/>
        <v>0</v>
      </c>
      <c r="D97">
        <f t="shared" si="1"/>
        <v>-1603.6066235774304</v>
      </c>
      <c r="E97">
        <f t="shared" si="2"/>
        <v>0</v>
      </c>
      <c r="F97">
        <f t="shared" si="3"/>
        <v>38486.558965858327</v>
      </c>
      <c r="G97">
        <f t="shared" si="4"/>
        <v>0</v>
      </c>
      <c r="H97">
        <f t="shared" si="5"/>
        <v>6895.5084813829517</v>
      </c>
      <c r="I97">
        <f t="shared" si="6"/>
        <v>6895.5084813829517</v>
      </c>
      <c r="J97" s="41">
        <f t="shared" si="7"/>
        <v>1603.6066235774304</v>
      </c>
      <c r="K97">
        <f t="shared" si="8"/>
        <v>2.6013730606084393</v>
      </c>
      <c r="L97">
        <f t="shared" si="9"/>
        <v>38.476122477836441</v>
      </c>
      <c r="M97" s="41">
        <f t="shared" si="10"/>
        <v>66.693351577116516</v>
      </c>
      <c r="N97" s="5">
        <f t="shared" si="11"/>
        <v>0</v>
      </c>
      <c r="O97" s="4">
        <f>SUM($N$54:N97)*0.1+$O$30</f>
        <v>-9.9999999999999995E-8</v>
      </c>
      <c r="P97" s="4">
        <f>-SUM(O97:$O$234)</f>
        <v>1.3800000000000039E-5</v>
      </c>
      <c r="Q97" s="5">
        <f t="shared" si="12"/>
        <v>-4.5638123870323503E-7</v>
      </c>
      <c r="R97" s="4">
        <f>SUM($Q$54:Q97)*0.1+$O$8</f>
        <v>1.3299596127485289E-4</v>
      </c>
      <c r="S97" s="4">
        <f>-SUM(R97:$R$234)</f>
        <v>-1.745716509340588E-2</v>
      </c>
      <c r="T97">
        <f t="shared" si="13"/>
        <v>1.3299599886997416E-4</v>
      </c>
      <c r="U97">
        <f t="shared" si="14"/>
        <v>1.7457170547898897E-2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25">
      <c r="A98" s="7"/>
      <c r="B98">
        <f t="shared" si="15"/>
        <v>4.4000000000000004</v>
      </c>
      <c r="C98">
        <f t="shared" si="0"/>
        <v>0</v>
      </c>
      <c r="D98">
        <f t="shared" si="1"/>
        <v>-1603.6066235774304</v>
      </c>
      <c r="E98">
        <f t="shared" si="2"/>
        <v>0</v>
      </c>
      <c r="F98">
        <f t="shared" si="3"/>
        <v>38486.558965858327</v>
      </c>
      <c r="G98">
        <f t="shared" si="4"/>
        <v>0</v>
      </c>
      <c r="H98">
        <f t="shared" si="5"/>
        <v>7055.8691437406942</v>
      </c>
      <c r="I98">
        <f t="shared" si="6"/>
        <v>7055.8691437406942</v>
      </c>
      <c r="J98" s="41">
        <f t="shared" si="7"/>
        <v>1603.6066235774304</v>
      </c>
      <c r="K98">
        <f t="shared" si="8"/>
        <v>2.6618701085295657</v>
      </c>
      <c r="L98">
        <f t="shared" si="9"/>
        <v>38.476122477836441</v>
      </c>
      <c r="M98" s="41">
        <f t="shared" si="10"/>
        <v>66.695738658951029</v>
      </c>
      <c r="N98" s="5">
        <f t="shared" si="11"/>
        <v>0</v>
      </c>
      <c r="O98" s="4">
        <f>SUM($N$54:N98)*0.1+$O$30</f>
        <v>-9.9999999999999995E-8</v>
      </c>
      <c r="P98" s="4">
        <f>-SUM(O98:$O$234)</f>
        <v>1.3700000000000038E-5</v>
      </c>
      <c r="Q98" s="5">
        <f t="shared" si="12"/>
        <v>-4.6699475588237997E-7</v>
      </c>
      <c r="R98" s="4">
        <f>SUM($Q$54:Q98)*0.1+$O$8</f>
        <v>1.3294926179926466E-4</v>
      </c>
      <c r="S98" s="4">
        <f>-SUM(R98:$R$234)</f>
        <v>-1.7324169132131025E-2</v>
      </c>
      <c r="T98">
        <f t="shared" si="13"/>
        <v>1.3294929940759151E-4</v>
      </c>
      <c r="U98">
        <f t="shared" si="14"/>
        <v>1.7324174549128782E-2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25">
      <c r="A99" s="7"/>
      <c r="B99">
        <f t="shared" si="15"/>
        <v>4.5</v>
      </c>
      <c r="C99">
        <f t="shared" si="0"/>
        <v>0</v>
      </c>
      <c r="D99">
        <f t="shared" si="1"/>
        <v>-1603.6066235774304</v>
      </c>
      <c r="E99">
        <f t="shared" si="2"/>
        <v>0</v>
      </c>
      <c r="F99">
        <f t="shared" si="3"/>
        <v>38486.558965858327</v>
      </c>
      <c r="G99">
        <f t="shared" si="4"/>
        <v>0</v>
      </c>
      <c r="H99">
        <f t="shared" si="5"/>
        <v>7216.2298060984367</v>
      </c>
      <c r="I99">
        <f t="shared" si="6"/>
        <v>7216.2298060984367</v>
      </c>
      <c r="J99" s="41">
        <f t="shared" si="7"/>
        <v>1603.6066235774304</v>
      </c>
      <c r="K99">
        <f t="shared" si="8"/>
        <v>2.7223671564506917</v>
      </c>
      <c r="L99">
        <f t="shared" si="9"/>
        <v>38.476122477836441</v>
      </c>
      <c r="M99" s="41">
        <f t="shared" si="10"/>
        <v>66.698180527829493</v>
      </c>
      <c r="N99" s="5">
        <f t="shared" si="11"/>
        <v>0</v>
      </c>
      <c r="O99" s="4">
        <f>SUM($N$54:N99)*0.1+$O$30</f>
        <v>-9.9999999999999995E-8</v>
      </c>
      <c r="P99" s="4">
        <f>-SUM(O99:$O$234)</f>
        <v>1.3600000000000038E-5</v>
      </c>
      <c r="Q99" s="5">
        <f t="shared" si="12"/>
        <v>-4.7760827306152491E-7</v>
      </c>
      <c r="R99" s="4">
        <f>SUM($Q$54:Q99)*0.1+$O$8</f>
        <v>1.3290150097195849E-4</v>
      </c>
      <c r="S99" s="4">
        <f>-SUM(R99:$R$234)</f>
        <v>-1.7191219870331762E-2</v>
      </c>
      <c r="T99">
        <f t="shared" si="13"/>
        <v>1.3290153859380066E-4</v>
      </c>
      <c r="U99">
        <f t="shared" si="14"/>
        <v>1.7191225249821189E-2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25">
      <c r="A100" s="7"/>
      <c r="B100">
        <f t="shared" si="15"/>
        <v>4.5999999999999996</v>
      </c>
      <c r="C100">
        <f t="shared" si="0"/>
        <v>0</v>
      </c>
      <c r="D100">
        <f t="shared" si="1"/>
        <v>-1603.6066235774304</v>
      </c>
      <c r="E100">
        <f t="shared" si="2"/>
        <v>0</v>
      </c>
      <c r="F100">
        <f t="shared" si="3"/>
        <v>38486.558965858327</v>
      </c>
      <c r="G100">
        <f t="shared" si="4"/>
        <v>0</v>
      </c>
      <c r="H100">
        <f t="shared" si="5"/>
        <v>7376.5904684561792</v>
      </c>
      <c r="I100">
        <f t="shared" si="6"/>
        <v>7376.5904684561792</v>
      </c>
      <c r="J100" s="41">
        <f t="shared" si="7"/>
        <v>1603.6066235774304</v>
      </c>
      <c r="K100">
        <f t="shared" si="8"/>
        <v>2.7828642043718181</v>
      </c>
      <c r="L100">
        <f t="shared" si="9"/>
        <v>38.476122477836441</v>
      </c>
      <c r="M100" s="41">
        <f t="shared" si="10"/>
        <v>66.700677177734747</v>
      </c>
      <c r="N100" s="5">
        <f t="shared" si="11"/>
        <v>0</v>
      </c>
      <c r="O100" s="4">
        <f>SUM($N$54:N100)*0.1+$O$30</f>
        <v>-9.9999999999999995E-8</v>
      </c>
      <c r="P100" s="4">
        <f>-SUM(O100:$O$234)</f>
        <v>1.3500000000000037E-5</v>
      </c>
      <c r="Q100" s="5">
        <f t="shared" si="12"/>
        <v>-4.882217902406699E-7</v>
      </c>
      <c r="R100" s="4">
        <f>SUM($Q$54:Q100)*0.1+$O$8</f>
        <v>1.3285267879293444E-4</v>
      </c>
      <c r="S100" s="4">
        <f>-SUM(R100:$R$234)</f>
        <v>-1.7058318369359799E-2</v>
      </c>
      <c r="T100">
        <f t="shared" si="13"/>
        <v>1.3285271642860227E-4</v>
      </c>
      <c r="U100">
        <f t="shared" si="14"/>
        <v>1.7058323711327497E-2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7"/>
      <c r="B101">
        <f t="shared" si="15"/>
        <v>4.6999999999999993</v>
      </c>
      <c r="C101">
        <f t="shared" si="0"/>
        <v>0</v>
      </c>
      <c r="D101">
        <f t="shared" si="1"/>
        <v>-1603.6066235774304</v>
      </c>
      <c r="E101">
        <f t="shared" si="2"/>
        <v>0</v>
      </c>
      <c r="F101">
        <f t="shared" si="3"/>
        <v>38486.558965858327</v>
      </c>
      <c r="G101">
        <f t="shared" si="4"/>
        <v>0</v>
      </c>
      <c r="H101">
        <f t="shared" si="5"/>
        <v>7536.9511308139217</v>
      </c>
      <c r="I101">
        <f t="shared" si="6"/>
        <v>7536.9511308139217</v>
      </c>
      <c r="J101" s="41">
        <f t="shared" si="7"/>
        <v>1603.6066235774304</v>
      </c>
      <c r="K101">
        <f t="shared" si="8"/>
        <v>2.8433612522929446</v>
      </c>
      <c r="L101">
        <f t="shared" si="9"/>
        <v>38.476122477836441</v>
      </c>
      <c r="M101" s="41">
        <f t="shared" si="10"/>
        <v>66.70322860251558</v>
      </c>
      <c r="N101" s="5">
        <f t="shared" si="11"/>
        <v>0</v>
      </c>
      <c r="O101" s="4">
        <f>SUM($N$54:N101)*0.1+$O$30</f>
        <v>-9.9999999999999995E-8</v>
      </c>
      <c r="P101" s="4">
        <f>-SUM(O101:$O$234)</f>
        <v>1.3400000000000036E-5</v>
      </c>
      <c r="Q101" s="5">
        <f t="shared" si="12"/>
        <v>-4.9883530741981489E-7</v>
      </c>
      <c r="R101" s="4">
        <f>SUM($Q$54:Q101)*0.1+$O$8</f>
        <v>1.3280279526219245E-4</v>
      </c>
      <c r="S101" s="4">
        <f>-SUM(R101:$R$234)</f>
        <v>-1.6925465690566872E-2</v>
      </c>
      <c r="T101">
        <f t="shared" si="13"/>
        <v>1.3280283291199706E-4</v>
      </c>
      <c r="U101">
        <f t="shared" si="14"/>
        <v>1.6925470994999116E-2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.75" thickBot="1" x14ac:dyDescent="0.3">
      <c r="A102" s="7"/>
      <c r="B102">
        <f t="shared" si="15"/>
        <v>4.7999999999999989</v>
      </c>
      <c r="C102">
        <f t="shared" si="0"/>
        <v>0</v>
      </c>
      <c r="D102">
        <f t="shared" si="1"/>
        <v>-1603.6066235774304</v>
      </c>
      <c r="E102">
        <f t="shared" si="2"/>
        <v>0</v>
      </c>
      <c r="F102">
        <f t="shared" si="3"/>
        <v>38486.558965858327</v>
      </c>
      <c r="G102">
        <f t="shared" si="4"/>
        <v>0</v>
      </c>
      <c r="H102">
        <f t="shared" si="5"/>
        <v>7697.3117931716642</v>
      </c>
      <c r="I102">
        <f t="shared" si="6"/>
        <v>7697.3117931716642</v>
      </c>
      <c r="J102" s="41">
        <f t="shared" si="7"/>
        <v>1603.6066235774304</v>
      </c>
      <c r="K102">
        <f t="shared" si="8"/>
        <v>2.903858300214071</v>
      </c>
      <c r="L102">
        <f t="shared" si="9"/>
        <v>38.476122477836441</v>
      </c>
      <c r="M102" s="41">
        <f t="shared" si="10"/>
        <v>66.705834795886744</v>
      </c>
      <c r="N102" s="5">
        <f t="shared" si="11"/>
        <v>0</v>
      </c>
      <c r="O102" s="4">
        <f>SUM($N$54:N102)*0.1+$O$30</f>
        <v>-9.9999999999999995E-8</v>
      </c>
      <c r="P102" s="4">
        <f>-SUM(O102:$O$234)</f>
        <v>1.3300000000000035E-5</v>
      </c>
      <c r="Q102" s="5">
        <f t="shared" si="12"/>
        <v>-5.0944882459895978E-7</v>
      </c>
      <c r="R102" s="4">
        <f>SUM($Q$54:Q102)*0.1+$O$8</f>
        <v>1.3275185037973255E-4</v>
      </c>
      <c r="S102" s="4">
        <f>-SUM(R102:$R$234)</f>
        <v>-1.6792662895304674E-2</v>
      </c>
      <c r="T102">
        <f t="shared" si="13"/>
        <v>1.3275188804398564E-4</v>
      </c>
      <c r="U102">
        <f t="shared" si="14"/>
        <v>1.6792668162187399E-2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25">
      <c r="A103" s="7"/>
      <c r="B103">
        <f t="shared" si="15"/>
        <v>4.8999999999999986</v>
      </c>
      <c r="C103">
        <f t="shared" si="0"/>
        <v>0</v>
      </c>
      <c r="D103">
        <f t="shared" si="1"/>
        <v>-1603.6066235774304</v>
      </c>
      <c r="E103">
        <f t="shared" si="2"/>
        <v>0</v>
      </c>
      <c r="F103">
        <f t="shared" si="3"/>
        <v>38486.558965858327</v>
      </c>
      <c r="G103">
        <f t="shared" si="4"/>
        <v>0</v>
      </c>
      <c r="H103">
        <f t="shared" si="5"/>
        <v>7857.6724555294068</v>
      </c>
      <c r="I103">
        <f t="shared" si="6"/>
        <v>7857.6724555294068</v>
      </c>
      <c r="J103" s="41">
        <f t="shared" si="7"/>
        <v>1603.6066235774304</v>
      </c>
      <c r="K103">
        <f t="shared" si="8"/>
        <v>2.964355348135197</v>
      </c>
      <c r="L103">
        <f t="shared" si="9"/>
        <v>38.476122477836441</v>
      </c>
      <c r="M103" s="41">
        <f t="shared" si="10"/>
        <v>66.708495751429069</v>
      </c>
      <c r="N103" s="5">
        <f t="shared" si="11"/>
        <v>0</v>
      </c>
      <c r="O103" s="4">
        <f>SUM($N$54:N103)*0.1+$O$30</f>
        <v>-9.9999999999999995E-8</v>
      </c>
      <c r="P103" s="4">
        <f>-SUM(O103:$O$234)</f>
        <v>1.3200000000000035E-5</v>
      </c>
      <c r="Q103" s="5">
        <f t="shared" si="12"/>
        <v>-5.2006234177810478E-7</v>
      </c>
      <c r="R103" s="4">
        <f>SUM($Q$54:Q103)*0.1+$O$8</f>
        <v>1.3269984414555474E-4</v>
      </c>
      <c r="S103" s="4">
        <f>-SUM(R103:$R$234)</f>
        <v>-1.6659911044924942E-2</v>
      </c>
      <c r="T103">
        <f t="shared" si="13"/>
        <v>1.3269988182456878E-4</v>
      </c>
      <c r="U103">
        <f t="shared" si="14"/>
        <v>1.665991627424376E-2</v>
      </c>
      <c r="X103" s="1"/>
      <c r="Y103" s="13"/>
      <c r="Z103" s="13"/>
      <c r="AA103" s="13"/>
      <c r="AB103" s="231" t="s">
        <v>208</v>
      </c>
      <c r="AC103" s="232"/>
      <c r="AD103" s="232"/>
      <c r="AE103" s="232"/>
      <c r="AF103" s="232"/>
      <c r="AG103" s="232"/>
      <c r="AH103" s="232"/>
      <c r="AI103" s="232"/>
      <c r="AJ103" s="232"/>
      <c r="AK103" s="233"/>
      <c r="AL103" s="13"/>
      <c r="AM103" s="13"/>
      <c r="AN103" s="1"/>
    </row>
    <row r="104" spans="1:40" ht="15.75" thickBot="1" x14ac:dyDescent="0.3">
      <c r="A104" s="7"/>
      <c r="B104">
        <f t="shared" si="15"/>
        <v>4.9999999999999982</v>
      </c>
      <c r="C104">
        <f t="shared" si="0"/>
        <v>0</v>
      </c>
      <c r="D104">
        <f t="shared" si="1"/>
        <v>-1603.6066235774304</v>
      </c>
      <c r="E104">
        <f t="shared" si="2"/>
        <v>0</v>
      </c>
      <c r="F104">
        <f t="shared" si="3"/>
        <v>38486.558965858327</v>
      </c>
      <c r="G104">
        <f t="shared" si="4"/>
        <v>0</v>
      </c>
      <c r="H104">
        <f t="shared" si="5"/>
        <v>8018.0331178871493</v>
      </c>
      <c r="I104">
        <f t="shared" si="6"/>
        <v>8018.0331178871493</v>
      </c>
      <c r="J104" s="41">
        <f t="shared" si="7"/>
        <v>1603.6066235774304</v>
      </c>
      <c r="K104">
        <f t="shared" si="8"/>
        <v>3.0248523960563234</v>
      </c>
      <c r="L104">
        <f t="shared" si="9"/>
        <v>38.476122477836441</v>
      </c>
      <c r="M104" s="41">
        <f t="shared" si="10"/>
        <v>66.711211462589546</v>
      </c>
      <c r="N104" s="5">
        <f t="shared" si="11"/>
        <v>0</v>
      </c>
      <c r="O104" s="4">
        <f>SUM($N$54:N104)*0.1+$O$30</f>
        <v>-9.9999999999999995E-8</v>
      </c>
      <c r="P104" s="4">
        <f>-SUM(O104:$O$234)</f>
        <v>1.3100000000000034E-5</v>
      </c>
      <c r="Q104" s="5">
        <f t="shared" si="12"/>
        <v>-5.3067585895724977E-7</v>
      </c>
      <c r="R104" s="4">
        <f>SUM($Q$54:Q104)*0.1+$O$8</f>
        <v>1.3264677655965901E-4</v>
      </c>
      <c r="S104" s="4">
        <f>-SUM(R104:$R$234)</f>
        <v>-1.6527211200779386E-2</v>
      </c>
      <c r="T104">
        <f t="shared" si="13"/>
        <v>1.3264681425374718E-4</v>
      </c>
      <c r="U104">
        <f t="shared" si="14"/>
        <v>1.652721639251957E-2</v>
      </c>
      <c r="X104" s="1"/>
      <c r="Y104" s="13"/>
      <c r="Z104" s="13"/>
      <c r="AA104" s="13"/>
      <c r="AB104" s="237"/>
      <c r="AC104" s="238"/>
      <c r="AD104" s="238"/>
      <c r="AE104" s="238"/>
      <c r="AF104" s="238"/>
      <c r="AG104" s="238"/>
      <c r="AH104" s="238"/>
      <c r="AI104" s="238"/>
      <c r="AJ104" s="238"/>
      <c r="AK104" s="239"/>
      <c r="AL104" s="13"/>
      <c r="AM104" s="13"/>
      <c r="AN104" s="1"/>
    </row>
    <row r="105" spans="1:40" x14ac:dyDescent="0.25">
      <c r="A105" s="7"/>
      <c r="B105">
        <f t="shared" si="15"/>
        <v>5.0999999999999979</v>
      </c>
      <c r="C105">
        <f t="shared" si="0"/>
        <v>0</v>
      </c>
      <c r="D105">
        <f t="shared" si="1"/>
        <v>-1603.6066235774304</v>
      </c>
      <c r="E105">
        <f t="shared" si="2"/>
        <v>0</v>
      </c>
      <c r="F105">
        <f t="shared" si="3"/>
        <v>38486.558965858327</v>
      </c>
      <c r="G105">
        <f t="shared" si="4"/>
        <v>0</v>
      </c>
      <c r="H105">
        <f t="shared" si="5"/>
        <v>8178.3937802448918</v>
      </c>
      <c r="I105">
        <f t="shared" si="6"/>
        <v>8178.3937802448918</v>
      </c>
      <c r="J105" s="41">
        <f t="shared" si="7"/>
        <v>1603.6066235774304</v>
      </c>
      <c r="K105">
        <f t="shared" si="8"/>
        <v>3.0853494439774498</v>
      </c>
      <c r="L105">
        <f t="shared" si="9"/>
        <v>38.476122477836441</v>
      </c>
      <c r="M105" s="41">
        <f t="shared" si="10"/>
        <v>66.713981922681427</v>
      </c>
      <c r="N105" s="5">
        <f t="shared" si="11"/>
        <v>0</v>
      </c>
      <c r="O105" s="4">
        <f>SUM($N$54:N105)*0.1+$O$30</f>
        <v>-9.9999999999999995E-8</v>
      </c>
      <c r="P105" s="4">
        <f>-SUM(O105:$O$234)</f>
        <v>1.3000000000000033E-5</v>
      </c>
      <c r="Q105" s="5">
        <f t="shared" si="12"/>
        <v>-5.4128937613639476E-7</v>
      </c>
      <c r="R105" s="4">
        <f>SUM($Q$54:Q105)*0.1+$O$8</f>
        <v>1.3259264762204538E-4</v>
      </c>
      <c r="S105" s="4">
        <f>-SUM(R105:$R$234)</f>
        <v>-1.6394564424219733E-2</v>
      </c>
      <c r="T105">
        <f t="shared" si="13"/>
        <v>1.3259268533152157E-4</v>
      </c>
      <c r="U105">
        <f t="shared" si="14"/>
        <v>1.6394569578366224E-2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25">
      <c r="A106" s="7"/>
      <c r="B106">
        <f t="shared" si="15"/>
        <v>5.1999999999999975</v>
      </c>
      <c r="C106">
        <f t="shared" si="0"/>
        <v>0</v>
      </c>
      <c r="D106">
        <f t="shared" si="1"/>
        <v>-1603.6066235774304</v>
      </c>
      <c r="E106">
        <f t="shared" si="2"/>
        <v>0</v>
      </c>
      <c r="F106">
        <f t="shared" si="3"/>
        <v>38486.558965858327</v>
      </c>
      <c r="G106">
        <f t="shared" si="4"/>
        <v>0</v>
      </c>
      <c r="H106">
        <f t="shared" si="5"/>
        <v>8338.7544426026343</v>
      </c>
      <c r="I106">
        <f t="shared" si="6"/>
        <v>8338.7544426026343</v>
      </c>
      <c r="J106" s="41">
        <f t="shared" si="7"/>
        <v>1603.6066235774304</v>
      </c>
      <c r="K106">
        <f t="shared" si="8"/>
        <v>3.1458464918985758</v>
      </c>
      <c r="L106">
        <f t="shared" si="9"/>
        <v>38.476122477836441</v>
      </c>
      <c r="M106" s="41">
        <f t="shared" si="10"/>
        <v>66.716807124884227</v>
      </c>
      <c r="N106" s="5">
        <f t="shared" si="11"/>
        <v>0</v>
      </c>
      <c r="O106" s="4">
        <f>SUM($N$54:N106)*0.1+$O$30</f>
        <v>-9.9999999999999995E-8</v>
      </c>
      <c r="P106" s="4">
        <f>-SUM(O106:$O$234)</f>
        <v>1.2900000000000032E-5</v>
      </c>
      <c r="Q106" s="5">
        <f t="shared" si="12"/>
        <v>-5.5190289331553965E-7</v>
      </c>
      <c r="R106" s="4">
        <f>SUM($Q$54:Q106)*0.1+$O$8</f>
        <v>1.3253745733271384E-4</v>
      </c>
      <c r="S106" s="4">
        <f>-SUM(R106:$R$234)</f>
        <v>-1.6261971776597686E-2</v>
      </c>
      <c r="T106">
        <f t="shared" si="13"/>
        <v>1.3253749505789272E-4</v>
      </c>
      <c r="U106">
        <f t="shared" si="14"/>
        <v>1.6261976893135091E-2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25">
      <c r="A107" s="7"/>
      <c r="B107">
        <f t="shared" si="15"/>
        <v>5.2999999999999972</v>
      </c>
      <c r="C107">
        <f t="shared" si="0"/>
        <v>0</v>
      </c>
      <c r="D107">
        <f t="shared" si="1"/>
        <v>-1603.6066235774304</v>
      </c>
      <c r="E107">
        <f t="shared" si="2"/>
        <v>0</v>
      </c>
      <c r="F107">
        <f t="shared" si="3"/>
        <v>38486.558965858327</v>
      </c>
      <c r="G107">
        <f t="shared" si="4"/>
        <v>0</v>
      </c>
      <c r="H107">
        <f t="shared" si="5"/>
        <v>8499.1151049603759</v>
      </c>
      <c r="I107">
        <f t="shared" si="6"/>
        <v>8499.1151049603759</v>
      </c>
      <c r="J107" s="41">
        <f t="shared" si="7"/>
        <v>1603.6066235774304</v>
      </c>
      <c r="K107">
        <f t="shared" si="8"/>
        <v>3.2063435398197018</v>
      </c>
      <c r="L107">
        <f t="shared" si="9"/>
        <v>38.476122477836441</v>
      </c>
      <c r="M107" s="41">
        <f t="shared" si="10"/>
        <v>66.719687062243892</v>
      </c>
      <c r="N107" s="5">
        <f t="shared" si="11"/>
        <v>0</v>
      </c>
      <c r="O107" s="4">
        <f>SUM($N$54:N107)*0.1+$O$30</f>
        <v>-9.9999999999999995E-8</v>
      </c>
      <c r="P107" s="4">
        <f>-SUM(O107:$O$234)</f>
        <v>1.2800000000000032E-5</v>
      </c>
      <c r="Q107" s="5">
        <f t="shared" si="12"/>
        <v>-5.6251641049468464E-7</v>
      </c>
      <c r="R107" s="4">
        <f>SUM($Q$54:Q107)*0.1+$O$8</f>
        <v>1.3248120569166435E-4</v>
      </c>
      <c r="S107" s="4">
        <f>-SUM(R107:$R$234)</f>
        <v>-1.612943431926497E-2</v>
      </c>
      <c r="T107">
        <f t="shared" si="13"/>
        <v>1.3248124343286137E-4</v>
      </c>
      <c r="U107">
        <f t="shared" si="14"/>
        <v>1.6129439398177563E-2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25">
      <c r="A108" s="7"/>
      <c r="B108">
        <f t="shared" si="15"/>
        <v>5.3999999999999968</v>
      </c>
      <c r="C108">
        <f t="shared" si="0"/>
        <v>0</v>
      </c>
      <c r="D108">
        <f t="shared" si="1"/>
        <v>-1603.6066235774304</v>
      </c>
      <c r="E108">
        <f t="shared" si="2"/>
        <v>0</v>
      </c>
      <c r="F108">
        <f t="shared" si="3"/>
        <v>38486.558965858327</v>
      </c>
      <c r="G108">
        <f t="shared" si="4"/>
        <v>0</v>
      </c>
      <c r="H108">
        <f t="shared" si="5"/>
        <v>8659.4757673181193</v>
      </c>
      <c r="I108">
        <f t="shared" si="6"/>
        <v>8659.4757673181193</v>
      </c>
      <c r="J108" s="41">
        <f t="shared" si="7"/>
        <v>1603.6066235774304</v>
      </c>
      <c r="K108">
        <f t="shared" si="8"/>
        <v>3.2668405877408286</v>
      </c>
      <c r="L108">
        <f t="shared" si="9"/>
        <v>38.476122477836441</v>
      </c>
      <c r="M108" s="41">
        <f t="shared" si="10"/>
        <v>66.722621727672859</v>
      </c>
      <c r="N108" s="5">
        <f t="shared" si="11"/>
        <v>0</v>
      </c>
      <c r="O108" s="4">
        <f>SUM($N$54:N108)*0.1+$O$30</f>
        <v>-9.9999999999999995E-8</v>
      </c>
      <c r="P108" s="4">
        <f>-SUM(O108:$O$234)</f>
        <v>1.2700000000000031E-5</v>
      </c>
      <c r="Q108" s="5">
        <f t="shared" si="12"/>
        <v>-5.7312992767382964E-7</v>
      </c>
      <c r="R108" s="4">
        <f>SUM($Q$54:Q108)*0.1+$O$8</f>
        <v>1.3242389269889698E-4</v>
      </c>
      <c r="S108" s="4">
        <f>-SUM(R108:$R$234)</f>
        <v>-1.5996953113573308E-2</v>
      </c>
      <c r="T108">
        <f t="shared" si="13"/>
        <v>1.3242393045642838E-4</v>
      </c>
      <c r="U108">
        <f t="shared" si="14"/>
        <v>1.5996958154845028E-2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25">
      <c r="A109" s="7"/>
      <c r="B109">
        <f t="shared" si="15"/>
        <v>5.4999999999999964</v>
      </c>
      <c r="C109">
        <f t="shared" si="0"/>
        <v>0</v>
      </c>
      <c r="D109">
        <f t="shared" si="1"/>
        <v>-1603.6066235774304</v>
      </c>
      <c r="E109">
        <f t="shared" si="2"/>
        <v>0</v>
      </c>
      <c r="F109">
        <f t="shared" si="3"/>
        <v>38486.558965858327</v>
      </c>
      <c r="G109">
        <f t="shared" si="4"/>
        <v>0</v>
      </c>
      <c r="H109">
        <f t="shared" si="5"/>
        <v>8819.8364296758609</v>
      </c>
      <c r="I109">
        <f t="shared" si="6"/>
        <v>8819.8364296758609</v>
      </c>
      <c r="J109" s="41">
        <f t="shared" si="7"/>
        <v>1603.6066235774304</v>
      </c>
      <c r="K109">
        <f t="shared" si="8"/>
        <v>3.3273376356619546</v>
      </c>
      <c r="L109">
        <f t="shared" si="9"/>
        <v>38.476122477836441</v>
      </c>
      <c r="M109" s="41">
        <f t="shared" si="10"/>
        <v>66.725611113950123</v>
      </c>
      <c r="N109" s="5">
        <f t="shared" si="11"/>
        <v>0</v>
      </c>
      <c r="O109" s="4">
        <f>SUM($N$54:N109)*0.1+$O$30</f>
        <v>-9.9999999999999995E-8</v>
      </c>
      <c r="P109" s="4">
        <f>-SUM(O109:$O$234)</f>
        <v>1.260000000000003E-5</v>
      </c>
      <c r="Q109" s="5">
        <f t="shared" si="12"/>
        <v>-5.8374344485297452E-7</v>
      </c>
      <c r="R109" s="4">
        <f>SUM($Q$54:Q109)*0.1+$O$8</f>
        <v>1.3236551835441168E-4</v>
      </c>
      <c r="S109" s="4">
        <f>-SUM(R109:$R$234)</f>
        <v>-1.5864529220874415E-2</v>
      </c>
      <c r="T109">
        <f t="shared" si="13"/>
        <v>1.3236555612859447E-4</v>
      </c>
      <c r="U109">
        <f t="shared" si="14"/>
        <v>1.5864534224488854E-2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25">
      <c r="A110" s="7"/>
      <c r="B110">
        <f t="shared" si="15"/>
        <v>5.5999999999999961</v>
      </c>
      <c r="C110">
        <f t="shared" si="0"/>
        <v>0</v>
      </c>
      <c r="D110">
        <f t="shared" si="1"/>
        <v>-1603.6066235774304</v>
      </c>
      <c r="E110">
        <f t="shared" si="2"/>
        <v>0</v>
      </c>
      <c r="F110">
        <f t="shared" si="3"/>
        <v>38486.558965858327</v>
      </c>
      <c r="G110">
        <f t="shared" si="4"/>
        <v>0</v>
      </c>
      <c r="H110">
        <f t="shared" si="5"/>
        <v>8980.1970920336043</v>
      </c>
      <c r="I110">
        <f t="shared" si="6"/>
        <v>8980.1970920336043</v>
      </c>
      <c r="J110" s="41">
        <f t="shared" si="7"/>
        <v>1603.6066235774304</v>
      </c>
      <c r="K110">
        <f t="shared" si="8"/>
        <v>3.387834683583081</v>
      </c>
      <c r="L110">
        <f t="shared" si="9"/>
        <v>38.476122477836441</v>
      </c>
      <c r="M110" s="41">
        <f t="shared" si="10"/>
        <v>66.728655213721339</v>
      </c>
      <c r="N110" s="5">
        <f t="shared" si="11"/>
        <v>0</v>
      </c>
      <c r="O110" s="4">
        <f>SUM($N$54:N110)*0.1+$O$30</f>
        <v>-9.9999999999999995E-8</v>
      </c>
      <c r="P110" s="4">
        <f>-SUM(O110:$O$234)</f>
        <v>1.2500000000000029E-5</v>
      </c>
      <c r="Q110" s="5">
        <f t="shared" si="12"/>
        <v>-5.9435696203211952E-7</v>
      </c>
      <c r="R110" s="4">
        <f>SUM($Q$54:Q110)*0.1+$O$8</f>
        <v>1.3230608265820846E-4</v>
      </c>
      <c r="S110" s="4">
        <f>-SUM(R110:$R$234)</f>
        <v>-1.5732163702519997E-2</v>
      </c>
      <c r="T110">
        <f t="shared" si="13"/>
        <v>1.323061204493605E-4</v>
      </c>
      <c r="U110">
        <f t="shared" si="14"/>
        <v>1.573216866846042E-2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25">
      <c r="A111" s="7"/>
      <c r="B111">
        <f t="shared" si="15"/>
        <v>5.6999999999999957</v>
      </c>
      <c r="C111">
        <f t="shared" si="0"/>
        <v>0</v>
      </c>
      <c r="D111">
        <f t="shared" si="1"/>
        <v>-1603.6066235774304</v>
      </c>
      <c r="E111">
        <f t="shared" si="2"/>
        <v>0</v>
      </c>
      <c r="F111">
        <f t="shared" si="3"/>
        <v>38486.558965858327</v>
      </c>
      <c r="G111">
        <f t="shared" si="4"/>
        <v>0</v>
      </c>
      <c r="H111">
        <f t="shared" si="5"/>
        <v>9140.557754391346</v>
      </c>
      <c r="I111">
        <f t="shared" si="6"/>
        <v>9140.557754391346</v>
      </c>
      <c r="J111" s="41">
        <f t="shared" si="7"/>
        <v>1603.6066235774304</v>
      </c>
      <c r="K111">
        <f t="shared" si="8"/>
        <v>3.448331731504207</v>
      </c>
      <c r="L111">
        <f t="shared" si="9"/>
        <v>38.476122477836441</v>
      </c>
      <c r="M111" s="41">
        <f t="shared" si="10"/>
        <v>66.731754019498922</v>
      </c>
      <c r="N111" s="5">
        <f t="shared" si="11"/>
        <v>0</v>
      </c>
      <c r="O111" s="4">
        <f>SUM($N$54:N111)*0.1+$O$30</f>
        <v>-9.9999999999999995E-8</v>
      </c>
      <c r="P111" s="4">
        <f>-SUM(O111:$O$234)</f>
        <v>1.2400000000000029E-5</v>
      </c>
      <c r="Q111" s="5">
        <f t="shared" si="12"/>
        <v>-6.049704792112644E-7</v>
      </c>
      <c r="R111" s="4">
        <f>SUM($Q$54:Q111)*0.1+$O$8</f>
        <v>1.3224558561028733E-4</v>
      </c>
      <c r="S111" s="4">
        <f>-SUM(R111:$R$234)</f>
        <v>-1.5599857619861794E-2</v>
      </c>
      <c r="T111">
        <f t="shared" si="13"/>
        <v>1.322456234187273E-4</v>
      </c>
      <c r="U111">
        <f t="shared" si="14"/>
        <v>1.5599862548111123E-2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25">
      <c r="A112" s="7"/>
      <c r="B112">
        <f t="shared" si="15"/>
        <v>5.7999999999999954</v>
      </c>
      <c r="C112">
        <f t="shared" si="0"/>
        <v>0</v>
      </c>
      <c r="D112">
        <f t="shared" si="1"/>
        <v>-1603.6066235774304</v>
      </c>
      <c r="E112">
        <f t="shared" si="2"/>
        <v>0</v>
      </c>
      <c r="F112">
        <f t="shared" si="3"/>
        <v>38486.558965858327</v>
      </c>
      <c r="G112">
        <f t="shared" si="4"/>
        <v>0</v>
      </c>
      <c r="H112">
        <f t="shared" si="5"/>
        <v>9300.9184167490894</v>
      </c>
      <c r="I112">
        <f t="shared" si="6"/>
        <v>9300.9184167490894</v>
      </c>
      <c r="J112" s="41">
        <f t="shared" si="7"/>
        <v>1603.6066235774304</v>
      </c>
      <c r="K112">
        <f t="shared" si="8"/>
        <v>3.5088287794253334</v>
      </c>
      <c r="L112">
        <f t="shared" si="9"/>
        <v>38.476122477836441</v>
      </c>
      <c r="M112" s="41">
        <f t="shared" si="10"/>
        <v>66.734907523662116</v>
      </c>
      <c r="N112" s="5">
        <f t="shared" si="11"/>
        <v>0</v>
      </c>
      <c r="O112" s="4">
        <f>SUM($N$54:N112)*0.1+$O$30</f>
        <v>-9.9999999999999995E-8</v>
      </c>
      <c r="P112" s="4">
        <f>-SUM(O112:$O$234)</f>
        <v>1.2300000000000028E-5</v>
      </c>
      <c r="Q112" s="5">
        <f t="shared" si="12"/>
        <v>-6.155839963904095E-7</v>
      </c>
      <c r="R112" s="4">
        <f>SUM($Q$54:Q112)*0.1+$O$8</f>
        <v>1.3218402721064829E-4</v>
      </c>
      <c r="S112" s="4">
        <f>-SUM(R112:$R$234)</f>
        <v>-1.5467612034251505E-2</v>
      </c>
      <c r="T112">
        <f t="shared" si="13"/>
        <v>1.3218406503669574E-4</v>
      </c>
      <c r="U112">
        <f t="shared" si="14"/>
        <v>1.5467616924792324E-2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25">
      <c r="A113" s="7"/>
      <c r="B113">
        <f t="shared" si="15"/>
        <v>5.899999999999995</v>
      </c>
      <c r="C113">
        <f t="shared" si="0"/>
        <v>0</v>
      </c>
      <c r="D113">
        <f t="shared" si="1"/>
        <v>-1603.6066235774304</v>
      </c>
      <c r="E113">
        <f t="shared" si="2"/>
        <v>0</v>
      </c>
      <c r="F113">
        <f t="shared" si="3"/>
        <v>38486.558965858327</v>
      </c>
      <c r="G113">
        <f t="shared" si="4"/>
        <v>0</v>
      </c>
      <c r="H113">
        <f t="shared" si="5"/>
        <v>9461.279079106831</v>
      </c>
      <c r="I113">
        <f t="shared" si="6"/>
        <v>9461.279079106831</v>
      </c>
      <c r="J113" s="41">
        <f t="shared" si="7"/>
        <v>1603.6066235774304</v>
      </c>
      <c r="K113">
        <f t="shared" si="8"/>
        <v>3.5693258273464594</v>
      </c>
      <c r="L113">
        <f t="shared" si="9"/>
        <v>38.476122477836441</v>
      </c>
      <c r="M113" s="41">
        <f t="shared" si="10"/>
        <v>66.738115718457124</v>
      </c>
      <c r="N113" s="5">
        <f t="shared" si="11"/>
        <v>0</v>
      </c>
      <c r="O113" s="4">
        <f>SUM($N$54:N113)*0.1+$O$30</f>
        <v>-9.9999999999999995E-8</v>
      </c>
      <c r="P113" s="4">
        <f>-SUM(O113:$O$234)</f>
        <v>1.2200000000000027E-5</v>
      </c>
      <c r="Q113" s="5">
        <f t="shared" si="12"/>
        <v>-6.2619751356955439E-7</v>
      </c>
      <c r="R113" s="4">
        <f>SUM($Q$54:Q113)*0.1+$O$8</f>
        <v>1.3212140745929134E-4</v>
      </c>
      <c r="S113" s="4">
        <f>-SUM(R113:$R$234)</f>
        <v>-1.5335428007040857E-2</v>
      </c>
      <c r="T113">
        <f t="shared" si="13"/>
        <v>1.3212144530326666E-4</v>
      </c>
      <c r="U113">
        <f t="shared" si="14"/>
        <v>1.533543285985541E-2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25">
      <c r="A114" s="7"/>
      <c r="B114">
        <f t="shared" si="15"/>
        <v>5.9999999999999947</v>
      </c>
      <c r="C114">
        <f t="shared" si="0"/>
        <v>0</v>
      </c>
      <c r="D114">
        <f t="shared" si="1"/>
        <v>-1603.6066235774304</v>
      </c>
      <c r="E114">
        <f t="shared" si="2"/>
        <v>0</v>
      </c>
      <c r="F114">
        <f t="shared" si="3"/>
        <v>38486.558965858327</v>
      </c>
      <c r="G114">
        <f t="shared" si="4"/>
        <v>0</v>
      </c>
      <c r="H114">
        <f t="shared" si="5"/>
        <v>9621.6397414645744</v>
      </c>
      <c r="I114">
        <f t="shared" si="6"/>
        <v>9621.6397414645744</v>
      </c>
      <c r="J114" s="41">
        <f t="shared" si="7"/>
        <v>1603.6066235774304</v>
      </c>
      <c r="K114">
        <f t="shared" si="8"/>
        <v>3.6298228752675863</v>
      </c>
      <c r="L114">
        <f t="shared" si="9"/>
        <v>38.476122477836441</v>
      </c>
      <c r="M114" s="41">
        <f t="shared" si="10"/>
        <v>66.741378595997162</v>
      </c>
      <c r="N114" s="5">
        <f t="shared" si="11"/>
        <v>0</v>
      </c>
      <c r="O114" s="4">
        <f>SUM($N$54:N114)*0.1+$O$30</f>
        <v>-9.9999999999999995E-8</v>
      </c>
      <c r="P114" s="4">
        <f>-SUM(O114:$O$234)</f>
        <v>1.2100000000000026E-5</v>
      </c>
      <c r="Q114" s="5">
        <f t="shared" si="12"/>
        <v>-6.3681103074869938E-7</v>
      </c>
      <c r="R114" s="4">
        <f>SUM($Q$54:Q114)*0.1+$O$8</f>
        <v>1.3205772635621648E-4</v>
      </c>
      <c r="S114" s="4">
        <f>-SUM(R114:$R$234)</f>
        <v>-1.5203306599581566E-2</v>
      </c>
      <c r="T114">
        <f t="shared" si="13"/>
        <v>1.3205776421844098E-4</v>
      </c>
      <c r="U114">
        <f t="shared" si="14"/>
        <v>1.5203311414651758E-2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25">
      <c r="A115" s="7"/>
      <c r="B115">
        <f t="shared" si="15"/>
        <v>6.0999999999999943</v>
      </c>
      <c r="C115">
        <f t="shared" si="0"/>
        <v>0</v>
      </c>
      <c r="D115">
        <f t="shared" si="1"/>
        <v>-1603.6066235774304</v>
      </c>
      <c r="E115">
        <f t="shared" si="2"/>
        <v>0</v>
      </c>
      <c r="F115">
        <f t="shared" si="3"/>
        <v>38486.558965858327</v>
      </c>
      <c r="G115">
        <f t="shared" si="4"/>
        <v>0</v>
      </c>
      <c r="H115">
        <f t="shared" si="5"/>
        <v>9782.000403822316</v>
      </c>
      <c r="I115">
        <f t="shared" si="6"/>
        <v>9782.000403822316</v>
      </c>
      <c r="J115" s="41">
        <f t="shared" si="7"/>
        <v>1603.6066235774304</v>
      </c>
      <c r="K115">
        <f t="shared" si="8"/>
        <v>3.6903199231887123</v>
      </c>
      <c r="L115">
        <f t="shared" si="9"/>
        <v>38.476122477836441</v>
      </c>
      <c r="M115" s="41">
        <f t="shared" si="10"/>
        <v>66.744696148262562</v>
      </c>
      <c r="N115" s="5">
        <f t="shared" si="11"/>
        <v>0</v>
      </c>
      <c r="O115" s="4">
        <f>SUM($N$54:N115)*0.1+$O$30</f>
        <v>-9.9999999999999995E-8</v>
      </c>
      <c r="P115" s="4">
        <f>-SUM(O115:$O$234)</f>
        <v>1.2000000000000026E-5</v>
      </c>
      <c r="Q115" s="5">
        <f t="shared" si="12"/>
        <v>-6.4742454792784427E-7</v>
      </c>
      <c r="R115" s="4">
        <f>SUM($Q$54:Q115)*0.1+$O$8</f>
        <v>1.3199298390142368E-4</v>
      </c>
      <c r="S115" s="4">
        <f>-SUM(R115:$R$234)</f>
        <v>-1.5071248873225347E-2</v>
      </c>
      <c r="T115">
        <f t="shared" si="13"/>
        <v>1.3199302178221956E-4</v>
      </c>
      <c r="U115">
        <f t="shared" si="14"/>
        <v>1.5071253650532735E-2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25">
      <c r="A116" s="7"/>
      <c r="B116">
        <f t="shared" si="15"/>
        <v>6.199999999999994</v>
      </c>
      <c r="C116">
        <f t="shared" si="0"/>
        <v>0</v>
      </c>
      <c r="D116">
        <f t="shared" si="1"/>
        <v>-1603.6066235774304</v>
      </c>
      <c r="E116">
        <f t="shared" si="2"/>
        <v>0</v>
      </c>
      <c r="F116">
        <f t="shared" si="3"/>
        <v>38486.558965858327</v>
      </c>
      <c r="G116">
        <f t="shared" si="4"/>
        <v>0</v>
      </c>
      <c r="H116">
        <f t="shared" si="5"/>
        <v>9942.3610661800594</v>
      </c>
      <c r="I116">
        <f t="shared" si="6"/>
        <v>9942.3610661800594</v>
      </c>
      <c r="J116" s="41">
        <f t="shared" si="7"/>
        <v>1603.6066235774304</v>
      </c>
      <c r="K116">
        <f t="shared" si="8"/>
        <v>3.7508169711098387</v>
      </c>
      <c r="L116">
        <f t="shared" si="9"/>
        <v>38.476122477836441</v>
      </c>
      <c r="M116" s="41">
        <f t="shared" si="10"/>
        <v>66.748068367100913</v>
      </c>
      <c r="N116" s="5">
        <f t="shared" si="11"/>
        <v>0</v>
      </c>
      <c r="O116" s="4">
        <f>SUM($N$54:N116)*0.1+$O$30</f>
        <v>-9.9999999999999995E-8</v>
      </c>
      <c r="P116" s="4">
        <f>-SUM(O116:$O$234)</f>
        <v>1.1900000000000025E-5</v>
      </c>
      <c r="Q116" s="5">
        <f t="shared" si="12"/>
        <v>-6.5803806510698937E-7</v>
      </c>
      <c r="R116" s="4">
        <f>SUM($Q$54:Q116)*0.1+$O$8</f>
        <v>1.3192718009491299E-4</v>
      </c>
      <c r="S116" s="4">
        <f>-SUM(R116:$R$234)</f>
        <v>-1.4939255889323924E-2</v>
      </c>
      <c r="T116">
        <f t="shared" si="13"/>
        <v>1.3192721799460341E-4</v>
      </c>
      <c r="U116">
        <f t="shared" si="14"/>
        <v>1.4939260628849727E-2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25">
      <c r="A117" s="7"/>
      <c r="B117">
        <f t="shared" si="15"/>
        <v>6.2999999999999936</v>
      </c>
      <c r="C117">
        <f t="shared" si="0"/>
        <v>0</v>
      </c>
      <c r="D117">
        <f t="shared" si="1"/>
        <v>-1603.6066235774304</v>
      </c>
      <c r="E117">
        <f t="shared" si="2"/>
        <v>0</v>
      </c>
      <c r="F117">
        <f t="shared" si="3"/>
        <v>38486.558965858327</v>
      </c>
      <c r="G117">
        <f t="shared" si="4"/>
        <v>0</v>
      </c>
      <c r="H117">
        <f t="shared" si="5"/>
        <v>10102.721728537801</v>
      </c>
      <c r="I117">
        <f t="shared" si="6"/>
        <v>10102.721728537801</v>
      </c>
      <c r="J117" s="41">
        <f t="shared" si="7"/>
        <v>1603.6066235774304</v>
      </c>
      <c r="K117">
        <f t="shared" si="8"/>
        <v>3.8113140190309647</v>
      </c>
      <c r="L117">
        <f t="shared" si="9"/>
        <v>38.476122477836441</v>
      </c>
      <c r="M117" s="41">
        <f t="shared" si="10"/>
        <v>66.751495244227101</v>
      </c>
      <c r="N117" s="5">
        <f t="shared" si="11"/>
        <v>0</v>
      </c>
      <c r="O117" s="4">
        <f>SUM($N$54:N117)*0.1+$O$30</f>
        <v>-9.9999999999999995E-8</v>
      </c>
      <c r="P117" s="4">
        <f>-SUM(O117:$O$234)</f>
        <v>1.1800000000000024E-5</v>
      </c>
      <c r="Q117" s="5">
        <f t="shared" si="12"/>
        <v>-6.6865158228613426E-7</v>
      </c>
      <c r="R117" s="4">
        <f>SUM($Q$54:Q117)*0.1+$O$8</f>
        <v>1.3186031493668437E-4</v>
      </c>
      <c r="S117" s="4">
        <f>-SUM(R117:$R$234)</f>
        <v>-1.4807328709229009E-2</v>
      </c>
      <c r="T117">
        <f t="shared" si="13"/>
        <v>1.3186035285559335E-4</v>
      </c>
      <c r="U117">
        <f t="shared" si="14"/>
        <v>1.4807333410954101E-2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25">
      <c r="A118" s="7"/>
      <c r="B118">
        <f t="shared" si="15"/>
        <v>6.3999999999999932</v>
      </c>
      <c r="C118">
        <f t="shared" si="0"/>
        <v>0</v>
      </c>
      <c r="D118">
        <f t="shared" si="1"/>
        <v>-1603.6066235774304</v>
      </c>
      <c r="E118">
        <f t="shared" si="2"/>
        <v>0</v>
      </c>
      <c r="F118">
        <f t="shared" si="3"/>
        <v>38486.558965858327</v>
      </c>
      <c r="G118">
        <f t="shared" si="4"/>
        <v>0</v>
      </c>
      <c r="H118">
        <f t="shared" si="5"/>
        <v>10263.082390895543</v>
      </c>
      <c r="I118">
        <f t="shared" si="6"/>
        <v>10263.082390895543</v>
      </c>
      <c r="J118" s="41">
        <f t="shared" si="7"/>
        <v>1603.6066235774304</v>
      </c>
      <c r="K118">
        <f t="shared" si="8"/>
        <v>3.8718110669520907</v>
      </c>
      <c r="L118">
        <f t="shared" si="9"/>
        <v>38.476122477836441</v>
      </c>
      <c r="M118" s="41">
        <f t="shared" si="10"/>
        <v>66.754976771223468</v>
      </c>
      <c r="N118" s="5">
        <f t="shared" si="11"/>
        <v>0</v>
      </c>
      <c r="O118" s="4">
        <f>SUM($N$54:N118)*0.1+$O$30</f>
        <v>-9.9999999999999995E-8</v>
      </c>
      <c r="P118" s="4">
        <f>-SUM(O118:$O$234)</f>
        <v>1.1700000000000024E-5</v>
      </c>
      <c r="Q118" s="5">
        <f t="shared" si="12"/>
        <v>-6.7926509946527915E-7</v>
      </c>
      <c r="R118" s="4">
        <f>SUM($Q$54:Q118)*0.1+$O$8</f>
        <v>1.3179238842673784E-4</v>
      </c>
      <c r="S118" s="4">
        <f>-SUM(R118:$R$234)</f>
        <v>-1.4675468394292323E-2</v>
      </c>
      <c r="T118">
        <f t="shared" si="13"/>
        <v>1.3179242636519043E-4</v>
      </c>
      <c r="U118">
        <f t="shared" si="14"/>
        <v>1.4675473058197235E-2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25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-1603.6066235774304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38486.558965858327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10423.443053253286</v>
      </c>
      <c r="I119">
        <f t="shared" ref="I119:I182" si="23">SQRT(SUMSQ(H119,G119))</f>
        <v>10423.443053253286</v>
      </c>
      <c r="J119" s="41">
        <f t="shared" ref="J119:J182" si="24">SQRT(SUMSQ(D119:E119))</f>
        <v>1603.6066235774304</v>
      </c>
      <c r="K119">
        <f t="shared" ref="K119:K182" si="25">32*I119/(PI()*$G$13^3)</f>
        <v>3.9323081148732175</v>
      </c>
      <c r="L119">
        <f t="shared" ref="L119:L182" si="26">16*F119/(PI()*$G$13^3)*$G$23</f>
        <v>38.476122477836441</v>
      </c>
      <c r="M119" s="41">
        <f t="shared" ref="M119:M182" si="27">SQRT(K119^2+3*L119^2)</f>
        <v>66.758512939539841</v>
      </c>
      <c r="N119" s="5">
        <f t="shared" ref="N119:N182" si="28">-G119/($G$15*$B$42)</f>
        <v>0</v>
      </c>
      <c r="O119" s="4">
        <f>SUM($N$54:N119)*0.1+$O$30</f>
        <v>-9.9999999999999995E-8</v>
      </c>
      <c r="P119" s="4">
        <f>-SUM(O119:$O$234)</f>
        <v>1.1600000000000023E-5</v>
      </c>
      <c r="Q119" s="5">
        <f t="shared" ref="Q119:Q182" si="29">-H119/($B$42*$G$15)</f>
        <v>-6.8987861664442414E-7</v>
      </c>
      <c r="R119" s="4">
        <f>SUM($Q$54:Q119)*0.1+$O$8</f>
        <v>1.3172340056507339E-4</v>
      </c>
      <c r="S119" s="4">
        <f>-SUM(R119:$R$234)</f>
        <v>-1.4543676005865586E-2</v>
      </c>
      <c r="T119">
        <f t="shared" ref="T119:T182" si="30">SQRT(SUMSQ(O119,R119))</f>
        <v>1.3172343852339559E-4</v>
      </c>
      <c r="U119">
        <f t="shared" ref="U119:U182" si="31">SQRT(S119^2+P119^2)</f>
        <v>1.4543680631930501E-2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25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-1603.6066235774304</v>
      </c>
      <c r="E120">
        <f t="shared" si="19"/>
        <v>0</v>
      </c>
      <c r="F120">
        <f t="shared" si="20"/>
        <v>38486.558965858327</v>
      </c>
      <c r="G120">
        <f t="shared" si="21"/>
        <v>0</v>
      </c>
      <c r="H120">
        <f t="shared" si="22"/>
        <v>10583.803715611028</v>
      </c>
      <c r="I120">
        <f t="shared" si="23"/>
        <v>10583.803715611028</v>
      </c>
      <c r="J120" s="41">
        <f t="shared" si="24"/>
        <v>1603.6066235774304</v>
      </c>
      <c r="K120">
        <f t="shared" si="25"/>
        <v>3.9928051627943431</v>
      </c>
      <c r="L120">
        <f t="shared" si="26"/>
        <v>38.476122477836441</v>
      </c>
      <c r="M120" s="41">
        <f t="shared" si="27"/>
        <v>66.762103740493743</v>
      </c>
      <c r="N120" s="5">
        <f t="shared" si="28"/>
        <v>0</v>
      </c>
      <c r="O120" s="4">
        <f>SUM($N$54:N120)*0.1+$O$30</f>
        <v>-9.9999999999999995E-8</v>
      </c>
      <c r="P120" s="4">
        <f>-SUM(O120:$O$234)</f>
        <v>1.1500000000000022E-5</v>
      </c>
      <c r="Q120" s="5">
        <f t="shared" si="29"/>
        <v>-7.0049213382356903E-7</v>
      </c>
      <c r="R120" s="4">
        <f>SUM($Q$54:Q120)*0.1+$O$8</f>
        <v>1.3165335135169104E-4</v>
      </c>
      <c r="S120" s="4">
        <f>-SUM(R120:$R$234)</f>
        <v>-1.4411952605300512E-2</v>
      </c>
      <c r="T120">
        <f t="shared" si="30"/>
        <v>1.3165338933020983E-4</v>
      </c>
      <c r="U120">
        <f t="shared" si="31"/>
        <v>1.4411957193505267E-2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25">
      <c r="A121" s="7"/>
      <c r="B121">
        <f t="shared" si="32"/>
        <v>6.6999999999999922</v>
      </c>
      <c r="C121">
        <f t="shared" si="17"/>
        <v>0</v>
      </c>
      <c r="D121">
        <f t="shared" si="18"/>
        <v>-1603.6066235774304</v>
      </c>
      <c r="E121">
        <f t="shared" si="19"/>
        <v>0</v>
      </c>
      <c r="F121">
        <f t="shared" si="20"/>
        <v>38486.558965858327</v>
      </c>
      <c r="G121">
        <f t="shared" si="21"/>
        <v>0</v>
      </c>
      <c r="H121">
        <f t="shared" si="22"/>
        <v>10744.164377968771</v>
      </c>
      <c r="I121">
        <f t="shared" si="23"/>
        <v>10744.164377968771</v>
      </c>
      <c r="J121" s="41">
        <f t="shared" si="24"/>
        <v>1603.6066235774304</v>
      </c>
      <c r="K121">
        <f t="shared" si="25"/>
        <v>4.0533022107154695</v>
      </c>
      <c r="L121">
        <f t="shared" si="26"/>
        <v>38.476122477836441</v>
      </c>
      <c r="M121" s="41">
        <f t="shared" si="27"/>
        <v>66.765749165270378</v>
      </c>
      <c r="N121" s="5">
        <f t="shared" si="28"/>
        <v>0</v>
      </c>
      <c r="O121" s="4">
        <f>SUM($N$54:N121)*0.1+$O$30</f>
        <v>-9.9999999999999995E-8</v>
      </c>
      <c r="P121" s="4">
        <f>-SUM(O121:$O$234)</f>
        <v>1.1400000000000021E-5</v>
      </c>
      <c r="Q121" s="5">
        <f t="shared" si="29"/>
        <v>-7.1110565100271412E-7</v>
      </c>
      <c r="R121" s="4">
        <f>SUM($Q$54:Q121)*0.1+$O$8</f>
        <v>1.3158224078659077E-4</v>
      </c>
      <c r="S121" s="4">
        <f>-SUM(R121:$R$234)</f>
        <v>-1.4280299253948822E-2</v>
      </c>
      <c r="T121">
        <f t="shared" si="30"/>
        <v>1.3158227878563416E-4</v>
      </c>
      <c r="U121">
        <f t="shared" si="31"/>
        <v>1.4280303804272908E-2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25">
      <c r="A122" s="7"/>
      <c r="B122">
        <f t="shared" si="32"/>
        <v>6.7999999999999918</v>
      </c>
      <c r="C122">
        <f t="shared" si="17"/>
        <v>0</v>
      </c>
      <c r="D122">
        <f t="shared" si="18"/>
        <v>-1603.6066235774304</v>
      </c>
      <c r="E122">
        <f t="shared" si="19"/>
        <v>0</v>
      </c>
      <c r="F122">
        <f t="shared" si="20"/>
        <v>38486.558965858327</v>
      </c>
      <c r="G122">
        <f t="shared" si="21"/>
        <v>0</v>
      </c>
      <c r="H122">
        <f t="shared" si="22"/>
        <v>10904.525040326513</v>
      </c>
      <c r="I122">
        <f t="shared" si="23"/>
        <v>10904.525040326513</v>
      </c>
      <c r="J122" s="41">
        <f t="shared" si="24"/>
        <v>1603.6066235774304</v>
      </c>
      <c r="K122">
        <f t="shared" si="25"/>
        <v>4.1137992586365959</v>
      </c>
      <c r="L122">
        <f t="shared" si="26"/>
        <v>38.476122477836441</v>
      </c>
      <c r="M122" s="41">
        <f t="shared" si="27"/>
        <v>66.769449204922836</v>
      </c>
      <c r="N122" s="5">
        <f t="shared" si="28"/>
        <v>0</v>
      </c>
      <c r="O122" s="4">
        <f>SUM($N$54:N122)*0.1+$O$30</f>
        <v>-9.9999999999999995E-8</v>
      </c>
      <c r="P122" s="4">
        <f>-SUM(O122:$O$234)</f>
        <v>1.1300000000000021E-5</v>
      </c>
      <c r="Q122" s="5">
        <f t="shared" si="29"/>
        <v>-7.2171916818185901E-7</v>
      </c>
      <c r="R122" s="4">
        <f>SUM($Q$54:Q122)*0.1+$O$8</f>
        <v>1.3151006886977259E-4</v>
      </c>
      <c r="S122" s="4">
        <f>-SUM(R122:$R$234)</f>
        <v>-1.4148717013162232E-2</v>
      </c>
      <c r="T122">
        <f t="shared" si="30"/>
        <v>1.3151010688966961E-4</v>
      </c>
      <c r="U122">
        <f t="shared" si="31"/>
        <v>1.414872152558479E-2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25">
      <c r="A123" s="7"/>
      <c r="B123">
        <f t="shared" si="32"/>
        <v>6.8999999999999915</v>
      </c>
      <c r="C123">
        <f t="shared" si="17"/>
        <v>0</v>
      </c>
      <c r="D123">
        <f t="shared" si="18"/>
        <v>-1603.6066235774304</v>
      </c>
      <c r="E123">
        <f t="shared" si="19"/>
        <v>0</v>
      </c>
      <c r="F123">
        <f t="shared" si="20"/>
        <v>38486.558965858327</v>
      </c>
      <c r="G123">
        <f t="shared" si="21"/>
        <v>0</v>
      </c>
      <c r="H123">
        <f t="shared" si="22"/>
        <v>11064.885702684256</v>
      </c>
      <c r="I123">
        <f t="shared" si="23"/>
        <v>11064.885702684256</v>
      </c>
      <c r="J123" s="41">
        <f t="shared" si="24"/>
        <v>1603.6066235774304</v>
      </c>
      <c r="K123">
        <f t="shared" si="25"/>
        <v>4.1742963065577223</v>
      </c>
      <c r="L123">
        <f t="shared" si="26"/>
        <v>38.476122477836441</v>
      </c>
      <c r="M123" s="41">
        <f t="shared" si="27"/>
        <v>66.773203850372141</v>
      </c>
      <c r="N123" s="5">
        <f t="shared" si="28"/>
        <v>0</v>
      </c>
      <c r="O123" s="4">
        <f>SUM($N$54:N123)*0.1+$O$30</f>
        <v>-9.9999999999999995E-8</v>
      </c>
      <c r="P123" s="4">
        <f>-SUM(O123:$O$234)</f>
        <v>1.120000000000002E-5</v>
      </c>
      <c r="Q123" s="5">
        <f t="shared" si="29"/>
        <v>-7.3233268536100401E-7</v>
      </c>
      <c r="R123" s="4">
        <f>SUM($Q$54:Q123)*0.1+$O$8</f>
        <v>1.314368356012365E-4</v>
      </c>
      <c r="S123" s="4">
        <f>-SUM(R123:$R$234)</f>
        <v>-1.4017206944292459E-2</v>
      </c>
      <c r="T123">
        <f t="shared" si="30"/>
        <v>1.3143687364231726E-4</v>
      </c>
      <c r="U123">
        <f t="shared" si="31"/>
        <v>1.4017211418792282E-2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25">
      <c r="A124" s="7"/>
      <c r="B124">
        <f t="shared" si="32"/>
        <v>6.9999999999999911</v>
      </c>
      <c r="C124">
        <f t="shared" si="17"/>
        <v>0</v>
      </c>
      <c r="D124">
        <f t="shared" si="18"/>
        <v>-1603.6066235774304</v>
      </c>
      <c r="E124">
        <f t="shared" si="19"/>
        <v>0</v>
      </c>
      <c r="F124">
        <f t="shared" si="20"/>
        <v>38486.558965858327</v>
      </c>
      <c r="G124">
        <f t="shared" si="21"/>
        <v>0</v>
      </c>
      <c r="H124">
        <f t="shared" si="22"/>
        <v>11225.246365041998</v>
      </c>
      <c r="I124">
        <f t="shared" si="23"/>
        <v>11225.246365041998</v>
      </c>
      <c r="J124" s="41">
        <f t="shared" si="24"/>
        <v>1603.6066235774304</v>
      </c>
      <c r="K124">
        <f t="shared" si="25"/>
        <v>4.2347933544788487</v>
      </c>
      <c r="L124">
        <f t="shared" si="26"/>
        <v>38.476122477836441</v>
      </c>
      <c r="M124" s="41">
        <f t="shared" si="27"/>
        <v>66.777013092407401</v>
      </c>
      <c r="N124" s="5">
        <f t="shared" si="28"/>
        <v>0</v>
      </c>
      <c r="O124" s="4">
        <f>SUM($N$54:N124)*0.1+$O$30</f>
        <v>-9.9999999999999995E-8</v>
      </c>
      <c r="P124" s="4">
        <f>-SUM(O124:$O$234)</f>
        <v>1.1100000000000019E-5</v>
      </c>
      <c r="Q124" s="5">
        <f t="shared" si="29"/>
        <v>-7.4294620254014889E-7</v>
      </c>
      <c r="R124" s="4">
        <f>SUM($Q$54:Q124)*0.1+$O$8</f>
        <v>1.3136254098098247E-4</v>
      </c>
      <c r="S124" s="4">
        <f>-SUM(R124:$R$234)</f>
        <v>-1.3885770108691223E-2</v>
      </c>
      <c r="T124">
        <f t="shared" si="30"/>
        <v>1.3136257904357808E-4</v>
      </c>
      <c r="U124">
        <f t="shared" si="31"/>
        <v>1.3885774545246752E-2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25">
      <c r="A125" s="7"/>
      <c r="B125">
        <f t="shared" si="32"/>
        <v>7.0999999999999908</v>
      </c>
      <c r="C125">
        <f t="shared" si="17"/>
        <v>0</v>
      </c>
      <c r="D125">
        <f t="shared" si="18"/>
        <v>-1603.6066235774304</v>
      </c>
      <c r="E125">
        <f t="shared" si="19"/>
        <v>0</v>
      </c>
      <c r="F125">
        <f t="shared" si="20"/>
        <v>38486.558965858327</v>
      </c>
      <c r="G125">
        <f t="shared" si="21"/>
        <v>0</v>
      </c>
      <c r="H125">
        <f t="shared" si="22"/>
        <v>11385.607027399741</v>
      </c>
      <c r="I125">
        <f t="shared" si="23"/>
        <v>11385.607027399741</v>
      </c>
      <c r="J125" s="41">
        <f t="shared" si="24"/>
        <v>1603.6066235774304</v>
      </c>
      <c r="K125">
        <f t="shared" si="25"/>
        <v>4.2952904023999752</v>
      </c>
      <c r="L125">
        <f t="shared" si="26"/>
        <v>38.476122477836441</v>
      </c>
      <c r="M125" s="41">
        <f t="shared" si="27"/>
        <v>66.780876921685902</v>
      </c>
      <c r="N125" s="5">
        <f t="shared" si="28"/>
        <v>0</v>
      </c>
      <c r="O125" s="4">
        <f>SUM($N$54:N125)*0.1+$O$30</f>
        <v>-9.9999999999999995E-8</v>
      </c>
      <c r="P125" s="4">
        <f>-SUM(O125:$O$234)</f>
        <v>1.1000000000000018E-5</v>
      </c>
      <c r="Q125" s="5">
        <f t="shared" si="29"/>
        <v>-7.5355971971929399E-7</v>
      </c>
      <c r="R125" s="4">
        <f>SUM($Q$54:Q125)*0.1+$O$8</f>
        <v>1.3128718500901053E-4</v>
      </c>
      <c r="S125" s="4">
        <f>-SUM(R125:$R$234)</f>
        <v>-1.3754407567710241E-2</v>
      </c>
      <c r="T125">
        <f t="shared" si="30"/>
        <v>1.3128722309345322E-4</v>
      </c>
      <c r="U125">
        <f t="shared" si="31"/>
        <v>1.3754411966299569E-2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25">
      <c r="A126" s="7"/>
      <c r="B126">
        <f t="shared" si="32"/>
        <v>7.1999999999999904</v>
      </c>
      <c r="C126">
        <f t="shared" si="17"/>
        <v>0</v>
      </c>
      <c r="D126">
        <f t="shared" si="18"/>
        <v>-1603.6066235774304</v>
      </c>
      <c r="E126">
        <f t="shared" si="19"/>
        <v>0</v>
      </c>
      <c r="F126">
        <f t="shared" si="20"/>
        <v>38486.558965858327</v>
      </c>
      <c r="G126">
        <f t="shared" si="21"/>
        <v>0</v>
      </c>
      <c r="H126">
        <f t="shared" si="22"/>
        <v>11545.967689757483</v>
      </c>
      <c r="I126">
        <f t="shared" si="23"/>
        <v>11545.967689757483</v>
      </c>
      <c r="J126" s="41">
        <f t="shared" si="24"/>
        <v>1603.6066235774304</v>
      </c>
      <c r="K126">
        <f t="shared" si="25"/>
        <v>4.3557874503211007</v>
      </c>
      <c r="L126">
        <f t="shared" si="26"/>
        <v>38.476122477836441</v>
      </c>
      <c r="M126" s="41">
        <f t="shared" si="27"/>
        <v>66.784795328733225</v>
      </c>
      <c r="N126" s="5">
        <f t="shared" si="28"/>
        <v>0</v>
      </c>
      <c r="O126" s="4">
        <f>SUM($N$54:N126)*0.1+$O$30</f>
        <v>-9.9999999999999995E-8</v>
      </c>
      <c r="P126" s="4">
        <f>-SUM(O126:$O$234)</f>
        <v>1.0900000000000018E-5</v>
      </c>
      <c r="Q126" s="5">
        <f t="shared" si="29"/>
        <v>-7.6417323689843888E-7</v>
      </c>
      <c r="R126" s="4">
        <f>SUM($Q$54:Q126)*0.1+$O$8</f>
        <v>1.3121076768532071E-4</v>
      </c>
      <c r="S126" s="4">
        <f>-SUM(R126:$R$234)</f>
        <v>-1.3623120382701229E-2</v>
      </c>
      <c r="T126">
        <f t="shared" si="30"/>
        <v>1.3121080579194382E-4</v>
      </c>
      <c r="U126">
        <f t="shared" si="31"/>
        <v>1.3623124743302092E-2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25">
      <c r="A127" s="7"/>
      <c r="B127">
        <f t="shared" si="32"/>
        <v>7.2999999999999901</v>
      </c>
      <c r="C127">
        <f t="shared" si="17"/>
        <v>0</v>
      </c>
      <c r="D127">
        <f t="shared" si="18"/>
        <v>-1603.6066235774304</v>
      </c>
      <c r="E127">
        <f t="shared" si="19"/>
        <v>0</v>
      </c>
      <c r="F127">
        <f t="shared" si="20"/>
        <v>38486.558965858327</v>
      </c>
      <c r="G127">
        <f t="shared" si="21"/>
        <v>0</v>
      </c>
      <c r="H127">
        <f t="shared" si="22"/>
        <v>11706.328352115226</v>
      </c>
      <c r="I127">
        <f t="shared" si="23"/>
        <v>11706.328352115226</v>
      </c>
      <c r="J127" s="41">
        <f t="shared" si="24"/>
        <v>1603.6066235774304</v>
      </c>
      <c r="K127">
        <f t="shared" si="25"/>
        <v>4.416284498242228</v>
      </c>
      <c r="L127">
        <f t="shared" si="26"/>
        <v>38.476122477836441</v>
      </c>
      <c r="M127" s="41">
        <f t="shared" si="27"/>
        <v>66.788768303943328</v>
      </c>
      <c r="N127" s="5">
        <f t="shared" si="28"/>
        <v>0</v>
      </c>
      <c r="O127" s="4">
        <f>SUM($N$54:N127)*0.1+$O$30</f>
        <v>-9.9999999999999995E-8</v>
      </c>
      <c r="P127" s="4">
        <f>-SUM(O127:$O$234)</f>
        <v>1.0800000000000017E-5</v>
      </c>
      <c r="Q127" s="5">
        <f t="shared" si="29"/>
        <v>-7.7478675407758387E-7</v>
      </c>
      <c r="R127" s="4">
        <f>SUM($Q$54:Q127)*0.1+$O$8</f>
        <v>1.3113328900991295E-4</v>
      </c>
      <c r="S127" s="4">
        <f>-SUM(R127:$R$234)</f>
        <v>-1.3491909615015911E-2</v>
      </c>
      <c r="T127">
        <f t="shared" si="30"/>
        <v>1.3113332713905095E-4</v>
      </c>
      <c r="U127">
        <f t="shared" si="31"/>
        <v>1.3491913937605694E-2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25">
      <c r="A128" s="7"/>
      <c r="B128">
        <f t="shared" si="32"/>
        <v>7.3999999999999897</v>
      </c>
      <c r="C128">
        <f t="shared" si="17"/>
        <v>0</v>
      </c>
      <c r="D128">
        <f t="shared" si="18"/>
        <v>-1603.6066235774304</v>
      </c>
      <c r="E128">
        <f t="shared" si="19"/>
        <v>0</v>
      </c>
      <c r="F128">
        <f t="shared" si="20"/>
        <v>38486.558965858327</v>
      </c>
      <c r="G128">
        <f t="shared" si="21"/>
        <v>0</v>
      </c>
      <c r="H128">
        <f t="shared" si="22"/>
        <v>11866.689014472968</v>
      </c>
      <c r="I128">
        <f t="shared" si="23"/>
        <v>11866.689014472968</v>
      </c>
      <c r="J128" s="41">
        <f t="shared" si="24"/>
        <v>1603.6066235774304</v>
      </c>
      <c r="K128">
        <f t="shared" si="25"/>
        <v>4.4767815461633536</v>
      </c>
      <c r="L128">
        <f t="shared" si="26"/>
        <v>38.476122477836441</v>
      </c>
      <c r="M128" s="41">
        <f t="shared" si="27"/>
        <v>66.792795837578765</v>
      </c>
      <c r="N128" s="5">
        <f t="shared" si="28"/>
        <v>0</v>
      </c>
      <c r="O128" s="4">
        <f>SUM($N$54:N128)*0.1+$O$30</f>
        <v>-9.9999999999999995E-8</v>
      </c>
      <c r="P128" s="4">
        <f>-SUM(O128:$O$234)</f>
        <v>1.0700000000000016E-5</v>
      </c>
      <c r="Q128" s="5">
        <f t="shared" si="29"/>
        <v>-7.8540027125672876E-7</v>
      </c>
      <c r="R128" s="4">
        <f>SUM($Q$54:Q128)*0.1+$O$8</f>
        <v>1.3105474898278727E-4</v>
      </c>
      <c r="S128" s="4">
        <f>-SUM(R128:$R$234)</f>
        <v>-1.3360776326005998E-2</v>
      </c>
      <c r="T128">
        <f t="shared" si="30"/>
        <v>1.3105478713477573E-4</v>
      </c>
      <c r="U128">
        <f t="shared" si="31"/>
        <v>1.3360780610561732E-2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7"/>
      <c r="B129">
        <f t="shared" si="32"/>
        <v>7.4999999999999893</v>
      </c>
      <c r="C129">
        <f t="shared" si="17"/>
        <v>0</v>
      </c>
      <c r="D129">
        <f t="shared" si="18"/>
        <v>-1603.6066235774304</v>
      </c>
      <c r="E129">
        <f t="shared" si="19"/>
        <v>0</v>
      </c>
      <c r="F129">
        <f t="shared" si="20"/>
        <v>38486.558965858327</v>
      </c>
      <c r="G129">
        <f t="shared" si="21"/>
        <v>0</v>
      </c>
      <c r="H129">
        <f t="shared" si="22"/>
        <v>12027.049676830711</v>
      </c>
      <c r="I129">
        <f t="shared" si="23"/>
        <v>12027.049676830711</v>
      </c>
      <c r="J129" s="41">
        <f t="shared" si="24"/>
        <v>1603.6066235774304</v>
      </c>
      <c r="K129">
        <f t="shared" si="25"/>
        <v>4.53727859408448</v>
      </c>
      <c r="L129">
        <f t="shared" si="26"/>
        <v>38.476122477836441</v>
      </c>
      <c r="M129" s="41">
        <f t="shared" si="27"/>
        <v>66.796877919770679</v>
      </c>
      <c r="N129" s="5">
        <f t="shared" si="28"/>
        <v>0</v>
      </c>
      <c r="O129" s="4">
        <f>SUM($N$54:N129)*0.1+$O$30</f>
        <v>-9.9999999999999995E-8</v>
      </c>
      <c r="P129" s="4">
        <f>-SUM(O129:$O$234)</f>
        <v>1.0600000000000015E-5</v>
      </c>
      <c r="Q129" s="5">
        <f t="shared" si="29"/>
        <v>-7.9601378843587375E-7</v>
      </c>
      <c r="R129" s="4">
        <f>SUM($Q$54:Q129)*0.1+$O$8</f>
        <v>1.3097514760394369E-4</v>
      </c>
      <c r="S129" s="4">
        <f>-SUM(R129:$R$234)</f>
        <v>-1.322972157702321E-2</v>
      </c>
      <c r="T129">
        <f t="shared" si="30"/>
        <v>1.3097518577911938E-4</v>
      </c>
      <c r="U129">
        <f t="shared" si="31"/>
        <v>1.322972582352157E-2</v>
      </c>
      <c r="X129" s="1"/>
    </row>
    <row r="130" spans="1:24" x14ac:dyDescent="0.25">
      <c r="A130" s="7"/>
      <c r="B130">
        <f t="shared" si="32"/>
        <v>7.599999999999989</v>
      </c>
      <c r="C130">
        <f t="shared" si="17"/>
        <v>0</v>
      </c>
      <c r="D130">
        <f t="shared" si="18"/>
        <v>-1603.6066235774304</v>
      </c>
      <c r="E130">
        <f t="shared" si="19"/>
        <v>0</v>
      </c>
      <c r="F130">
        <f t="shared" si="20"/>
        <v>38486.558965858327</v>
      </c>
      <c r="G130">
        <f t="shared" si="21"/>
        <v>0</v>
      </c>
      <c r="H130">
        <f t="shared" si="22"/>
        <v>12187.410339188453</v>
      </c>
      <c r="I130">
        <f t="shared" si="23"/>
        <v>12187.410339188453</v>
      </c>
      <c r="J130" s="41">
        <f t="shared" si="24"/>
        <v>1603.6066235774304</v>
      </c>
      <c r="K130">
        <f t="shared" si="25"/>
        <v>4.5977756420056064</v>
      </c>
      <c r="L130">
        <f t="shared" si="26"/>
        <v>38.476122477836441</v>
      </c>
      <c r="M130" s="41">
        <f t="shared" si="27"/>
        <v>66.801014540519006</v>
      </c>
      <c r="N130" s="5">
        <f t="shared" si="28"/>
        <v>0</v>
      </c>
      <c r="O130" s="4">
        <f>SUM($N$54:N130)*0.1+$O$30</f>
        <v>-9.9999999999999995E-8</v>
      </c>
      <c r="P130" s="4">
        <f>-SUM(O130:$O$234)</f>
        <v>1.0500000000000015E-5</v>
      </c>
      <c r="Q130" s="5">
        <f t="shared" si="29"/>
        <v>-8.0662730561501875E-7</v>
      </c>
      <c r="R130" s="4">
        <f>SUM($Q$54:Q130)*0.1+$O$8</f>
        <v>1.3089448487338219E-4</v>
      </c>
      <c r="S130" s="4">
        <f>-SUM(R130:$R$234)</f>
        <v>-1.3098746429419267E-2</v>
      </c>
      <c r="T130">
        <f t="shared" si="30"/>
        <v>1.3089452307208304E-4</v>
      </c>
      <c r="U130">
        <f t="shared" si="31"/>
        <v>1.3098750637836573E-2</v>
      </c>
      <c r="X130" s="1"/>
    </row>
    <row r="131" spans="1:24" x14ac:dyDescent="0.25">
      <c r="A131" s="7"/>
      <c r="B131">
        <f t="shared" si="32"/>
        <v>7.6999999999999886</v>
      </c>
      <c r="C131">
        <f t="shared" si="17"/>
        <v>0</v>
      </c>
      <c r="D131">
        <f t="shared" si="18"/>
        <v>-1603.6066235774304</v>
      </c>
      <c r="E131">
        <f t="shared" si="19"/>
        <v>0</v>
      </c>
      <c r="F131">
        <f t="shared" si="20"/>
        <v>38486.558965858327</v>
      </c>
      <c r="G131">
        <f t="shared" si="21"/>
        <v>0</v>
      </c>
      <c r="H131">
        <f t="shared" si="22"/>
        <v>12347.771001546196</v>
      </c>
      <c r="I131">
        <f t="shared" si="23"/>
        <v>12347.771001546196</v>
      </c>
      <c r="J131" s="41">
        <f t="shared" si="24"/>
        <v>1603.6066235774304</v>
      </c>
      <c r="K131">
        <f t="shared" si="25"/>
        <v>4.6582726899267328</v>
      </c>
      <c r="L131">
        <f t="shared" si="26"/>
        <v>38.476122477836441</v>
      </c>
      <c r="M131" s="41">
        <f t="shared" si="27"/>
        <v>66.805205689692542</v>
      </c>
      <c r="N131" s="5">
        <f t="shared" si="28"/>
        <v>0</v>
      </c>
      <c r="O131" s="4">
        <f>SUM($N$54:N131)*0.1+$O$30</f>
        <v>-9.9999999999999995E-8</v>
      </c>
      <c r="P131" s="4">
        <f>-SUM(O131:$O$234)</f>
        <v>1.0400000000000014E-5</v>
      </c>
      <c r="Q131" s="5">
        <f t="shared" si="29"/>
        <v>-8.1724082279416374E-7</v>
      </c>
      <c r="R131" s="4">
        <f>SUM($Q$54:Q131)*0.1+$O$8</f>
        <v>1.3081276079110276E-4</v>
      </c>
      <c r="S131" s="4">
        <f>-SUM(R131:$R$234)</f>
        <v>-1.2967851944545887E-2</v>
      </c>
      <c r="T131">
        <f t="shared" si="30"/>
        <v>1.308127990136679E-4</v>
      </c>
      <c r="U131">
        <f t="shared" si="31"/>
        <v>1.2967856114858097E-2</v>
      </c>
      <c r="X131" s="1"/>
    </row>
    <row r="132" spans="1:24" x14ac:dyDescent="0.25">
      <c r="A132" s="7"/>
      <c r="B132">
        <f t="shared" si="32"/>
        <v>7.7999999999999883</v>
      </c>
      <c r="C132">
        <f t="shared" si="17"/>
        <v>0</v>
      </c>
      <c r="D132">
        <f t="shared" si="18"/>
        <v>-1603.6066235774304</v>
      </c>
      <c r="E132">
        <f t="shared" si="19"/>
        <v>0</v>
      </c>
      <c r="F132">
        <f t="shared" si="20"/>
        <v>38486.558965858327</v>
      </c>
      <c r="G132">
        <f t="shared" si="21"/>
        <v>0</v>
      </c>
      <c r="H132">
        <f t="shared" si="22"/>
        <v>12508.131663903938</v>
      </c>
      <c r="I132">
        <f t="shared" si="23"/>
        <v>12508.131663903938</v>
      </c>
      <c r="J132" s="41">
        <f t="shared" si="24"/>
        <v>1603.6066235774304</v>
      </c>
      <c r="K132">
        <f t="shared" si="25"/>
        <v>4.7187697378478584</v>
      </c>
      <c r="L132">
        <f t="shared" si="26"/>
        <v>38.476122477836441</v>
      </c>
      <c r="M132" s="41">
        <f t="shared" si="27"/>
        <v>66.809451357029118</v>
      </c>
      <c r="N132" s="5">
        <f t="shared" si="28"/>
        <v>0</v>
      </c>
      <c r="O132" s="4">
        <f>SUM($N$54:N132)*0.1+$O$30</f>
        <v>-9.9999999999999995E-8</v>
      </c>
      <c r="P132" s="4">
        <f>-SUM(O132:$O$234)</f>
        <v>1.0300000000000013E-5</v>
      </c>
      <c r="Q132" s="5">
        <f t="shared" si="29"/>
        <v>-8.2785433997330863E-7</v>
      </c>
      <c r="R132" s="4">
        <f>SUM($Q$54:Q132)*0.1+$O$8</f>
        <v>1.3072997535710544E-4</v>
      </c>
      <c r="S132" s="4">
        <f>-SUM(R132:$R$234)</f>
        <v>-1.2837039183754784E-2</v>
      </c>
      <c r="T132">
        <f t="shared" si="30"/>
        <v>1.307300136038752E-4</v>
      </c>
      <c r="U132">
        <f t="shared" si="31"/>
        <v>1.2837043315937501E-2</v>
      </c>
      <c r="X132" s="1"/>
    </row>
    <row r="133" spans="1:24" x14ac:dyDescent="0.25">
      <c r="A133" s="7"/>
      <c r="B133">
        <f t="shared" si="32"/>
        <v>7.8999999999999879</v>
      </c>
      <c r="C133">
        <f t="shared" si="17"/>
        <v>0</v>
      </c>
      <c r="D133">
        <f t="shared" si="18"/>
        <v>-1603.6066235774304</v>
      </c>
      <c r="E133">
        <f t="shared" si="19"/>
        <v>0</v>
      </c>
      <c r="F133">
        <f t="shared" si="20"/>
        <v>38486.558965858327</v>
      </c>
      <c r="G133">
        <f t="shared" si="21"/>
        <v>0</v>
      </c>
      <c r="H133">
        <f t="shared" si="22"/>
        <v>12668.492326261681</v>
      </c>
      <c r="I133">
        <f t="shared" si="23"/>
        <v>12668.492326261681</v>
      </c>
      <c r="J133" s="41">
        <f t="shared" si="24"/>
        <v>1603.6066235774304</v>
      </c>
      <c r="K133">
        <f t="shared" si="25"/>
        <v>4.7792667857689857</v>
      </c>
      <c r="L133">
        <f t="shared" si="26"/>
        <v>38.476122477836441</v>
      </c>
      <c r="M133" s="41">
        <f t="shared" si="27"/>
        <v>66.813751532135697</v>
      </c>
      <c r="N133" s="5">
        <f t="shared" si="28"/>
        <v>0</v>
      </c>
      <c r="O133" s="4">
        <f>SUM($N$54:N133)*0.1+$O$30</f>
        <v>-9.9999999999999995E-8</v>
      </c>
      <c r="P133" s="4">
        <f>-SUM(O133:$O$234)</f>
        <v>1.0200000000000012E-5</v>
      </c>
      <c r="Q133" s="5">
        <f t="shared" si="29"/>
        <v>-8.3846785715245362E-7</v>
      </c>
      <c r="R133" s="4">
        <f>SUM($Q$54:Q133)*0.1+$O$8</f>
        <v>1.3064612857139018E-4</v>
      </c>
      <c r="S133" s="4">
        <f>-SUM(R133:$R$234)</f>
        <v>-1.2706309208397677E-2</v>
      </c>
      <c r="T133">
        <f t="shared" si="30"/>
        <v>1.3064616684270615E-4</v>
      </c>
      <c r="U133">
        <f t="shared" si="31"/>
        <v>1.2706313302426145E-2</v>
      </c>
      <c r="X133" s="1"/>
    </row>
    <row r="134" spans="1:24" x14ac:dyDescent="0.25">
      <c r="A134" s="7"/>
      <c r="B134">
        <f t="shared" si="32"/>
        <v>7.9999999999999876</v>
      </c>
      <c r="C134">
        <f t="shared" si="17"/>
        <v>0</v>
      </c>
      <c r="D134">
        <f t="shared" si="18"/>
        <v>-1603.6066235774304</v>
      </c>
      <c r="E134">
        <f t="shared" si="19"/>
        <v>0</v>
      </c>
      <c r="F134">
        <f t="shared" si="20"/>
        <v>38486.558965858327</v>
      </c>
      <c r="G134">
        <f t="shared" si="21"/>
        <v>0</v>
      </c>
      <c r="H134">
        <f t="shared" si="22"/>
        <v>12828.852988619423</v>
      </c>
      <c r="I134">
        <f t="shared" si="23"/>
        <v>12828.852988619423</v>
      </c>
      <c r="J134" s="41">
        <f t="shared" si="24"/>
        <v>1603.6066235774304</v>
      </c>
      <c r="K134">
        <f t="shared" si="25"/>
        <v>4.8397638336901112</v>
      </c>
      <c r="L134">
        <f t="shared" si="26"/>
        <v>38.476122477836441</v>
      </c>
      <c r="M134" s="41">
        <f t="shared" si="27"/>
        <v>66.818106204488515</v>
      </c>
      <c r="N134" s="5">
        <f t="shared" si="28"/>
        <v>0</v>
      </c>
      <c r="O134" s="4">
        <f>SUM($N$54:N134)*0.1+$O$30</f>
        <v>-9.9999999999999995E-8</v>
      </c>
      <c r="P134" s="4">
        <f>-SUM(O134:$O$234)</f>
        <v>1.0100000000000012E-5</v>
      </c>
      <c r="Q134" s="5">
        <f t="shared" si="29"/>
        <v>-8.4908137433159851E-7</v>
      </c>
      <c r="R134" s="4">
        <f>SUM($Q$54:Q134)*0.1+$O$8</f>
        <v>1.3056122043395702E-4</v>
      </c>
      <c r="S134" s="4">
        <f>-SUM(R134:$R$234)</f>
        <v>-1.2575663079826289E-2</v>
      </c>
      <c r="T134">
        <f t="shared" si="30"/>
        <v>1.3056125873016204E-4</v>
      </c>
      <c r="U134">
        <f t="shared" si="31"/>
        <v>1.2575667135675388E-2</v>
      </c>
      <c r="X134" s="1"/>
    </row>
    <row r="135" spans="1:24" x14ac:dyDescent="0.25">
      <c r="A135" s="7"/>
      <c r="B135">
        <f t="shared" si="32"/>
        <v>8.0999999999999872</v>
      </c>
      <c r="C135">
        <f t="shared" si="17"/>
        <v>0</v>
      </c>
      <c r="D135">
        <f t="shared" si="18"/>
        <v>-1603.6066235774304</v>
      </c>
      <c r="E135">
        <f t="shared" si="19"/>
        <v>0</v>
      </c>
      <c r="F135">
        <f t="shared" si="20"/>
        <v>38486.558965858327</v>
      </c>
      <c r="G135">
        <f t="shared" si="21"/>
        <v>0</v>
      </c>
      <c r="H135">
        <f t="shared" si="22"/>
        <v>12989.213650977166</v>
      </c>
      <c r="I135">
        <f t="shared" si="23"/>
        <v>12989.213650977166</v>
      </c>
      <c r="J135" s="41">
        <f t="shared" si="24"/>
        <v>1603.6066235774304</v>
      </c>
      <c r="K135">
        <f t="shared" si="25"/>
        <v>4.9002608816112376</v>
      </c>
      <c r="L135">
        <f t="shared" si="26"/>
        <v>38.476122477836441</v>
      </c>
      <c r="M135" s="41">
        <f t="shared" si="27"/>
        <v>66.822515363433155</v>
      </c>
      <c r="N135" s="5">
        <f t="shared" si="28"/>
        <v>0</v>
      </c>
      <c r="O135" s="4">
        <f>SUM($N$54:N135)*0.1+$O$30</f>
        <v>-9.9999999999999995E-8</v>
      </c>
      <c r="P135" s="4">
        <f>-SUM(O135:$O$234)</f>
        <v>1.0000000000000011E-5</v>
      </c>
      <c r="Q135" s="5">
        <f t="shared" si="29"/>
        <v>-8.5969489151074361E-7</v>
      </c>
      <c r="R135" s="4">
        <f>SUM($Q$54:Q135)*0.1+$O$8</f>
        <v>1.3047525094480596E-4</v>
      </c>
      <c r="S135" s="4">
        <f>-SUM(R135:$R$234)</f>
        <v>-1.2445101859392332E-2</v>
      </c>
      <c r="T135">
        <f t="shared" si="30"/>
        <v>1.3047528926624416E-4</v>
      </c>
      <c r="U135">
        <f t="shared" si="31"/>
        <v>1.2445105877036582E-2</v>
      </c>
      <c r="X135" s="1"/>
    </row>
    <row r="136" spans="1:24" x14ac:dyDescent="0.25">
      <c r="A136" s="7"/>
      <c r="B136">
        <f t="shared" si="32"/>
        <v>8.1999999999999869</v>
      </c>
      <c r="C136">
        <f t="shared" si="17"/>
        <v>0</v>
      </c>
      <c r="D136">
        <f t="shared" si="18"/>
        <v>-1603.6066235774304</v>
      </c>
      <c r="E136">
        <f t="shared" si="19"/>
        <v>0</v>
      </c>
      <c r="F136">
        <f t="shared" si="20"/>
        <v>38486.558965858327</v>
      </c>
      <c r="G136">
        <f t="shared" si="21"/>
        <v>0</v>
      </c>
      <c r="H136">
        <f t="shared" si="22"/>
        <v>13149.574313334908</v>
      </c>
      <c r="I136">
        <f t="shared" si="23"/>
        <v>13149.574313334908</v>
      </c>
      <c r="J136" s="41">
        <f t="shared" si="24"/>
        <v>1603.6066235774304</v>
      </c>
      <c r="K136">
        <f t="shared" si="25"/>
        <v>4.9607579295323641</v>
      </c>
      <c r="L136">
        <f t="shared" si="26"/>
        <v>38.476122477836441</v>
      </c>
      <c r="M136" s="41">
        <f t="shared" si="27"/>
        <v>66.826978998184785</v>
      </c>
      <c r="N136" s="5">
        <f t="shared" si="28"/>
        <v>0</v>
      </c>
      <c r="O136" s="4">
        <f>SUM($N$54:N136)*0.1+$O$30</f>
        <v>-9.9999999999999995E-8</v>
      </c>
      <c r="P136" s="4">
        <f>-SUM(O136:$O$234)</f>
        <v>9.9000000000000102E-6</v>
      </c>
      <c r="Q136" s="5">
        <f t="shared" si="29"/>
        <v>-8.7030840868988849E-7</v>
      </c>
      <c r="R136" s="4">
        <f>SUM($Q$54:Q136)*0.1+$O$8</f>
        <v>1.3038822010393697E-4</v>
      </c>
      <c r="S136" s="4">
        <f>-SUM(R136:$R$234)</f>
        <v>-1.2314626608447525E-2</v>
      </c>
      <c r="T136">
        <f t="shared" si="30"/>
        <v>1.3038825845095375E-4</v>
      </c>
      <c r="U136">
        <f t="shared" si="31"/>
        <v>1.2314630587861083E-2</v>
      </c>
      <c r="X136" s="1"/>
    </row>
    <row r="137" spans="1:24" x14ac:dyDescent="0.25">
      <c r="A137" s="7"/>
      <c r="B137">
        <f t="shared" si="32"/>
        <v>8.2999999999999865</v>
      </c>
      <c r="C137">
        <f t="shared" si="17"/>
        <v>0</v>
      </c>
      <c r="D137">
        <f t="shared" si="18"/>
        <v>-1603.6066235774304</v>
      </c>
      <c r="E137">
        <f t="shared" si="19"/>
        <v>0</v>
      </c>
      <c r="F137">
        <f t="shared" si="20"/>
        <v>38486.558965858327</v>
      </c>
      <c r="G137">
        <f t="shared" si="21"/>
        <v>0</v>
      </c>
      <c r="H137">
        <f t="shared" si="22"/>
        <v>13309.934975692649</v>
      </c>
      <c r="I137">
        <f t="shared" si="23"/>
        <v>13309.934975692649</v>
      </c>
      <c r="J137" s="41">
        <f t="shared" si="24"/>
        <v>1603.6066235774304</v>
      </c>
      <c r="K137">
        <f t="shared" si="25"/>
        <v>5.0212549774534896</v>
      </c>
      <c r="L137">
        <f t="shared" si="26"/>
        <v>38.476122477836441</v>
      </c>
      <c r="M137" s="41">
        <f t="shared" si="27"/>
        <v>66.831497097828162</v>
      </c>
      <c r="N137" s="5">
        <f t="shared" si="28"/>
        <v>0</v>
      </c>
      <c r="O137" s="4">
        <f>SUM($N$54:N137)*0.1+$O$30</f>
        <v>-9.9999999999999995E-8</v>
      </c>
      <c r="P137" s="4">
        <f>-SUM(O137:$O$234)</f>
        <v>9.8000000000000095E-6</v>
      </c>
      <c r="Q137" s="5">
        <f t="shared" si="29"/>
        <v>-8.8092192586903338E-7</v>
      </c>
      <c r="R137" s="4">
        <f>SUM($Q$54:Q137)*0.1+$O$8</f>
        <v>1.3030012791135007E-4</v>
      </c>
      <c r="S137" s="4">
        <f>-SUM(R137:$R$234)</f>
        <v>-1.2184238388343588E-2</v>
      </c>
      <c r="T137">
        <f t="shared" si="30"/>
        <v>1.3030016628429216E-4</v>
      </c>
      <c r="U137">
        <f t="shared" si="31"/>
        <v>1.2184242329500246E-2</v>
      </c>
      <c r="X137" s="1"/>
    </row>
    <row r="138" spans="1:24" x14ac:dyDescent="0.25">
      <c r="A138" s="7"/>
      <c r="B138">
        <f t="shared" si="32"/>
        <v>8.3999999999999861</v>
      </c>
      <c r="C138">
        <f t="shared" si="17"/>
        <v>0</v>
      </c>
      <c r="D138">
        <f t="shared" si="18"/>
        <v>-1603.6066235774304</v>
      </c>
      <c r="E138">
        <f t="shared" si="19"/>
        <v>0</v>
      </c>
      <c r="F138">
        <f t="shared" si="20"/>
        <v>38486.558965858327</v>
      </c>
      <c r="G138">
        <f t="shared" si="21"/>
        <v>0</v>
      </c>
      <c r="H138">
        <f t="shared" si="22"/>
        <v>13470.295638050393</v>
      </c>
      <c r="I138">
        <f t="shared" si="23"/>
        <v>13470.295638050393</v>
      </c>
      <c r="J138" s="41">
        <f t="shared" si="24"/>
        <v>1603.6066235774304</v>
      </c>
      <c r="K138">
        <f t="shared" si="25"/>
        <v>5.0817520253746169</v>
      </c>
      <c r="L138">
        <f t="shared" si="26"/>
        <v>38.476122477836441</v>
      </c>
      <c r="M138" s="41">
        <f t="shared" si="27"/>
        <v>66.836069651317842</v>
      </c>
      <c r="N138" s="5">
        <f t="shared" si="28"/>
        <v>0</v>
      </c>
      <c r="O138" s="4">
        <f>SUM($N$54:N138)*0.1+$O$30</f>
        <v>-9.9999999999999995E-8</v>
      </c>
      <c r="P138" s="4">
        <f>-SUM(O138:$O$234)</f>
        <v>9.7000000000000088E-6</v>
      </c>
      <c r="Q138" s="5">
        <f t="shared" si="29"/>
        <v>-8.9153544304817837E-7</v>
      </c>
      <c r="R138" s="4">
        <f>SUM($Q$54:Q138)*0.1+$O$8</f>
        <v>1.3021097436704523E-4</v>
      </c>
      <c r="S138" s="4">
        <f>-SUM(R138:$R$234)</f>
        <v>-1.2053938260432238E-2</v>
      </c>
      <c r="T138">
        <f t="shared" si="30"/>
        <v>1.3021101276626071E-4</v>
      </c>
      <c r="U138">
        <f t="shared" si="31"/>
        <v>1.2053942163305421E-2</v>
      </c>
      <c r="X138" s="1"/>
    </row>
    <row r="139" spans="1:24" x14ac:dyDescent="0.25">
      <c r="A139" s="7"/>
      <c r="B139">
        <f t="shared" si="32"/>
        <v>8.4999999999999858</v>
      </c>
      <c r="C139">
        <f t="shared" si="17"/>
        <v>0</v>
      </c>
      <c r="D139">
        <f t="shared" si="18"/>
        <v>-1603.6066235774304</v>
      </c>
      <c r="E139">
        <f t="shared" si="19"/>
        <v>0</v>
      </c>
      <c r="F139">
        <f t="shared" si="20"/>
        <v>38486.558965858327</v>
      </c>
      <c r="G139">
        <f t="shared" si="21"/>
        <v>0</v>
      </c>
      <c r="H139">
        <f t="shared" si="22"/>
        <v>13630.656300408134</v>
      </c>
      <c r="I139">
        <f t="shared" si="23"/>
        <v>13630.656300408134</v>
      </c>
      <c r="J139" s="41">
        <f t="shared" si="24"/>
        <v>1603.6066235774304</v>
      </c>
      <c r="K139">
        <f t="shared" si="25"/>
        <v>5.1422490732957424</v>
      </c>
      <c r="L139">
        <f t="shared" si="26"/>
        <v>38.476122477836441</v>
      </c>
      <c r="M139" s="41">
        <f t="shared" si="27"/>
        <v>66.840696647478339</v>
      </c>
      <c r="N139" s="5">
        <f t="shared" si="28"/>
        <v>0</v>
      </c>
      <c r="O139" s="4">
        <f>SUM($N$54:N139)*0.1+$O$30</f>
        <v>-9.9999999999999995E-8</v>
      </c>
      <c r="P139" s="4">
        <f>-SUM(O139:$O$234)</f>
        <v>9.600000000000008E-6</v>
      </c>
      <c r="Q139" s="5">
        <f t="shared" si="29"/>
        <v>-9.0214896022732337E-7</v>
      </c>
      <c r="R139" s="4">
        <f>SUM($Q$54:Q139)*0.1+$O$8</f>
        <v>1.3012075947102251E-4</v>
      </c>
      <c r="S139" s="4">
        <f>-SUM(R139:$R$234)</f>
        <v>-1.1923727286065194E-2</v>
      </c>
      <c r="T139">
        <f t="shared" si="30"/>
        <v>1.3012079789686079E-4</v>
      </c>
      <c r="U139">
        <f t="shared" si="31"/>
        <v>1.1923731150627963E-2</v>
      </c>
      <c r="X139" s="1"/>
    </row>
    <row r="140" spans="1:24" x14ac:dyDescent="0.25">
      <c r="A140" s="7"/>
      <c r="B140">
        <f t="shared" si="32"/>
        <v>8.5999999999999854</v>
      </c>
      <c r="C140">
        <f t="shared" si="17"/>
        <v>0</v>
      </c>
      <c r="D140">
        <f t="shared" si="18"/>
        <v>-1603.6066235774304</v>
      </c>
      <c r="E140">
        <f t="shared" si="19"/>
        <v>0</v>
      </c>
      <c r="F140">
        <f t="shared" si="20"/>
        <v>38486.558965858327</v>
      </c>
      <c r="G140">
        <f t="shared" si="21"/>
        <v>0</v>
      </c>
      <c r="H140">
        <f t="shared" si="22"/>
        <v>13791.016962765878</v>
      </c>
      <c r="I140">
        <f t="shared" si="23"/>
        <v>13791.016962765878</v>
      </c>
      <c r="J140" s="41">
        <f t="shared" si="24"/>
        <v>1603.6066235774304</v>
      </c>
      <c r="K140">
        <f t="shared" si="25"/>
        <v>5.2027461212168689</v>
      </c>
      <c r="L140">
        <f t="shared" si="26"/>
        <v>38.476122477836441</v>
      </c>
      <c r="M140" s="41">
        <f t="shared" si="27"/>
        <v>66.845378075004177</v>
      </c>
      <c r="N140" s="5">
        <f t="shared" si="28"/>
        <v>0</v>
      </c>
      <c r="O140" s="4">
        <f>SUM($N$54:N140)*0.1+$O$30</f>
        <v>-9.9999999999999995E-8</v>
      </c>
      <c r="P140" s="4">
        <f>-SUM(O140:$O$234)</f>
        <v>9.5000000000000073E-6</v>
      </c>
      <c r="Q140" s="5">
        <f t="shared" si="29"/>
        <v>-9.1276247740646836E-7</v>
      </c>
      <c r="R140" s="4">
        <f>SUM($Q$54:Q140)*0.1+$O$8</f>
        <v>1.3002948322328188E-4</v>
      </c>
      <c r="S140" s="4">
        <f>-SUM(R140:$R$234)</f>
        <v>-1.1793606526594171E-2</v>
      </c>
      <c r="T140">
        <f t="shared" si="30"/>
        <v>1.3002952167609377E-4</v>
      </c>
      <c r="U140">
        <f t="shared" si="31"/>
        <v>1.1793610352819216E-2</v>
      </c>
      <c r="X140" s="1"/>
    </row>
    <row r="141" spans="1:24" x14ac:dyDescent="0.25">
      <c r="A141" s="7"/>
      <c r="B141">
        <f t="shared" si="32"/>
        <v>8.6999999999999851</v>
      </c>
      <c r="C141">
        <f t="shared" si="17"/>
        <v>0</v>
      </c>
      <c r="D141">
        <f t="shared" si="18"/>
        <v>-1603.6066235774304</v>
      </c>
      <c r="E141">
        <f t="shared" si="19"/>
        <v>0</v>
      </c>
      <c r="F141">
        <f t="shared" si="20"/>
        <v>38486.558965858327</v>
      </c>
      <c r="G141">
        <f t="shared" si="21"/>
        <v>0</v>
      </c>
      <c r="H141">
        <f t="shared" si="22"/>
        <v>13951.37762512362</v>
      </c>
      <c r="I141">
        <f t="shared" si="23"/>
        <v>13951.37762512362</v>
      </c>
      <c r="J141" s="41">
        <f t="shared" si="24"/>
        <v>1603.6066235774304</v>
      </c>
      <c r="K141">
        <f t="shared" si="25"/>
        <v>5.2632431691379953</v>
      </c>
      <c r="L141">
        <f t="shared" si="26"/>
        <v>38.476122477836441</v>
      </c>
      <c r="M141" s="41">
        <f t="shared" si="27"/>
        <v>66.850113922460068</v>
      </c>
      <c r="N141" s="5">
        <f t="shared" si="28"/>
        <v>0</v>
      </c>
      <c r="O141" s="4">
        <f>SUM($N$54:N141)*0.1+$O$30</f>
        <v>-9.9999999999999995E-8</v>
      </c>
      <c r="P141" s="4">
        <f>-SUM(O141:$O$234)</f>
        <v>9.4000000000000066E-6</v>
      </c>
      <c r="Q141" s="5">
        <f t="shared" si="29"/>
        <v>-9.2337599458561325E-7</v>
      </c>
      <c r="R141" s="4">
        <f>SUM($Q$54:Q141)*0.1+$O$8</f>
        <v>1.299371456238233E-4</v>
      </c>
      <c r="S141" s="4">
        <f>-SUM(R141:$R$234)</f>
        <v>-1.166357704337089E-2</v>
      </c>
      <c r="T141">
        <f t="shared" si="30"/>
        <v>1.2993718410396103E-4</v>
      </c>
      <c r="U141">
        <f t="shared" si="31"/>
        <v>1.1663580831230537E-2</v>
      </c>
      <c r="X141" s="1"/>
    </row>
    <row r="142" spans="1:24" x14ac:dyDescent="0.25">
      <c r="A142" s="7"/>
      <c r="B142">
        <f t="shared" si="32"/>
        <v>8.7999999999999847</v>
      </c>
      <c r="C142">
        <f t="shared" si="17"/>
        <v>0</v>
      </c>
      <c r="D142">
        <f t="shared" si="18"/>
        <v>-1603.6066235774304</v>
      </c>
      <c r="E142">
        <f t="shared" si="19"/>
        <v>0</v>
      </c>
      <c r="F142">
        <f t="shared" si="20"/>
        <v>38486.558965858327</v>
      </c>
      <c r="G142">
        <f t="shared" si="21"/>
        <v>0</v>
      </c>
      <c r="H142">
        <f t="shared" si="22"/>
        <v>14111.738287481363</v>
      </c>
      <c r="I142">
        <f t="shared" si="23"/>
        <v>14111.738287481363</v>
      </c>
      <c r="J142" s="41">
        <f t="shared" si="24"/>
        <v>1603.6066235774304</v>
      </c>
      <c r="K142">
        <f t="shared" si="25"/>
        <v>5.3237402170591217</v>
      </c>
      <c r="L142">
        <f t="shared" si="26"/>
        <v>38.476122477836441</v>
      </c>
      <c r="M142" s="41">
        <f t="shared" si="27"/>
        <v>66.854904178281075</v>
      </c>
      <c r="N142" s="5">
        <f t="shared" si="28"/>
        <v>0</v>
      </c>
      <c r="O142" s="4">
        <f>SUM($N$54:N142)*0.1+$O$30</f>
        <v>-9.9999999999999995E-8</v>
      </c>
      <c r="P142" s="4">
        <f>-SUM(O142:$O$234)</f>
        <v>9.3000000000000058E-6</v>
      </c>
      <c r="Q142" s="5">
        <f t="shared" si="29"/>
        <v>-9.3398951176475824E-7</v>
      </c>
      <c r="R142" s="4">
        <f>SUM($Q$54:Q142)*0.1+$O$8</f>
        <v>1.2984374667264682E-4</v>
      </c>
      <c r="S142" s="4">
        <f>-SUM(R142:$R$234)</f>
        <v>-1.1533639897747064E-2</v>
      </c>
      <c r="T142">
        <f t="shared" si="30"/>
        <v>1.2984378518046398E-4</v>
      </c>
      <c r="U142">
        <f t="shared" si="31"/>
        <v>1.1533643647213265E-2</v>
      </c>
      <c r="X142" s="1"/>
    </row>
    <row r="143" spans="1:24" x14ac:dyDescent="0.25">
      <c r="A143" s="7"/>
      <c r="B143">
        <f t="shared" si="32"/>
        <v>8.8999999999999844</v>
      </c>
      <c r="C143">
        <f t="shared" si="17"/>
        <v>0</v>
      </c>
      <c r="D143">
        <f t="shared" si="18"/>
        <v>-1603.6066235774304</v>
      </c>
      <c r="E143">
        <f t="shared" si="19"/>
        <v>0</v>
      </c>
      <c r="F143">
        <f t="shared" si="20"/>
        <v>38486.558965858327</v>
      </c>
      <c r="G143">
        <f t="shared" si="21"/>
        <v>0</v>
      </c>
      <c r="H143">
        <f t="shared" si="22"/>
        <v>14272.098949839105</v>
      </c>
      <c r="I143">
        <f t="shared" si="23"/>
        <v>14272.098949839105</v>
      </c>
      <c r="J143" s="41">
        <f t="shared" si="24"/>
        <v>1603.6066235774304</v>
      </c>
      <c r="K143">
        <f t="shared" si="25"/>
        <v>5.3842372649802472</v>
      </c>
      <c r="L143">
        <f t="shared" si="26"/>
        <v>38.476122477836441</v>
      </c>
      <c r="M143" s="41">
        <f t="shared" si="27"/>
        <v>66.859748830772716</v>
      </c>
      <c r="N143" s="5">
        <f t="shared" si="28"/>
        <v>0</v>
      </c>
      <c r="O143" s="4">
        <f>SUM($N$54:N143)*0.1+$O$30</f>
        <v>-9.9999999999999995E-8</v>
      </c>
      <c r="P143" s="4">
        <f>-SUM(O143:$O$234)</f>
        <v>9.2000000000000051E-6</v>
      </c>
      <c r="Q143" s="5">
        <f t="shared" si="29"/>
        <v>-9.4460302894390313E-7</v>
      </c>
      <c r="R143" s="4">
        <f>SUM($Q$54:Q143)*0.1+$O$8</f>
        <v>1.2974928636975242E-4</v>
      </c>
      <c r="S143" s="4">
        <f>-SUM(R143:$R$234)</f>
        <v>-1.1403796151074418E-2</v>
      </c>
      <c r="T143">
        <f t="shared" si="30"/>
        <v>1.2974932490560412E-4</v>
      </c>
      <c r="U143">
        <f t="shared" si="31"/>
        <v>1.1403799862118754E-2</v>
      </c>
      <c r="X143" s="1"/>
    </row>
    <row r="144" spans="1:24" x14ac:dyDescent="0.25">
      <c r="A144" s="7"/>
      <c r="B144">
        <f t="shared" si="32"/>
        <v>8.999999999999984</v>
      </c>
      <c r="C144">
        <f t="shared" si="17"/>
        <v>0</v>
      </c>
      <c r="D144">
        <f t="shared" si="18"/>
        <v>-1603.6066235774304</v>
      </c>
      <c r="E144">
        <f t="shared" si="19"/>
        <v>0</v>
      </c>
      <c r="F144">
        <f t="shared" si="20"/>
        <v>38486.558965858327</v>
      </c>
      <c r="G144">
        <f t="shared" si="21"/>
        <v>0</v>
      </c>
      <c r="H144">
        <f t="shared" si="22"/>
        <v>14432.459612196848</v>
      </c>
      <c r="I144">
        <f t="shared" si="23"/>
        <v>14432.459612196848</v>
      </c>
      <c r="J144" s="41">
        <f t="shared" si="24"/>
        <v>1603.6066235774304</v>
      </c>
      <c r="K144">
        <f t="shared" si="25"/>
        <v>5.4447343129013746</v>
      </c>
      <c r="L144">
        <f t="shared" si="26"/>
        <v>38.476122477836441</v>
      </c>
      <c r="M144" s="41">
        <f t="shared" si="27"/>
        <v>66.86464786811112</v>
      </c>
      <c r="N144" s="5">
        <f t="shared" si="28"/>
        <v>0</v>
      </c>
      <c r="O144" s="4">
        <f>SUM($N$54:N144)*0.1+$O$30</f>
        <v>-9.9999999999999995E-8</v>
      </c>
      <c r="P144" s="4">
        <f>-SUM(O144:$O$234)</f>
        <v>9.1000000000000044E-6</v>
      </c>
      <c r="Q144" s="5">
        <f t="shared" si="29"/>
        <v>-9.5521654612304812E-7</v>
      </c>
      <c r="R144" s="4">
        <f>SUM($Q$54:Q144)*0.1+$O$8</f>
        <v>1.2965376471514014E-4</v>
      </c>
      <c r="S144" s="4">
        <f>-SUM(R144:$R$234)</f>
        <v>-1.1274046864704663E-2</v>
      </c>
      <c r="T144">
        <f t="shared" si="30"/>
        <v>1.296538032793829E-4</v>
      </c>
      <c r="U144">
        <f t="shared" si="31"/>
        <v>1.1274050537298342E-2</v>
      </c>
      <c r="X144" s="1"/>
    </row>
    <row r="145" spans="1:24" x14ac:dyDescent="0.25">
      <c r="A145" s="7"/>
      <c r="B145">
        <f t="shared" si="32"/>
        <v>9.0999999999999837</v>
      </c>
      <c r="C145">
        <f t="shared" si="17"/>
        <v>0</v>
      </c>
      <c r="D145">
        <f t="shared" si="18"/>
        <v>-1603.6066235774304</v>
      </c>
      <c r="E145">
        <f t="shared" si="19"/>
        <v>0</v>
      </c>
      <c r="F145">
        <f t="shared" si="20"/>
        <v>38486.558965858327</v>
      </c>
      <c r="G145">
        <f t="shared" si="21"/>
        <v>0</v>
      </c>
      <c r="H145">
        <f t="shared" si="22"/>
        <v>14592.82027455459</v>
      </c>
      <c r="I145">
        <f t="shared" si="23"/>
        <v>14592.82027455459</v>
      </c>
      <c r="J145" s="41">
        <f t="shared" si="24"/>
        <v>1603.6066235774304</v>
      </c>
      <c r="K145">
        <f t="shared" si="25"/>
        <v>5.5052313608225001</v>
      </c>
      <c r="L145">
        <f t="shared" si="26"/>
        <v>38.476122477836441</v>
      </c>
      <c r="M145" s="41">
        <f t="shared" si="27"/>
        <v>66.869601278343168</v>
      </c>
      <c r="N145" s="5">
        <f t="shared" si="28"/>
        <v>0</v>
      </c>
      <c r="O145" s="4">
        <f>SUM($N$54:N145)*0.1+$O$30</f>
        <v>-9.9999999999999995E-8</v>
      </c>
      <c r="P145" s="4">
        <f>-SUM(O145:$O$234)</f>
        <v>9.0000000000000036E-6</v>
      </c>
      <c r="Q145" s="5">
        <f t="shared" si="29"/>
        <v>-9.6583006330219301E-7</v>
      </c>
      <c r="R145" s="4">
        <f>SUM($Q$54:Q145)*0.1+$O$8</f>
        <v>1.2955718170880992E-4</v>
      </c>
      <c r="S145" s="4">
        <f>-SUM(R145:$R$234)</f>
        <v>-1.1144393099989523E-2</v>
      </c>
      <c r="T145">
        <f t="shared" si="30"/>
        <v>1.2955722030180176E-4</v>
      </c>
      <c r="U145">
        <f t="shared" si="31"/>
        <v>1.114439673410338E-2</v>
      </c>
      <c r="X145" s="1"/>
    </row>
    <row r="146" spans="1:24" x14ac:dyDescent="0.25">
      <c r="A146" s="7"/>
      <c r="B146">
        <f t="shared" si="32"/>
        <v>9.1999999999999833</v>
      </c>
      <c r="C146">
        <f t="shared" si="17"/>
        <v>0</v>
      </c>
      <c r="D146">
        <f t="shared" si="18"/>
        <v>-1603.6066235774304</v>
      </c>
      <c r="E146">
        <f t="shared" si="19"/>
        <v>0</v>
      </c>
      <c r="F146">
        <f t="shared" si="20"/>
        <v>38486.558965858327</v>
      </c>
      <c r="G146">
        <f t="shared" si="21"/>
        <v>0</v>
      </c>
      <c r="H146">
        <f t="shared" si="22"/>
        <v>14753.180936912333</v>
      </c>
      <c r="I146">
        <f t="shared" si="23"/>
        <v>14753.180936912333</v>
      </c>
      <c r="J146" s="41">
        <f t="shared" si="24"/>
        <v>1603.6066235774304</v>
      </c>
      <c r="K146">
        <f t="shared" si="25"/>
        <v>5.5657284087436265</v>
      </c>
      <c r="L146">
        <f t="shared" si="26"/>
        <v>38.476122477836441</v>
      </c>
      <c r="M146" s="41">
        <f t="shared" si="27"/>
        <v>66.874609049386649</v>
      </c>
      <c r="N146" s="5">
        <f t="shared" si="28"/>
        <v>0</v>
      </c>
      <c r="O146" s="4">
        <f>SUM($N$54:N146)*0.1+$O$30</f>
        <v>-9.9999999999999995E-8</v>
      </c>
      <c r="P146" s="4">
        <f>-SUM(O146:$O$234)</f>
        <v>8.9000000000000029E-6</v>
      </c>
      <c r="Q146" s="5">
        <f t="shared" si="29"/>
        <v>-9.7644358048133811E-7</v>
      </c>
      <c r="R146" s="4">
        <f>SUM($Q$54:Q146)*0.1+$O$8</f>
        <v>1.2945953735076177E-4</v>
      </c>
      <c r="S146" s="4">
        <f>-SUM(R146:$R$234)</f>
        <v>-1.1014835918280714E-2</v>
      </c>
      <c r="T146">
        <f t="shared" si="30"/>
        <v>1.2945957597286221E-4</v>
      </c>
      <c r="U146">
        <f t="shared" si="31"/>
        <v>1.1014839513885209E-2</v>
      </c>
      <c r="X146" s="1"/>
    </row>
    <row r="147" spans="1:24" x14ac:dyDescent="0.25">
      <c r="A147" s="7"/>
      <c r="B147">
        <f t="shared" si="32"/>
        <v>9.2999999999999829</v>
      </c>
      <c r="C147">
        <f t="shared" si="17"/>
        <v>0</v>
      </c>
      <c r="D147">
        <f t="shared" si="18"/>
        <v>-1603.6066235774304</v>
      </c>
      <c r="E147">
        <f t="shared" si="19"/>
        <v>0</v>
      </c>
      <c r="F147">
        <f t="shared" si="20"/>
        <v>38486.558965858327</v>
      </c>
      <c r="G147">
        <f t="shared" si="21"/>
        <v>0</v>
      </c>
      <c r="H147">
        <f t="shared" si="22"/>
        <v>14913.541599270075</v>
      </c>
      <c r="I147">
        <f t="shared" si="23"/>
        <v>14913.541599270075</v>
      </c>
      <c r="J147" s="41">
        <f t="shared" si="24"/>
        <v>1603.6066235774304</v>
      </c>
      <c r="K147">
        <f t="shared" si="25"/>
        <v>5.6262254566647529</v>
      </c>
      <c r="L147">
        <f t="shared" si="26"/>
        <v>38.476122477836441</v>
      </c>
      <c r="M147" s="41">
        <f t="shared" si="27"/>
        <v>66.879671169030388</v>
      </c>
      <c r="N147" s="5">
        <f t="shared" si="28"/>
        <v>0</v>
      </c>
      <c r="O147" s="4">
        <f>SUM($N$54:N147)*0.1+$O$30</f>
        <v>-9.9999999999999995E-8</v>
      </c>
      <c r="P147" s="4">
        <f>-SUM(O147:$O$234)</f>
        <v>8.8000000000000021E-6</v>
      </c>
      <c r="Q147" s="5">
        <f t="shared" si="29"/>
        <v>-9.87057097660483E-7</v>
      </c>
      <c r="R147" s="4">
        <f>SUM($Q$54:Q147)*0.1+$O$8</f>
        <v>1.2936083164099573E-4</v>
      </c>
      <c r="S147" s="4">
        <f>-SUM(R147:$R$234)</f>
        <v>-1.0885376380929953E-2</v>
      </c>
      <c r="T147">
        <f t="shared" si="30"/>
        <v>1.2936087029256585E-4</v>
      </c>
      <c r="U147">
        <f t="shared" si="31"/>
        <v>1.0885379937995168E-2</v>
      </c>
      <c r="X147" s="1"/>
    </row>
    <row r="148" spans="1:24" x14ac:dyDescent="0.25">
      <c r="A148" s="7"/>
      <c r="B148">
        <f t="shared" si="32"/>
        <v>9.3999999999999826</v>
      </c>
      <c r="C148">
        <f t="shared" si="17"/>
        <v>0</v>
      </c>
      <c r="D148">
        <f t="shared" si="18"/>
        <v>-1603.6066235774304</v>
      </c>
      <c r="E148">
        <f t="shared" si="19"/>
        <v>0</v>
      </c>
      <c r="F148">
        <f t="shared" si="20"/>
        <v>38486.558965858327</v>
      </c>
      <c r="G148">
        <f t="shared" si="21"/>
        <v>0</v>
      </c>
      <c r="H148">
        <f t="shared" si="22"/>
        <v>15073.902261627818</v>
      </c>
      <c r="I148">
        <f t="shared" si="23"/>
        <v>15073.902261627818</v>
      </c>
      <c r="J148" s="41">
        <f t="shared" si="24"/>
        <v>1603.6066235774304</v>
      </c>
      <c r="K148">
        <f t="shared" si="25"/>
        <v>5.6867225045858794</v>
      </c>
      <c r="L148">
        <f t="shared" si="26"/>
        <v>38.476122477836441</v>
      </c>
      <c r="M148" s="41">
        <f t="shared" si="27"/>
        <v>66.884787624934376</v>
      </c>
      <c r="N148" s="5">
        <f t="shared" si="28"/>
        <v>0</v>
      </c>
      <c r="O148" s="4">
        <f>SUM($N$54:N148)*0.1+$O$30</f>
        <v>-9.9999999999999995E-8</v>
      </c>
      <c r="P148" s="4">
        <f>-SUM(O148:$O$234)</f>
        <v>8.7000000000000014E-6</v>
      </c>
      <c r="Q148" s="5">
        <f t="shared" si="29"/>
        <v>-9.976706148396281E-7</v>
      </c>
      <c r="R148" s="4">
        <f>SUM($Q$54:Q148)*0.1+$O$8</f>
        <v>1.2926106457951178E-4</v>
      </c>
      <c r="S148" s="4">
        <f>-SUM(R148:$R$234)</f>
        <v>-1.0756015549288957E-2</v>
      </c>
      <c r="T148">
        <f t="shared" si="30"/>
        <v>1.2926110326091415E-4</v>
      </c>
      <c r="U148">
        <f t="shared" si="31"/>
        <v>1.0756019067784596E-2</v>
      </c>
      <c r="X148" s="1"/>
    </row>
    <row r="149" spans="1:24" x14ac:dyDescent="0.25">
      <c r="A149" s="7"/>
      <c r="B149">
        <f t="shared" si="32"/>
        <v>9.4999999999999822</v>
      </c>
      <c r="C149">
        <f t="shared" si="17"/>
        <v>0</v>
      </c>
      <c r="D149">
        <f t="shared" si="18"/>
        <v>-1603.6066235774304</v>
      </c>
      <c r="E149">
        <f t="shared" si="19"/>
        <v>0</v>
      </c>
      <c r="F149">
        <f t="shared" si="20"/>
        <v>38486.558965858327</v>
      </c>
      <c r="G149">
        <f t="shared" si="21"/>
        <v>0</v>
      </c>
      <c r="H149">
        <f t="shared" si="22"/>
        <v>15234.26292398556</v>
      </c>
      <c r="I149">
        <f t="shared" si="23"/>
        <v>15234.26292398556</v>
      </c>
      <c r="J149" s="41">
        <f t="shared" si="24"/>
        <v>1603.6066235774304</v>
      </c>
      <c r="K149">
        <f t="shared" si="25"/>
        <v>5.7472195525070049</v>
      </c>
      <c r="L149">
        <f t="shared" si="26"/>
        <v>38.476122477836441</v>
      </c>
      <c r="M149" s="41">
        <f t="shared" si="27"/>
        <v>66.889958404629994</v>
      </c>
      <c r="N149" s="5">
        <f t="shared" si="28"/>
        <v>0</v>
      </c>
      <c r="O149" s="4">
        <f>SUM($N$54:N149)*0.1+$O$30</f>
        <v>-9.9999999999999995E-8</v>
      </c>
      <c r="P149" s="4">
        <f>-SUM(O149:$O$234)</f>
        <v>8.6000000000000007E-6</v>
      </c>
      <c r="Q149" s="5">
        <f t="shared" si="29"/>
        <v>-1.008284132018773E-6</v>
      </c>
      <c r="R149" s="4">
        <f>SUM($Q$54:Q149)*0.1+$O$8</f>
        <v>1.2916023616630989E-4</v>
      </c>
      <c r="S149" s="4">
        <f>-SUM(R149:$R$234)</f>
        <v>-1.0626754484709445E-2</v>
      </c>
      <c r="T149">
        <f t="shared" si="30"/>
        <v>1.2916027487790875E-4</v>
      </c>
      <c r="U149">
        <f t="shared" si="31"/>
        <v>1.0626757964604836E-2</v>
      </c>
      <c r="X149" s="1"/>
    </row>
    <row r="150" spans="1:24" x14ac:dyDescent="0.25">
      <c r="A150" s="7"/>
      <c r="B150">
        <f t="shared" si="32"/>
        <v>9.5999999999999819</v>
      </c>
      <c r="C150">
        <f t="shared" si="17"/>
        <v>0</v>
      </c>
      <c r="D150">
        <f t="shared" si="18"/>
        <v>-1603.6066235774304</v>
      </c>
      <c r="E150">
        <f t="shared" si="19"/>
        <v>0</v>
      </c>
      <c r="F150">
        <f t="shared" si="20"/>
        <v>38486.558965858327</v>
      </c>
      <c r="G150">
        <f t="shared" si="21"/>
        <v>0</v>
      </c>
      <c r="H150">
        <f t="shared" si="22"/>
        <v>15394.623586343303</v>
      </c>
      <c r="I150">
        <f t="shared" si="23"/>
        <v>15394.623586343303</v>
      </c>
      <c r="J150" s="41">
        <f t="shared" si="24"/>
        <v>1603.6066235774304</v>
      </c>
      <c r="K150">
        <f t="shared" si="25"/>
        <v>5.8077166004281322</v>
      </c>
      <c r="L150">
        <f t="shared" si="26"/>
        <v>38.476122477836441</v>
      </c>
      <c r="M150" s="41">
        <f t="shared" si="27"/>
        <v>66.895183495520058</v>
      </c>
      <c r="N150" s="5">
        <f t="shared" si="28"/>
        <v>0</v>
      </c>
      <c r="O150" s="4">
        <f>SUM($N$54:N150)*0.1+$O$30</f>
        <v>-9.9999999999999995E-8</v>
      </c>
      <c r="P150" s="4">
        <f>-SUM(O150:$O$234)</f>
        <v>8.4999999999999999E-6</v>
      </c>
      <c r="Q150" s="5">
        <f t="shared" si="29"/>
        <v>-1.0188976491979181E-6</v>
      </c>
      <c r="R150" s="4">
        <f>SUM($Q$54:Q150)*0.1+$O$8</f>
        <v>1.2905834640139009E-4</v>
      </c>
      <c r="S150" s="4">
        <f>-SUM(R150:$R$234)</f>
        <v>-1.0497594248543135E-2</v>
      </c>
      <c r="T150">
        <f t="shared" si="30"/>
        <v>1.290583851435512E-4</v>
      </c>
      <c r="U150">
        <f t="shared" si="31"/>
        <v>1.0497597689807221E-2</v>
      </c>
      <c r="X150" s="1"/>
    </row>
    <row r="151" spans="1:24" x14ac:dyDescent="0.25">
      <c r="A151" s="7"/>
      <c r="B151">
        <f t="shared" si="32"/>
        <v>9.6999999999999815</v>
      </c>
      <c r="C151">
        <f t="shared" si="17"/>
        <v>0</v>
      </c>
      <c r="D151">
        <f t="shared" si="18"/>
        <v>-1603.6066235774304</v>
      </c>
      <c r="E151">
        <f t="shared" si="19"/>
        <v>0</v>
      </c>
      <c r="F151">
        <f t="shared" si="20"/>
        <v>38486.558965858327</v>
      </c>
      <c r="G151">
        <f t="shared" si="21"/>
        <v>0</v>
      </c>
      <c r="H151">
        <f t="shared" si="22"/>
        <v>15554.984248701045</v>
      </c>
      <c r="I151">
        <f t="shared" si="23"/>
        <v>15554.984248701045</v>
      </c>
      <c r="J151" s="41">
        <f t="shared" si="24"/>
        <v>1603.6066235774304</v>
      </c>
      <c r="K151">
        <f t="shared" si="25"/>
        <v>5.8682136483492577</v>
      </c>
      <c r="L151">
        <f t="shared" si="26"/>
        <v>38.476122477836441</v>
      </c>
      <c r="M151" s="41">
        <f t="shared" si="27"/>
        <v>66.900462884879076</v>
      </c>
      <c r="N151" s="5">
        <f t="shared" si="28"/>
        <v>0</v>
      </c>
      <c r="O151" s="4">
        <f>SUM($N$54:N151)*0.1+$O$30</f>
        <v>-9.9999999999999995E-8</v>
      </c>
      <c r="P151" s="4">
        <f>-SUM(O151:$O$234)</f>
        <v>8.3999999999999992E-6</v>
      </c>
      <c r="Q151" s="5">
        <f t="shared" si="29"/>
        <v>-1.029511166377063E-6</v>
      </c>
      <c r="R151" s="4">
        <f>SUM($Q$54:Q151)*0.1+$O$8</f>
        <v>1.289553952847524E-4</v>
      </c>
      <c r="S151" s="4">
        <f>-SUM(R151:$R$234)</f>
        <v>-1.0368535902141745E-2</v>
      </c>
      <c r="T151">
        <f t="shared" si="30"/>
        <v>1.2895543405784318E-4</v>
      </c>
      <c r="U151">
        <f t="shared" si="31"/>
        <v>1.036853930474309E-2</v>
      </c>
      <c r="X151" s="1"/>
    </row>
    <row r="152" spans="1:24" x14ac:dyDescent="0.25">
      <c r="A152" s="7"/>
      <c r="B152">
        <f t="shared" si="32"/>
        <v>9.7999999999999812</v>
      </c>
      <c r="C152">
        <f t="shared" si="17"/>
        <v>0</v>
      </c>
      <c r="D152">
        <f t="shared" si="18"/>
        <v>-1603.6066235774304</v>
      </c>
      <c r="E152">
        <f t="shared" si="19"/>
        <v>0</v>
      </c>
      <c r="F152">
        <f t="shared" si="20"/>
        <v>38486.558965858327</v>
      </c>
      <c r="G152">
        <f t="shared" si="21"/>
        <v>0</v>
      </c>
      <c r="H152">
        <f t="shared" si="22"/>
        <v>15715.344911058788</v>
      </c>
      <c r="I152">
        <f t="shared" si="23"/>
        <v>15715.344911058788</v>
      </c>
      <c r="J152" s="41">
        <f t="shared" si="24"/>
        <v>1603.6066235774304</v>
      </c>
      <c r="K152">
        <f t="shared" si="25"/>
        <v>5.9287106962703842</v>
      </c>
      <c r="L152">
        <f t="shared" si="26"/>
        <v>38.476122477836441</v>
      </c>
      <c r="M152" s="41">
        <f t="shared" si="27"/>
        <v>66.905796559853343</v>
      </c>
      <c r="N152" s="5">
        <f t="shared" si="28"/>
        <v>0</v>
      </c>
      <c r="O152" s="4">
        <f>SUM($N$54:N152)*0.1+$O$30</f>
        <v>-9.9999999999999995E-8</v>
      </c>
      <c r="P152" s="4">
        <f>-SUM(O152:$O$234)</f>
        <v>8.2999999999999985E-6</v>
      </c>
      <c r="Q152" s="5">
        <f t="shared" si="29"/>
        <v>-1.0401246835562079E-6</v>
      </c>
      <c r="R152" s="4">
        <f>SUM($Q$54:Q152)*0.1+$O$8</f>
        <v>1.2885138281639678E-4</v>
      </c>
      <c r="S152" s="4">
        <f>-SUM(R152:$R$234)</f>
        <v>-1.0239580506856992E-2</v>
      </c>
      <c r="T152">
        <f t="shared" si="30"/>
        <v>1.2885142162078627E-4</v>
      </c>
      <c r="U152">
        <f t="shared" si="31"/>
        <v>1.0239583870763777E-2</v>
      </c>
      <c r="X152" s="1"/>
    </row>
    <row r="153" spans="1:24" x14ac:dyDescent="0.25">
      <c r="A153" s="7"/>
      <c r="B153">
        <f t="shared" si="32"/>
        <v>9.8999999999999808</v>
      </c>
      <c r="C153">
        <f t="shared" si="17"/>
        <v>0</v>
      </c>
      <c r="D153">
        <f t="shared" si="18"/>
        <v>-1603.6066235774304</v>
      </c>
      <c r="E153">
        <f t="shared" si="19"/>
        <v>0</v>
      </c>
      <c r="F153">
        <f t="shared" si="20"/>
        <v>38486.558965858327</v>
      </c>
      <c r="G153">
        <f t="shared" si="21"/>
        <v>0</v>
      </c>
      <c r="H153">
        <f t="shared" si="22"/>
        <v>15875.70557341653</v>
      </c>
      <c r="I153">
        <f t="shared" si="23"/>
        <v>15875.70557341653</v>
      </c>
      <c r="J153" s="41">
        <f t="shared" si="24"/>
        <v>1603.6066235774304</v>
      </c>
      <c r="K153">
        <f t="shared" si="25"/>
        <v>5.9892077441915106</v>
      </c>
      <c r="L153">
        <f t="shared" si="26"/>
        <v>38.476122477836441</v>
      </c>
      <c r="M153" s="41">
        <f t="shared" si="27"/>
        <v>66.911184507461044</v>
      </c>
      <c r="N153" s="5">
        <f t="shared" si="28"/>
        <v>0</v>
      </c>
      <c r="O153" s="4">
        <f>SUM($N$54:N153)*0.1+$O$30</f>
        <v>-9.9999999999999995E-8</v>
      </c>
      <c r="P153" s="4">
        <f>-SUM(O153:$O$234)</f>
        <v>8.1999999999999977E-6</v>
      </c>
      <c r="Q153" s="5">
        <f t="shared" si="29"/>
        <v>-1.0507382007353527E-6</v>
      </c>
      <c r="R153" s="4">
        <f>SUM($Q$54:Q153)*0.1+$O$8</f>
        <v>1.2874630899632324E-4</v>
      </c>
      <c r="S153" s="4">
        <f>-SUM(R153:$R$234)</f>
        <v>-1.0110729124040594E-2</v>
      </c>
      <c r="T153">
        <f t="shared" si="30"/>
        <v>1.2874634783238218E-4</v>
      </c>
      <c r="U153">
        <f t="shared" si="31"/>
        <v>1.0110732449220615E-2</v>
      </c>
      <c r="X153" s="1"/>
    </row>
    <row r="154" spans="1:24" x14ac:dyDescent="0.25">
      <c r="A154" s="7"/>
      <c r="B154">
        <f t="shared" si="32"/>
        <v>9.9999999999999805</v>
      </c>
      <c r="C154">
        <f t="shared" si="17"/>
        <v>0</v>
      </c>
      <c r="D154">
        <f t="shared" si="18"/>
        <v>-1603.6066235774304</v>
      </c>
      <c r="E154">
        <f t="shared" si="19"/>
        <v>0</v>
      </c>
      <c r="F154">
        <f t="shared" si="20"/>
        <v>38486.558965858327</v>
      </c>
      <c r="G154">
        <f t="shared" si="21"/>
        <v>0</v>
      </c>
      <c r="H154">
        <f t="shared" si="22"/>
        <v>16036.066235774273</v>
      </c>
      <c r="I154">
        <f t="shared" si="23"/>
        <v>16036.066235774273</v>
      </c>
      <c r="J154" s="41">
        <f t="shared" si="24"/>
        <v>1603.6066235774304</v>
      </c>
      <c r="K154">
        <f t="shared" si="25"/>
        <v>6.049704792112637</v>
      </c>
      <c r="L154">
        <f t="shared" si="26"/>
        <v>38.476122477836441</v>
      </c>
      <c r="M154" s="41">
        <f t="shared" si="27"/>
        <v>66.916626714592553</v>
      </c>
      <c r="N154" s="5">
        <f t="shared" si="28"/>
        <v>0</v>
      </c>
      <c r="O154" s="4">
        <f>SUM($N$54:N154)*0.1+$O$30</f>
        <v>-9.9999999999999995E-8</v>
      </c>
      <c r="P154" s="4">
        <f>-SUM(O154:$O$234)</f>
        <v>8.099999999999997E-6</v>
      </c>
      <c r="Q154" s="5">
        <f t="shared" si="29"/>
        <v>-1.0613517179144978E-6</v>
      </c>
      <c r="R154" s="4">
        <f>SUM($Q$54:Q154)*0.1+$O$8</f>
        <v>1.286401738245318E-4</v>
      </c>
      <c r="S154" s="4">
        <f>-SUM(R154:$R$234)</f>
        <v>-9.9819828150442737E-3</v>
      </c>
      <c r="T154">
        <f t="shared" si="30"/>
        <v>1.2864021269263262E-4</v>
      </c>
      <c r="U154">
        <f t="shared" si="31"/>
        <v>9.9819861014649389E-3</v>
      </c>
      <c r="X154" s="1"/>
    </row>
    <row r="155" spans="1:24" x14ac:dyDescent="0.25">
      <c r="A155" s="7"/>
      <c r="B155">
        <f t="shared" si="32"/>
        <v>10.09999999999998</v>
      </c>
      <c r="C155">
        <f t="shared" si="17"/>
        <v>0</v>
      </c>
      <c r="D155">
        <f t="shared" si="18"/>
        <v>-1603.6066235774304</v>
      </c>
      <c r="E155">
        <f t="shared" si="19"/>
        <v>0</v>
      </c>
      <c r="F155">
        <f t="shared" si="20"/>
        <v>38486.558965858327</v>
      </c>
      <c r="G155">
        <f t="shared" si="21"/>
        <v>0</v>
      </c>
      <c r="H155">
        <f t="shared" si="22"/>
        <v>16196.426898132015</v>
      </c>
      <c r="I155">
        <f t="shared" si="23"/>
        <v>16196.426898132015</v>
      </c>
      <c r="J155" s="41">
        <f t="shared" si="24"/>
        <v>1603.6066235774304</v>
      </c>
      <c r="K155">
        <f t="shared" si="25"/>
        <v>6.1102018400337634</v>
      </c>
      <c r="L155">
        <f t="shared" si="26"/>
        <v>38.476122477836441</v>
      </c>
      <c r="M155" s="41">
        <f t="shared" si="27"/>
        <v>66.922123168010472</v>
      </c>
      <c r="N155" s="5">
        <f t="shared" si="28"/>
        <v>0</v>
      </c>
      <c r="O155" s="4">
        <f>SUM($N$54:N155)*0.1+$O$30</f>
        <v>-9.9999999999999995E-8</v>
      </c>
      <c r="P155" s="4">
        <f>-SUM(O155:$O$234)</f>
        <v>7.9999999999999962E-6</v>
      </c>
      <c r="Q155" s="5">
        <f t="shared" si="29"/>
        <v>-1.0719652350936427E-6</v>
      </c>
      <c r="R155" s="4">
        <f>SUM($Q$54:Q155)*0.1+$O$8</f>
        <v>1.2853297730102241E-4</v>
      </c>
      <c r="S155" s="4">
        <f>-SUM(R155:$R$234)</f>
        <v>-9.8533426412197398E-3</v>
      </c>
      <c r="T155">
        <f t="shared" si="30"/>
        <v>1.2853301620153923E-4</v>
      </c>
      <c r="U155">
        <f t="shared" si="31"/>
        <v>9.8533458888480727E-3</v>
      </c>
      <c r="X155" s="1"/>
    </row>
    <row r="156" spans="1:24" x14ac:dyDescent="0.25">
      <c r="A156" s="7"/>
      <c r="B156">
        <f t="shared" si="32"/>
        <v>10.19999999999998</v>
      </c>
      <c r="C156">
        <f t="shared" si="17"/>
        <v>0</v>
      </c>
      <c r="D156">
        <f t="shared" si="18"/>
        <v>-1603.6066235774304</v>
      </c>
      <c r="E156">
        <f t="shared" si="19"/>
        <v>0</v>
      </c>
      <c r="F156">
        <f t="shared" si="20"/>
        <v>38486.558965858327</v>
      </c>
      <c r="G156">
        <f t="shared" si="21"/>
        <v>0</v>
      </c>
      <c r="H156">
        <f t="shared" si="22"/>
        <v>16356.787560489756</v>
      </c>
      <c r="I156">
        <f t="shared" si="23"/>
        <v>16356.787560489756</v>
      </c>
      <c r="J156" s="41">
        <f t="shared" si="24"/>
        <v>1603.6066235774304</v>
      </c>
      <c r="K156">
        <f t="shared" si="25"/>
        <v>6.170698887954889</v>
      </c>
      <c r="L156">
        <f t="shared" si="26"/>
        <v>38.476122477836441</v>
      </c>
      <c r="M156" s="41">
        <f t="shared" si="27"/>
        <v>66.927673854349806</v>
      </c>
      <c r="N156" s="5">
        <f t="shared" si="28"/>
        <v>0</v>
      </c>
      <c r="O156" s="4">
        <f>SUM($N$54:N156)*0.1+$O$30</f>
        <v>-9.9999999999999995E-8</v>
      </c>
      <c r="P156" s="4">
        <f>-SUM(O156:$O$234)</f>
        <v>7.8999999999999955E-6</v>
      </c>
      <c r="Q156" s="5">
        <f t="shared" si="29"/>
        <v>-1.0825787522727876E-6</v>
      </c>
      <c r="R156" s="4">
        <f>SUM($Q$54:Q156)*0.1+$O$8</f>
        <v>1.2842471942579514E-4</v>
      </c>
      <c r="S156" s="4">
        <f>-SUM(R156:$R$234)</f>
        <v>-9.7248096639187178E-3</v>
      </c>
      <c r="T156">
        <f t="shared" si="30"/>
        <v>1.2842475835910382E-4</v>
      </c>
      <c r="U156">
        <f t="shared" si="31"/>
        <v>9.7248128727213511E-3</v>
      </c>
      <c r="X156" s="1"/>
    </row>
    <row r="157" spans="1:24" x14ac:dyDescent="0.25">
      <c r="A157" s="7"/>
      <c r="B157">
        <f t="shared" si="32"/>
        <v>10.299999999999979</v>
      </c>
      <c r="C157">
        <f t="shared" si="17"/>
        <v>0</v>
      </c>
      <c r="D157">
        <f t="shared" si="18"/>
        <v>-1603.6066235774304</v>
      </c>
      <c r="E157">
        <f t="shared" si="19"/>
        <v>0</v>
      </c>
      <c r="F157">
        <f t="shared" si="20"/>
        <v>38486.558965858327</v>
      </c>
      <c r="G157">
        <f t="shared" si="21"/>
        <v>0</v>
      </c>
      <c r="H157">
        <f t="shared" si="22"/>
        <v>16517.1482228475</v>
      </c>
      <c r="I157">
        <f t="shared" si="23"/>
        <v>16517.1482228475</v>
      </c>
      <c r="J157" s="41">
        <f t="shared" si="24"/>
        <v>1603.6066235774304</v>
      </c>
      <c r="K157">
        <f t="shared" si="25"/>
        <v>6.2311959358760154</v>
      </c>
      <c r="L157">
        <f t="shared" si="26"/>
        <v>38.476122477836441</v>
      </c>
      <c r="M157" s="41">
        <f t="shared" si="27"/>
        <v>66.933278760118185</v>
      </c>
      <c r="N157" s="5">
        <f t="shared" si="28"/>
        <v>0</v>
      </c>
      <c r="O157" s="4">
        <f>SUM($N$54:N157)*0.1+$O$30</f>
        <v>-9.9999999999999995E-8</v>
      </c>
      <c r="P157" s="4">
        <f>-SUM(O157:$O$234)</f>
        <v>7.7999999999999948E-6</v>
      </c>
      <c r="Q157" s="5">
        <f t="shared" si="29"/>
        <v>-1.0931922694519327E-6</v>
      </c>
      <c r="R157" s="4">
        <f>SUM($Q$54:Q157)*0.1+$O$8</f>
        <v>1.2831540019884994E-4</v>
      </c>
      <c r="S157" s="4">
        <f>-SUM(R157:$R$234)</f>
        <v>-9.5963849444929208E-3</v>
      </c>
      <c r="T157">
        <f t="shared" si="30"/>
        <v>1.2831543916532812E-4</v>
      </c>
      <c r="U157">
        <f t="shared" si="31"/>
        <v>9.5963881144360969E-3</v>
      </c>
      <c r="X157" s="1"/>
    </row>
    <row r="158" spans="1:24" x14ac:dyDescent="0.25">
      <c r="A158" s="7"/>
      <c r="B158">
        <f t="shared" si="32"/>
        <v>10.399999999999979</v>
      </c>
      <c r="C158">
        <f t="shared" si="17"/>
        <v>0</v>
      </c>
      <c r="D158">
        <f t="shared" si="18"/>
        <v>-1603.6066235774304</v>
      </c>
      <c r="E158">
        <f t="shared" si="19"/>
        <v>0</v>
      </c>
      <c r="F158">
        <f t="shared" si="20"/>
        <v>38486.558965858327</v>
      </c>
      <c r="G158">
        <f t="shared" si="21"/>
        <v>0</v>
      </c>
      <c r="H158">
        <f t="shared" si="22"/>
        <v>16677.508885205243</v>
      </c>
      <c r="I158">
        <f t="shared" si="23"/>
        <v>16677.508885205243</v>
      </c>
      <c r="J158" s="41">
        <f t="shared" si="24"/>
        <v>1603.6066235774304</v>
      </c>
      <c r="K158">
        <f t="shared" si="25"/>
        <v>6.2916929837971418</v>
      </c>
      <c r="L158">
        <f t="shared" si="26"/>
        <v>38.476122477836441</v>
      </c>
      <c r="M158" s="41">
        <f t="shared" si="27"/>
        <v>66.93893787169597</v>
      </c>
      <c r="N158" s="5">
        <f t="shared" si="28"/>
        <v>0</v>
      </c>
      <c r="O158" s="4">
        <f>SUM($N$54:N158)*0.1+$O$30</f>
        <v>-9.9999999999999995E-8</v>
      </c>
      <c r="P158" s="4">
        <f>-SUM(O158:$O$234)</f>
        <v>7.699999999999994E-6</v>
      </c>
      <c r="Q158" s="5">
        <f t="shared" si="29"/>
        <v>-1.1038057866310776E-6</v>
      </c>
      <c r="R158" s="4">
        <f>SUM($Q$54:Q158)*0.1+$O$8</f>
        <v>1.2820501962018685E-4</v>
      </c>
      <c r="S158" s="4">
        <f>-SUM(R158:$R$234)</f>
        <v>-9.4680695442940707E-3</v>
      </c>
      <c r="T158">
        <f t="shared" si="30"/>
        <v>1.2820505862021396E-4</v>
      </c>
      <c r="U158">
        <f t="shared" si="31"/>
        <v>9.4680726753436431E-3</v>
      </c>
      <c r="X158" s="1"/>
    </row>
    <row r="159" spans="1:24" x14ac:dyDescent="0.25">
      <c r="A159" s="7"/>
      <c r="B159">
        <f t="shared" si="32"/>
        <v>10.499999999999979</v>
      </c>
      <c r="C159">
        <f t="shared" si="17"/>
        <v>0</v>
      </c>
      <c r="D159">
        <f t="shared" si="18"/>
        <v>-1603.6066235774304</v>
      </c>
      <c r="E159">
        <f t="shared" si="19"/>
        <v>0</v>
      </c>
      <c r="F159">
        <f t="shared" si="20"/>
        <v>38486.558965858327</v>
      </c>
      <c r="G159">
        <f t="shared" si="21"/>
        <v>0</v>
      </c>
      <c r="H159">
        <f t="shared" si="22"/>
        <v>16837.869547562983</v>
      </c>
      <c r="I159">
        <f t="shared" si="23"/>
        <v>16837.869547562983</v>
      </c>
      <c r="J159" s="41">
        <f t="shared" si="24"/>
        <v>1603.6066235774304</v>
      </c>
      <c r="K159">
        <f t="shared" si="25"/>
        <v>6.3521900317182673</v>
      </c>
      <c r="L159">
        <f t="shared" si="26"/>
        <v>38.476122477836441</v>
      </c>
      <c r="M159" s="41">
        <f t="shared" si="27"/>
        <v>66.944651175336418</v>
      </c>
      <c r="N159" s="5">
        <f t="shared" si="28"/>
        <v>0</v>
      </c>
      <c r="O159" s="4">
        <f>SUM($N$54:N159)*0.1+$O$30</f>
        <v>-9.9999999999999995E-8</v>
      </c>
      <c r="P159" s="4">
        <f>-SUM(O159:$O$234)</f>
        <v>7.5999999999999933E-6</v>
      </c>
      <c r="Q159" s="5">
        <f t="shared" si="29"/>
        <v>-1.1144193038102225E-6</v>
      </c>
      <c r="R159" s="4">
        <f>SUM($Q$54:Q159)*0.1+$O$8</f>
        <v>1.2809357768980582E-4</v>
      </c>
      <c r="S159" s="4">
        <f>-SUM(R159:$R$234)</f>
        <v>-9.339864524673884E-3</v>
      </c>
      <c r="T159">
        <f t="shared" si="30"/>
        <v>1.2809361672376309E-4</v>
      </c>
      <c r="U159">
        <f t="shared" si="31"/>
        <v>9.339867616795311E-3</v>
      </c>
      <c r="X159" s="1"/>
    </row>
    <row r="160" spans="1:24" x14ac:dyDescent="0.25">
      <c r="A160" s="7"/>
      <c r="B160">
        <f t="shared" si="32"/>
        <v>10.599999999999978</v>
      </c>
      <c r="C160">
        <f t="shared" si="17"/>
        <v>0</v>
      </c>
      <c r="D160">
        <f t="shared" si="18"/>
        <v>-1603.6066235774304</v>
      </c>
      <c r="E160">
        <f t="shared" si="19"/>
        <v>0</v>
      </c>
      <c r="F160">
        <f t="shared" si="20"/>
        <v>38486.558965858327</v>
      </c>
      <c r="G160">
        <f t="shared" si="21"/>
        <v>0</v>
      </c>
      <c r="H160">
        <f t="shared" si="22"/>
        <v>16998.230209920726</v>
      </c>
      <c r="I160">
        <f t="shared" si="23"/>
        <v>16998.230209920726</v>
      </c>
      <c r="J160" s="41">
        <f t="shared" si="24"/>
        <v>1603.6066235774304</v>
      </c>
      <c r="K160">
        <f t="shared" si="25"/>
        <v>6.4126870796393938</v>
      </c>
      <c r="L160">
        <f t="shared" si="26"/>
        <v>38.476122477836441</v>
      </c>
      <c r="M160" s="41">
        <f t="shared" si="27"/>
        <v>66.950418657165883</v>
      </c>
      <c r="N160" s="5">
        <f t="shared" si="28"/>
        <v>0</v>
      </c>
      <c r="O160" s="4">
        <f>SUM($N$54:N160)*0.1+$O$30</f>
        <v>-9.9999999999999995E-8</v>
      </c>
      <c r="P160" s="4">
        <f>-SUM(O160:$O$234)</f>
        <v>7.4999999999999934E-6</v>
      </c>
      <c r="Q160" s="5">
        <f t="shared" si="29"/>
        <v>-1.1250328209893676E-6</v>
      </c>
      <c r="R160" s="4">
        <f>SUM($Q$54:Q160)*0.1+$O$8</f>
        <v>1.2798107440770688E-4</v>
      </c>
      <c r="S160" s="4">
        <f>-SUM(R160:$R$234)</f>
        <v>-9.211770946984079E-3</v>
      </c>
      <c r="T160">
        <f t="shared" si="30"/>
        <v>1.2798111347597739E-4</v>
      </c>
      <c r="U160">
        <f t="shared" si="31"/>
        <v>9.2117740001424232E-3</v>
      </c>
      <c r="X160" s="1"/>
    </row>
    <row r="161" spans="1:24" x14ac:dyDescent="0.25">
      <c r="A161" s="7"/>
      <c r="B161">
        <f t="shared" si="32"/>
        <v>10.699999999999978</v>
      </c>
      <c r="C161">
        <f t="shared" si="17"/>
        <v>0</v>
      </c>
      <c r="D161">
        <f t="shared" si="18"/>
        <v>-1603.6066235774304</v>
      </c>
      <c r="E161">
        <f t="shared" si="19"/>
        <v>0</v>
      </c>
      <c r="F161">
        <f t="shared" si="20"/>
        <v>38486.558965858327</v>
      </c>
      <c r="G161">
        <f t="shared" si="21"/>
        <v>0</v>
      </c>
      <c r="H161">
        <f t="shared" si="22"/>
        <v>17158.59087227847</v>
      </c>
      <c r="I161">
        <f t="shared" si="23"/>
        <v>17158.59087227847</v>
      </c>
      <c r="J161" s="41">
        <f t="shared" si="24"/>
        <v>1603.6066235774304</v>
      </c>
      <c r="K161">
        <f t="shared" si="25"/>
        <v>6.4731841275605211</v>
      </c>
      <c r="L161">
        <f t="shared" si="26"/>
        <v>38.476122477836441</v>
      </c>
      <c r="M161" s="41">
        <f t="shared" si="27"/>
        <v>66.956240303183932</v>
      </c>
      <c r="N161" s="5">
        <f t="shared" si="28"/>
        <v>0</v>
      </c>
      <c r="O161" s="4">
        <f>SUM($N$54:N161)*0.1+$O$30</f>
        <v>-9.9999999999999995E-8</v>
      </c>
      <c r="P161" s="4">
        <f>-SUM(O161:$O$234)</f>
        <v>7.3999999999999935E-6</v>
      </c>
      <c r="Q161" s="5">
        <f t="shared" si="29"/>
        <v>-1.1356463381685125E-6</v>
      </c>
      <c r="R161" s="4">
        <f>SUM($Q$54:Q161)*0.1+$O$8</f>
        <v>1.2786750977389003E-4</v>
      </c>
      <c r="S161" s="4">
        <f>-SUM(R161:$R$234)</f>
        <v>-9.0837898725763706E-3</v>
      </c>
      <c r="T161">
        <f t="shared" si="30"/>
        <v>1.2786754887685875E-4</v>
      </c>
      <c r="U161">
        <f t="shared" si="31"/>
        <v>9.0837928867363027E-3</v>
      </c>
      <c r="X161" s="1"/>
    </row>
    <row r="162" spans="1:24" x14ac:dyDescent="0.25">
      <c r="A162" s="7"/>
      <c r="B162">
        <f t="shared" si="32"/>
        <v>10.799999999999978</v>
      </c>
      <c r="C162">
        <f t="shared" si="17"/>
        <v>0</v>
      </c>
      <c r="D162">
        <f t="shared" si="18"/>
        <v>-1603.6066235774304</v>
      </c>
      <c r="E162">
        <f t="shared" si="19"/>
        <v>0</v>
      </c>
      <c r="F162">
        <f t="shared" si="20"/>
        <v>38486.558965858327</v>
      </c>
      <c r="G162">
        <f t="shared" si="21"/>
        <v>0</v>
      </c>
      <c r="H162">
        <f t="shared" si="22"/>
        <v>17318.951534636213</v>
      </c>
      <c r="I162">
        <f t="shared" si="23"/>
        <v>17318.951534636213</v>
      </c>
      <c r="J162" s="41">
        <f t="shared" si="24"/>
        <v>1603.6066235774304</v>
      </c>
      <c r="K162">
        <f t="shared" si="25"/>
        <v>6.5336811754816475</v>
      </c>
      <c r="L162">
        <f t="shared" si="26"/>
        <v>38.476122477836441</v>
      </c>
      <c r="M162" s="41">
        <f t="shared" si="27"/>
        <v>66.962116099263582</v>
      </c>
      <c r="N162" s="5">
        <f t="shared" si="28"/>
        <v>0</v>
      </c>
      <c r="O162" s="4">
        <f>SUM($N$54:N162)*0.1+$O$30</f>
        <v>-9.9999999999999995E-8</v>
      </c>
      <c r="P162" s="4">
        <f>-SUM(O162:$O$234)</f>
        <v>7.2999999999999936E-6</v>
      </c>
      <c r="Q162" s="5">
        <f t="shared" si="29"/>
        <v>-1.1462598553476576E-6</v>
      </c>
      <c r="R162" s="4">
        <f>SUM($Q$54:Q162)*0.1+$O$8</f>
        <v>1.2775288378835526E-4</v>
      </c>
      <c r="S162" s="4">
        <f>-SUM(R162:$R$234)</f>
        <v>-8.9559223628024806E-3</v>
      </c>
      <c r="T162">
        <f t="shared" si="30"/>
        <v>1.2775292292640904E-4</v>
      </c>
      <c r="U162">
        <f t="shared" si="31"/>
        <v>8.9559253379282687E-3</v>
      </c>
      <c r="X162" s="1"/>
    </row>
    <row r="163" spans="1:24" x14ac:dyDescent="0.25">
      <c r="A163" s="7"/>
      <c r="B163">
        <f t="shared" si="32"/>
        <v>10.899999999999977</v>
      </c>
      <c r="C163">
        <f t="shared" si="17"/>
        <v>0</v>
      </c>
      <c r="D163">
        <f t="shared" si="18"/>
        <v>-1603.6066235774304</v>
      </c>
      <c r="E163">
        <f t="shared" si="19"/>
        <v>0</v>
      </c>
      <c r="F163">
        <f t="shared" si="20"/>
        <v>38486.558965858327</v>
      </c>
      <c r="G163">
        <f t="shared" si="21"/>
        <v>0</v>
      </c>
      <c r="H163">
        <f t="shared" si="22"/>
        <v>17479.312196993953</v>
      </c>
      <c r="I163">
        <f t="shared" si="23"/>
        <v>17479.312196993953</v>
      </c>
      <c r="J163" s="41">
        <f t="shared" si="24"/>
        <v>1603.6066235774304</v>
      </c>
      <c r="K163">
        <f t="shared" si="25"/>
        <v>6.594178223402773</v>
      </c>
      <c r="L163">
        <f t="shared" si="26"/>
        <v>38.476122477836441</v>
      </c>
      <c r="M163" s="41">
        <f t="shared" si="27"/>
        <v>66.968046031151388</v>
      </c>
      <c r="N163" s="5">
        <f t="shared" si="28"/>
        <v>0</v>
      </c>
      <c r="O163" s="4">
        <f>SUM($N$54:N163)*0.1+$O$30</f>
        <v>-9.9999999999999995E-8</v>
      </c>
      <c r="P163" s="4">
        <f>-SUM(O163:$O$234)</f>
        <v>7.1999999999999937E-6</v>
      </c>
      <c r="Q163" s="5">
        <f t="shared" si="29"/>
        <v>-1.1568733725268023E-6</v>
      </c>
      <c r="R163" s="4">
        <f>SUM($Q$54:Q163)*0.1+$O$8</f>
        <v>1.2763719645110259E-4</v>
      </c>
      <c r="S163" s="4">
        <f>-SUM(R163:$R$234)</f>
        <v>-8.8281694790141238E-3</v>
      </c>
      <c r="T163">
        <f t="shared" si="30"/>
        <v>1.2763723562463016E-4</v>
      </c>
      <c r="U163">
        <f t="shared" si="31"/>
        <v>8.8281724150696388E-3</v>
      </c>
      <c r="X163" s="1"/>
    </row>
    <row r="164" spans="1:24" x14ac:dyDescent="0.25">
      <c r="A164" s="7"/>
      <c r="B164">
        <f t="shared" si="32"/>
        <v>10.999999999999977</v>
      </c>
      <c r="C164">
        <f t="shared" si="17"/>
        <v>0</v>
      </c>
      <c r="D164">
        <f t="shared" si="18"/>
        <v>-1603.6066235774304</v>
      </c>
      <c r="E164">
        <f t="shared" si="19"/>
        <v>0</v>
      </c>
      <c r="F164">
        <f t="shared" si="20"/>
        <v>38486.558965858327</v>
      </c>
      <c r="G164">
        <f t="shared" si="21"/>
        <v>0</v>
      </c>
      <c r="H164">
        <f t="shared" si="22"/>
        <v>17639.672859351696</v>
      </c>
      <c r="I164">
        <f t="shared" si="23"/>
        <v>17639.672859351696</v>
      </c>
      <c r="J164" s="41">
        <f t="shared" si="24"/>
        <v>1603.6066235774304</v>
      </c>
      <c r="K164">
        <f t="shared" si="25"/>
        <v>6.6546752713238995</v>
      </c>
      <c r="L164">
        <f t="shared" si="26"/>
        <v>38.476122477836441</v>
      </c>
      <c r="M164" s="41">
        <f t="shared" si="27"/>
        <v>66.974030084467671</v>
      </c>
      <c r="N164" s="5">
        <f t="shared" si="28"/>
        <v>0</v>
      </c>
      <c r="O164" s="4">
        <f>SUM($N$54:N164)*0.1+$O$30</f>
        <v>-9.9999999999999995E-8</v>
      </c>
      <c r="P164" s="4">
        <f>-SUM(O164:$O$234)</f>
        <v>7.0999999999999939E-6</v>
      </c>
      <c r="Q164" s="5">
        <f t="shared" si="29"/>
        <v>-1.1674868897059474E-6</v>
      </c>
      <c r="R164" s="4">
        <f>SUM($Q$54:Q164)*0.1+$O$8</f>
        <v>1.27520447762132E-4</v>
      </c>
      <c r="S164" s="4">
        <f>-SUM(R164:$R$234)</f>
        <v>-8.700532282563022E-3</v>
      </c>
      <c r="T164">
        <f t="shared" si="30"/>
        <v>1.2752048697152406E-4</v>
      </c>
      <c r="U164">
        <f t="shared" si="31"/>
        <v>8.7005351795117359E-3</v>
      </c>
      <c r="X164" s="1"/>
    </row>
    <row r="165" spans="1:24" x14ac:dyDescent="0.25">
      <c r="A165" s="7"/>
      <c r="B165">
        <f t="shared" si="32"/>
        <v>11.099999999999977</v>
      </c>
      <c r="C165">
        <f t="shared" si="17"/>
        <v>0</v>
      </c>
      <c r="D165">
        <f t="shared" si="18"/>
        <v>-1603.6066235774304</v>
      </c>
      <c r="E165">
        <f t="shared" si="19"/>
        <v>0</v>
      </c>
      <c r="F165">
        <f t="shared" si="20"/>
        <v>38486.558965858327</v>
      </c>
      <c r="G165">
        <f t="shared" si="21"/>
        <v>0</v>
      </c>
      <c r="H165">
        <f t="shared" si="22"/>
        <v>17800.03352170944</v>
      </c>
      <c r="I165">
        <f t="shared" si="23"/>
        <v>17800.03352170944</v>
      </c>
      <c r="J165" s="41">
        <f t="shared" si="24"/>
        <v>1603.6066235774304</v>
      </c>
      <c r="K165">
        <f t="shared" si="25"/>
        <v>6.7151723192450259</v>
      </c>
      <c r="L165">
        <f t="shared" si="26"/>
        <v>38.476122477836441</v>
      </c>
      <c r="M165" s="41">
        <f t="shared" si="27"/>
        <v>66.980068244706686</v>
      </c>
      <c r="N165" s="5">
        <f t="shared" si="28"/>
        <v>0</v>
      </c>
      <c r="O165" s="4">
        <f>SUM($N$54:N165)*0.1+$O$30</f>
        <v>-9.9999999999999995E-8</v>
      </c>
      <c r="P165" s="4">
        <f>-SUM(O165:$O$234)</f>
        <v>6.999999999999994E-6</v>
      </c>
      <c r="Q165" s="5">
        <f t="shared" si="29"/>
        <v>-1.1781004068850925E-6</v>
      </c>
      <c r="R165" s="4">
        <f>SUM($Q$54:Q165)*0.1+$O$8</f>
        <v>1.2740263772144348E-4</v>
      </c>
      <c r="S165" s="4">
        <f>-SUM(R165:$R$234)</f>
        <v>-8.57301183480089E-3</v>
      </c>
      <c r="T165">
        <f t="shared" si="30"/>
        <v>1.2740267696709272E-4</v>
      </c>
      <c r="U165">
        <f t="shared" si="31"/>
        <v>8.5730146926058706E-3</v>
      </c>
      <c r="X165" s="1"/>
    </row>
    <row r="166" spans="1:24" x14ac:dyDescent="0.25">
      <c r="A166" s="7"/>
      <c r="B166">
        <f t="shared" si="32"/>
        <v>11.199999999999976</v>
      </c>
      <c r="C166">
        <f t="shared" si="17"/>
        <v>0</v>
      </c>
      <c r="D166">
        <f t="shared" si="18"/>
        <v>-1603.6066235774304</v>
      </c>
      <c r="E166">
        <f t="shared" si="19"/>
        <v>0</v>
      </c>
      <c r="F166">
        <f t="shared" si="20"/>
        <v>38486.558965858327</v>
      </c>
      <c r="G166">
        <f t="shared" si="21"/>
        <v>0</v>
      </c>
      <c r="H166">
        <f t="shared" si="22"/>
        <v>17960.394184067183</v>
      </c>
      <c r="I166">
        <f t="shared" si="23"/>
        <v>17960.394184067183</v>
      </c>
      <c r="J166" s="41">
        <f t="shared" si="24"/>
        <v>1603.6066235774304</v>
      </c>
      <c r="K166">
        <f t="shared" si="25"/>
        <v>6.7756693671661523</v>
      </c>
      <c r="L166">
        <f t="shared" si="26"/>
        <v>38.476122477836441</v>
      </c>
      <c r="M166" s="41">
        <f t="shared" si="27"/>
        <v>66.986160497236781</v>
      </c>
      <c r="N166" s="5">
        <f t="shared" si="28"/>
        <v>0</v>
      </c>
      <c r="O166" s="4">
        <f>SUM($N$54:N166)*0.1+$O$30</f>
        <v>-9.9999999999999995E-8</v>
      </c>
      <c r="P166" s="4">
        <f>-SUM(O166:$O$234)</f>
        <v>6.8999999999999941E-6</v>
      </c>
      <c r="Q166" s="5">
        <f t="shared" si="29"/>
        <v>-1.1887139240642373E-6</v>
      </c>
      <c r="R166" s="4">
        <f>SUM($Q$54:Q166)*0.1+$O$8</f>
        <v>1.2728376632903705E-4</v>
      </c>
      <c r="S166" s="4">
        <f>-SUM(R166:$R$234)</f>
        <v>-8.4456091970794445E-3</v>
      </c>
      <c r="T166">
        <f t="shared" si="30"/>
        <v>1.2728380561133812E-4</v>
      </c>
      <c r="U166">
        <f t="shared" si="31"/>
        <v>8.4456120157033552E-3</v>
      </c>
      <c r="X166" s="1"/>
    </row>
    <row r="167" spans="1:24" x14ac:dyDescent="0.25">
      <c r="A167" s="7"/>
      <c r="B167">
        <f t="shared" si="32"/>
        <v>11.299999999999976</v>
      </c>
      <c r="C167">
        <f t="shared" si="17"/>
        <v>0</v>
      </c>
      <c r="D167">
        <f t="shared" si="18"/>
        <v>-1603.6066235774304</v>
      </c>
      <c r="E167">
        <f t="shared" si="19"/>
        <v>0</v>
      </c>
      <c r="F167">
        <f t="shared" si="20"/>
        <v>38486.558965858327</v>
      </c>
      <c r="G167">
        <f t="shared" si="21"/>
        <v>0</v>
      </c>
      <c r="H167">
        <f t="shared" si="22"/>
        <v>18120.754846424923</v>
      </c>
      <c r="I167">
        <f t="shared" si="23"/>
        <v>18120.754846424923</v>
      </c>
      <c r="J167" s="41">
        <f t="shared" si="24"/>
        <v>1603.6066235774304</v>
      </c>
      <c r="K167">
        <f t="shared" si="25"/>
        <v>6.8361664150872778</v>
      </c>
      <c r="L167">
        <f t="shared" si="26"/>
        <v>38.476122477836441</v>
      </c>
      <c r="M167" s="41">
        <f t="shared" si="27"/>
        <v>66.992306827300538</v>
      </c>
      <c r="N167" s="5">
        <f t="shared" si="28"/>
        <v>0</v>
      </c>
      <c r="O167" s="4">
        <f>SUM($N$54:N167)*0.1+$O$30</f>
        <v>-9.9999999999999995E-8</v>
      </c>
      <c r="P167" s="4">
        <f>-SUM(O167:$O$234)</f>
        <v>6.7999999999999942E-6</v>
      </c>
      <c r="Q167" s="5">
        <f t="shared" si="29"/>
        <v>-1.1993274412433822E-6</v>
      </c>
      <c r="R167" s="4">
        <f>SUM($Q$54:Q167)*0.1+$O$8</f>
        <v>1.2716383358491273E-4</v>
      </c>
      <c r="S167" s="4">
        <f>-SUM(R167:$R$234)</f>
        <v>-8.3183254307504072E-3</v>
      </c>
      <c r="T167">
        <f t="shared" si="30"/>
        <v>1.2716387290426232E-4</v>
      </c>
      <c r="U167">
        <f t="shared" si="31"/>
        <v>8.3183282101555091E-3</v>
      </c>
      <c r="X167" s="1"/>
    </row>
    <row r="168" spans="1:24" x14ac:dyDescent="0.25">
      <c r="A168" s="7"/>
      <c r="B168">
        <f t="shared" si="32"/>
        <v>11.399999999999975</v>
      </c>
      <c r="C168">
        <f t="shared" si="17"/>
        <v>0</v>
      </c>
      <c r="D168">
        <f t="shared" si="18"/>
        <v>-1603.6066235774304</v>
      </c>
      <c r="E168">
        <f t="shared" si="19"/>
        <v>0</v>
      </c>
      <c r="F168">
        <f t="shared" si="20"/>
        <v>38486.558965858327</v>
      </c>
      <c r="G168">
        <f t="shared" si="21"/>
        <v>0</v>
      </c>
      <c r="H168">
        <f t="shared" si="22"/>
        <v>18281.115508782666</v>
      </c>
      <c r="I168">
        <f t="shared" si="23"/>
        <v>18281.115508782666</v>
      </c>
      <c r="J168" s="41">
        <f t="shared" si="24"/>
        <v>1603.6066235774304</v>
      </c>
      <c r="K168">
        <f t="shared" si="25"/>
        <v>6.8966634630084043</v>
      </c>
      <c r="L168">
        <f t="shared" si="26"/>
        <v>38.476122477836441</v>
      </c>
      <c r="M168" s="41">
        <f t="shared" si="27"/>
        <v>66.998507220015043</v>
      </c>
      <c r="N168" s="5">
        <f t="shared" si="28"/>
        <v>0</v>
      </c>
      <c r="O168" s="4">
        <f>SUM($N$54:N168)*0.1+$O$30</f>
        <v>-9.9999999999999995E-8</v>
      </c>
      <c r="P168" s="4">
        <f>-SUM(O168:$O$234)</f>
        <v>6.6999999999999943E-6</v>
      </c>
      <c r="Q168" s="5">
        <f t="shared" si="29"/>
        <v>-1.2099409584225271E-6</v>
      </c>
      <c r="R168" s="4">
        <f>SUM($Q$54:Q168)*0.1+$O$8</f>
        <v>1.2704283948907047E-4</v>
      </c>
      <c r="S168" s="4">
        <f>-SUM(R168:$R$234)</f>
        <v>-8.1911615971654948E-3</v>
      </c>
      <c r="T168">
        <f t="shared" si="30"/>
        <v>1.2704287884586732E-4</v>
      </c>
      <c r="U168">
        <f t="shared" si="31"/>
        <v>8.1911643373136379E-3</v>
      </c>
      <c r="X168" s="1"/>
    </row>
    <row r="169" spans="1:24" x14ac:dyDescent="0.25">
      <c r="A169" s="7"/>
      <c r="B169">
        <f t="shared" si="32"/>
        <v>11.499999999999975</v>
      </c>
      <c r="C169">
        <f t="shared" si="17"/>
        <v>0</v>
      </c>
      <c r="D169">
        <f t="shared" si="18"/>
        <v>-1603.6066235774304</v>
      </c>
      <c r="E169">
        <f t="shared" si="19"/>
        <v>0</v>
      </c>
      <c r="F169">
        <f t="shared" si="20"/>
        <v>38486.558965858327</v>
      </c>
      <c r="G169">
        <f t="shared" si="21"/>
        <v>0</v>
      </c>
      <c r="H169">
        <f t="shared" si="22"/>
        <v>18441.47617114041</v>
      </c>
      <c r="I169">
        <f t="shared" si="23"/>
        <v>18441.47617114041</v>
      </c>
      <c r="J169" s="41">
        <f t="shared" si="24"/>
        <v>1603.6066235774304</v>
      </c>
      <c r="K169">
        <f t="shared" si="25"/>
        <v>6.9571605109295307</v>
      </c>
      <c r="L169">
        <f t="shared" si="26"/>
        <v>38.476122477836441</v>
      </c>
      <c r="M169" s="41">
        <f t="shared" si="27"/>
        <v>67.004761660371926</v>
      </c>
      <c r="N169" s="5">
        <f t="shared" si="28"/>
        <v>0</v>
      </c>
      <c r="O169" s="4">
        <f>SUM($N$54:N169)*0.1+$O$30</f>
        <v>-9.9999999999999995E-8</v>
      </c>
      <c r="P169" s="4">
        <f>-SUM(O169:$O$234)</f>
        <v>6.5999999999999944E-6</v>
      </c>
      <c r="Q169" s="5">
        <f t="shared" si="29"/>
        <v>-1.2205544756016722E-6</v>
      </c>
      <c r="R169" s="4">
        <f>SUM($Q$54:Q169)*0.1+$O$8</f>
        <v>1.269207840415103E-4</v>
      </c>
      <c r="S169" s="4">
        <f>-SUM(R169:$R$234)</f>
        <v>-8.0641187576764254E-3</v>
      </c>
      <c r="T169">
        <f t="shared" si="30"/>
        <v>1.2692082343615526E-4</v>
      </c>
      <c r="U169">
        <f t="shared" si="31"/>
        <v>8.0641214585290555E-3</v>
      </c>
      <c r="X169" s="1"/>
    </row>
    <row r="170" spans="1:24" x14ac:dyDescent="0.25">
      <c r="A170" s="7"/>
      <c r="B170">
        <f t="shared" si="32"/>
        <v>11.599999999999975</v>
      </c>
      <c r="C170">
        <f t="shared" si="17"/>
        <v>0</v>
      </c>
      <c r="D170">
        <f t="shared" si="18"/>
        <v>-1603.6066235774304</v>
      </c>
      <c r="E170">
        <f t="shared" si="19"/>
        <v>0</v>
      </c>
      <c r="F170">
        <f t="shared" si="20"/>
        <v>38486.558965858327</v>
      </c>
      <c r="G170">
        <f t="shared" si="21"/>
        <v>0</v>
      </c>
      <c r="H170">
        <f t="shared" si="22"/>
        <v>18601.836833498153</v>
      </c>
      <c r="I170">
        <f t="shared" si="23"/>
        <v>18601.836833498153</v>
      </c>
      <c r="J170" s="41">
        <f t="shared" si="24"/>
        <v>1603.6066235774304</v>
      </c>
      <c r="K170">
        <f t="shared" si="25"/>
        <v>7.017657558850658</v>
      </c>
      <c r="L170">
        <f t="shared" si="26"/>
        <v>38.476122477836441</v>
      </c>
      <c r="M170" s="41">
        <f t="shared" si="27"/>
        <v>67.011070133237723</v>
      </c>
      <c r="N170" s="5">
        <f t="shared" si="28"/>
        <v>0</v>
      </c>
      <c r="O170" s="4">
        <f>SUM($N$54:N170)*0.1+$O$30</f>
        <v>-9.9999999999999995E-8</v>
      </c>
      <c r="P170" s="4">
        <f>-SUM(O170:$O$234)</f>
        <v>6.4999999999999945E-6</v>
      </c>
      <c r="Q170" s="5">
        <f t="shared" si="29"/>
        <v>-1.2311679927808173E-6</v>
      </c>
      <c r="R170" s="4">
        <f>SUM($Q$54:Q170)*0.1+$O$8</f>
        <v>1.2679766724223222E-4</v>
      </c>
      <c r="S170" s="4">
        <f>-SUM(R170:$R$234)</f>
        <v>-7.9371979736349157E-3</v>
      </c>
      <c r="T170">
        <f t="shared" si="30"/>
        <v>1.2679770667512822E-4</v>
      </c>
      <c r="U170">
        <f t="shared" si="31"/>
        <v>7.937200635153064E-3</v>
      </c>
      <c r="X170" s="1"/>
    </row>
    <row r="171" spans="1:24" x14ac:dyDescent="0.25">
      <c r="A171" s="7"/>
      <c r="B171">
        <f t="shared" si="32"/>
        <v>11.699999999999974</v>
      </c>
      <c r="C171">
        <f t="shared" si="17"/>
        <v>0</v>
      </c>
      <c r="D171">
        <f t="shared" si="18"/>
        <v>-1603.6066235774304</v>
      </c>
      <c r="E171">
        <f t="shared" si="19"/>
        <v>0</v>
      </c>
      <c r="F171">
        <f t="shared" si="20"/>
        <v>38486.558965858327</v>
      </c>
      <c r="G171">
        <f t="shared" si="21"/>
        <v>0</v>
      </c>
      <c r="H171">
        <f t="shared" si="22"/>
        <v>18762.197495855893</v>
      </c>
      <c r="I171">
        <f t="shared" si="23"/>
        <v>18762.197495855893</v>
      </c>
      <c r="J171" s="41">
        <f t="shared" si="24"/>
        <v>1603.6066235774304</v>
      </c>
      <c r="K171">
        <f t="shared" si="25"/>
        <v>7.0781546067717827</v>
      </c>
      <c r="L171">
        <f t="shared" si="26"/>
        <v>38.476122477836441</v>
      </c>
      <c r="M171" s="41">
        <f t="shared" si="27"/>
        <v>67.017432623353869</v>
      </c>
      <c r="N171" s="5">
        <f t="shared" si="28"/>
        <v>0</v>
      </c>
      <c r="O171" s="4">
        <f>SUM($N$54:N171)*0.1+$O$30</f>
        <v>-9.9999999999999995E-8</v>
      </c>
      <c r="P171" s="4">
        <f>-SUM(O171:$O$234)</f>
        <v>6.3999999999999946E-6</v>
      </c>
      <c r="Q171" s="5">
        <f t="shared" si="29"/>
        <v>-1.241781509959962E-6</v>
      </c>
      <c r="R171" s="4">
        <f>SUM($Q$54:Q171)*0.1+$O$8</f>
        <v>1.2667348909123623E-4</v>
      </c>
      <c r="S171" s="4">
        <f>-SUM(R171:$R$234)</f>
        <v>-7.8104003063926841E-3</v>
      </c>
      <c r="T171">
        <f t="shared" si="30"/>
        <v>1.2667352856278832E-4</v>
      </c>
      <c r="U171">
        <f t="shared" si="31"/>
        <v>7.8104029285369731E-3</v>
      </c>
      <c r="X171" s="1"/>
    </row>
    <row r="172" spans="1:24" x14ac:dyDescent="0.25">
      <c r="A172" s="7"/>
      <c r="B172">
        <f t="shared" si="32"/>
        <v>11.799999999999974</v>
      </c>
      <c r="C172">
        <f t="shared" si="17"/>
        <v>0</v>
      </c>
      <c r="D172">
        <f t="shared" si="18"/>
        <v>-1603.6066235774304</v>
      </c>
      <c r="E172">
        <f t="shared" si="19"/>
        <v>0</v>
      </c>
      <c r="F172">
        <f t="shared" si="20"/>
        <v>38486.558965858327</v>
      </c>
      <c r="G172">
        <f t="shared" si="21"/>
        <v>0</v>
      </c>
      <c r="H172">
        <f t="shared" si="22"/>
        <v>18922.558158213636</v>
      </c>
      <c r="I172">
        <f t="shared" si="23"/>
        <v>18922.558158213636</v>
      </c>
      <c r="J172" s="41">
        <f t="shared" si="24"/>
        <v>1603.6066235774304</v>
      </c>
      <c r="K172">
        <f t="shared" si="25"/>
        <v>7.13865165469291</v>
      </c>
      <c r="L172">
        <f t="shared" si="26"/>
        <v>38.476122477836441</v>
      </c>
      <c r="M172" s="41">
        <f t="shared" si="27"/>
        <v>67.023849115337001</v>
      </c>
      <c r="N172" s="5">
        <f t="shared" si="28"/>
        <v>0</v>
      </c>
      <c r="O172" s="4">
        <f>SUM($N$54:N172)*0.1+$O$30</f>
        <v>-9.9999999999999995E-8</v>
      </c>
      <c r="P172" s="4">
        <f>-SUM(O172:$O$234)</f>
        <v>6.2999999999999947E-6</v>
      </c>
      <c r="Q172" s="5">
        <f t="shared" si="29"/>
        <v>-1.2523950271391071E-6</v>
      </c>
      <c r="R172" s="4">
        <f>SUM($Q$54:Q172)*0.1+$O$8</f>
        <v>1.265482495885223E-4</v>
      </c>
      <c r="S172" s="4">
        <f>-SUM(R172:$R$234)</f>
        <v>-7.683726817301448E-3</v>
      </c>
      <c r="T172">
        <f t="shared" si="30"/>
        <v>1.265482890991377E-4</v>
      </c>
      <c r="U172">
        <f t="shared" si="31"/>
        <v>7.6837294000320858E-3</v>
      </c>
      <c r="X172" s="1"/>
    </row>
    <row r="173" spans="1:24" x14ac:dyDescent="0.25">
      <c r="A173" s="7"/>
      <c r="B173">
        <f t="shared" si="32"/>
        <v>11.899999999999974</v>
      </c>
      <c r="C173">
        <f t="shared" si="17"/>
        <v>0</v>
      </c>
      <c r="D173">
        <f t="shared" si="18"/>
        <v>-1603.6066235774304</v>
      </c>
      <c r="E173">
        <f t="shared" si="19"/>
        <v>0</v>
      </c>
      <c r="F173">
        <f t="shared" si="20"/>
        <v>38486.558965858327</v>
      </c>
      <c r="G173">
        <f t="shared" si="21"/>
        <v>0</v>
      </c>
      <c r="H173">
        <f t="shared" si="22"/>
        <v>19082.91882057138</v>
      </c>
      <c r="I173">
        <f t="shared" si="23"/>
        <v>19082.91882057138</v>
      </c>
      <c r="J173" s="41">
        <f t="shared" si="24"/>
        <v>1603.6066235774304</v>
      </c>
      <c r="K173">
        <f t="shared" si="25"/>
        <v>7.1991487026140364</v>
      </c>
      <c r="L173">
        <f t="shared" si="26"/>
        <v>38.476122477836441</v>
      </c>
      <c r="M173" s="41">
        <f t="shared" si="27"/>
        <v>67.03031959367911</v>
      </c>
      <c r="N173" s="5">
        <f t="shared" si="28"/>
        <v>0</v>
      </c>
      <c r="O173" s="4">
        <f>SUM($N$54:N173)*0.1+$O$30</f>
        <v>-9.9999999999999995E-8</v>
      </c>
      <c r="P173" s="4">
        <f>-SUM(O173:$O$234)</f>
        <v>6.1999999999999948E-6</v>
      </c>
      <c r="Q173" s="5">
        <f t="shared" si="29"/>
        <v>-1.2630085443182522E-6</v>
      </c>
      <c r="R173" s="4">
        <f>SUM($Q$54:Q173)*0.1+$O$8</f>
        <v>1.2642194873409049E-4</v>
      </c>
      <c r="S173" s="4">
        <f>-SUM(R173:$R$234)</f>
        <v>-7.5571785677129265E-3</v>
      </c>
      <c r="T173">
        <f t="shared" si="30"/>
        <v>1.2642198828417866E-4</v>
      </c>
      <c r="U173">
        <f t="shared" si="31"/>
        <v>7.5571811109897058E-3</v>
      </c>
      <c r="X173" s="1"/>
    </row>
    <row r="174" spans="1:24" x14ac:dyDescent="0.25">
      <c r="A174" s="7"/>
      <c r="B174">
        <f t="shared" si="32"/>
        <v>11.999999999999973</v>
      </c>
      <c r="C174">
        <f t="shared" si="17"/>
        <v>0</v>
      </c>
      <c r="D174">
        <f t="shared" si="18"/>
        <v>-1603.6066235774304</v>
      </c>
      <c r="E174">
        <f t="shared" si="19"/>
        <v>0</v>
      </c>
      <c r="F174">
        <f t="shared" si="20"/>
        <v>38486.558965858327</v>
      </c>
      <c r="G174">
        <f t="shared" si="21"/>
        <v>0</v>
      </c>
      <c r="H174">
        <f t="shared" si="22"/>
        <v>19243.279482929123</v>
      </c>
      <c r="I174">
        <f t="shared" si="23"/>
        <v>19243.279482929123</v>
      </c>
      <c r="J174" s="41">
        <f t="shared" si="24"/>
        <v>1603.6066235774304</v>
      </c>
      <c r="K174">
        <f t="shared" si="25"/>
        <v>7.2596457505351628</v>
      </c>
      <c r="L174">
        <f t="shared" si="26"/>
        <v>38.476122477836441</v>
      </c>
      <c r="M174" s="41">
        <f t="shared" si="27"/>
        <v>67.036844042747674</v>
      </c>
      <c r="N174" s="5">
        <f t="shared" si="28"/>
        <v>0</v>
      </c>
      <c r="O174" s="4">
        <f>SUM($N$54:N174)*0.1+$O$30</f>
        <v>-9.9999999999999995E-8</v>
      </c>
      <c r="P174" s="4">
        <f>-SUM(O174:$O$234)</f>
        <v>6.099999999999995E-6</v>
      </c>
      <c r="Q174" s="5">
        <f t="shared" si="29"/>
        <v>-1.2736220614973971E-6</v>
      </c>
      <c r="R174" s="4">
        <f>SUM($Q$54:Q174)*0.1+$O$8</f>
        <v>1.2629458652794074E-4</v>
      </c>
      <c r="S174" s="4">
        <f>-SUM(R174:$R$234)</f>
        <v>-7.4307566189788362E-3</v>
      </c>
      <c r="T174">
        <f t="shared" si="30"/>
        <v>1.2629462611791332E-4</v>
      </c>
      <c r="U174">
        <f t="shared" si="31"/>
        <v>7.4307591227611314E-3</v>
      </c>
      <c r="X174" s="1"/>
    </row>
    <row r="175" spans="1:24" x14ac:dyDescent="0.25">
      <c r="A175" s="7"/>
      <c r="B175">
        <f t="shared" si="32"/>
        <v>12.099999999999973</v>
      </c>
      <c r="C175">
        <f t="shared" si="17"/>
        <v>0</v>
      </c>
      <c r="D175">
        <f t="shared" si="18"/>
        <v>-1603.6066235774304</v>
      </c>
      <c r="E175">
        <f t="shared" si="19"/>
        <v>0</v>
      </c>
      <c r="F175">
        <f t="shared" si="20"/>
        <v>38486.558965858327</v>
      </c>
      <c r="G175">
        <f t="shared" si="21"/>
        <v>0</v>
      </c>
      <c r="H175">
        <f t="shared" si="22"/>
        <v>19403.640145286863</v>
      </c>
      <c r="I175">
        <f t="shared" si="23"/>
        <v>19403.640145286863</v>
      </c>
      <c r="J175" s="41">
        <f t="shared" si="24"/>
        <v>1603.6066235774304</v>
      </c>
      <c r="K175">
        <f t="shared" si="25"/>
        <v>7.3201427984562883</v>
      </c>
      <c r="L175">
        <f t="shared" si="26"/>
        <v>38.476122477836441</v>
      </c>
      <c r="M175" s="41">
        <f t="shared" si="27"/>
        <v>67.043422446785954</v>
      </c>
      <c r="N175" s="5">
        <f t="shared" si="28"/>
        <v>0</v>
      </c>
      <c r="O175" s="4">
        <f>SUM($N$54:N175)*0.1+$O$30</f>
        <v>-9.9999999999999995E-8</v>
      </c>
      <c r="P175" s="4">
        <f>-SUM(O175:$O$234)</f>
        <v>5.9999999999999951E-6</v>
      </c>
      <c r="Q175" s="5">
        <f t="shared" si="29"/>
        <v>-1.284235578676542E-6</v>
      </c>
      <c r="R175" s="4">
        <f>SUM($Q$54:Q175)*0.1+$O$8</f>
        <v>1.261661629700731E-4</v>
      </c>
      <c r="S175" s="4">
        <f>-SUM(R175:$R$234)</f>
        <v>-7.3044620324508956E-3</v>
      </c>
      <c r="T175">
        <f t="shared" si="30"/>
        <v>1.2616620260034398E-4</v>
      </c>
      <c r="U175">
        <f t="shared" si="31"/>
        <v>7.304464496697664E-3</v>
      </c>
      <c r="X175" s="1"/>
    </row>
    <row r="176" spans="1:24" x14ac:dyDescent="0.25">
      <c r="A176" s="7"/>
      <c r="B176">
        <f t="shared" si="32"/>
        <v>12.199999999999973</v>
      </c>
      <c r="C176">
        <f t="shared" si="17"/>
        <v>0</v>
      </c>
      <c r="D176">
        <f t="shared" si="18"/>
        <v>-1603.6066235774304</v>
      </c>
      <c r="E176">
        <f t="shared" si="19"/>
        <v>0</v>
      </c>
      <c r="F176">
        <f t="shared" si="20"/>
        <v>38486.558965858327</v>
      </c>
      <c r="G176">
        <f t="shared" si="21"/>
        <v>0</v>
      </c>
      <c r="H176">
        <f t="shared" si="22"/>
        <v>19564.000807644607</v>
      </c>
      <c r="I176">
        <f t="shared" si="23"/>
        <v>19564.000807644607</v>
      </c>
      <c r="J176" s="41">
        <f t="shared" si="24"/>
        <v>1603.6066235774304</v>
      </c>
      <c r="K176">
        <f t="shared" si="25"/>
        <v>7.3806398463774148</v>
      </c>
      <c r="L176">
        <f t="shared" si="26"/>
        <v>38.476122477836441</v>
      </c>
      <c r="M176" s="41">
        <f t="shared" si="27"/>
        <v>67.050054789913077</v>
      </c>
      <c r="N176" s="5">
        <f t="shared" si="28"/>
        <v>0</v>
      </c>
      <c r="O176" s="4">
        <f>SUM($N$54:N176)*0.1+$O$30</f>
        <v>-9.9999999999999995E-8</v>
      </c>
      <c r="P176" s="4">
        <f>-SUM(O176:$O$234)</f>
        <v>5.8999999999999952E-6</v>
      </c>
      <c r="Q176" s="5">
        <f t="shared" si="29"/>
        <v>-1.2948490958556868E-6</v>
      </c>
      <c r="R176" s="4">
        <f>SUM($Q$54:Q176)*0.1+$O$8</f>
        <v>1.2603667806048753E-4</v>
      </c>
      <c r="S176" s="4">
        <f>-SUM(R176:$R$234)</f>
        <v>-7.1782958694808219E-3</v>
      </c>
      <c r="T176">
        <f t="shared" si="30"/>
        <v>1.2603671773147291E-4</v>
      </c>
      <c r="U176">
        <f t="shared" si="31"/>
        <v>7.1782982941506011E-3</v>
      </c>
      <c r="X176" s="1"/>
    </row>
    <row r="177" spans="1:24" x14ac:dyDescent="0.25">
      <c r="A177" s="7"/>
      <c r="B177">
        <f t="shared" si="32"/>
        <v>12.299999999999972</v>
      </c>
      <c r="C177">
        <f t="shared" si="17"/>
        <v>0</v>
      </c>
      <c r="D177">
        <f t="shared" si="18"/>
        <v>-1603.6066235774304</v>
      </c>
      <c r="E177">
        <f t="shared" si="19"/>
        <v>0</v>
      </c>
      <c r="F177">
        <f t="shared" si="20"/>
        <v>38486.558965858327</v>
      </c>
      <c r="G177">
        <f t="shared" si="21"/>
        <v>0</v>
      </c>
      <c r="H177">
        <f t="shared" si="22"/>
        <v>19724.36147000235</v>
      </c>
      <c r="I177">
        <f t="shared" si="23"/>
        <v>19724.36147000235</v>
      </c>
      <c r="J177" s="41">
        <f t="shared" si="24"/>
        <v>1603.6066235774304</v>
      </c>
      <c r="K177">
        <f t="shared" si="25"/>
        <v>7.4411368942985412</v>
      </c>
      <c r="L177">
        <f t="shared" si="26"/>
        <v>38.476122477836441</v>
      </c>
      <c r="M177" s="41">
        <f t="shared" si="27"/>
        <v>67.056741056124267</v>
      </c>
      <c r="N177" s="5">
        <f t="shared" si="28"/>
        <v>0</v>
      </c>
      <c r="O177" s="4">
        <f>SUM($N$54:N177)*0.1+$O$30</f>
        <v>-9.9999999999999995E-8</v>
      </c>
      <c r="P177" s="4">
        <f>-SUM(O177:$O$234)</f>
        <v>5.7999999999999953E-6</v>
      </c>
      <c r="Q177" s="5">
        <f t="shared" si="29"/>
        <v>-1.3054626130348319E-6</v>
      </c>
      <c r="R177" s="4">
        <f>SUM($Q$54:Q177)*0.1+$O$8</f>
        <v>1.2590613179918404E-4</v>
      </c>
      <c r="S177" s="4">
        <f>-SUM(R177:$R$234)</f>
        <v>-7.0522591914203344E-3</v>
      </c>
      <c r="T177">
        <f t="shared" si="30"/>
        <v>1.2590617151130243E-4</v>
      </c>
      <c r="U177">
        <f t="shared" si="31"/>
        <v>7.0522615764712377E-3</v>
      </c>
      <c r="X177" s="1"/>
    </row>
    <row r="178" spans="1:24" x14ac:dyDescent="0.25">
      <c r="A178" s="7"/>
      <c r="B178">
        <f t="shared" si="32"/>
        <v>12.399999999999972</v>
      </c>
      <c r="C178">
        <f t="shared" si="17"/>
        <v>0</v>
      </c>
      <c r="D178">
        <f t="shared" si="18"/>
        <v>-1603.6066235774304</v>
      </c>
      <c r="E178">
        <f t="shared" si="19"/>
        <v>0</v>
      </c>
      <c r="F178">
        <f t="shared" si="20"/>
        <v>38486.558965858327</v>
      </c>
      <c r="G178">
        <f t="shared" si="21"/>
        <v>0</v>
      </c>
      <c r="H178">
        <f t="shared" si="22"/>
        <v>19884.72213236009</v>
      </c>
      <c r="I178">
        <f t="shared" si="23"/>
        <v>19884.72213236009</v>
      </c>
      <c r="J178" s="41">
        <f t="shared" si="24"/>
        <v>1603.6066235774304</v>
      </c>
      <c r="K178">
        <f t="shared" si="25"/>
        <v>7.5016339422196667</v>
      </c>
      <c r="L178">
        <f t="shared" si="26"/>
        <v>38.476122477836441</v>
      </c>
      <c r="M178" s="41">
        <f t="shared" si="27"/>
        <v>67.063481229291057</v>
      </c>
      <c r="N178" s="5">
        <f t="shared" si="28"/>
        <v>0</v>
      </c>
      <c r="O178" s="4">
        <f>SUM($N$54:N178)*0.1+$O$30</f>
        <v>-9.9999999999999995E-8</v>
      </c>
      <c r="P178" s="4">
        <f>-SUM(O178:$O$234)</f>
        <v>5.6999999999999954E-6</v>
      </c>
      <c r="Q178" s="5">
        <f t="shared" si="29"/>
        <v>-1.3160761302139768E-6</v>
      </c>
      <c r="R178" s="4">
        <f>SUM($Q$54:Q178)*0.1+$O$8</f>
        <v>1.2577452418616265E-4</v>
      </c>
      <c r="S178" s="4">
        <f>-SUM(R178:$R$234)</f>
        <v>-6.9263530596211497E-3</v>
      </c>
      <c r="T178">
        <f t="shared" si="30"/>
        <v>1.2577456393983487E-4</v>
      </c>
      <c r="U178">
        <f t="shared" si="31"/>
        <v>6.9263554050108681E-3</v>
      </c>
      <c r="X178" s="1"/>
    </row>
    <row r="179" spans="1:24" x14ac:dyDescent="0.25">
      <c r="A179" s="7"/>
      <c r="B179">
        <f t="shared" si="32"/>
        <v>12.499999999999972</v>
      </c>
      <c r="C179">
        <f t="shared" si="17"/>
        <v>0</v>
      </c>
      <c r="D179">
        <f t="shared" si="18"/>
        <v>-1603.6066235774304</v>
      </c>
      <c r="E179">
        <f t="shared" si="19"/>
        <v>0</v>
      </c>
      <c r="F179">
        <f t="shared" si="20"/>
        <v>38486.558965858327</v>
      </c>
      <c r="G179">
        <f t="shared" si="21"/>
        <v>0</v>
      </c>
      <c r="H179">
        <f t="shared" si="22"/>
        <v>20045.082794717833</v>
      </c>
      <c r="I179">
        <f t="shared" si="23"/>
        <v>20045.082794717833</v>
      </c>
      <c r="J179" s="41">
        <f t="shared" si="24"/>
        <v>1603.6066235774304</v>
      </c>
      <c r="K179">
        <f t="shared" si="25"/>
        <v>7.5621309901407932</v>
      </c>
      <c r="L179">
        <f t="shared" si="26"/>
        <v>38.476122477836441</v>
      </c>
      <c r="M179" s="41">
        <f t="shared" si="27"/>
        <v>67.070275293161416</v>
      </c>
      <c r="N179" s="5">
        <f t="shared" si="28"/>
        <v>0</v>
      </c>
      <c r="O179" s="4">
        <f>SUM($N$54:N179)*0.1+$O$30</f>
        <v>-9.9999999999999995E-8</v>
      </c>
      <c r="P179" s="4">
        <f>-SUM(O179:$O$234)</f>
        <v>5.5999999999999955E-6</v>
      </c>
      <c r="Q179" s="5">
        <f t="shared" si="29"/>
        <v>-1.3266896473931217E-6</v>
      </c>
      <c r="R179" s="4">
        <f>SUM($Q$54:Q179)*0.1+$O$8</f>
        <v>1.2564185522142334E-4</v>
      </c>
      <c r="S179" s="4">
        <f>-SUM(R179:$R$234)</f>
        <v>-6.8005785354349878E-3</v>
      </c>
      <c r="T179">
        <f t="shared" si="30"/>
        <v>1.2564189501707265E-4</v>
      </c>
      <c r="U179">
        <f t="shared" si="31"/>
        <v>6.8005808411207846E-3</v>
      </c>
      <c r="X179" s="1"/>
    </row>
    <row r="180" spans="1:24" x14ac:dyDescent="0.25">
      <c r="A180" s="7"/>
      <c r="B180">
        <f t="shared" si="32"/>
        <v>12.599999999999971</v>
      </c>
      <c r="C180">
        <f t="shared" si="17"/>
        <v>0</v>
      </c>
      <c r="D180">
        <f t="shared" si="18"/>
        <v>-1603.6066235774304</v>
      </c>
      <c r="E180">
        <f t="shared" si="19"/>
        <v>0</v>
      </c>
      <c r="F180">
        <f t="shared" si="20"/>
        <v>38486.558965858327</v>
      </c>
      <c r="G180">
        <f t="shared" si="21"/>
        <v>0</v>
      </c>
      <c r="H180">
        <f t="shared" si="22"/>
        <v>20205.443457075577</v>
      </c>
      <c r="I180">
        <f t="shared" si="23"/>
        <v>20205.443457075577</v>
      </c>
      <c r="J180" s="41">
        <f t="shared" si="24"/>
        <v>1603.6066235774304</v>
      </c>
      <c r="K180">
        <f t="shared" si="25"/>
        <v>7.6226280380619196</v>
      </c>
      <c r="L180">
        <f t="shared" si="26"/>
        <v>38.476122477836441</v>
      </c>
      <c r="M180" s="41">
        <f t="shared" si="27"/>
        <v>67.077123231360034</v>
      </c>
      <c r="N180" s="5">
        <f t="shared" si="28"/>
        <v>0</v>
      </c>
      <c r="O180" s="4">
        <f>SUM($N$54:N180)*0.1+$O$30</f>
        <v>-9.9999999999999995E-8</v>
      </c>
      <c r="P180" s="4">
        <f>-SUM(O180:$O$234)</f>
        <v>5.4999999999999956E-6</v>
      </c>
      <c r="Q180" s="5">
        <f t="shared" si="29"/>
        <v>-1.3373031645722668E-6</v>
      </c>
      <c r="R180" s="4">
        <f>SUM($Q$54:Q180)*0.1+$O$8</f>
        <v>1.255081249049661E-4</v>
      </c>
      <c r="S180" s="4">
        <f>-SUM(R180:$R$234)</f>
        <v>-6.6749366802135645E-3</v>
      </c>
      <c r="T180">
        <f t="shared" si="30"/>
        <v>1.2550816474301809E-4</v>
      </c>
      <c r="U180">
        <f t="shared" si="31"/>
        <v>6.6749389461522781E-3</v>
      </c>
      <c r="X180" s="1"/>
    </row>
    <row r="181" spans="1:24" x14ac:dyDescent="0.25">
      <c r="A181" s="7"/>
      <c r="B181">
        <f t="shared" si="32"/>
        <v>12.699999999999971</v>
      </c>
      <c r="C181">
        <f t="shared" si="17"/>
        <v>0</v>
      </c>
      <c r="D181">
        <f t="shared" si="18"/>
        <v>-1603.6066235774304</v>
      </c>
      <c r="E181">
        <f t="shared" si="19"/>
        <v>0</v>
      </c>
      <c r="F181">
        <f t="shared" si="20"/>
        <v>38486.558965858327</v>
      </c>
      <c r="G181">
        <f t="shared" si="21"/>
        <v>0</v>
      </c>
      <c r="H181">
        <f t="shared" si="22"/>
        <v>20365.80411943332</v>
      </c>
      <c r="I181">
        <f t="shared" si="23"/>
        <v>20365.80411943332</v>
      </c>
      <c r="J181" s="41">
        <f t="shared" si="24"/>
        <v>1603.6066235774304</v>
      </c>
      <c r="K181">
        <f t="shared" si="25"/>
        <v>7.6831250859830469</v>
      </c>
      <c r="L181">
        <f t="shared" si="26"/>
        <v>38.476122477836441</v>
      </c>
      <c r="M181" s="41">
        <f t="shared" si="27"/>
        <v>67.084025027388407</v>
      </c>
      <c r="N181" s="5">
        <f t="shared" si="28"/>
        <v>0</v>
      </c>
      <c r="O181" s="4">
        <f>SUM($N$54:N181)*0.1+$O$30</f>
        <v>-9.9999999999999995E-8</v>
      </c>
      <c r="P181" s="4">
        <f>-SUM(O181:$O$234)</f>
        <v>5.3999999999999957E-6</v>
      </c>
      <c r="Q181" s="5">
        <f t="shared" si="29"/>
        <v>-1.3479166817514117E-6</v>
      </c>
      <c r="R181" s="4">
        <f>SUM($Q$54:Q181)*0.1+$O$8</f>
        <v>1.2537333323679097E-4</v>
      </c>
      <c r="S181" s="4">
        <f>-SUM(R181:$R$234)</f>
        <v>-6.549428555308599E-3</v>
      </c>
      <c r="T181">
        <f t="shared" si="30"/>
        <v>1.2537337311767374E-4</v>
      </c>
      <c r="U181">
        <f t="shared" si="31"/>
        <v>6.5494307814566366E-3</v>
      </c>
      <c r="X181" s="1"/>
    </row>
    <row r="182" spans="1:24" x14ac:dyDescent="0.25">
      <c r="A182" s="7"/>
      <c r="B182">
        <f t="shared" si="32"/>
        <v>12.799999999999971</v>
      </c>
      <c r="C182">
        <f t="shared" si="17"/>
        <v>0</v>
      </c>
      <c r="D182">
        <f t="shared" si="18"/>
        <v>-1603.6066235774304</v>
      </c>
      <c r="E182">
        <f t="shared" si="19"/>
        <v>0</v>
      </c>
      <c r="F182">
        <f t="shared" si="20"/>
        <v>38486.558965858327</v>
      </c>
      <c r="G182">
        <f t="shared" si="21"/>
        <v>0</v>
      </c>
      <c r="H182">
        <f t="shared" si="22"/>
        <v>20526.16478179106</v>
      </c>
      <c r="I182">
        <f t="shared" si="23"/>
        <v>20526.16478179106</v>
      </c>
      <c r="J182" s="41">
        <f t="shared" si="24"/>
        <v>1603.6066235774304</v>
      </c>
      <c r="K182">
        <f t="shared" si="25"/>
        <v>7.7436221339041715</v>
      </c>
      <c r="L182">
        <f t="shared" si="26"/>
        <v>38.476122477836441</v>
      </c>
      <c r="M182" s="41">
        <f t="shared" si="27"/>
        <v>67.090980664625121</v>
      </c>
      <c r="N182" s="5">
        <f t="shared" si="28"/>
        <v>0</v>
      </c>
      <c r="O182" s="4">
        <f>SUM($N$54:N182)*0.1+$O$30</f>
        <v>-9.9999999999999995E-8</v>
      </c>
      <c r="P182" s="4">
        <f>-SUM(O182:$O$234)</f>
        <v>5.2999999999999958E-6</v>
      </c>
      <c r="Q182" s="5">
        <f t="shared" si="29"/>
        <v>-1.3585301989305566E-6</v>
      </c>
      <c r="R182" s="4">
        <f>SUM($Q$54:Q182)*0.1+$O$8</f>
        <v>1.252374802168979E-4</v>
      </c>
      <c r="S182" s="4">
        <f>-SUM(R182:$R$234)</f>
        <v>-6.4240552220718086E-3</v>
      </c>
      <c r="T182">
        <f t="shared" si="30"/>
        <v>1.2523752014104197E-4</v>
      </c>
      <c r="U182">
        <f t="shared" si="31"/>
        <v>6.4240574083851455E-3</v>
      </c>
      <c r="X182" s="1"/>
    </row>
    <row r="183" spans="1:24" x14ac:dyDescent="0.25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-1603.6066235774304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38486.558965858327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20686.525444148803</v>
      </c>
      <c r="I183">
        <f t="shared" ref="I183:I246" si="39">SQRT(SUMSQ(H183,G183))</f>
        <v>20686.525444148803</v>
      </c>
      <c r="J183" s="41">
        <f t="shared" ref="J183:J246" si="40">SQRT(SUMSQ(D183:E183))</f>
        <v>1603.6066235774304</v>
      </c>
      <c r="K183">
        <f t="shared" ref="K183:K246" si="41">32*I183/(PI()*$G$13^3)</f>
        <v>7.8041191818252988</v>
      </c>
      <c r="L183">
        <f t="shared" ref="L183:L246" si="42">16*F183/(PI()*$G$13^3)*$G$23</f>
        <v>38.476122477836441</v>
      </c>
      <c r="M183" s="41">
        <f t="shared" ref="M183:M246" si="43">SQRT(K183^2+3*L183^2)</f>
        <v>67.097990126326025</v>
      </c>
      <c r="N183" s="5">
        <f t="shared" ref="N183:N246" si="44">-G183/($G$15*$B$42)</f>
        <v>0</v>
      </c>
      <c r="O183" s="4">
        <f>SUM($N$54:N183)*0.1+$O$30</f>
        <v>-9.9999999999999995E-8</v>
      </c>
      <c r="P183" s="4">
        <f>-SUM(O183:$O$234)</f>
        <v>5.199999999999996E-6</v>
      </c>
      <c r="Q183" s="5">
        <f t="shared" ref="Q183:Q246" si="45">-H183/($B$42*$G$15)</f>
        <v>-1.3691437161097017E-6</v>
      </c>
      <c r="R183" s="4">
        <f>SUM($Q$54:Q183)*0.1+$O$8</f>
        <v>1.2510056584528695E-4</v>
      </c>
      <c r="S183" s="4">
        <f>-SUM(R183:$R$234)</f>
        <v>-6.2988177418549108E-3</v>
      </c>
      <c r="T183">
        <f t="shared" ref="T183:T246" si="46">SQRT(SUMSQ(O183,R183))</f>
        <v>1.2510060581312536E-4</v>
      </c>
      <c r="U183">
        <f t="shared" ref="U183:U246" si="47">SQRT(S183^2+P183^2)</f>
        <v>6.2988198882890914E-3</v>
      </c>
      <c r="X183" s="1"/>
    </row>
    <row r="184" spans="1:24" x14ac:dyDescent="0.25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-1603.6066235774304</v>
      </c>
      <c r="E184">
        <f t="shared" si="35"/>
        <v>0</v>
      </c>
      <c r="F184">
        <f t="shared" si="36"/>
        <v>38486.558965858327</v>
      </c>
      <c r="G184">
        <f t="shared" si="37"/>
        <v>0</v>
      </c>
      <c r="H184">
        <f t="shared" si="38"/>
        <v>20846.886106506547</v>
      </c>
      <c r="I184">
        <f t="shared" si="39"/>
        <v>20846.886106506547</v>
      </c>
      <c r="J184" s="41">
        <f t="shared" si="40"/>
        <v>1603.6066235774304</v>
      </c>
      <c r="K184">
        <f t="shared" si="41"/>
        <v>7.8646162297464253</v>
      </c>
      <c r="L184">
        <f t="shared" si="42"/>
        <v>38.476122477836441</v>
      </c>
      <c r="M184" s="41">
        <f t="shared" si="43"/>
        <v>67.10505339562441</v>
      </c>
      <c r="N184" s="5">
        <f t="shared" si="44"/>
        <v>0</v>
      </c>
      <c r="O184" s="4">
        <f>SUM($N$54:N184)*0.1+$O$30</f>
        <v>-9.9999999999999995E-8</v>
      </c>
      <c r="P184" s="4">
        <f>-SUM(O184:$O$234)</f>
        <v>5.0999999999999961E-6</v>
      </c>
      <c r="Q184" s="5">
        <f t="shared" si="45"/>
        <v>-1.3797572332888466E-6</v>
      </c>
      <c r="R184" s="4">
        <f>SUM($Q$54:Q184)*0.1+$O$8</f>
        <v>1.2496259012195805E-4</v>
      </c>
      <c r="S184" s="4">
        <f>-SUM(R184:$R$234)</f>
        <v>-6.1737171760096231E-3</v>
      </c>
      <c r="T184">
        <f t="shared" si="46"/>
        <v>1.249626301339264E-4</v>
      </c>
      <c r="U184">
        <f t="shared" si="47"/>
        <v>6.1737192825197544E-3</v>
      </c>
      <c r="X184" s="1"/>
    </row>
    <row r="185" spans="1:24" x14ac:dyDescent="0.25">
      <c r="A185" s="7"/>
      <c r="B185">
        <f t="shared" si="48"/>
        <v>13.099999999999969</v>
      </c>
      <c r="C185">
        <f t="shared" si="33"/>
        <v>0</v>
      </c>
      <c r="D185">
        <f t="shared" si="34"/>
        <v>-1603.6066235774304</v>
      </c>
      <c r="E185">
        <f t="shared" si="35"/>
        <v>0</v>
      </c>
      <c r="F185">
        <f t="shared" si="36"/>
        <v>38486.558965858327</v>
      </c>
      <c r="G185">
        <f t="shared" si="37"/>
        <v>0</v>
      </c>
      <c r="H185">
        <f t="shared" si="38"/>
        <v>21007.24676886429</v>
      </c>
      <c r="I185">
        <f t="shared" si="39"/>
        <v>21007.24676886429</v>
      </c>
      <c r="J185" s="41">
        <f t="shared" si="40"/>
        <v>1603.6066235774304</v>
      </c>
      <c r="K185">
        <f t="shared" si="41"/>
        <v>7.9251132776675517</v>
      </c>
      <c r="L185">
        <f t="shared" si="42"/>
        <v>38.476122477836441</v>
      </c>
      <c r="M185" s="41">
        <f t="shared" si="43"/>
        <v>67.112170455531199</v>
      </c>
      <c r="N185" s="5">
        <f t="shared" si="44"/>
        <v>0</v>
      </c>
      <c r="O185" s="4">
        <f>SUM($N$54:N185)*0.1+$O$30</f>
        <v>-9.9999999999999995E-8</v>
      </c>
      <c r="P185" s="4">
        <f>-SUM(O185:$O$234)</f>
        <v>4.9999999999999962E-6</v>
      </c>
      <c r="Q185" s="5">
        <f t="shared" si="45"/>
        <v>-1.3903707504679917E-6</v>
      </c>
      <c r="R185" s="4">
        <f>SUM($Q$54:Q185)*0.1+$O$8</f>
        <v>1.2482355304691125E-4</v>
      </c>
      <c r="S185" s="4">
        <f>-SUM(R185:$R$234)</f>
        <v>-6.0487545858876656E-3</v>
      </c>
      <c r="T185">
        <f t="shared" si="46"/>
        <v>1.2482359310344766E-4</v>
      </c>
      <c r="U185">
        <f t="shared" si="47"/>
        <v>6.0487566524284201E-3</v>
      </c>
      <c r="X185" s="1"/>
    </row>
    <row r="186" spans="1:24" x14ac:dyDescent="0.25">
      <c r="A186" s="7"/>
      <c r="B186">
        <f t="shared" si="48"/>
        <v>13.199999999999969</v>
      </c>
      <c r="C186">
        <f t="shared" si="33"/>
        <v>0</v>
      </c>
      <c r="D186">
        <f t="shared" si="34"/>
        <v>-1603.6066235774304</v>
      </c>
      <c r="E186">
        <f t="shared" si="35"/>
        <v>0</v>
      </c>
      <c r="F186">
        <f t="shared" si="36"/>
        <v>38486.558965858327</v>
      </c>
      <c r="G186">
        <f t="shared" si="37"/>
        <v>0</v>
      </c>
      <c r="H186">
        <f t="shared" si="38"/>
        <v>21167.60743122203</v>
      </c>
      <c r="I186">
        <f t="shared" si="39"/>
        <v>21167.60743122203</v>
      </c>
      <c r="J186" s="41">
        <f t="shared" si="40"/>
        <v>1603.6066235774304</v>
      </c>
      <c r="K186">
        <f t="shared" si="41"/>
        <v>7.9856103255886772</v>
      </c>
      <c r="L186">
        <f t="shared" si="42"/>
        <v>38.476122477836441</v>
      </c>
      <c r="M186" s="41">
        <f t="shared" si="43"/>
        <v>67.119341288935189</v>
      </c>
      <c r="N186" s="5">
        <f t="shared" si="44"/>
        <v>0</v>
      </c>
      <c r="O186" s="4">
        <f>SUM($N$54:N186)*0.1+$O$30</f>
        <v>-9.9999999999999995E-8</v>
      </c>
      <c r="P186" s="4">
        <f>-SUM(O186:$O$234)</f>
        <v>4.8999999999999963E-6</v>
      </c>
      <c r="Q186" s="5">
        <f t="shared" si="45"/>
        <v>-1.4009842676471364E-6</v>
      </c>
      <c r="R186" s="4">
        <f>SUM($Q$54:Q186)*0.1+$O$8</f>
        <v>1.2468345462014654E-4</v>
      </c>
      <c r="S186" s="4">
        <f>-SUM(R186:$R$234)</f>
        <v>-5.9239310328407548E-3</v>
      </c>
      <c r="T186">
        <f t="shared" si="46"/>
        <v>1.2468349472169178E-4</v>
      </c>
      <c r="U186">
        <f t="shared" si="47"/>
        <v>5.9239330593663644E-3</v>
      </c>
      <c r="X186" s="1"/>
    </row>
    <row r="187" spans="1:24" x14ac:dyDescent="0.25">
      <c r="A187" s="7"/>
      <c r="B187">
        <f t="shared" si="48"/>
        <v>13.299999999999969</v>
      </c>
      <c r="C187">
        <f t="shared" si="33"/>
        <v>0</v>
      </c>
      <c r="D187">
        <f t="shared" si="34"/>
        <v>-1603.6066235774304</v>
      </c>
      <c r="E187">
        <f t="shared" si="35"/>
        <v>0</v>
      </c>
      <c r="F187">
        <f t="shared" si="36"/>
        <v>38486.558965858327</v>
      </c>
      <c r="G187">
        <f t="shared" si="37"/>
        <v>0</v>
      </c>
      <c r="H187">
        <f t="shared" si="38"/>
        <v>21327.968093579773</v>
      </c>
      <c r="I187">
        <f t="shared" si="39"/>
        <v>21327.968093579773</v>
      </c>
      <c r="J187" s="41">
        <f t="shared" si="40"/>
        <v>1603.6066235774304</v>
      </c>
      <c r="K187">
        <f t="shared" si="41"/>
        <v>8.0461073735098037</v>
      </c>
      <c r="L187">
        <f t="shared" si="42"/>
        <v>38.476122477836441</v>
      </c>
      <c r="M187" s="41">
        <f t="shared" si="43"/>
        <v>67.12656587860323</v>
      </c>
      <c r="N187" s="5">
        <f t="shared" si="44"/>
        <v>0</v>
      </c>
      <c r="O187" s="4">
        <f>SUM($N$54:N187)*0.1+$O$30</f>
        <v>-9.9999999999999995E-8</v>
      </c>
      <c r="P187" s="4">
        <f>-SUM(O187:$O$234)</f>
        <v>4.7999999999999964E-6</v>
      </c>
      <c r="Q187" s="5">
        <f t="shared" si="45"/>
        <v>-1.4115977848262815E-6</v>
      </c>
      <c r="R187" s="4">
        <f>SUM($Q$54:Q187)*0.1+$O$8</f>
        <v>1.2454229484166392E-4</v>
      </c>
      <c r="S187" s="4">
        <f>-SUM(R187:$R$234)</f>
        <v>-5.7992475782206081E-3</v>
      </c>
      <c r="T187">
        <f t="shared" si="46"/>
        <v>1.2454233498866138E-4</v>
      </c>
      <c r="U187">
        <f t="shared" si="47"/>
        <v>5.7992495646848642E-3</v>
      </c>
      <c r="X187" s="1"/>
    </row>
    <row r="188" spans="1:24" x14ac:dyDescent="0.25">
      <c r="A188" s="7"/>
      <c r="B188">
        <f t="shared" si="48"/>
        <v>13.399999999999968</v>
      </c>
      <c r="C188">
        <f t="shared" si="33"/>
        <v>0</v>
      </c>
      <c r="D188">
        <f t="shared" si="34"/>
        <v>-1603.6066235774304</v>
      </c>
      <c r="E188">
        <f t="shared" si="35"/>
        <v>0</v>
      </c>
      <c r="F188">
        <f t="shared" si="36"/>
        <v>38486.558965858327</v>
      </c>
      <c r="G188">
        <f t="shared" si="37"/>
        <v>0</v>
      </c>
      <c r="H188">
        <f t="shared" si="38"/>
        <v>21488.328755937517</v>
      </c>
      <c r="I188">
        <f t="shared" si="39"/>
        <v>21488.328755937517</v>
      </c>
      <c r="J188" s="41">
        <f t="shared" si="40"/>
        <v>1603.6066235774304</v>
      </c>
      <c r="K188">
        <f t="shared" si="41"/>
        <v>8.1066044214309301</v>
      </c>
      <c r="L188">
        <f t="shared" si="42"/>
        <v>38.476122477836441</v>
      </c>
      <c r="M188" s="41">
        <f t="shared" si="43"/>
        <v>67.133844207180445</v>
      </c>
      <c r="N188" s="5">
        <f t="shared" si="44"/>
        <v>0</v>
      </c>
      <c r="O188" s="4">
        <f>SUM($N$54:N188)*0.1+$O$30</f>
        <v>-9.9999999999999995E-8</v>
      </c>
      <c r="P188" s="4">
        <f>-SUM(O188:$O$234)</f>
        <v>4.6999999999999965E-6</v>
      </c>
      <c r="Q188" s="5">
        <f t="shared" si="45"/>
        <v>-1.4222113020054266E-6</v>
      </c>
      <c r="R188" s="4">
        <f>SUM($Q$54:Q188)*0.1+$O$8</f>
        <v>1.2440007371146335E-4</v>
      </c>
      <c r="S188" s="4">
        <f>-SUM(R188:$R$234)</f>
        <v>-5.6747052833789448E-3</v>
      </c>
      <c r="T188">
        <f t="shared" si="46"/>
        <v>1.244001139043591E-4</v>
      </c>
      <c r="U188">
        <f t="shared" si="47"/>
        <v>5.6747072297351963E-3</v>
      </c>
      <c r="X188" s="1"/>
    </row>
    <row r="189" spans="1:24" x14ac:dyDescent="0.25">
      <c r="A189" s="7"/>
      <c r="B189">
        <f t="shared" si="48"/>
        <v>13.499999999999968</v>
      </c>
      <c r="C189">
        <f t="shared" si="33"/>
        <v>0</v>
      </c>
      <c r="D189">
        <f t="shared" si="34"/>
        <v>-1603.6066235774304</v>
      </c>
      <c r="E189">
        <f t="shared" si="35"/>
        <v>0</v>
      </c>
      <c r="F189">
        <f t="shared" si="36"/>
        <v>38486.558965858327</v>
      </c>
      <c r="G189">
        <f t="shared" si="37"/>
        <v>0</v>
      </c>
      <c r="H189">
        <f t="shared" si="38"/>
        <v>21648.68941829526</v>
      </c>
      <c r="I189">
        <f t="shared" si="39"/>
        <v>21648.68941829526</v>
      </c>
      <c r="J189" s="41">
        <f t="shared" si="40"/>
        <v>1603.6066235774304</v>
      </c>
      <c r="K189">
        <f t="shared" si="41"/>
        <v>8.1671014693520565</v>
      </c>
      <c r="L189">
        <f t="shared" si="42"/>
        <v>38.476122477836441</v>
      </c>
      <c r="M189" s="41">
        <f t="shared" si="43"/>
        <v>67.141176257190367</v>
      </c>
      <c r="N189" s="5">
        <f t="shared" si="44"/>
        <v>0</v>
      </c>
      <c r="O189" s="4">
        <f>SUM($N$54:N189)*0.1+$O$30</f>
        <v>-9.9999999999999995E-8</v>
      </c>
      <c r="P189" s="4">
        <f>-SUM(O189:$O$234)</f>
        <v>4.5999999999999966E-6</v>
      </c>
      <c r="Q189" s="5">
        <f t="shared" si="45"/>
        <v>-1.4328248191845714E-6</v>
      </c>
      <c r="R189" s="4">
        <f>SUM($Q$54:Q189)*0.1+$O$8</f>
        <v>1.2425679122954491E-4</v>
      </c>
      <c r="S189" s="4">
        <f>-SUM(R189:$R$234)</f>
        <v>-5.5503052096674806E-3</v>
      </c>
      <c r="T189">
        <f t="shared" si="46"/>
        <v>1.242568314687877E-4</v>
      </c>
      <c r="U189">
        <f t="shared" si="47"/>
        <v>5.5503071158686324E-3</v>
      </c>
      <c r="X189" s="1"/>
    </row>
    <row r="190" spans="1:24" x14ac:dyDescent="0.25">
      <c r="A190" s="7"/>
      <c r="B190">
        <f t="shared" si="48"/>
        <v>13.599999999999968</v>
      </c>
      <c r="C190">
        <f t="shared" si="33"/>
        <v>0</v>
      </c>
      <c r="D190">
        <f t="shared" si="34"/>
        <v>-1603.6066235774304</v>
      </c>
      <c r="E190">
        <f t="shared" si="35"/>
        <v>0</v>
      </c>
      <c r="F190">
        <f t="shared" si="36"/>
        <v>38486.558965858327</v>
      </c>
      <c r="G190">
        <f t="shared" si="37"/>
        <v>0</v>
      </c>
      <c r="H190">
        <f t="shared" si="38"/>
        <v>21809.050080653</v>
      </c>
      <c r="I190">
        <f t="shared" si="39"/>
        <v>21809.050080653</v>
      </c>
      <c r="J190" s="41">
        <f t="shared" si="40"/>
        <v>1603.6066235774304</v>
      </c>
      <c r="K190">
        <f t="shared" si="41"/>
        <v>8.2275985172731829</v>
      </c>
      <c r="L190">
        <f t="shared" si="42"/>
        <v>38.476122477836441</v>
      </c>
      <c r="M190" s="41">
        <f t="shared" si="43"/>
        <v>67.148562011035253</v>
      </c>
      <c r="N190" s="5">
        <f t="shared" si="44"/>
        <v>0</v>
      </c>
      <c r="O190" s="4">
        <f>SUM($N$54:N190)*0.1+$O$30</f>
        <v>-9.9999999999999995E-8</v>
      </c>
      <c r="P190" s="4">
        <f>-SUM(O190:$O$234)</f>
        <v>4.4999999999999967E-6</v>
      </c>
      <c r="Q190" s="5">
        <f t="shared" si="45"/>
        <v>-1.4434383363637163E-6</v>
      </c>
      <c r="R190" s="4">
        <f>SUM($Q$54:Q190)*0.1+$O$8</f>
        <v>1.2411244739590855E-4</v>
      </c>
      <c r="S190" s="4">
        <f>-SUM(R190:$R$234)</f>
        <v>-5.4260484184379364E-3</v>
      </c>
      <c r="T190">
        <f t="shared" si="46"/>
        <v>1.241124876819499E-4</v>
      </c>
      <c r="U190">
        <f t="shared" si="47"/>
        <v>5.4260502844364457E-3</v>
      </c>
      <c r="X190" s="1"/>
    </row>
    <row r="191" spans="1:24" x14ac:dyDescent="0.25">
      <c r="A191" s="7"/>
      <c r="B191">
        <f t="shared" si="48"/>
        <v>13.699999999999967</v>
      </c>
      <c r="C191">
        <f t="shared" si="33"/>
        <v>0</v>
      </c>
      <c r="D191">
        <f t="shared" si="34"/>
        <v>-1603.6066235774304</v>
      </c>
      <c r="E191">
        <f t="shared" si="35"/>
        <v>0</v>
      </c>
      <c r="F191">
        <f t="shared" si="36"/>
        <v>38486.558965858327</v>
      </c>
      <c r="G191">
        <f t="shared" si="37"/>
        <v>0</v>
      </c>
      <c r="H191">
        <f t="shared" si="38"/>
        <v>21969.410743010743</v>
      </c>
      <c r="I191">
        <f t="shared" si="39"/>
        <v>21969.410743010743</v>
      </c>
      <c r="J191" s="41">
        <f t="shared" si="40"/>
        <v>1603.6066235774304</v>
      </c>
      <c r="K191">
        <f t="shared" si="41"/>
        <v>8.2880955651943093</v>
      </c>
      <c r="L191">
        <f t="shared" si="42"/>
        <v>38.476122477836441</v>
      </c>
      <c r="M191" s="41">
        <f t="shared" si="43"/>
        <v>67.156001450996214</v>
      </c>
      <c r="N191" s="5">
        <f t="shared" si="44"/>
        <v>0</v>
      </c>
      <c r="O191" s="4">
        <f>SUM($N$54:N191)*0.1+$O$30</f>
        <v>-9.9999999999999995E-8</v>
      </c>
      <c r="P191" s="4">
        <f>-SUM(O191:$O$234)</f>
        <v>4.3999999999999968E-6</v>
      </c>
      <c r="Q191" s="5">
        <f t="shared" si="45"/>
        <v>-1.4540518535428612E-6</v>
      </c>
      <c r="R191" s="4">
        <f>SUM($Q$54:Q191)*0.1+$O$8</f>
        <v>1.2396704221055425E-4</v>
      </c>
      <c r="S191" s="4">
        <f>-SUM(R191:$R$234)</f>
        <v>-5.301935971042027E-3</v>
      </c>
      <c r="T191">
        <f t="shared" si="46"/>
        <v>1.2396708254384847E-4</v>
      </c>
      <c r="U191">
        <f t="shared" si="47"/>
        <v>5.3019377967899019E-3</v>
      </c>
      <c r="X191" s="1"/>
    </row>
    <row r="192" spans="1:24" x14ac:dyDescent="0.25">
      <c r="A192" s="7"/>
      <c r="B192">
        <f t="shared" si="48"/>
        <v>13.799999999999967</v>
      </c>
      <c r="C192">
        <f t="shared" si="33"/>
        <v>0</v>
      </c>
      <c r="D192">
        <f t="shared" si="34"/>
        <v>-1603.6066235774304</v>
      </c>
      <c r="E192">
        <f t="shared" si="35"/>
        <v>0</v>
      </c>
      <c r="F192">
        <f t="shared" si="36"/>
        <v>38486.558965858327</v>
      </c>
      <c r="G192">
        <f t="shared" si="37"/>
        <v>0</v>
      </c>
      <c r="H192">
        <f t="shared" si="38"/>
        <v>22129.771405368487</v>
      </c>
      <c r="I192">
        <f t="shared" si="39"/>
        <v>22129.771405368487</v>
      </c>
      <c r="J192" s="41">
        <f t="shared" si="40"/>
        <v>1603.6066235774304</v>
      </c>
      <c r="K192">
        <f t="shared" si="41"/>
        <v>8.3485926131154358</v>
      </c>
      <c r="L192">
        <f t="shared" si="42"/>
        <v>38.476122477836441</v>
      </c>
      <c r="M192" s="41">
        <f t="shared" si="43"/>
        <v>67.163494559233428</v>
      </c>
      <c r="N192" s="5">
        <f t="shared" si="44"/>
        <v>0</v>
      </c>
      <c r="O192" s="4">
        <f>SUM($N$54:N192)*0.1+$O$30</f>
        <v>-9.9999999999999995E-8</v>
      </c>
      <c r="P192" s="4">
        <f>-SUM(O192:$O$234)</f>
        <v>4.2999999999999969E-6</v>
      </c>
      <c r="Q192" s="5">
        <f t="shared" si="45"/>
        <v>-1.4646653707220063E-6</v>
      </c>
      <c r="R192" s="4">
        <f>SUM($Q$54:Q192)*0.1+$O$8</f>
        <v>1.2382057567348205E-4</v>
      </c>
      <c r="S192" s="4">
        <f>-SUM(R192:$R$234)</f>
        <v>-5.1779689288314725E-3</v>
      </c>
      <c r="T192">
        <f t="shared" si="46"/>
        <v>1.2382061605448622E-4</v>
      </c>
      <c r="U192">
        <f t="shared" si="47"/>
        <v>5.1779707142802717E-3</v>
      </c>
      <c r="X192" s="1"/>
    </row>
    <row r="193" spans="1:24" x14ac:dyDescent="0.25">
      <c r="A193" s="7"/>
      <c r="B193">
        <f t="shared" si="48"/>
        <v>13.899999999999967</v>
      </c>
      <c r="C193">
        <f t="shared" si="33"/>
        <v>0</v>
      </c>
      <c r="D193">
        <f t="shared" si="34"/>
        <v>-1603.6066235774304</v>
      </c>
      <c r="E193">
        <f t="shared" si="35"/>
        <v>0</v>
      </c>
      <c r="F193">
        <f t="shared" si="36"/>
        <v>38486.558965858327</v>
      </c>
      <c r="G193">
        <f t="shared" si="37"/>
        <v>0</v>
      </c>
      <c r="H193">
        <f t="shared" si="38"/>
        <v>22290.13206772623</v>
      </c>
      <c r="I193">
        <f t="shared" si="39"/>
        <v>22290.13206772623</v>
      </c>
      <c r="J193" s="41">
        <f t="shared" si="40"/>
        <v>1603.6066235774304</v>
      </c>
      <c r="K193">
        <f t="shared" si="41"/>
        <v>8.4090896610365622</v>
      </c>
      <c r="L193">
        <f t="shared" si="42"/>
        <v>38.476122477836441</v>
      </c>
      <c r="M193" s="41">
        <f t="shared" si="43"/>
        <v>67.171041317786376</v>
      </c>
      <c r="N193" s="5">
        <f t="shared" si="44"/>
        <v>0</v>
      </c>
      <c r="O193" s="4">
        <f>SUM($N$54:N193)*0.1+$O$30</f>
        <v>-9.9999999999999995E-8</v>
      </c>
      <c r="P193" s="4">
        <f>-SUM(O193:$O$234)</f>
        <v>4.1999999999999971E-6</v>
      </c>
      <c r="Q193" s="5">
        <f t="shared" si="45"/>
        <v>-1.4752788879011514E-6</v>
      </c>
      <c r="R193" s="4">
        <f>SUM($Q$54:Q193)*0.1+$O$8</f>
        <v>1.2367304778469193E-4</v>
      </c>
      <c r="S193" s="4">
        <f>-SUM(R193:$R$234)</f>
        <v>-5.0541483531579903E-3</v>
      </c>
      <c r="T193">
        <f t="shared" si="46"/>
        <v>1.2367308821386604E-4</v>
      </c>
      <c r="U193">
        <f t="shared" si="47"/>
        <v>5.0541500982588181E-3</v>
      </c>
      <c r="X193" s="1"/>
    </row>
    <row r="194" spans="1:24" x14ac:dyDescent="0.25">
      <c r="A194" s="7"/>
      <c r="B194">
        <f t="shared" si="48"/>
        <v>13.999999999999966</v>
      </c>
      <c r="C194">
        <f t="shared" si="33"/>
        <v>0</v>
      </c>
      <c r="D194">
        <f t="shared" si="34"/>
        <v>-1603.6066235774304</v>
      </c>
      <c r="E194">
        <f t="shared" si="35"/>
        <v>0</v>
      </c>
      <c r="F194">
        <f t="shared" si="36"/>
        <v>38486.558965858327</v>
      </c>
      <c r="G194">
        <f t="shared" si="37"/>
        <v>0</v>
      </c>
      <c r="H194">
        <f t="shared" si="38"/>
        <v>22450.49273008397</v>
      </c>
      <c r="I194">
        <f t="shared" si="39"/>
        <v>22450.49273008397</v>
      </c>
      <c r="J194" s="41">
        <f t="shared" si="40"/>
        <v>1603.6066235774304</v>
      </c>
      <c r="K194">
        <f t="shared" si="41"/>
        <v>8.4695867089576868</v>
      </c>
      <c r="L194">
        <f t="shared" si="42"/>
        <v>38.476122477836441</v>
      </c>
      <c r="M194" s="41">
        <f t="shared" si="43"/>
        <v>67.178641708574048</v>
      </c>
      <c r="N194" s="5">
        <f t="shared" si="44"/>
        <v>0</v>
      </c>
      <c r="O194" s="4">
        <f>SUM($N$54:N194)*0.1+$O$30</f>
        <v>-9.9999999999999995E-8</v>
      </c>
      <c r="P194" s="4">
        <f>-SUM(O194:$O$234)</f>
        <v>4.0999999999999972E-6</v>
      </c>
      <c r="Q194" s="5">
        <f t="shared" si="45"/>
        <v>-1.4858924050802961E-6</v>
      </c>
      <c r="R194" s="4">
        <f>SUM($Q$54:Q194)*0.1+$O$8</f>
        <v>1.235244585441839E-4</v>
      </c>
      <c r="S194" s="4">
        <f>-SUM(R194:$R$234)</f>
        <v>-4.9304753053732988E-3</v>
      </c>
      <c r="T194">
        <f t="shared" si="46"/>
        <v>1.2352449902199079E-4</v>
      </c>
      <c r="U194">
        <f t="shared" si="47"/>
        <v>4.9304770100768065E-3</v>
      </c>
      <c r="X194" s="1"/>
    </row>
    <row r="195" spans="1:24" x14ac:dyDescent="0.25">
      <c r="A195" s="7"/>
      <c r="B195">
        <f t="shared" si="48"/>
        <v>14.099999999999966</v>
      </c>
      <c r="C195">
        <f t="shared" si="33"/>
        <v>0</v>
      </c>
      <c r="D195">
        <f t="shared" si="34"/>
        <v>-1603.6066235774304</v>
      </c>
      <c r="E195">
        <f t="shared" si="35"/>
        <v>0</v>
      </c>
      <c r="F195">
        <f t="shared" si="36"/>
        <v>38486.558965858327</v>
      </c>
      <c r="G195">
        <f t="shared" si="37"/>
        <v>0</v>
      </c>
      <c r="H195">
        <f t="shared" si="38"/>
        <v>22610.853392441713</v>
      </c>
      <c r="I195">
        <f t="shared" si="39"/>
        <v>22610.853392441713</v>
      </c>
      <c r="J195" s="41">
        <f t="shared" si="40"/>
        <v>1603.6066235774304</v>
      </c>
      <c r="K195">
        <f t="shared" si="41"/>
        <v>8.5300837568788133</v>
      </c>
      <c r="L195">
        <f t="shared" si="42"/>
        <v>38.476122477836441</v>
      </c>
      <c r="M195" s="41">
        <f t="shared" si="43"/>
        <v>67.186295713395154</v>
      </c>
      <c r="N195" s="5">
        <f t="shared" si="44"/>
        <v>0</v>
      </c>
      <c r="O195" s="4">
        <f>SUM($N$54:N195)*0.1+$O$30</f>
        <v>-9.9999999999999995E-8</v>
      </c>
      <c r="P195" s="4">
        <f>-SUM(O195:$O$234)</f>
        <v>3.9999999999999973E-6</v>
      </c>
      <c r="Q195" s="5">
        <f t="shared" si="45"/>
        <v>-1.4965059222594412E-6</v>
      </c>
      <c r="R195" s="4">
        <f>SUM($Q$54:Q195)*0.1+$O$8</f>
        <v>1.2337480795195796E-4</v>
      </c>
      <c r="S195" s="4">
        <f>-SUM(R195:$R$234)</f>
        <v>-4.8069508468291146E-3</v>
      </c>
      <c r="T195">
        <f t="shared" si="46"/>
        <v>1.2337484847886341E-4</v>
      </c>
      <c r="U195">
        <f t="shared" si="47"/>
        <v>4.8069525110854949E-3</v>
      </c>
      <c r="X195" s="1"/>
    </row>
    <row r="196" spans="1:24" x14ac:dyDescent="0.25">
      <c r="A196" s="7"/>
      <c r="B196">
        <f t="shared" si="48"/>
        <v>14.199999999999966</v>
      </c>
      <c r="C196">
        <f t="shared" si="33"/>
        <v>0</v>
      </c>
      <c r="D196">
        <f t="shared" si="34"/>
        <v>-1603.6066235774304</v>
      </c>
      <c r="E196">
        <f t="shared" si="35"/>
        <v>0</v>
      </c>
      <c r="F196">
        <f t="shared" si="36"/>
        <v>38486.558965858327</v>
      </c>
      <c r="G196">
        <f t="shared" si="37"/>
        <v>0</v>
      </c>
      <c r="H196">
        <f t="shared" si="38"/>
        <v>22771.214054799457</v>
      </c>
      <c r="I196">
        <f t="shared" si="39"/>
        <v>22771.214054799457</v>
      </c>
      <c r="J196" s="41">
        <f t="shared" si="40"/>
        <v>1603.6066235774304</v>
      </c>
      <c r="K196">
        <f t="shared" si="41"/>
        <v>8.5905808047999397</v>
      </c>
      <c r="L196">
        <f t="shared" si="42"/>
        <v>38.476122477836441</v>
      </c>
      <c r="M196" s="41">
        <f t="shared" si="43"/>
        <v>67.194003313928306</v>
      </c>
      <c r="N196" s="5">
        <f t="shared" si="44"/>
        <v>0</v>
      </c>
      <c r="O196" s="4">
        <f>SUM($N$54:N196)*0.1+$O$30</f>
        <v>-9.9999999999999995E-8</v>
      </c>
      <c r="P196" s="4">
        <f>-SUM(O196:$O$234)</f>
        <v>3.8999999999999974E-6</v>
      </c>
      <c r="Q196" s="5">
        <f t="shared" si="45"/>
        <v>-1.5071194394385863E-6</v>
      </c>
      <c r="R196" s="4">
        <f>SUM($Q$54:Q196)*0.1+$O$8</f>
        <v>1.232240960080141E-4</v>
      </c>
      <c r="S196" s="4">
        <f>-SUM(R196:$R$234)</f>
        <v>-4.6835760388771559E-3</v>
      </c>
      <c r="T196">
        <f t="shared" si="46"/>
        <v>1.2322413658448687E-4</v>
      </c>
      <c r="U196">
        <f t="shared" si="47"/>
        <v>4.6835776626361425E-3</v>
      </c>
      <c r="X196" s="1"/>
    </row>
    <row r="197" spans="1:24" x14ac:dyDescent="0.25">
      <c r="A197" s="7"/>
      <c r="B197">
        <f t="shared" si="48"/>
        <v>14.299999999999965</v>
      </c>
      <c r="C197">
        <f t="shared" si="33"/>
        <v>0</v>
      </c>
      <c r="D197">
        <f t="shared" si="34"/>
        <v>-1603.6066235774304</v>
      </c>
      <c r="E197">
        <f t="shared" si="35"/>
        <v>0</v>
      </c>
      <c r="F197">
        <f t="shared" si="36"/>
        <v>38486.558965858327</v>
      </c>
      <c r="G197">
        <f t="shared" si="37"/>
        <v>0</v>
      </c>
      <c r="H197">
        <f t="shared" si="38"/>
        <v>22931.574717157197</v>
      </c>
      <c r="I197">
        <f t="shared" si="39"/>
        <v>22931.574717157197</v>
      </c>
      <c r="J197" s="41">
        <f t="shared" si="40"/>
        <v>1603.6066235774304</v>
      </c>
      <c r="K197">
        <f t="shared" si="41"/>
        <v>8.6510778527210661</v>
      </c>
      <c r="L197">
        <f t="shared" si="42"/>
        <v>38.476122477836441</v>
      </c>
      <c r="M197" s="41">
        <f t="shared" si="43"/>
        <v>67.201764491732305</v>
      </c>
      <c r="N197" s="5">
        <f t="shared" si="44"/>
        <v>0</v>
      </c>
      <c r="O197" s="4">
        <f>SUM($N$54:N197)*0.1+$O$30</f>
        <v>-9.9999999999999995E-8</v>
      </c>
      <c r="P197" s="4">
        <f>-SUM(O197:$O$234)</f>
        <v>3.7999999999999971E-6</v>
      </c>
      <c r="Q197" s="5">
        <f t="shared" si="45"/>
        <v>-1.517732956617731E-6</v>
      </c>
      <c r="R197" s="4">
        <f>SUM($Q$54:Q197)*0.1+$O$8</f>
        <v>1.2307232271235234E-4</v>
      </c>
      <c r="S197" s="4">
        <f>-SUM(R197:$R$234)</f>
        <v>-4.560351942869142E-3</v>
      </c>
      <c r="T197">
        <f t="shared" si="46"/>
        <v>1.2307236333886418E-4</v>
      </c>
      <c r="U197">
        <f t="shared" si="47"/>
        <v>4.5603535260800073E-3</v>
      </c>
      <c r="X197" s="1"/>
    </row>
    <row r="198" spans="1:24" x14ac:dyDescent="0.25">
      <c r="A198" s="7"/>
      <c r="B198">
        <f t="shared" si="48"/>
        <v>14.399999999999965</v>
      </c>
      <c r="C198">
        <f t="shared" si="33"/>
        <v>0</v>
      </c>
      <c r="D198">
        <f t="shared" si="34"/>
        <v>-1603.6066235774304</v>
      </c>
      <c r="E198">
        <f t="shared" si="35"/>
        <v>0</v>
      </c>
      <c r="F198">
        <f t="shared" si="36"/>
        <v>38486.558965858327</v>
      </c>
      <c r="G198">
        <f t="shared" si="37"/>
        <v>0</v>
      </c>
      <c r="H198">
        <f t="shared" si="38"/>
        <v>23091.93537951494</v>
      </c>
      <c r="I198">
        <f t="shared" si="39"/>
        <v>23091.93537951494</v>
      </c>
      <c r="J198" s="41">
        <f t="shared" si="40"/>
        <v>1603.6066235774304</v>
      </c>
      <c r="K198">
        <f t="shared" si="41"/>
        <v>8.7115749006421925</v>
      </c>
      <c r="L198">
        <f t="shared" si="42"/>
        <v>38.476122477836441</v>
      </c>
      <c r="M198" s="41">
        <f t="shared" si="43"/>
        <v>67.209579228246255</v>
      </c>
      <c r="N198" s="5">
        <f t="shared" si="44"/>
        <v>0</v>
      </c>
      <c r="O198" s="4">
        <f>SUM($N$54:N198)*0.1+$O$30</f>
        <v>-9.9999999999999995E-8</v>
      </c>
      <c r="P198" s="4">
        <f>-SUM(O198:$O$234)</f>
        <v>3.6999999999999972E-6</v>
      </c>
      <c r="Q198" s="5">
        <f t="shared" si="45"/>
        <v>-1.5283464737968761E-6</v>
      </c>
      <c r="R198" s="4">
        <f>SUM($Q$54:Q198)*0.1+$O$8</f>
        <v>1.2291948806497264E-4</v>
      </c>
      <c r="S198" s="4">
        <f>-SUM(R198:$R$234)</f>
        <v>-4.4372796201567893E-3</v>
      </c>
      <c r="T198">
        <f t="shared" si="46"/>
        <v>1.2291952874199833E-4</v>
      </c>
      <c r="U198">
        <f t="shared" si="47"/>
        <v>4.4372811627683435E-3</v>
      </c>
      <c r="X198" s="1"/>
    </row>
    <row r="199" spans="1:24" x14ac:dyDescent="0.25">
      <c r="A199" s="7"/>
      <c r="B199">
        <f t="shared" si="48"/>
        <v>14.499999999999964</v>
      </c>
      <c r="C199">
        <f t="shared" si="33"/>
        <v>0</v>
      </c>
      <c r="D199">
        <f t="shared" si="34"/>
        <v>-1603.6066235774304</v>
      </c>
      <c r="E199">
        <f t="shared" si="35"/>
        <v>0</v>
      </c>
      <c r="F199">
        <f t="shared" si="36"/>
        <v>38486.558965858327</v>
      </c>
      <c r="G199">
        <f t="shared" si="37"/>
        <v>0</v>
      </c>
      <c r="H199">
        <f t="shared" si="38"/>
        <v>23252.296041872683</v>
      </c>
      <c r="I199">
        <f t="shared" si="39"/>
        <v>23252.296041872683</v>
      </c>
      <c r="J199" s="41">
        <f t="shared" si="40"/>
        <v>1603.6066235774304</v>
      </c>
      <c r="K199">
        <f t="shared" si="41"/>
        <v>8.772071948563319</v>
      </c>
      <c r="L199">
        <f t="shared" si="42"/>
        <v>38.476122477836441</v>
      </c>
      <c r="M199" s="41">
        <f t="shared" si="43"/>
        <v>67.217447504789874</v>
      </c>
      <c r="N199" s="5">
        <f t="shared" si="44"/>
        <v>0</v>
      </c>
      <c r="O199" s="4">
        <f>SUM($N$54:N199)*0.1+$O$30</f>
        <v>-9.9999999999999995E-8</v>
      </c>
      <c r="P199" s="4">
        <f>-SUM(O199:$O$234)</f>
        <v>3.5999999999999973E-6</v>
      </c>
      <c r="Q199" s="5">
        <f t="shared" si="45"/>
        <v>-1.538959990976021E-6</v>
      </c>
      <c r="R199" s="4">
        <f>SUM($Q$54:Q199)*0.1+$O$8</f>
        <v>1.2276559206587505E-4</v>
      </c>
      <c r="S199" s="4">
        <f>-SUM(R199:$R$234)</f>
        <v>-4.3143601320918164E-3</v>
      </c>
      <c r="T199">
        <f t="shared" si="46"/>
        <v>1.2276563279389245E-4</v>
      </c>
      <c r="U199">
        <f t="shared" si="47"/>
        <v>4.3143616340524027E-3</v>
      </c>
      <c r="X199" s="1"/>
    </row>
    <row r="200" spans="1:24" x14ac:dyDescent="0.25">
      <c r="A200" s="7"/>
      <c r="B200">
        <f t="shared" si="48"/>
        <v>14.599999999999964</v>
      </c>
      <c r="C200">
        <f t="shared" si="33"/>
        <v>0</v>
      </c>
      <c r="D200">
        <f t="shared" si="34"/>
        <v>-1603.6066235774304</v>
      </c>
      <c r="E200">
        <f t="shared" si="35"/>
        <v>0</v>
      </c>
      <c r="F200">
        <f t="shared" si="36"/>
        <v>38486.558965858327</v>
      </c>
      <c r="G200">
        <f t="shared" si="37"/>
        <v>0</v>
      </c>
      <c r="H200">
        <f t="shared" si="38"/>
        <v>23412.656704230427</v>
      </c>
      <c r="I200">
        <f t="shared" si="39"/>
        <v>23412.656704230427</v>
      </c>
      <c r="J200" s="41">
        <f t="shared" si="40"/>
        <v>1603.6066235774304</v>
      </c>
      <c r="K200">
        <f t="shared" si="41"/>
        <v>8.8325689964844454</v>
      </c>
      <c r="L200">
        <f t="shared" si="42"/>
        <v>38.476122477836441</v>
      </c>
      <c r="M200" s="41">
        <f t="shared" si="43"/>
        <v>67.225369302563678</v>
      </c>
      <c r="N200" s="5">
        <f t="shared" si="44"/>
        <v>0</v>
      </c>
      <c r="O200" s="4">
        <f>SUM($N$54:N200)*0.1+$O$30</f>
        <v>-9.9999999999999995E-8</v>
      </c>
      <c r="P200" s="4">
        <f>-SUM(O200:$O$234)</f>
        <v>3.4999999999999974E-6</v>
      </c>
      <c r="Q200" s="5">
        <f t="shared" si="45"/>
        <v>-1.5495735081551661E-6</v>
      </c>
      <c r="R200" s="4">
        <f>SUM($Q$54:Q200)*0.1+$O$8</f>
        <v>1.2261063471505953E-4</v>
      </c>
      <c r="S200" s="4">
        <f>-SUM(R200:$R$234)</f>
        <v>-4.1915945400259414E-3</v>
      </c>
      <c r="T200">
        <f t="shared" si="46"/>
        <v>1.2261067549454967E-4</v>
      </c>
      <c r="U200">
        <f t="shared" si="47"/>
        <v>4.1915960012834349E-3</v>
      </c>
      <c r="X200" s="1"/>
    </row>
    <row r="201" spans="1:24" x14ac:dyDescent="0.25">
      <c r="A201" s="7"/>
      <c r="B201">
        <f t="shared" si="48"/>
        <v>14.699999999999964</v>
      </c>
      <c r="C201">
        <f t="shared" si="33"/>
        <v>0</v>
      </c>
      <c r="D201">
        <f t="shared" si="34"/>
        <v>-1603.6066235774304</v>
      </c>
      <c r="E201">
        <f t="shared" si="35"/>
        <v>0</v>
      </c>
      <c r="F201">
        <f t="shared" si="36"/>
        <v>38486.558965858327</v>
      </c>
      <c r="G201">
        <f t="shared" si="37"/>
        <v>0</v>
      </c>
      <c r="H201">
        <f t="shared" si="38"/>
        <v>23573.017366588167</v>
      </c>
      <c r="I201">
        <f t="shared" si="39"/>
        <v>23573.017366588167</v>
      </c>
      <c r="J201" s="41">
        <f t="shared" si="40"/>
        <v>1603.6066235774304</v>
      </c>
      <c r="K201">
        <f t="shared" si="41"/>
        <v>8.8930660444055718</v>
      </c>
      <c r="L201">
        <f t="shared" si="42"/>
        <v>38.476122477836441</v>
      </c>
      <c r="M201" s="41">
        <f t="shared" si="43"/>
        <v>67.23334460264914</v>
      </c>
      <c r="N201" s="5">
        <f t="shared" si="44"/>
        <v>0</v>
      </c>
      <c r="O201" s="4">
        <f>SUM($N$54:N201)*0.1+$O$30</f>
        <v>-9.9999999999999995E-8</v>
      </c>
      <c r="P201" s="4">
        <f>-SUM(O201:$O$234)</f>
        <v>3.3999999999999975E-6</v>
      </c>
      <c r="Q201" s="5">
        <f t="shared" si="45"/>
        <v>-1.5601870253343109E-6</v>
      </c>
      <c r="R201" s="4">
        <f>SUM($Q$54:Q201)*0.1+$O$8</f>
        <v>1.2245461601252609E-4</v>
      </c>
      <c r="S201" s="4">
        <f>-SUM(R201:$R$234)</f>
        <v>-4.0689839053108818E-3</v>
      </c>
      <c r="T201">
        <f t="shared" si="46"/>
        <v>1.2245465684397312E-4</v>
      </c>
      <c r="U201">
        <f t="shared" si="47"/>
        <v>4.0689853258126891E-3</v>
      </c>
      <c r="X201" s="1"/>
    </row>
    <row r="202" spans="1:24" x14ac:dyDescent="0.25">
      <c r="A202" s="7"/>
      <c r="B202">
        <f t="shared" si="48"/>
        <v>14.799999999999963</v>
      </c>
      <c r="C202">
        <f t="shared" si="33"/>
        <v>0</v>
      </c>
      <c r="D202">
        <f t="shared" si="34"/>
        <v>-1603.6066235774304</v>
      </c>
      <c r="E202">
        <f t="shared" si="35"/>
        <v>0</v>
      </c>
      <c r="F202">
        <f t="shared" si="36"/>
        <v>38486.558965858327</v>
      </c>
      <c r="G202">
        <f t="shared" si="37"/>
        <v>0</v>
      </c>
      <c r="H202">
        <f t="shared" si="38"/>
        <v>23733.37802894591</v>
      </c>
      <c r="I202">
        <f t="shared" si="39"/>
        <v>23733.37802894591</v>
      </c>
      <c r="J202" s="41">
        <f t="shared" si="40"/>
        <v>1603.6066235774304</v>
      </c>
      <c r="K202">
        <f t="shared" si="41"/>
        <v>8.9535630923266982</v>
      </c>
      <c r="L202">
        <f t="shared" si="42"/>
        <v>38.476122477836441</v>
      </c>
      <c r="M202" s="41">
        <f t="shared" si="43"/>
        <v>67.241373386009059</v>
      </c>
      <c r="N202" s="5">
        <f t="shared" si="44"/>
        <v>0</v>
      </c>
      <c r="O202" s="4">
        <f>SUM($N$54:N202)*0.1+$O$30</f>
        <v>-9.9999999999999995E-8</v>
      </c>
      <c r="P202" s="4">
        <f>-SUM(O202:$O$234)</f>
        <v>3.2999999999999976E-6</v>
      </c>
      <c r="Q202" s="5">
        <f t="shared" si="45"/>
        <v>-1.5708005425134558E-6</v>
      </c>
      <c r="R202" s="4">
        <f>SUM($Q$54:Q202)*0.1+$O$8</f>
        <v>1.2229753595827475E-4</v>
      </c>
      <c r="S202" s="4">
        <f>-SUM(R202:$R$234)</f>
        <v>-3.9465292892983551E-3</v>
      </c>
      <c r="T202">
        <f t="shared" si="46"/>
        <v>1.2229757684216602E-4</v>
      </c>
      <c r="U202">
        <f t="shared" si="47"/>
        <v>3.9465306689914093E-3</v>
      </c>
      <c r="X202" s="1"/>
    </row>
    <row r="203" spans="1:24" x14ac:dyDescent="0.25">
      <c r="A203" s="7"/>
      <c r="B203">
        <f t="shared" si="48"/>
        <v>14.899999999999963</v>
      </c>
      <c r="C203">
        <f t="shared" si="33"/>
        <v>0</v>
      </c>
      <c r="D203">
        <f t="shared" si="34"/>
        <v>-1603.6066235774304</v>
      </c>
      <c r="E203">
        <f t="shared" si="35"/>
        <v>0</v>
      </c>
      <c r="F203">
        <f t="shared" si="36"/>
        <v>38486.558965858327</v>
      </c>
      <c r="G203">
        <f t="shared" si="37"/>
        <v>0</v>
      </c>
      <c r="H203">
        <f t="shared" si="38"/>
        <v>23893.738691303653</v>
      </c>
      <c r="I203">
        <f t="shared" si="39"/>
        <v>23893.738691303653</v>
      </c>
      <c r="J203" s="41">
        <f t="shared" si="40"/>
        <v>1603.6066235774304</v>
      </c>
      <c r="K203">
        <f t="shared" si="41"/>
        <v>9.0140601402478246</v>
      </c>
      <c r="L203">
        <f t="shared" si="42"/>
        <v>38.476122477836441</v>
      </c>
      <c r="M203" s="41">
        <f t="shared" si="43"/>
        <v>67.249455633487599</v>
      </c>
      <c r="N203" s="5">
        <f t="shared" si="44"/>
        <v>0</v>
      </c>
      <c r="O203" s="4">
        <f>SUM($N$54:N203)*0.1+$O$30</f>
        <v>-9.9999999999999995E-8</v>
      </c>
      <c r="P203" s="4">
        <f>-SUM(O203:$O$234)</f>
        <v>3.1999999999999977E-6</v>
      </c>
      <c r="Q203" s="5">
        <f t="shared" si="45"/>
        <v>-1.5814140596926009E-6</v>
      </c>
      <c r="R203" s="4">
        <f>SUM($Q$54:Q203)*0.1+$O$8</f>
        <v>1.2213939455230549E-4</v>
      </c>
      <c r="S203" s="4">
        <f>-SUM(R203:$R$234)</f>
        <v>-3.8242317533400804E-3</v>
      </c>
      <c r="T203">
        <f t="shared" si="46"/>
        <v>1.2213943548913166E-4</v>
      </c>
      <c r="U203">
        <f t="shared" si="47"/>
        <v>3.8242330921708402E-3</v>
      </c>
      <c r="X203" s="1"/>
    </row>
    <row r="204" spans="1:24" x14ac:dyDescent="0.25">
      <c r="A204" s="7"/>
      <c r="B204">
        <f t="shared" si="48"/>
        <v>14.999999999999963</v>
      </c>
      <c r="C204">
        <f t="shared" si="33"/>
        <v>0</v>
      </c>
      <c r="D204">
        <f t="shared" si="34"/>
        <v>-1603.6066235774304</v>
      </c>
      <c r="E204">
        <f t="shared" si="35"/>
        <v>0</v>
      </c>
      <c r="F204">
        <f t="shared" si="36"/>
        <v>38486.558965858327</v>
      </c>
      <c r="G204">
        <f t="shared" si="37"/>
        <v>0</v>
      </c>
      <c r="H204">
        <f t="shared" si="38"/>
        <v>24054.099353661397</v>
      </c>
      <c r="I204">
        <f t="shared" si="39"/>
        <v>24054.099353661397</v>
      </c>
      <c r="J204" s="41">
        <f t="shared" si="40"/>
        <v>1603.6066235774304</v>
      </c>
      <c r="K204">
        <f t="shared" si="41"/>
        <v>9.0745571881689511</v>
      </c>
      <c r="L204">
        <f t="shared" si="42"/>
        <v>38.476122477836441</v>
      </c>
      <c r="M204" s="41">
        <f t="shared" si="43"/>
        <v>67.257591325810651</v>
      </c>
      <c r="N204" s="5">
        <f t="shared" si="44"/>
        <v>0</v>
      </c>
      <c r="O204" s="4">
        <f>SUM($N$54:N204)*0.1+$O$30</f>
        <v>-9.9999999999999995E-8</v>
      </c>
      <c r="P204" s="4">
        <f>-SUM(O204:$O$234)</f>
        <v>3.0999999999999978E-6</v>
      </c>
      <c r="Q204" s="5">
        <f t="shared" si="45"/>
        <v>-1.5920275768717458E-6</v>
      </c>
      <c r="R204" s="4">
        <f>SUM($Q$54:Q204)*0.1+$O$8</f>
        <v>1.2198019179461831E-4</v>
      </c>
      <c r="S204" s="4">
        <f>-SUM(R204:$R$234)</f>
        <v>-3.7020923587877748E-3</v>
      </c>
      <c r="T204">
        <f t="shared" si="46"/>
        <v>1.2198023278487325E-4</v>
      </c>
      <c r="U204">
        <f t="shared" si="47"/>
        <v>3.7020936567022222E-3</v>
      </c>
      <c r="X204" s="1"/>
    </row>
    <row r="205" spans="1:24" x14ac:dyDescent="0.25">
      <c r="A205" s="7"/>
      <c r="B205">
        <f t="shared" si="48"/>
        <v>15.099999999999962</v>
      </c>
      <c r="C205">
        <f t="shared" si="33"/>
        <v>0</v>
      </c>
      <c r="D205">
        <f t="shared" si="34"/>
        <v>-1603.6066235774304</v>
      </c>
      <c r="E205">
        <f t="shared" si="35"/>
        <v>0</v>
      </c>
      <c r="F205">
        <f t="shared" si="36"/>
        <v>38486.558965858327</v>
      </c>
      <c r="G205">
        <f t="shared" si="37"/>
        <v>0</v>
      </c>
      <c r="H205">
        <f t="shared" si="38"/>
        <v>24214.460016019137</v>
      </c>
      <c r="I205">
        <f t="shared" si="39"/>
        <v>24214.460016019137</v>
      </c>
      <c r="J205" s="41">
        <f t="shared" si="40"/>
        <v>1603.6066235774304</v>
      </c>
      <c r="K205">
        <f t="shared" si="41"/>
        <v>9.1350542360900757</v>
      </c>
      <c r="L205">
        <f t="shared" si="42"/>
        <v>38.476122477836441</v>
      </c>
      <c r="M205" s="41">
        <f t="shared" si="43"/>
        <v>67.26578044358601</v>
      </c>
      <c r="N205" s="5">
        <f t="shared" si="44"/>
        <v>0</v>
      </c>
      <c r="O205" s="4">
        <f>SUM($N$54:N205)*0.1+$O$30</f>
        <v>-9.9999999999999995E-8</v>
      </c>
      <c r="P205" s="4">
        <f>-SUM(O205:$O$234)</f>
        <v>2.999999999999998E-6</v>
      </c>
      <c r="Q205" s="5">
        <f t="shared" si="45"/>
        <v>-1.6026410940508907E-6</v>
      </c>
      <c r="R205" s="4">
        <f>SUM($Q$54:Q205)*0.1+$O$8</f>
        <v>1.2181992768521321E-4</v>
      </c>
      <c r="S205" s="4">
        <f>-SUM(R205:$R$234)</f>
        <v>-3.5801121669931566E-3</v>
      </c>
      <c r="T205">
        <f t="shared" si="46"/>
        <v>1.2181996872939418E-4</v>
      </c>
      <c r="U205">
        <f t="shared" si="47"/>
        <v>3.5801134239367943E-3</v>
      </c>
      <c r="X205" s="1"/>
    </row>
    <row r="206" spans="1:24" x14ac:dyDescent="0.25">
      <c r="A206" s="7"/>
      <c r="B206">
        <f t="shared" si="48"/>
        <v>15.199999999999962</v>
      </c>
      <c r="C206">
        <f t="shared" si="33"/>
        <v>0</v>
      </c>
      <c r="D206">
        <f t="shared" si="34"/>
        <v>-1603.6066235774304</v>
      </c>
      <c r="E206">
        <f t="shared" si="35"/>
        <v>0</v>
      </c>
      <c r="F206">
        <f t="shared" si="36"/>
        <v>38486.558965858327</v>
      </c>
      <c r="G206">
        <f t="shared" si="37"/>
        <v>0</v>
      </c>
      <c r="H206">
        <f t="shared" si="38"/>
        <v>24374.82067837688</v>
      </c>
      <c r="I206">
        <f t="shared" si="39"/>
        <v>24374.82067837688</v>
      </c>
      <c r="J206" s="41">
        <f t="shared" si="40"/>
        <v>1603.6066235774304</v>
      </c>
      <c r="K206">
        <f t="shared" si="41"/>
        <v>9.1955512840112021</v>
      </c>
      <c r="L206">
        <f t="shared" si="42"/>
        <v>38.476122477836441</v>
      </c>
      <c r="M206" s="41">
        <f t="shared" si="43"/>
        <v>67.274022967303594</v>
      </c>
      <c r="N206" s="5">
        <f t="shared" si="44"/>
        <v>0</v>
      </c>
      <c r="O206" s="4">
        <f>SUM($N$54:N206)*0.1+$O$30</f>
        <v>-9.9999999999999995E-8</v>
      </c>
      <c r="P206" s="4">
        <f>-SUM(O206:$O$234)</f>
        <v>2.8999999999999981E-6</v>
      </c>
      <c r="Q206" s="5">
        <f t="shared" si="45"/>
        <v>-1.6132546112300358E-6</v>
      </c>
      <c r="R206" s="4">
        <f>SUM($Q$54:Q206)*0.1+$O$8</f>
        <v>1.2165860222409022E-4</v>
      </c>
      <c r="S206" s="4">
        <f>-SUM(R206:$R$234)</f>
        <v>-3.4582922393079437E-3</v>
      </c>
      <c r="T206">
        <f t="shared" si="46"/>
        <v>1.2165864332269783E-4</v>
      </c>
      <c r="U206">
        <f t="shared" si="47"/>
        <v>3.4582934552257927E-3</v>
      </c>
      <c r="X206" s="1"/>
    </row>
    <row r="207" spans="1:24" x14ac:dyDescent="0.25">
      <c r="A207" s="7"/>
      <c r="B207">
        <f t="shared" si="48"/>
        <v>15.299999999999962</v>
      </c>
      <c r="C207">
        <f t="shared" si="33"/>
        <v>0</v>
      </c>
      <c r="D207">
        <f t="shared" si="34"/>
        <v>-1603.6066235774304</v>
      </c>
      <c r="E207">
        <f t="shared" si="35"/>
        <v>0</v>
      </c>
      <c r="F207">
        <f t="shared" si="36"/>
        <v>38486.558965858327</v>
      </c>
      <c r="G207">
        <f t="shared" si="37"/>
        <v>0</v>
      </c>
      <c r="H207">
        <f t="shared" si="38"/>
        <v>24535.181340734624</v>
      </c>
      <c r="I207">
        <f t="shared" si="39"/>
        <v>24535.181340734624</v>
      </c>
      <c r="J207" s="41">
        <f t="shared" si="40"/>
        <v>1603.6066235774304</v>
      </c>
      <c r="K207">
        <f t="shared" si="41"/>
        <v>9.2560483319323286</v>
      </c>
      <c r="L207">
        <f t="shared" si="42"/>
        <v>38.476122477836441</v>
      </c>
      <c r="M207" s="41">
        <f t="shared" si="43"/>
        <v>67.282318877335669</v>
      </c>
      <c r="N207" s="5">
        <f t="shared" si="44"/>
        <v>0</v>
      </c>
      <c r="O207" s="4">
        <f>SUM($N$54:N207)*0.1+$O$30</f>
        <v>-9.9999999999999995E-8</v>
      </c>
      <c r="P207" s="4">
        <f>-SUM(O207:$O$234)</f>
        <v>2.7999999999999982E-6</v>
      </c>
      <c r="Q207" s="5">
        <f t="shared" si="45"/>
        <v>-1.6238681284091807E-6</v>
      </c>
      <c r="R207" s="4">
        <f>SUM($Q$54:Q207)*0.1+$O$8</f>
        <v>1.2149621541124929E-4</v>
      </c>
      <c r="S207" s="4">
        <f>-SUM(R207:$R$234)</f>
        <v>-3.3366336370838534E-3</v>
      </c>
      <c r="T207">
        <f t="shared" si="46"/>
        <v>1.2149625656478758E-4</v>
      </c>
      <c r="U207">
        <f t="shared" si="47"/>
        <v>3.3366348119204512E-3</v>
      </c>
      <c r="X207" s="1"/>
    </row>
    <row r="208" spans="1:24" x14ac:dyDescent="0.25">
      <c r="A208" s="7"/>
      <c r="B208">
        <f t="shared" si="48"/>
        <v>15.399999999999961</v>
      </c>
      <c r="C208">
        <f t="shared" si="33"/>
        <v>0</v>
      </c>
      <c r="D208">
        <f t="shared" si="34"/>
        <v>-1603.6066235774304</v>
      </c>
      <c r="E208">
        <f t="shared" si="35"/>
        <v>0</v>
      </c>
      <c r="F208">
        <f t="shared" si="36"/>
        <v>38486.558965858327</v>
      </c>
      <c r="G208">
        <f t="shared" si="37"/>
        <v>0</v>
      </c>
      <c r="H208">
        <f t="shared" si="38"/>
        <v>24695.542003092367</v>
      </c>
      <c r="I208">
        <f t="shared" si="39"/>
        <v>24695.542003092367</v>
      </c>
      <c r="J208" s="41">
        <f t="shared" si="40"/>
        <v>1603.6066235774304</v>
      </c>
      <c r="K208">
        <f t="shared" si="41"/>
        <v>9.3165453798534568</v>
      </c>
      <c r="L208">
        <f t="shared" si="42"/>
        <v>38.476122477836441</v>
      </c>
      <c r="M208" s="41">
        <f t="shared" si="43"/>
        <v>67.290668153937077</v>
      </c>
      <c r="N208" s="5">
        <f t="shared" si="44"/>
        <v>0</v>
      </c>
      <c r="O208" s="4">
        <f>SUM($N$54:N208)*0.1+$O$30</f>
        <v>-9.9999999999999995E-8</v>
      </c>
      <c r="P208" s="4">
        <f>-SUM(O208:$O$234)</f>
        <v>2.6999999999999983E-6</v>
      </c>
      <c r="Q208" s="5">
        <f t="shared" si="45"/>
        <v>-1.6344816455883258E-6</v>
      </c>
      <c r="R208" s="4">
        <f>SUM($Q$54:Q208)*0.1+$O$8</f>
        <v>1.2133276724669047E-4</v>
      </c>
      <c r="S208" s="4">
        <f>-SUM(R208:$R$234)</f>
        <v>-3.2151374216726042E-3</v>
      </c>
      <c r="T208">
        <f t="shared" si="46"/>
        <v>1.2133280845566694E-4</v>
      </c>
      <c r="U208">
        <f t="shared" si="47"/>
        <v>3.2151385553720016E-3</v>
      </c>
      <c r="X208" s="1"/>
    </row>
    <row r="209" spans="1:24" x14ac:dyDescent="0.25">
      <c r="A209" s="7"/>
      <c r="B209">
        <f t="shared" si="48"/>
        <v>15.499999999999961</v>
      </c>
      <c r="C209">
        <f t="shared" si="33"/>
        <v>0</v>
      </c>
      <c r="D209">
        <f t="shared" si="34"/>
        <v>-1603.6066235774304</v>
      </c>
      <c r="E209">
        <f t="shared" si="35"/>
        <v>0</v>
      </c>
      <c r="F209">
        <f t="shared" si="36"/>
        <v>38486.558965858327</v>
      </c>
      <c r="G209">
        <f t="shared" si="37"/>
        <v>0</v>
      </c>
      <c r="H209">
        <f t="shared" si="38"/>
        <v>24855.902665450107</v>
      </c>
      <c r="I209">
        <f t="shared" si="39"/>
        <v>24855.902665450107</v>
      </c>
      <c r="J209" s="41">
        <f t="shared" si="40"/>
        <v>1603.6066235774304</v>
      </c>
      <c r="K209">
        <f t="shared" si="41"/>
        <v>9.3770424277745814</v>
      </c>
      <c r="L209">
        <f t="shared" si="42"/>
        <v>38.476122477836441</v>
      </c>
      <c r="M209" s="41">
        <f t="shared" si="43"/>
        <v>67.299070777245475</v>
      </c>
      <c r="N209" s="5">
        <f t="shared" si="44"/>
        <v>0</v>
      </c>
      <c r="O209" s="4">
        <f>SUM($N$54:N209)*0.1+$O$30</f>
        <v>-9.9999999999999995E-8</v>
      </c>
      <c r="P209" s="4">
        <f>-SUM(O209:$O$234)</f>
        <v>2.5999999999999984E-6</v>
      </c>
      <c r="Q209" s="5">
        <f t="shared" si="45"/>
        <v>-1.6450951627674705E-6</v>
      </c>
      <c r="R209" s="4">
        <f>SUM($Q$54:Q209)*0.1+$O$8</f>
        <v>1.2116825773041371E-4</v>
      </c>
      <c r="S209" s="4">
        <f>-SUM(R209:$R$234)</f>
        <v>-3.0938046544259135E-3</v>
      </c>
      <c r="T209">
        <f t="shared" si="46"/>
        <v>1.2116829899533938E-4</v>
      </c>
      <c r="U209">
        <f t="shared" si="47"/>
        <v>3.093805746931673E-3</v>
      </c>
      <c r="X209" s="1"/>
    </row>
    <row r="210" spans="1:24" x14ac:dyDescent="0.25">
      <c r="A210" s="7"/>
      <c r="B210">
        <f t="shared" si="48"/>
        <v>15.599999999999961</v>
      </c>
      <c r="C210">
        <f t="shared" si="33"/>
        <v>0</v>
      </c>
      <c r="D210">
        <f t="shared" si="34"/>
        <v>-1603.6066235774304</v>
      </c>
      <c r="E210">
        <f t="shared" si="35"/>
        <v>0</v>
      </c>
      <c r="F210">
        <f t="shared" si="36"/>
        <v>38486.558965858327</v>
      </c>
      <c r="G210">
        <f t="shared" si="37"/>
        <v>0</v>
      </c>
      <c r="H210">
        <f t="shared" si="38"/>
        <v>25016.26332780785</v>
      </c>
      <c r="I210">
        <f t="shared" si="39"/>
        <v>25016.26332780785</v>
      </c>
      <c r="J210" s="41">
        <f t="shared" si="40"/>
        <v>1603.6066235774304</v>
      </c>
      <c r="K210">
        <f t="shared" si="41"/>
        <v>9.4375394756957078</v>
      </c>
      <c r="L210">
        <f t="shared" si="42"/>
        <v>38.476122477836441</v>
      </c>
      <c r="M210" s="41">
        <f t="shared" si="43"/>
        <v>67.307526727281598</v>
      </c>
      <c r="N210" s="5">
        <f t="shared" si="44"/>
        <v>0</v>
      </c>
      <c r="O210" s="4">
        <f>SUM($N$54:N210)*0.1+$O$30</f>
        <v>-9.9999999999999995E-8</v>
      </c>
      <c r="P210" s="4">
        <f>-SUM(O210:$O$234)</f>
        <v>2.4999999999999985E-6</v>
      </c>
      <c r="Q210" s="5">
        <f t="shared" si="45"/>
        <v>-1.6557086799466156E-6</v>
      </c>
      <c r="R210" s="4">
        <f>SUM($Q$54:Q210)*0.1+$O$8</f>
        <v>1.2100268686241906E-4</v>
      </c>
      <c r="S210" s="4">
        <f>-SUM(R210:$R$234)</f>
        <v>-2.9726363966955001E-3</v>
      </c>
      <c r="T210">
        <f t="shared" si="46"/>
        <v>1.210027281838085E-4</v>
      </c>
      <c r="U210">
        <f t="shared" si="47"/>
        <v>2.9726374479506924E-3</v>
      </c>
      <c r="X210" s="1"/>
    </row>
    <row r="211" spans="1:24" x14ac:dyDescent="0.25">
      <c r="A211" s="7"/>
      <c r="B211">
        <f t="shared" si="48"/>
        <v>15.69999999999996</v>
      </c>
      <c r="C211">
        <f t="shared" si="33"/>
        <v>0</v>
      </c>
      <c r="D211">
        <f t="shared" si="34"/>
        <v>-1603.6066235774304</v>
      </c>
      <c r="E211">
        <f t="shared" si="35"/>
        <v>0</v>
      </c>
      <c r="F211">
        <f t="shared" si="36"/>
        <v>38486.558965858327</v>
      </c>
      <c r="G211">
        <f t="shared" si="37"/>
        <v>0</v>
      </c>
      <c r="H211">
        <f t="shared" si="38"/>
        <v>25176.623990165594</v>
      </c>
      <c r="I211">
        <f t="shared" si="39"/>
        <v>25176.623990165594</v>
      </c>
      <c r="J211" s="41">
        <f t="shared" si="40"/>
        <v>1603.6066235774304</v>
      </c>
      <c r="K211">
        <f t="shared" si="41"/>
        <v>9.4980365236168343</v>
      </c>
      <c r="L211">
        <f t="shared" si="42"/>
        <v>38.476122477836441</v>
      </c>
      <c r="M211" s="41">
        <f t="shared" si="43"/>
        <v>67.316035983949405</v>
      </c>
      <c r="N211" s="5">
        <f t="shared" si="44"/>
        <v>0</v>
      </c>
      <c r="O211" s="4">
        <f>SUM($N$54:N211)*0.1+$O$30</f>
        <v>-9.9999999999999995E-8</v>
      </c>
      <c r="P211" s="4">
        <f>-SUM(O211:$O$234)</f>
        <v>2.3999999999999986E-6</v>
      </c>
      <c r="Q211" s="5">
        <f t="shared" si="45"/>
        <v>-1.6663221971257607E-6</v>
      </c>
      <c r="R211" s="4">
        <f>SUM($Q$54:Q211)*0.1+$O$8</f>
        <v>1.2083605464270648E-4</v>
      </c>
      <c r="S211" s="4">
        <f>-SUM(R211:$R$234)</f>
        <v>-2.8516337098330809E-3</v>
      </c>
      <c r="T211">
        <f t="shared" si="46"/>
        <v>1.2083609602107784E-4</v>
      </c>
      <c r="U211">
        <f t="shared" si="47"/>
        <v>2.8516347197802844E-3</v>
      </c>
      <c r="X211" s="1"/>
    </row>
    <row r="212" spans="1:24" x14ac:dyDescent="0.25">
      <c r="A212" s="7"/>
      <c r="B212">
        <f t="shared" si="48"/>
        <v>15.79999999999996</v>
      </c>
      <c r="C212">
        <f t="shared" si="33"/>
        <v>0</v>
      </c>
      <c r="D212">
        <f t="shared" si="34"/>
        <v>-1603.6066235774304</v>
      </c>
      <c r="E212">
        <f t="shared" si="35"/>
        <v>0</v>
      </c>
      <c r="F212">
        <f t="shared" si="36"/>
        <v>38486.558965858327</v>
      </c>
      <c r="G212">
        <f t="shared" si="37"/>
        <v>0</v>
      </c>
      <c r="H212">
        <f t="shared" si="38"/>
        <v>25336.984652523337</v>
      </c>
      <c r="I212">
        <f t="shared" si="39"/>
        <v>25336.984652523337</v>
      </c>
      <c r="J212" s="41">
        <f t="shared" si="40"/>
        <v>1603.6066235774304</v>
      </c>
      <c r="K212">
        <f t="shared" si="41"/>
        <v>9.5585335715379607</v>
      </c>
      <c r="L212">
        <f t="shared" si="42"/>
        <v>38.476122477836441</v>
      </c>
      <c r="M212" s="41">
        <f t="shared" si="43"/>
        <v>67.324598527036386</v>
      </c>
      <c r="N212" s="5">
        <f t="shared" si="44"/>
        <v>0</v>
      </c>
      <c r="O212" s="4">
        <f>SUM($N$54:N212)*0.1+$O$30</f>
        <v>-9.9999999999999995E-8</v>
      </c>
      <c r="P212" s="4">
        <f>-SUM(O212:$O$234)</f>
        <v>2.2999999999999987E-6</v>
      </c>
      <c r="Q212" s="5">
        <f t="shared" si="45"/>
        <v>-1.6769357143049055E-6</v>
      </c>
      <c r="R212" s="4">
        <f>SUM($Q$54:Q212)*0.1+$O$8</f>
        <v>1.2066836107127599E-4</v>
      </c>
      <c r="S212" s="4">
        <f>-SUM(R212:$R$234)</f>
        <v>-2.7307976551903747E-3</v>
      </c>
      <c r="T212">
        <f t="shared" si="46"/>
        <v>1.2066840250715112E-4</v>
      </c>
      <c r="U212">
        <f t="shared" si="47"/>
        <v>2.7307986237716702E-3</v>
      </c>
      <c r="X212" s="1"/>
    </row>
    <row r="213" spans="1:24" x14ac:dyDescent="0.25">
      <c r="A213" s="7"/>
      <c r="B213">
        <f t="shared" si="48"/>
        <v>15.899999999999959</v>
      </c>
      <c r="C213">
        <f t="shared" si="33"/>
        <v>0</v>
      </c>
      <c r="D213">
        <f t="shared" si="34"/>
        <v>-1603.6066235774304</v>
      </c>
      <c r="E213">
        <f t="shared" si="35"/>
        <v>0</v>
      </c>
      <c r="F213">
        <f t="shared" si="36"/>
        <v>38486.558965858327</v>
      </c>
      <c r="G213">
        <f t="shared" si="37"/>
        <v>0</v>
      </c>
      <c r="H213">
        <f t="shared" si="38"/>
        <v>25497.345314881077</v>
      </c>
      <c r="I213">
        <f t="shared" si="39"/>
        <v>25497.345314881077</v>
      </c>
      <c r="J213" s="41">
        <f t="shared" si="40"/>
        <v>1603.6066235774304</v>
      </c>
      <c r="K213">
        <f t="shared" si="41"/>
        <v>9.6190306194590871</v>
      </c>
      <c r="L213">
        <f t="shared" si="42"/>
        <v>38.476122477836441</v>
      </c>
      <c r="M213" s="41">
        <f t="shared" si="43"/>
        <v>67.333214336213757</v>
      </c>
      <c r="N213" s="5">
        <f t="shared" si="44"/>
        <v>0</v>
      </c>
      <c r="O213" s="4">
        <f>SUM($N$54:N213)*0.1+$O$30</f>
        <v>-9.9999999999999995E-8</v>
      </c>
      <c r="P213" s="4">
        <f>-SUM(O213:$O$234)</f>
        <v>2.1999999999999988E-6</v>
      </c>
      <c r="Q213" s="5">
        <f t="shared" si="45"/>
        <v>-1.6875492314840504E-6</v>
      </c>
      <c r="R213" s="4">
        <f>SUM($Q$54:Q213)*0.1+$O$8</f>
        <v>1.2049960614812758E-4</v>
      </c>
      <c r="S213" s="4">
        <f>-SUM(R213:$R$234)</f>
        <v>-2.6101292941190985E-3</v>
      </c>
      <c r="T213">
        <f t="shared" si="46"/>
        <v>1.2049964764203199E-4</v>
      </c>
      <c r="U213">
        <f t="shared" si="47"/>
        <v>2.6101302212760695E-3</v>
      </c>
      <c r="X213" s="1"/>
    </row>
    <row r="214" spans="1:24" x14ac:dyDescent="0.25">
      <c r="A214" s="7"/>
      <c r="B214">
        <f t="shared" si="48"/>
        <v>15.999999999999959</v>
      </c>
      <c r="C214">
        <f t="shared" si="33"/>
        <v>0</v>
      </c>
      <c r="D214">
        <f t="shared" si="34"/>
        <v>-1603.6066235774304</v>
      </c>
      <c r="E214">
        <f t="shared" si="35"/>
        <v>0</v>
      </c>
      <c r="F214">
        <f t="shared" si="36"/>
        <v>38486.558965858327</v>
      </c>
      <c r="G214">
        <f t="shared" si="37"/>
        <v>0</v>
      </c>
      <c r="H214">
        <f t="shared" si="38"/>
        <v>25657.70597723882</v>
      </c>
      <c r="I214">
        <f t="shared" si="39"/>
        <v>25657.70597723882</v>
      </c>
      <c r="J214" s="41">
        <f t="shared" si="40"/>
        <v>1603.6066235774304</v>
      </c>
      <c r="K214">
        <f t="shared" si="41"/>
        <v>9.6795276673802135</v>
      </c>
      <c r="L214">
        <f t="shared" si="42"/>
        <v>38.476122477836441</v>
      </c>
      <c r="M214" s="41">
        <f t="shared" si="43"/>
        <v>67.341883391036745</v>
      </c>
      <c r="N214" s="5">
        <f t="shared" si="44"/>
        <v>0</v>
      </c>
      <c r="O214" s="4">
        <f>SUM($N$54:N214)*0.1+$O$30</f>
        <v>-9.9999999999999995E-8</v>
      </c>
      <c r="P214" s="4">
        <f>-SUM(O214:$O$234)</f>
        <v>2.099999999999999E-6</v>
      </c>
      <c r="Q214" s="5">
        <f t="shared" si="45"/>
        <v>-1.6981627486631955E-6</v>
      </c>
      <c r="R214" s="4">
        <f>SUM($Q$54:Q214)*0.1+$O$8</f>
        <v>1.2032978987326127E-4</v>
      </c>
      <c r="S214" s="4">
        <f>-SUM(R214:$R$234)</f>
        <v>-2.4896296879709707E-3</v>
      </c>
      <c r="T214">
        <f t="shared" si="46"/>
        <v>1.2032983142572424E-4</v>
      </c>
      <c r="U214">
        <f t="shared" si="47"/>
        <v>2.4896305736446991E-3</v>
      </c>
      <c r="X214" s="1"/>
    </row>
    <row r="215" spans="1:24" x14ac:dyDescent="0.25">
      <c r="A215" s="7"/>
      <c r="B215">
        <f t="shared" si="48"/>
        <v>16.099999999999959</v>
      </c>
      <c r="C215">
        <f t="shared" si="33"/>
        <v>0</v>
      </c>
      <c r="D215">
        <f t="shared" si="34"/>
        <v>-1603.6066235774304</v>
      </c>
      <c r="E215">
        <f t="shared" si="35"/>
        <v>0</v>
      </c>
      <c r="F215">
        <f t="shared" si="36"/>
        <v>38486.558965858327</v>
      </c>
      <c r="G215">
        <f t="shared" si="37"/>
        <v>0</v>
      </c>
      <c r="H215">
        <f t="shared" si="38"/>
        <v>25818.066639596564</v>
      </c>
      <c r="I215">
        <f t="shared" si="39"/>
        <v>25818.066639596564</v>
      </c>
      <c r="J215" s="41">
        <f t="shared" si="40"/>
        <v>1603.6066235774304</v>
      </c>
      <c r="K215">
        <f t="shared" si="41"/>
        <v>9.74002471530134</v>
      </c>
      <c r="L215">
        <f t="shared" si="42"/>
        <v>38.476122477836441</v>
      </c>
      <c r="M215" s="41">
        <f t="shared" si="43"/>
        <v>67.350605670944731</v>
      </c>
      <c r="N215" s="5">
        <f t="shared" si="44"/>
        <v>0</v>
      </c>
      <c r="O215" s="4">
        <f>SUM($N$54:N215)*0.1+$O$30</f>
        <v>-9.9999999999999995E-8</v>
      </c>
      <c r="P215" s="4">
        <f>-SUM(O215:$O$234)</f>
        <v>1.9999999999999991E-6</v>
      </c>
      <c r="Q215" s="5">
        <f t="shared" si="45"/>
        <v>-1.7087762658423404E-6</v>
      </c>
      <c r="R215" s="4">
        <f>SUM($Q$54:Q215)*0.1+$O$8</f>
        <v>1.2015891224667703E-4</v>
      </c>
      <c r="S215" s="4">
        <f>-SUM(R215:$R$234)</f>
        <v>-2.3692998980977095E-3</v>
      </c>
      <c r="T215">
        <f t="shared" si="46"/>
        <v>1.201589538582316E-4</v>
      </c>
      <c r="U215">
        <f t="shared" si="47"/>
        <v>2.3693007422287736E-3</v>
      </c>
      <c r="X215" s="1"/>
    </row>
    <row r="216" spans="1:24" x14ac:dyDescent="0.25">
      <c r="A216" s="7"/>
      <c r="B216">
        <f t="shared" si="48"/>
        <v>16.19999999999996</v>
      </c>
      <c r="C216">
        <f t="shared" si="33"/>
        <v>0</v>
      </c>
      <c r="D216">
        <f t="shared" si="34"/>
        <v>-1603.6066235774304</v>
      </c>
      <c r="E216">
        <f t="shared" si="35"/>
        <v>0</v>
      </c>
      <c r="F216">
        <f t="shared" si="36"/>
        <v>38486.558965858327</v>
      </c>
      <c r="G216">
        <f t="shared" si="37"/>
        <v>0</v>
      </c>
      <c r="H216">
        <f t="shared" si="38"/>
        <v>25978.427301954307</v>
      </c>
      <c r="I216">
        <f t="shared" si="39"/>
        <v>25978.427301954307</v>
      </c>
      <c r="J216" s="41">
        <f t="shared" si="40"/>
        <v>1603.6066235774304</v>
      </c>
      <c r="K216">
        <f t="shared" si="41"/>
        <v>9.8005217632224664</v>
      </c>
      <c r="L216">
        <f t="shared" si="42"/>
        <v>38.476122477836441</v>
      </c>
      <c r="M216" s="41">
        <f t="shared" si="43"/>
        <v>67.359381155261588</v>
      </c>
      <c r="N216" s="5">
        <f t="shared" si="44"/>
        <v>0</v>
      </c>
      <c r="O216" s="4">
        <f>SUM($N$54:N216)*0.1+$O$30</f>
        <v>-9.9999999999999995E-8</v>
      </c>
      <c r="P216" s="4">
        <f>-SUM(O216:$O$234)</f>
        <v>1.8999999999999992E-6</v>
      </c>
      <c r="Q216" s="5">
        <f t="shared" si="45"/>
        <v>-1.7193897830214855E-6</v>
      </c>
      <c r="R216" s="4">
        <f>SUM($Q$54:Q216)*0.1+$O$8</f>
        <v>1.1998697326837488E-4</v>
      </c>
      <c r="S216" s="4">
        <f>-SUM(R216:$R$234)</f>
        <v>-2.2491409858510325E-3</v>
      </c>
      <c r="T216">
        <f t="shared" si="46"/>
        <v>1.1998701493955797E-4</v>
      </c>
      <c r="U216">
        <f t="shared" si="47"/>
        <v>2.2491417883795041E-3</v>
      </c>
      <c r="X216" s="1"/>
    </row>
    <row r="217" spans="1:24" x14ac:dyDescent="0.25">
      <c r="A217" s="7"/>
      <c r="B217">
        <f t="shared" si="48"/>
        <v>16.299999999999962</v>
      </c>
      <c r="C217">
        <f t="shared" si="33"/>
        <v>0</v>
      </c>
      <c r="D217">
        <f t="shared" si="34"/>
        <v>-1603.6066235774304</v>
      </c>
      <c r="E217">
        <f t="shared" si="35"/>
        <v>0</v>
      </c>
      <c r="F217">
        <f t="shared" si="36"/>
        <v>38486.558965858327</v>
      </c>
      <c r="G217">
        <f t="shared" si="37"/>
        <v>0</v>
      </c>
      <c r="H217">
        <f t="shared" si="38"/>
        <v>26138.787964312054</v>
      </c>
      <c r="I217">
        <f t="shared" si="39"/>
        <v>26138.787964312054</v>
      </c>
      <c r="J217" s="41">
        <f t="shared" si="40"/>
        <v>1603.6066235774304</v>
      </c>
      <c r="K217">
        <f t="shared" si="41"/>
        <v>9.8610188111435946</v>
      </c>
      <c r="L217">
        <f t="shared" si="42"/>
        <v>38.476122477836441</v>
      </c>
      <c r="M217" s="41">
        <f t="shared" si="43"/>
        <v>67.368209823195841</v>
      </c>
      <c r="N217" s="5">
        <f t="shared" si="44"/>
        <v>0</v>
      </c>
      <c r="O217" s="4">
        <f>SUM($N$54:N217)*0.1+$O$30</f>
        <v>-9.9999999999999995E-8</v>
      </c>
      <c r="P217" s="4">
        <f>-SUM(O217:$O$234)</f>
        <v>1.7999999999999993E-6</v>
      </c>
      <c r="Q217" s="5">
        <f t="shared" si="45"/>
        <v>-1.7300033002006308E-6</v>
      </c>
      <c r="R217" s="4">
        <f>SUM($Q$54:Q217)*0.1+$O$8</f>
        <v>1.1981397293835483E-4</v>
      </c>
      <c r="S217" s="4">
        <f>-SUM(R217:$R$234)</f>
        <v>-2.1291540125826579E-3</v>
      </c>
      <c r="T217">
        <f t="shared" si="46"/>
        <v>1.1981401466970724E-4</v>
      </c>
      <c r="U217">
        <f t="shared" si="47"/>
        <v>2.1291547734481006E-3</v>
      </c>
      <c r="X217" s="1"/>
    </row>
    <row r="218" spans="1:24" x14ac:dyDescent="0.25">
      <c r="A218" s="7"/>
      <c r="B218">
        <f t="shared" si="48"/>
        <v>16.399999999999963</v>
      </c>
      <c r="C218">
        <f t="shared" si="33"/>
        <v>0</v>
      </c>
      <c r="D218">
        <f t="shared" si="34"/>
        <v>-1603.6066235774304</v>
      </c>
      <c r="E218">
        <f t="shared" si="35"/>
        <v>0</v>
      </c>
      <c r="F218">
        <f t="shared" si="36"/>
        <v>38486.558965858327</v>
      </c>
      <c r="G218">
        <f t="shared" si="37"/>
        <v>0</v>
      </c>
      <c r="H218">
        <f t="shared" si="38"/>
        <v>26299.148626669798</v>
      </c>
      <c r="I218">
        <f t="shared" si="39"/>
        <v>26299.148626669798</v>
      </c>
      <c r="J218" s="41">
        <f t="shared" si="40"/>
        <v>1603.6066235774304</v>
      </c>
      <c r="K218">
        <f t="shared" si="41"/>
        <v>9.921515859064721</v>
      </c>
      <c r="L218">
        <f t="shared" si="42"/>
        <v>38.476122477836441</v>
      </c>
      <c r="M218" s="41">
        <f t="shared" si="43"/>
        <v>67.377091653840949</v>
      </c>
      <c r="N218" s="5">
        <f t="shared" si="44"/>
        <v>0</v>
      </c>
      <c r="O218" s="4">
        <f>SUM($N$54:N218)*0.1+$O$30</f>
        <v>-9.9999999999999995E-8</v>
      </c>
      <c r="P218" s="4">
        <f>-SUM(O218:$O$234)</f>
        <v>1.6999999999999994E-6</v>
      </c>
      <c r="Q218" s="5">
        <f t="shared" si="45"/>
        <v>-1.7406168173797757E-6</v>
      </c>
      <c r="R218" s="4">
        <f>SUM($Q$54:Q218)*0.1+$O$8</f>
        <v>1.1963991125661685E-4</v>
      </c>
      <c r="S218" s="4">
        <f>-SUM(R218:$R$234)</f>
        <v>-2.0093400396443035E-3</v>
      </c>
      <c r="T218">
        <f t="shared" si="46"/>
        <v>1.1963995304868335E-4</v>
      </c>
      <c r="U218">
        <f t="shared" si="47"/>
        <v>2.0093407587857695E-3</v>
      </c>
      <c r="X218" s="1"/>
    </row>
    <row r="219" spans="1:24" x14ac:dyDescent="0.25">
      <c r="A219" s="7"/>
      <c r="B219">
        <f t="shared" si="48"/>
        <v>16.499999999999964</v>
      </c>
      <c r="C219">
        <f t="shared" si="33"/>
        <v>0</v>
      </c>
      <c r="D219">
        <f t="shared" si="34"/>
        <v>-1603.6066235774304</v>
      </c>
      <c r="E219">
        <f t="shared" si="35"/>
        <v>0</v>
      </c>
      <c r="F219">
        <f t="shared" si="36"/>
        <v>38486.558965858327</v>
      </c>
      <c r="G219">
        <f t="shared" si="37"/>
        <v>0</v>
      </c>
      <c r="H219">
        <f t="shared" si="38"/>
        <v>26459.509289027545</v>
      </c>
      <c r="I219">
        <f t="shared" si="39"/>
        <v>26459.509289027545</v>
      </c>
      <c r="J219" s="41">
        <f t="shared" si="40"/>
        <v>1603.6066235774304</v>
      </c>
      <c r="K219">
        <f t="shared" si="41"/>
        <v>9.9820129069858492</v>
      </c>
      <c r="L219">
        <f t="shared" si="42"/>
        <v>38.476122477836441</v>
      </c>
      <c r="M219" s="41">
        <f t="shared" si="43"/>
        <v>67.386026626175578</v>
      </c>
      <c r="N219" s="5">
        <f t="shared" si="44"/>
        <v>0</v>
      </c>
      <c r="O219" s="4">
        <f>SUM($N$54:N219)*0.1+$O$30</f>
        <v>-9.9999999999999995E-8</v>
      </c>
      <c r="P219" s="4">
        <f>-SUM(O219:$O$234)</f>
        <v>1.5999999999999995E-6</v>
      </c>
      <c r="Q219" s="5">
        <f t="shared" si="45"/>
        <v>-1.751230334558921E-6</v>
      </c>
      <c r="R219" s="4">
        <f>SUM($Q$54:Q219)*0.1+$O$8</f>
        <v>1.1946478822316096E-4</v>
      </c>
      <c r="S219" s="4">
        <f>-SUM(R219:$R$234)</f>
        <v>-1.8897001283876866E-3</v>
      </c>
      <c r="T219">
        <f t="shared" si="46"/>
        <v>1.1946483007649028E-4</v>
      </c>
      <c r="U219">
        <f t="shared" si="47"/>
        <v>1.8897008057437133E-3</v>
      </c>
      <c r="X219" s="1"/>
    </row>
    <row r="220" spans="1:24" x14ac:dyDescent="0.25">
      <c r="A220" s="7"/>
      <c r="B220">
        <f t="shared" si="48"/>
        <v>16.599999999999966</v>
      </c>
      <c r="C220">
        <f t="shared" si="33"/>
        <v>0</v>
      </c>
      <c r="D220">
        <f t="shared" si="34"/>
        <v>-1603.6066235774304</v>
      </c>
      <c r="E220">
        <f t="shared" si="35"/>
        <v>0</v>
      </c>
      <c r="F220">
        <f t="shared" si="36"/>
        <v>38486.558965858327</v>
      </c>
      <c r="G220">
        <f t="shared" si="37"/>
        <v>0</v>
      </c>
      <c r="H220">
        <f t="shared" si="38"/>
        <v>26619.869951385288</v>
      </c>
      <c r="I220">
        <f t="shared" si="39"/>
        <v>26619.869951385288</v>
      </c>
      <c r="J220" s="41">
        <f t="shared" si="40"/>
        <v>1603.6066235774304</v>
      </c>
      <c r="K220">
        <f t="shared" si="41"/>
        <v>10.042509954906976</v>
      </c>
      <c r="L220">
        <f t="shared" si="42"/>
        <v>38.476122477836441</v>
      </c>
      <c r="M220" s="41">
        <f t="shared" si="43"/>
        <v>67.395014719063738</v>
      </c>
      <c r="N220" s="5">
        <f t="shared" si="44"/>
        <v>0</v>
      </c>
      <c r="O220" s="4">
        <f>SUM($N$54:N220)*0.1+$O$30</f>
        <v>-9.9999999999999995E-8</v>
      </c>
      <c r="P220" s="4">
        <f>-SUM(O220:$O$234)</f>
        <v>1.4999999999999996E-6</v>
      </c>
      <c r="Q220" s="5">
        <f t="shared" si="45"/>
        <v>-1.7618438517380661E-6</v>
      </c>
      <c r="R220" s="4">
        <f>SUM($Q$54:Q220)*0.1+$O$8</f>
        <v>1.1928860383798714E-4</v>
      </c>
      <c r="S220" s="4">
        <f>-SUM(R220:$R$234)</f>
        <v>-1.7702353401645254E-3</v>
      </c>
      <c r="T220">
        <f t="shared" si="46"/>
        <v>1.1928864575313209E-4</v>
      </c>
      <c r="U220">
        <f t="shared" si="47"/>
        <v>1.7702359756731341E-3</v>
      </c>
      <c r="X220" s="1"/>
    </row>
    <row r="221" spans="1:24" x14ac:dyDescent="0.25">
      <c r="A221" s="7"/>
      <c r="B221">
        <f t="shared" si="48"/>
        <v>16.699999999999967</v>
      </c>
      <c r="C221">
        <f t="shared" si="33"/>
        <v>0</v>
      </c>
      <c r="D221">
        <f t="shared" si="34"/>
        <v>-1603.6066235774304</v>
      </c>
      <c r="E221">
        <f t="shared" si="35"/>
        <v>0</v>
      </c>
      <c r="F221">
        <f t="shared" si="36"/>
        <v>38486.558965858327</v>
      </c>
      <c r="G221">
        <f t="shared" si="37"/>
        <v>0</v>
      </c>
      <c r="H221">
        <f t="shared" si="38"/>
        <v>26780.230613743035</v>
      </c>
      <c r="I221">
        <f t="shared" si="39"/>
        <v>26780.230613743035</v>
      </c>
      <c r="J221" s="41">
        <f t="shared" si="40"/>
        <v>1603.6066235774304</v>
      </c>
      <c r="K221">
        <f t="shared" si="41"/>
        <v>10.103007002828104</v>
      </c>
      <c r="L221">
        <f t="shared" si="42"/>
        <v>38.476122477836441</v>
      </c>
      <c r="M221" s="41">
        <f t="shared" si="43"/>
        <v>67.404055911255114</v>
      </c>
      <c r="N221" s="5">
        <f t="shared" si="44"/>
        <v>0</v>
      </c>
      <c r="O221" s="4">
        <f>SUM($N$54:N221)*0.1+$O$30</f>
        <v>-9.9999999999999995E-8</v>
      </c>
      <c r="P221" s="4">
        <f>-SUM(O221:$O$234)</f>
        <v>1.3999999999999997E-6</v>
      </c>
      <c r="Q221" s="5">
        <f t="shared" si="45"/>
        <v>-1.7724573689172112E-6</v>
      </c>
      <c r="R221" s="4">
        <f>SUM($Q$54:Q221)*0.1+$O$8</f>
        <v>1.1911135810109543E-4</v>
      </c>
      <c r="S221" s="4">
        <f>-SUM(R221:$R$234)</f>
        <v>-1.6509467363265383E-3</v>
      </c>
      <c r="T221">
        <f t="shared" si="46"/>
        <v>1.1911140007861293E-4</v>
      </c>
      <c r="U221">
        <f t="shared" si="47"/>
        <v>1.6509473299252306E-3</v>
      </c>
      <c r="X221" s="1"/>
    </row>
    <row r="222" spans="1:24" x14ac:dyDescent="0.25">
      <c r="A222" s="7"/>
      <c r="B222">
        <f t="shared" si="48"/>
        <v>16.799999999999969</v>
      </c>
      <c r="C222">
        <f t="shared" si="33"/>
        <v>0</v>
      </c>
      <c r="D222">
        <f t="shared" si="34"/>
        <v>-1603.6066235774304</v>
      </c>
      <c r="E222">
        <f t="shared" si="35"/>
        <v>0</v>
      </c>
      <c r="F222">
        <f t="shared" si="36"/>
        <v>38486.558965858327</v>
      </c>
      <c r="G222">
        <f t="shared" si="37"/>
        <v>0</v>
      </c>
      <c r="H222">
        <f t="shared" si="38"/>
        <v>26940.591276100778</v>
      </c>
      <c r="I222">
        <f t="shared" si="39"/>
        <v>26940.591276100778</v>
      </c>
      <c r="J222" s="41">
        <f t="shared" si="40"/>
        <v>1603.6066235774304</v>
      </c>
      <c r="K222">
        <f t="shared" si="41"/>
        <v>10.16350405074923</v>
      </c>
      <c r="L222">
        <f t="shared" si="42"/>
        <v>38.476122477836441</v>
      </c>
      <c r="M222" s="41">
        <f t="shared" si="43"/>
        <v>67.413150181385291</v>
      </c>
      <c r="N222" s="5">
        <f t="shared" si="44"/>
        <v>0</v>
      </c>
      <c r="O222" s="4">
        <f>SUM($N$54:N222)*0.1+$O$30</f>
        <v>-9.9999999999999995E-8</v>
      </c>
      <c r="P222" s="4">
        <f>-SUM(O222:$O$234)</f>
        <v>1.2999999999999998E-6</v>
      </c>
      <c r="Q222" s="5">
        <f t="shared" si="45"/>
        <v>-1.7830708860963563E-6</v>
      </c>
      <c r="R222" s="4">
        <f>SUM($Q$54:Q222)*0.1+$O$8</f>
        <v>1.1893305101248579E-4</v>
      </c>
      <c r="S222" s="4">
        <f>-SUM(R222:$R$234)</f>
        <v>-1.5318353782254428E-3</v>
      </c>
      <c r="T222">
        <f t="shared" si="46"/>
        <v>1.1893309305293691E-4</v>
      </c>
      <c r="U222">
        <f t="shared" si="47"/>
        <v>1.5318359298511983E-3</v>
      </c>
      <c r="X222" s="1"/>
    </row>
    <row r="223" spans="1:24" x14ac:dyDescent="0.25">
      <c r="A223" s="7"/>
      <c r="B223">
        <f t="shared" si="48"/>
        <v>16.89999999999997</v>
      </c>
      <c r="C223">
        <f t="shared" si="33"/>
        <v>0</v>
      </c>
      <c r="D223">
        <f t="shared" si="34"/>
        <v>-1603.6066235774304</v>
      </c>
      <c r="E223">
        <f t="shared" si="35"/>
        <v>0</v>
      </c>
      <c r="F223">
        <f t="shared" si="36"/>
        <v>38486.558965858327</v>
      </c>
      <c r="G223">
        <f t="shared" si="37"/>
        <v>0</v>
      </c>
      <c r="H223">
        <f t="shared" si="38"/>
        <v>27100.951938458526</v>
      </c>
      <c r="I223">
        <f t="shared" si="39"/>
        <v>27100.951938458526</v>
      </c>
      <c r="J223" s="41">
        <f t="shared" si="40"/>
        <v>1603.6066235774304</v>
      </c>
      <c r="K223">
        <f t="shared" si="41"/>
        <v>10.224001098670358</v>
      </c>
      <c r="L223">
        <f t="shared" si="42"/>
        <v>38.476122477836441</v>
      </c>
      <c r="M223" s="41">
        <f t="shared" si="43"/>
        <v>67.422297507975983</v>
      </c>
      <c r="N223" s="5">
        <f t="shared" si="44"/>
        <v>0</v>
      </c>
      <c r="O223" s="4">
        <f>SUM($N$54:N223)*0.1+$O$30</f>
        <v>-9.9999999999999995E-8</v>
      </c>
      <c r="P223" s="4">
        <f>-SUM(O223:$O$234)</f>
        <v>1.1999999999999999E-6</v>
      </c>
      <c r="Q223" s="5">
        <f t="shared" si="45"/>
        <v>-1.7936844032755016E-6</v>
      </c>
      <c r="R223" s="4">
        <f>SUM($Q$54:Q223)*0.1+$O$8</f>
        <v>1.1875368257215824E-4</v>
      </c>
      <c r="S223" s="4">
        <f>-SUM(R223:$R$234)</f>
        <v>-1.4129023272129568E-3</v>
      </c>
      <c r="T223">
        <f t="shared" si="46"/>
        <v>1.1875372467610824E-4</v>
      </c>
      <c r="U223">
        <f t="shared" si="47"/>
        <v>1.4129028368022301E-3</v>
      </c>
      <c r="X223" s="1"/>
    </row>
    <row r="224" spans="1:24" x14ac:dyDescent="0.25">
      <c r="A224" s="7"/>
      <c r="B224">
        <f t="shared" si="48"/>
        <v>16.999999999999972</v>
      </c>
      <c r="C224">
        <f t="shared" si="33"/>
        <v>0</v>
      </c>
      <c r="D224">
        <f t="shared" si="34"/>
        <v>-1603.6066235774304</v>
      </c>
      <c r="E224">
        <f t="shared" si="35"/>
        <v>0</v>
      </c>
      <c r="F224">
        <f t="shared" si="36"/>
        <v>38486.558965858327</v>
      </c>
      <c r="G224">
        <f t="shared" si="37"/>
        <v>0</v>
      </c>
      <c r="H224">
        <f t="shared" si="38"/>
        <v>27261.312600816269</v>
      </c>
      <c r="I224">
        <f t="shared" si="39"/>
        <v>27261.312600816269</v>
      </c>
      <c r="J224" s="41">
        <f t="shared" si="40"/>
        <v>1603.6066235774304</v>
      </c>
      <c r="K224">
        <f t="shared" si="41"/>
        <v>10.284498146591485</v>
      </c>
      <c r="L224">
        <f t="shared" si="42"/>
        <v>38.476122477836441</v>
      </c>
      <c r="M224" s="41">
        <f t="shared" si="43"/>
        <v>67.43149786943529</v>
      </c>
      <c r="N224" s="5">
        <f t="shared" si="44"/>
        <v>0</v>
      </c>
      <c r="O224" s="4">
        <f>SUM($N$54:N224)*0.1+$O$30</f>
        <v>-9.9999999999999995E-8</v>
      </c>
      <c r="P224" s="4">
        <f>-SUM(O224:$O$234)</f>
        <v>1.1000000000000001E-6</v>
      </c>
      <c r="Q224" s="5">
        <f t="shared" si="45"/>
        <v>-1.8042979204546467E-6</v>
      </c>
      <c r="R224" s="4">
        <f>SUM($Q$54:Q224)*0.1+$O$8</f>
        <v>1.1857325278011278E-4</v>
      </c>
      <c r="S224" s="4">
        <f>-SUM(R224:$R$234)</f>
        <v>-1.2941486446407986E-3</v>
      </c>
      <c r="T224">
        <f t="shared" si="46"/>
        <v>1.1857329494813123E-4</v>
      </c>
      <c r="U224">
        <f t="shared" si="47"/>
        <v>1.2941491121295165E-3</v>
      </c>
      <c r="X224" s="1"/>
    </row>
    <row r="225" spans="1:24" x14ac:dyDescent="0.25">
      <c r="A225" s="7"/>
      <c r="B225">
        <f t="shared" si="48"/>
        <v>17.099999999999973</v>
      </c>
      <c r="C225">
        <f t="shared" si="33"/>
        <v>0</v>
      </c>
      <c r="D225">
        <f t="shared" si="34"/>
        <v>-1603.6066235774304</v>
      </c>
      <c r="E225">
        <f t="shared" si="35"/>
        <v>0</v>
      </c>
      <c r="F225">
        <f t="shared" si="36"/>
        <v>38486.558965858327</v>
      </c>
      <c r="G225">
        <f t="shared" si="37"/>
        <v>0</v>
      </c>
      <c r="H225">
        <f t="shared" si="38"/>
        <v>27421.673263174016</v>
      </c>
      <c r="I225">
        <f t="shared" si="39"/>
        <v>27421.673263174016</v>
      </c>
      <c r="J225" s="41">
        <f t="shared" si="40"/>
        <v>1603.6066235774304</v>
      </c>
      <c r="K225">
        <f t="shared" si="41"/>
        <v>10.344995194512613</v>
      </c>
      <c r="L225">
        <f t="shared" si="42"/>
        <v>38.476122477836441</v>
      </c>
      <c r="M225" s="41">
        <f t="shared" si="43"/>
        <v>67.440751244057921</v>
      </c>
      <c r="N225" s="5">
        <f t="shared" si="44"/>
        <v>0</v>
      </c>
      <c r="O225" s="4">
        <f>SUM($N$54:N225)*0.1+$O$30</f>
        <v>-9.9999999999999995E-8</v>
      </c>
      <c r="P225" s="4">
        <f>-SUM(O225:$O$234)</f>
        <v>9.9999999999999995E-7</v>
      </c>
      <c r="Q225" s="5">
        <f t="shared" si="45"/>
        <v>-1.8149114376337918E-6</v>
      </c>
      <c r="R225" s="4">
        <f>SUM($Q$54:Q225)*0.1+$O$8</f>
        <v>1.1839176163634939E-4</v>
      </c>
      <c r="S225" s="4">
        <f>-SUM(R225:$R$234)</f>
        <v>-1.1755753918606859E-3</v>
      </c>
      <c r="T225">
        <f t="shared" si="46"/>
        <v>1.1839180386901017E-4</v>
      </c>
      <c r="U225">
        <f t="shared" si="47"/>
        <v>1.1755758171842449E-3</v>
      </c>
      <c r="X225" s="1"/>
    </row>
    <row r="226" spans="1:24" x14ac:dyDescent="0.25">
      <c r="A226" s="7"/>
      <c r="B226">
        <f t="shared" si="48"/>
        <v>17.199999999999974</v>
      </c>
      <c r="C226">
        <f t="shared" si="33"/>
        <v>0</v>
      </c>
      <c r="D226">
        <f t="shared" si="34"/>
        <v>-1603.6066235774304</v>
      </c>
      <c r="E226">
        <f t="shared" si="35"/>
        <v>0</v>
      </c>
      <c r="F226">
        <f t="shared" si="36"/>
        <v>38486.558965858327</v>
      </c>
      <c r="G226">
        <f t="shared" si="37"/>
        <v>0</v>
      </c>
      <c r="H226">
        <f t="shared" si="38"/>
        <v>27582.033925531759</v>
      </c>
      <c r="I226">
        <f t="shared" si="39"/>
        <v>27582.033925531759</v>
      </c>
      <c r="J226" s="41">
        <f t="shared" si="40"/>
        <v>1603.6066235774304</v>
      </c>
      <c r="K226">
        <f t="shared" si="41"/>
        <v>10.405492242433739</v>
      </c>
      <c r="L226">
        <f t="shared" si="42"/>
        <v>38.476122477836441</v>
      </c>
      <c r="M226" s="41">
        <f t="shared" si="43"/>
        <v>67.45005761002551</v>
      </c>
      <c r="N226" s="5">
        <f t="shared" si="44"/>
        <v>0</v>
      </c>
      <c r="O226" s="4">
        <f>SUM($N$54:N226)*0.1+$O$30</f>
        <v>-9.9999999999999995E-8</v>
      </c>
      <c r="P226" s="4">
        <f>-SUM(O226:$O$234)</f>
        <v>8.9999999999999996E-7</v>
      </c>
      <c r="Q226" s="5">
        <f t="shared" si="45"/>
        <v>-1.8255249548129369E-6</v>
      </c>
      <c r="R226" s="4">
        <f>SUM($Q$54:Q226)*0.1+$O$8</f>
        <v>1.182092091408681E-4</v>
      </c>
      <c r="S226" s="4">
        <f>-SUM(R226:$R$234)</f>
        <v>-1.0571836302243366E-3</v>
      </c>
      <c r="T226">
        <f t="shared" si="46"/>
        <v>1.1820925143874947E-4</v>
      </c>
      <c r="U226">
        <f t="shared" si="47"/>
        <v>1.0571840133175997E-3</v>
      </c>
      <c r="X226" s="1"/>
    </row>
    <row r="227" spans="1:24" x14ac:dyDescent="0.25">
      <c r="A227" s="7"/>
      <c r="B227">
        <f t="shared" si="48"/>
        <v>17.299999999999976</v>
      </c>
      <c r="C227">
        <f t="shared" si="33"/>
        <v>0</v>
      </c>
      <c r="D227">
        <f t="shared" si="34"/>
        <v>-1603.6066235774304</v>
      </c>
      <c r="E227">
        <f t="shared" si="35"/>
        <v>0</v>
      </c>
      <c r="F227">
        <f t="shared" si="36"/>
        <v>38486.558965858327</v>
      </c>
      <c r="G227">
        <f t="shared" si="37"/>
        <v>0</v>
      </c>
      <c r="H227">
        <f t="shared" si="38"/>
        <v>27742.394587889507</v>
      </c>
      <c r="I227">
        <f t="shared" si="39"/>
        <v>27742.394587889507</v>
      </c>
      <c r="J227" s="41">
        <f t="shared" si="40"/>
        <v>1603.6066235774304</v>
      </c>
      <c r="K227">
        <f t="shared" si="41"/>
        <v>10.465989290354868</v>
      </c>
      <c r="L227">
        <f t="shared" si="42"/>
        <v>38.476122477836441</v>
      </c>
      <c r="M227" s="41">
        <f t="shared" si="43"/>
        <v>67.459416945406772</v>
      </c>
      <c r="N227" s="5">
        <f t="shared" si="44"/>
        <v>0</v>
      </c>
      <c r="O227" s="4">
        <f>SUM($N$54:N227)*0.1+$O$30</f>
        <v>-9.9999999999999995E-8</v>
      </c>
      <c r="P227" s="4">
        <f>-SUM(O227:$O$234)</f>
        <v>7.9999999999999996E-7</v>
      </c>
      <c r="Q227" s="5">
        <f t="shared" si="45"/>
        <v>-1.8361384719920822E-6</v>
      </c>
      <c r="R227" s="4">
        <f>SUM($Q$54:Q227)*0.1+$O$8</f>
        <v>1.1802559529366889E-4</v>
      </c>
      <c r="S227" s="4">
        <f>-SUM(R227:$R$234)</f>
        <v>-9.3897442108346841E-4</v>
      </c>
      <c r="T227">
        <f t="shared" si="46"/>
        <v>1.1802563765735356E-4</v>
      </c>
      <c r="U227">
        <f t="shared" si="47"/>
        <v>9.3897476188076255E-4</v>
      </c>
      <c r="X227" s="1"/>
    </row>
    <row r="228" spans="1:24" x14ac:dyDescent="0.25">
      <c r="A228" s="7"/>
      <c r="B228">
        <f t="shared" si="48"/>
        <v>17.399999999999977</v>
      </c>
      <c r="C228">
        <f t="shared" si="33"/>
        <v>0</v>
      </c>
      <c r="D228">
        <f t="shared" si="34"/>
        <v>-1603.6066235774304</v>
      </c>
      <c r="E228">
        <f t="shared" si="35"/>
        <v>0</v>
      </c>
      <c r="F228">
        <f t="shared" si="36"/>
        <v>38486.558965858327</v>
      </c>
      <c r="G228">
        <f t="shared" si="37"/>
        <v>0</v>
      </c>
      <c r="H228">
        <f t="shared" si="38"/>
        <v>27902.75525024725</v>
      </c>
      <c r="I228">
        <f t="shared" si="39"/>
        <v>27902.75525024725</v>
      </c>
      <c r="J228" s="41">
        <f t="shared" si="40"/>
        <v>1603.6066235774304</v>
      </c>
      <c r="K228">
        <f t="shared" si="41"/>
        <v>10.526486338275994</v>
      </c>
      <c r="L228">
        <f t="shared" si="42"/>
        <v>38.476122477836441</v>
      </c>
      <c r="M228" s="41">
        <f t="shared" si="43"/>
        <v>67.468829228157816</v>
      </c>
      <c r="N228" s="5">
        <f t="shared" si="44"/>
        <v>0</v>
      </c>
      <c r="O228" s="4">
        <f>SUM($N$54:N228)*0.1+$O$30</f>
        <v>-9.9999999999999995E-8</v>
      </c>
      <c r="P228" s="4">
        <f>-SUM(O228:$O$234)</f>
        <v>6.9999999999999997E-7</v>
      </c>
      <c r="Q228" s="5">
        <f t="shared" si="45"/>
        <v>-1.8467519891712271E-6</v>
      </c>
      <c r="R228" s="4">
        <f>SUM($Q$54:Q228)*0.1+$O$8</f>
        <v>1.1784092009475177E-4</v>
      </c>
      <c r="S228" s="4">
        <f>-SUM(R228:$R$234)</f>
        <v>-8.2094882578979955E-4</v>
      </c>
      <c r="T228">
        <f t="shared" si="46"/>
        <v>1.1784096252482696E-4</v>
      </c>
      <c r="U228">
        <f t="shared" si="47"/>
        <v>8.2094912422491233E-4</v>
      </c>
      <c r="X228" s="1"/>
    </row>
    <row r="229" spans="1:24" x14ac:dyDescent="0.25">
      <c r="A229" s="7"/>
      <c r="B229">
        <f t="shared" si="48"/>
        <v>17.499999999999979</v>
      </c>
      <c r="C229">
        <f t="shared" si="33"/>
        <v>0</v>
      </c>
      <c r="D229">
        <f t="shared" si="34"/>
        <v>-1603.6066235774304</v>
      </c>
      <c r="E229">
        <f t="shared" si="35"/>
        <v>0</v>
      </c>
      <c r="F229">
        <f t="shared" si="36"/>
        <v>38486.558965858327</v>
      </c>
      <c r="G229">
        <f t="shared" si="37"/>
        <v>0</v>
      </c>
      <c r="H229">
        <f t="shared" si="38"/>
        <v>28063.115912604997</v>
      </c>
      <c r="I229">
        <f t="shared" si="39"/>
        <v>28063.115912604997</v>
      </c>
      <c r="J229" s="41">
        <f t="shared" si="40"/>
        <v>1603.6066235774304</v>
      </c>
      <c r="K229">
        <f t="shared" si="41"/>
        <v>10.586983386197122</v>
      </c>
      <c r="L229">
        <f t="shared" si="42"/>
        <v>38.476122477836441</v>
      </c>
      <c r="M229" s="41">
        <f t="shared" si="43"/>
        <v>67.478294436122383</v>
      </c>
      <c r="N229" s="5">
        <f t="shared" si="44"/>
        <v>0</v>
      </c>
      <c r="O229" s="4">
        <f>SUM($N$54:N229)*0.1+$O$30</f>
        <v>-9.9999999999999995E-8</v>
      </c>
      <c r="P229" s="4">
        <f>-SUM(O229:$O$234)</f>
        <v>5.9999999999999997E-7</v>
      </c>
      <c r="Q229" s="5">
        <f t="shared" si="45"/>
        <v>-1.8573655063503724E-6</v>
      </c>
      <c r="R229" s="4">
        <f>SUM($Q$54:Q229)*0.1+$O$8</f>
        <v>1.1765518354411674E-4</v>
      </c>
      <c r="S229" s="4">
        <f>-SUM(R229:$R$234)</f>
        <v>-7.0310790569504784E-4</v>
      </c>
      <c r="T229">
        <f t="shared" si="46"/>
        <v>1.1765522604117422E-4</v>
      </c>
      <c r="U229">
        <f t="shared" si="47"/>
        <v>7.0310816170122525E-4</v>
      </c>
      <c r="X229" s="1"/>
    </row>
    <row r="230" spans="1:24" x14ac:dyDescent="0.25">
      <c r="A230" s="7"/>
      <c r="B230">
        <f t="shared" si="48"/>
        <v>17.59999999999998</v>
      </c>
      <c r="C230">
        <f t="shared" si="33"/>
        <v>0</v>
      </c>
      <c r="D230">
        <f t="shared" si="34"/>
        <v>-1603.6066235774304</v>
      </c>
      <c r="E230">
        <f t="shared" si="35"/>
        <v>0</v>
      </c>
      <c r="F230">
        <f t="shared" si="36"/>
        <v>38486.558965858327</v>
      </c>
      <c r="G230">
        <f t="shared" si="37"/>
        <v>0</v>
      </c>
      <c r="H230">
        <f t="shared" si="38"/>
        <v>28223.476574962744</v>
      </c>
      <c r="I230">
        <f t="shared" si="39"/>
        <v>28223.476574962744</v>
      </c>
      <c r="J230" s="41">
        <f t="shared" si="40"/>
        <v>1603.6066235774304</v>
      </c>
      <c r="K230">
        <f t="shared" si="41"/>
        <v>10.647480434118251</v>
      </c>
      <c r="L230">
        <f t="shared" si="42"/>
        <v>38.476122477836441</v>
      </c>
      <c r="M230" s="41">
        <f t="shared" si="43"/>
        <v>67.487812547032092</v>
      </c>
      <c r="N230" s="5">
        <f t="shared" si="44"/>
        <v>0</v>
      </c>
      <c r="O230" s="4">
        <f>SUM($N$54:N230)*0.1+$O$30</f>
        <v>-9.9999999999999995E-8</v>
      </c>
      <c r="P230" s="4">
        <f>-SUM(O230:$O$234)</f>
        <v>4.9999999999999998E-7</v>
      </c>
      <c r="Q230" s="5">
        <f t="shared" si="45"/>
        <v>-1.8679790235295178E-6</v>
      </c>
      <c r="R230" s="4">
        <f>SUM($Q$54:Q230)*0.1+$O$8</f>
        <v>1.1746838564176378E-4</v>
      </c>
      <c r="S230" s="4">
        <f>-SUM(R230:$R$234)</f>
        <v>-5.8545272215093105E-4</v>
      </c>
      <c r="T230">
        <f t="shared" si="46"/>
        <v>1.1746842820639994E-4</v>
      </c>
      <c r="U230">
        <f t="shared" si="47"/>
        <v>5.8545293566087384E-4</v>
      </c>
      <c r="X230" s="1"/>
    </row>
    <row r="231" spans="1:24" x14ac:dyDescent="0.25">
      <c r="A231" s="7"/>
      <c r="B231">
        <f t="shared" si="48"/>
        <v>17.699999999999982</v>
      </c>
      <c r="C231">
        <f t="shared" si="33"/>
        <v>0</v>
      </c>
      <c r="D231">
        <f t="shared" si="34"/>
        <v>-1603.6066235774304</v>
      </c>
      <c r="E231">
        <f t="shared" si="35"/>
        <v>0</v>
      </c>
      <c r="F231">
        <f t="shared" si="36"/>
        <v>38486.558965858327</v>
      </c>
      <c r="G231">
        <f t="shared" si="37"/>
        <v>0</v>
      </c>
      <c r="H231">
        <f t="shared" si="38"/>
        <v>28383.837237320487</v>
      </c>
      <c r="I231">
        <f t="shared" si="39"/>
        <v>28383.837237320487</v>
      </c>
      <c r="J231" s="41">
        <f t="shared" si="40"/>
        <v>1603.6066235774304</v>
      </c>
      <c r="K231">
        <f t="shared" si="41"/>
        <v>10.707977482039377</v>
      </c>
      <c r="L231">
        <f t="shared" si="42"/>
        <v>38.476122477836441</v>
      </c>
      <c r="M231" s="41">
        <f t="shared" si="43"/>
        <v>67.497383538506696</v>
      </c>
      <c r="N231" s="5">
        <f t="shared" si="44"/>
        <v>0</v>
      </c>
      <c r="O231" s="4">
        <f>SUM($N$54:N231)*0.1+$O$30</f>
        <v>-9.9999999999999995E-8</v>
      </c>
      <c r="P231" s="4">
        <f>-SUM(O231:$O$234)</f>
        <v>3.9999999999999998E-7</v>
      </c>
      <c r="Q231" s="5">
        <f t="shared" si="45"/>
        <v>-1.8785925407086629E-6</v>
      </c>
      <c r="R231" s="4">
        <f>SUM($Q$54:Q231)*0.1+$O$8</f>
        <v>1.1728052638769292E-4</v>
      </c>
      <c r="S231" s="4">
        <f>-SUM(R231:$R$234)</f>
        <v>-4.6798433650916733E-4</v>
      </c>
      <c r="T231">
        <f t="shared" si="46"/>
        <v>1.1728056902050883E-4</v>
      </c>
      <c r="U231">
        <f t="shared" si="47"/>
        <v>4.6798450745502842E-4</v>
      </c>
      <c r="X231" s="1"/>
    </row>
    <row r="232" spans="1:24" x14ac:dyDescent="0.25">
      <c r="A232" s="7"/>
      <c r="B232">
        <f t="shared" si="48"/>
        <v>17.799999999999983</v>
      </c>
      <c r="C232">
        <f t="shared" si="33"/>
        <v>0</v>
      </c>
      <c r="D232">
        <f t="shared" si="34"/>
        <v>-1603.6066235774304</v>
      </c>
      <c r="E232">
        <f t="shared" si="35"/>
        <v>0</v>
      </c>
      <c r="F232">
        <f t="shared" si="36"/>
        <v>38486.558965858327</v>
      </c>
      <c r="G232">
        <f t="shared" si="37"/>
        <v>0</v>
      </c>
      <c r="H232">
        <f t="shared" si="38"/>
        <v>28544.197899678235</v>
      </c>
      <c r="I232">
        <f t="shared" si="39"/>
        <v>28544.197899678235</v>
      </c>
      <c r="J232" s="41">
        <f t="shared" si="40"/>
        <v>1603.6066235774304</v>
      </c>
      <c r="K232">
        <f t="shared" si="41"/>
        <v>10.768474529960505</v>
      </c>
      <c r="L232">
        <f t="shared" si="42"/>
        <v>38.476122477836441</v>
      </c>
      <c r="M232" s="41">
        <f t="shared" si="43"/>
        <v>67.507007388054319</v>
      </c>
      <c r="N232" s="5">
        <f t="shared" si="44"/>
        <v>0</v>
      </c>
      <c r="O232" s="4">
        <f>SUM($N$54:N232)*0.1+$O$30</f>
        <v>-9.9999999999999995E-8</v>
      </c>
      <c r="P232" s="4">
        <f>-SUM(O232:$O$234)</f>
        <v>2.9999999999999999E-7</v>
      </c>
      <c r="Q232" s="5">
        <f t="shared" si="45"/>
        <v>-1.889206057887808E-6</v>
      </c>
      <c r="R232" s="4">
        <f>SUM($Q$54:Q232)*0.1+$O$8</f>
        <v>1.1709160578190413E-4</v>
      </c>
      <c r="S232" s="4">
        <f>-SUM(R232:$R$234)</f>
        <v>-3.5070381012147441E-4</v>
      </c>
      <c r="T232">
        <f t="shared" si="46"/>
        <v>1.1709164848350562E-4</v>
      </c>
      <c r="U232">
        <f t="shared" si="47"/>
        <v>3.5070393843485587E-4</v>
      </c>
      <c r="X232" s="1"/>
    </row>
    <row r="233" spans="1:24" x14ac:dyDescent="0.25">
      <c r="A233" s="7"/>
      <c r="B233">
        <f t="shared" si="48"/>
        <v>17.899999999999984</v>
      </c>
      <c r="C233">
        <f t="shared" si="33"/>
        <v>0</v>
      </c>
      <c r="D233">
        <f t="shared" si="34"/>
        <v>-1603.6066235774304</v>
      </c>
      <c r="E233">
        <f t="shared" si="35"/>
        <v>0</v>
      </c>
      <c r="F233">
        <f t="shared" si="36"/>
        <v>38486.558965858327</v>
      </c>
      <c r="G233">
        <f t="shared" si="37"/>
        <v>0</v>
      </c>
      <c r="H233">
        <f t="shared" si="38"/>
        <v>28704.558562035978</v>
      </c>
      <c r="I233">
        <f t="shared" si="39"/>
        <v>28704.558562035978</v>
      </c>
      <c r="J233" s="41">
        <f t="shared" si="40"/>
        <v>1603.6066235774304</v>
      </c>
      <c r="K233">
        <f t="shared" si="41"/>
        <v>10.828971577881632</v>
      </c>
      <c r="L233">
        <f t="shared" si="42"/>
        <v>38.476122477836441</v>
      </c>
      <c r="M233" s="41">
        <f t="shared" si="43"/>
        <v>67.516684073071744</v>
      </c>
      <c r="N233" s="5">
        <f t="shared" si="44"/>
        <v>0</v>
      </c>
      <c r="O233" s="4">
        <f>SUM($N$54:N233)*0.1+$O$30</f>
        <v>-9.9999999999999995E-8</v>
      </c>
      <c r="P233" s="4">
        <f>-SUM(O233:$O$234)</f>
        <v>1.9999999999999999E-7</v>
      </c>
      <c r="Q233" s="5">
        <f t="shared" si="45"/>
        <v>-1.8998195750669531E-6</v>
      </c>
      <c r="R233" s="4">
        <f>SUM($Q$54:Q233)*0.1+$O$8</f>
        <v>1.1690162382439744E-4</v>
      </c>
      <c r="S233" s="4">
        <f>-SUM(R233:$R$234)</f>
        <v>-2.3361220433957026E-4</v>
      </c>
      <c r="T233">
        <f t="shared" si="46"/>
        <v>1.1690166659539516E-4</v>
      </c>
      <c r="U233">
        <f t="shared" si="47"/>
        <v>2.3361228995152016E-4</v>
      </c>
      <c r="X233" s="1"/>
    </row>
    <row r="234" spans="1:24" x14ac:dyDescent="0.25">
      <c r="A234" s="7"/>
      <c r="B234">
        <f t="shared" si="48"/>
        <v>17.999999999999986</v>
      </c>
      <c r="C234">
        <f t="shared" si="33"/>
        <v>0</v>
      </c>
      <c r="D234">
        <f t="shared" si="34"/>
        <v>-1603.6066235774304</v>
      </c>
      <c r="E234">
        <f t="shared" si="35"/>
        <v>0</v>
      </c>
      <c r="F234">
        <f t="shared" si="36"/>
        <v>38486.558965858327</v>
      </c>
      <c r="G234">
        <f t="shared" si="37"/>
        <v>0</v>
      </c>
      <c r="H234">
        <f t="shared" si="38"/>
        <v>28864.919224393725</v>
      </c>
      <c r="I234">
        <f t="shared" si="39"/>
        <v>28864.919224393725</v>
      </c>
      <c r="J234" s="41">
        <f t="shared" si="40"/>
        <v>1603.6066235774304</v>
      </c>
      <c r="K234">
        <f t="shared" si="41"/>
        <v>10.88946862580276</v>
      </c>
      <c r="L234">
        <f t="shared" si="42"/>
        <v>38.476122477836441</v>
      </c>
      <c r="M234" s="41">
        <f t="shared" si="43"/>
        <v>67.526413570844667</v>
      </c>
      <c r="N234" s="5">
        <f t="shared" si="44"/>
        <v>0</v>
      </c>
      <c r="O234" s="4">
        <f>SUM($N$54:N234)*0.1+$O$30</f>
        <v>-9.9999999999999995E-8</v>
      </c>
      <c r="P234" s="4">
        <f>-SUM(O234:$O$234)</f>
        <v>9.9999999999999995E-8</v>
      </c>
      <c r="Q234" s="5">
        <f t="shared" si="45"/>
        <v>-1.9104330922460984E-6</v>
      </c>
      <c r="R234" s="4">
        <f>SUM($Q$54:Q234)*0.1+$O$8</f>
        <v>1.1671058051517282E-4</v>
      </c>
      <c r="S234" s="4">
        <f>-SUM(R234:$R$234)</f>
        <v>-1.1671058051517282E-4</v>
      </c>
      <c r="T234">
        <f t="shared" si="46"/>
        <v>1.1671062335618226E-4</v>
      </c>
      <c r="U234">
        <f t="shared" si="47"/>
        <v>1.1671062335618226E-4</v>
      </c>
      <c r="X234" s="1"/>
    </row>
    <row r="235" spans="1:24" x14ac:dyDescent="0.25">
      <c r="A235" s="7"/>
      <c r="B235">
        <f t="shared" si="48"/>
        <v>18.099999999999987</v>
      </c>
      <c r="C235">
        <f t="shared" si="33"/>
        <v>0</v>
      </c>
      <c r="D235">
        <f t="shared" si="34"/>
        <v>-1603.6066235774304</v>
      </c>
      <c r="E235">
        <f t="shared" si="35"/>
        <v>0</v>
      </c>
      <c r="F235">
        <f t="shared" si="36"/>
        <v>38486.558965858327</v>
      </c>
      <c r="G235">
        <f t="shared" si="37"/>
        <v>0</v>
      </c>
      <c r="H235">
        <f t="shared" si="38"/>
        <v>29025.279886751468</v>
      </c>
      <c r="I235">
        <f t="shared" si="39"/>
        <v>29025.279886751468</v>
      </c>
      <c r="J235" s="41">
        <f t="shared" si="40"/>
        <v>1603.6066235774304</v>
      </c>
      <c r="K235">
        <f t="shared" si="41"/>
        <v>10.949965673723886</v>
      </c>
      <c r="L235">
        <f t="shared" si="42"/>
        <v>38.476122477836441</v>
      </c>
      <c r="M235" s="41">
        <f t="shared" si="43"/>
        <v>67.536195858547899</v>
      </c>
      <c r="N235" s="5">
        <f t="shared" si="44"/>
        <v>0</v>
      </c>
      <c r="O235" s="4">
        <f>SUM($N$54:N235)*0.1+$O$30</f>
        <v>-9.9999999999999995E-8</v>
      </c>
      <c r="P235" s="4">
        <f>SUM($O$235:O235)</f>
        <v>-9.9999999999999995E-8</v>
      </c>
      <c r="Q235" s="5">
        <f t="shared" si="45"/>
        <v>-1.9210466094252435E-6</v>
      </c>
      <c r="R235" s="4">
        <f>SUM($Q$54:Q235)*0.1+$O$8</f>
        <v>1.165184758542303E-4</v>
      </c>
      <c r="S235" s="4">
        <f>SUM($R$235:R235)</f>
        <v>1.165184758542303E-4</v>
      </c>
      <c r="T235">
        <f t="shared" si="46"/>
        <v>1.1651851876587193E-4</v>
      </c>
      <c r="U235">
        <f t="shared" si="47"/>
        <v>1.1651851876587193E-4</v>
      </c>
      <c r="X235" s="1"/>
    </row>
    <row r="236" spans="1:24" x14ac:dyDescent="0.25">
      <c r="A236" s="7"/>
      <c r="B236">
        <f t="shared" si="48"/>
        <v>18.199999999999989</v>
      </c>
      <c r="C236">
        <f t="shared" si="33"/>
        <v>0</v>
      </c>
      <c r="D236">
        <f t="shared" si="34"/>
        <v>-1603.6066235774304</v>
      </c>
      <c r="E236">
        <f t="shared" si="35"/>
        <v>0</v>
      </c>
      <c r="F236">
        <f t="shared" si="36"/>
        <v>38486.558965858327</v>
      </c>
      <c r="G236">
        <f t="shared" si="37"/>
        <v>0</v>
      </c>
      <c r="H236">
        <f t="shared" si="38"/>
        <v>29185.640549109215</v>
      </c>
      <c r="I236">
        <f t="shared" si="39"/>
        <v>29185.640549109215</v>
      </c>
      <c r="J236" s="41">
        <f t="shared" si="40"/>
        <v>1603.6066235774304</v>
      </c>
      <c r="K236">
        <f t="shared" si="41"/>
        <v>11.010462721645014</v>
      </c>
      <c r="L236">
        <f t="shared" si="42"/>
        <v>38.476122477836441</v>
      </c>
      <c r="M236" s="41">
        <f t="shared" si="43"/>
        <v>67.546030913245716</v>
      </c>
      <c r="N236" s="5">
        <f t="shared" si="44"/>
        <v>0</v>
      </c>
      <c r="O236" s="4">
        <f>SUM($N$54:N236)*0.1+$O$30</f>
        <v>-9.9999999999999995E-8</v>
      </c>
      <c r="P236" s="4">
        <f>SUM($O$235:O236)</f>
        <v>-1.9999999999999999E-7</v>
      </c>
      <c r="Q236" s="5">
        <f t="shared" si="45"/>
        <v>-1.9316601266043886E-6</v>
      </c>
      <c r="R236" s="4">
        <f>SUM($Q$54:Q236)*0.1+$O$8</f>
        <v>1.1632530984156986E-4</v>
      </c>
      <c r="S236" s="4">
        <f>SUM($R$235:R236)</f>
        <v>2.3284378569580016E-4</v>
      </c>
      <c r="T236">
        <f t="shared" si="46"/>
        <v>1.1632535282446914E-4</v>
      </c>
      <c r="U236">
        <f t="shared" si="47"/>
        <v>2.3284387159028196E-4</v>
      </c>
      <c r="X236" s="1"/>
    </row>
    <row r="237" spans="1:24" x14ac:dyDescent="0.25">
      <c r="A237" s="7"/>
      <c r="B237">
        <f t="shared" si="48"/>
        <v>18.29999999999999</v>
      </c>
      <c r="C237">
        <f t="shared" si="33"/>
        <v>0</v>
      </c>
      <c r="D237">
        <f t="shared" si="34"/>
        <v>-1603.6066235774304</v>
      </c>
      <c r="E237">
        <f t="shared" si="35"/>
        <v>0</v>
      </c>
      <c r="F237">
        <f t="shared" si="36"/>
        <v>38486.558965858327</v>
      </c>
      <c r="G237">
        <f t="shared" si="37"/>
        <v>0</v>
      </c>
      <c r="H237">
        <f t="shared" si="38"/>
        <v>29346.001211466959</v>
      </c>
      <c r="I237">
        <f t="shared" si="39"/>
        <v>29346.001211466959</v>
      </c>
      <c r="J237" s="41">
        <f t="shared" si="40"/>
        <v>1603.6066235774304</v>
      </c>
      <c r="K237">
        <f t="shared" si="41"/>
        <v>11.070959769566141</v>
      </c>
      <c r="L237">
        <f t="shared" si="42"/>
        <v>38.476122477836441</v>
      </c>
      <c r="M237" s="41">
        <f t="shared" si="43"/>
        <v>67.555918711892019</v>
      </c>
      <c r="N237" s="5">
        <f t="shared" si="44"/>
        <v>0</v>
      </c>
      <c r="O237" s="4">
        <f>SUM($N$54:N237)*0.1+$O$30</f>
        <v>-9.9999999999999995E-8</v>
      </c>
      <c r="P237" s="4">
        <f>SUM($O$235:O237)</f>
        <v>-2.9999999999999999E-7</v>
      </c>
      <c r="Q237" s="5">
        <f t="shared" si="45"/>
        <v>-1.9422736437835337E-6</v>
      </c>
      <c r="R237" s="4">
        <f>SUM($Q$54:Q237)*0.1+$O$8</f>
        <v>1.1613108247719152E-4</v>
      </c>
      <c r="S237" s="4">
        <f>SUM($R$235:R237)</f>
        <v>3.4897486817299166E-4</v>
      </c>
      <c r="T237">
        <f t="shared" si="46"/>
        <v>1.1613112553197898E-4</v>
      </c>
      <c r="U237">
        <f t="shared" si="47"/>
        <v>3.4897499712208168E-4</v>
      </c>
      <c r="X237" s="1"/>
    </row>
    <row r="238" spans="1:24" x14ac:dyDescent="0.25">
      <c r="A238" s="7"/>
      <c r="B238">
        <f t="shared" si="48"/>
        <v>18.399999999999991</v>
      </c>
      <c r="C238">
        <f t="shared" si="33"/>
        <v>0</v>
      </c>
      <c r="D238">
        <f t="shared" si="34"/>
        <v>-1603.6066235774304</v>
      </c>
      <c r="E238">
        <f t="shared" si="35"/>
        <v>0</v>
      </c>
      <c r="F238">
        <f t="shared" si="36"/>
        <v>38486.558965858327</v>
      </c>
      <c r="G238">
        <f t="shared" si="37"/>
        <v>0</v>
      </c>
      <c r="H238">
        <f t="shared" si="38"/>
        <v>29506.361873824706</v>
      </c>
      <c r="I238">
        <f t="shared" si="39"/>
        <v>29506.361873824706</v>
      </c>
      <c r="J238" s="41">
        <f t="shared" si="40"/>
        <v>1603.6066235774304</v>
      </c>
      <c r="K238">
        <f t="shared" si="41"/>
        <v>11.131456817487269</v>
      </c>
      <c r="L238">
        <f t="shared" si="42"/>
        <v>38.476122477836441</v>
      </c>
      <c r="M238" s="41">
        <f t="shared" si="43"/>
        <v>67.565859231330691</v>
      </c>
      <c r="N238" s="5">
        <f t="shared" si="44"/>
        <v>0</v>
      </c>
      <c r="O238" s="4">
        <f>SUM($N$54:N238)*0.1+$O$30</f>
        <v>-9.9999999999999995E-8</v>
      </c>
      <c r="P238" s="4">
        <f>SUM($O$235:O238)</f>
        <v>-3.9999999999999998E-7</v>
      </c>
      <c r="Q238" s="5">
        <f t="shared" si="45"/>
        <v>-1.9528871609626788E-6</v>
      </c>
      <c r="R238" s="4">
        <f>SUM($Q$54:Q238)*0.1+$O$8</f>
        <v>1.1593579376109524E-4</v>
      </c>
      <c r="S238" s="4">
        <f>SUM($R$235:R238)</f>
        <v>4.6491066193408688E-4</v>
      </c>
      <c r="T238">
        <f t="shared" si="46"/>
        <v>1.1593583688840655E-4</v>
      </c>
      <c r="U238">
        <f t="shared" si="47"/>
        <v>4.649108340101259E-4</v>
      </c>
      <c r="X238" s="1"/>
    </row>
    <row r="239" spans="1:24" x14ac:dyDescent="0.25">
      <c r="A239" s="7"/>
      <c r="B239">
        <f t="shared" si="48"/>
        <v>18.499999999999993</v>
      </c>
      <c r="C239">
        <f t="shared" si="33"/>
        <v>0</v>
      </c>
      <c r="D239">
        <f t="shared" si="34"/>
        <v>-1603.6066235774304</v>
      </c>
      <c r="E239">
        <f t="shared" si="35"/>
        <v>0</v>
      </c>
      <c r="F239">
        <f t="shared" si="36"/>
        <v>38486.558965858327</v>
      </c>
      <c r="G239">
        <f t="shared" si="37"/>
        <v>0</v>
      </c>
      <c r="H239">
        <f t="shared" si="38"/>
        <v>29666.722536182449</v>
      </c>
      <c r="I239">
        <f t="shared" si="39"/>
        <v>29666.722536182449</v>
      </c>
      <c r="J239" s="41">
        <f t="shared" si="40"/>
        <v>1603.6066235774304</v>
      </c>
      <c r="K239">
        <f t="shared" si="41"/>
        <v>11.191953865408395</v>
      </c>
      <c r="L239">
        <f t="shared" si="42"/>
        <v>38.476122477836441</v>
      </c>
      <c r="M239" s="41">
        <f t="shared" si="43"/>
        <v>67.575852448295777</v>
      </c>
      <c r="N239" s="5">
        <f t="shared" si="44"/>
        <v>0</v>
      </c>
      <c r="O239" s="4">
        <f>SUM($N$54:N239)*0.1+$O$30</f>
        <v>-9.9999999999999995E-8</v>
      </c>
      <c r="P239" s="4">
        <f>SUM($O$235:O239)</f>
        <v>-4.9999999999999998E-7</v>
      </c>
      <c r="Q239" s="5">
        <f t="shared" si="45"/>
        <v>-1.9635006781418239E-6</v>
      </c>
      <c r="R239" s="4">
        <f>SUM($Q$54:Q239)*0.1+$O$8</f>
        <v>1.1573944369328106E-4</v>
      </c>
      <c r="S239" s="4">
        <f>SUM($R$235:R239)</f>
        <v>5.806501056273679E-4</v>
      </c>
      <c r="T239">
        <f t="shared" si="46"/>
        <v>1.1573948689375712E-4</v>
      </c>
      <c r="U239">
        <f t="shared" si="47"/>
        <v>5.8065032090327264E-4</v>
      </c>
      <c r="X239" s="1"/>
    </row>
    <row r="240" spans="1:24" x14ac:dyDescent="0.25">
      <c r="A240" s="7"/>
      <c r="B240">
        <f t="shared" si="48"/>
        <v>18.599999999999994</v>
      </c>
      <c r="C240">
        <f t="shared" si="33"/>
        <v>0</v>
      </c>
      <c r="D240">
        <f t="shared" si="34"/>
        <v>-1603.6066235774304</v>
      </c>
      <c r="E240">
        <f t="shared" si="35"/>
        <v>0</v>
      </c>
      <c r="F240">
        <f t="shared" si="36"/>
        <v>38486.558965858327</v>
      </c>
      <c r="G240">
        <f t="shared" si="37"/>
        <v>0</v>
      </c>
      <c r="H240">
        <f t="shared" si="38"/>
        <v>29827.083198540196</v>
      </c>
      <c r="I240">
        <f t="shared" si="39"/>
        <v>29827.083198540196</v>
      </c>
      <c r="J240" s="41">
        <f t="shared" si="40"/>
        <v>1603.6066235774304</v>
      </c>
      <c r="K240">
        <f t="shared" si="41"/>
        <v>11.252450913329524</v>
      </c>
      <c r="L240">
        <f t="shared" si="42"/>
        <v>38.476122477836441</v>
      </c>
      <c r="M240" s="41">
        <f t="shared" si="43"/>
        <v>67.58589833941177</v>
      </c>
      <c r="N240" s="5">
        <f t="shared" si="44"/>
        <v>0</v>
      </c>
      <c r="O240" s="4">
        <f>SUM($N$54:N240)*0.1+$O$30</f>
        <v>-9.9999999999999995E-8</v>
      </c>
      <c r="P240" s="4">
        <f>SUM($O$235:O240)</f>
        <v>-5.9999999999999997E-7</v>
      </c>
      <c r="Q240" s="5">
        <f t="shared" si="45"/>
        <v>-1.9741141953209694E-6</v>
      </c>
      <c r="R240" s="4">
        <f>SUM($Q$54:Q240)*0.1+$O$8</f>
        <v>1.1554203227374897E-4</v>
      </c>
      <c r="S240" s="4">
        <f>SUM($R$235:R240)</f>
        <v>6.9619213790111684E-4</v>
      </c>
      <c r="T240">
        <f t="shared" si="46"/>
        <v>1.1554207554803595E-4</v>
      </c>
      <c r="U240">
        <f t="shared" si="47"/>
        <v>6.9619239645038336E-4</v>
      </c>
      <c r="X240" s="1"/>
    </row>
    <row r="241" spans="1:24" x14ac:dyDescent="0.25">
      <c r="A241" s="7"/>
      <c r="B241">
        <f t="shared" si="48"/>
        <v>18.699999999999996</v>
      </c>
      <c r="C241">
        <f t="shared" si="33"/>
        <v>0</v>
      </c>
      <c r="D241">
        <f t="shared" si="34"/>
        <v>-1603.6066235774304</v>
      </c>
      <c r="E241">
        <f t="shared" si="35"/>
        <v>0</v>
      </c>
      <c r="F241">
        <f t="shared" si="36"/>
        <v>38486.558965858327</v>
      </c>
      <c r="G241">
        <f t="shared" si="37"/>
        <v>0</v>
      </c>
      <c r="H241">
        <f t="shared" si="38"/>
        <v>29987.44386089794</v>
      </c>
      <c r="I241">
        <f t="shared" si="39"/>
        <v>29987.44386089794</v>
      </c>
      <c r="J241" s="41">
        <f t="shared" si="40"/>
        <v>1603.6066235774304</v>
      </c>
      <c r="K241">
        <f t="shared" si="41"/>
        <v>11.31294796125065</v>
      </c>
      <c r="L241">
        <f t="shared" si="42"/>
        <v>38.476122477836441</v>
      </c>
      <c r="M241" s="41">
        <f t="shared" si="43"/>
        <v>67.595996881193912</v>
      </c>
      <c r="N241" s="5">
        <f t="shared" si="44"/>
        <v>0</v>
      </c>
      <c r="O241" s="4">
        <f>SUM($N$54:N241)*0.1+$O$30</f>
        <v>-9.9999999999999995E-8</v>
      </c>
      <c r="P241" s="4">
        <f>SUM($O$235:O241)</f>
        <v>-6.9999999999999997E-7</v>
      </c>
      <c r="Q241" s="5">
        <f t="shared" si="45"/>
        <v>-1.9847277125001141E-6</v>
      </c>
      <c r="R241" s="4">
        <f>SUM($Q$54:Q241)*0.1+$O$8</f>
        <v>1.1534355950249895E-4</v>
      </c>
      <c r="S241" s="4">
        <f>SUM($R$235:R241)</f>
        <v>8.1153569740361582E-4</v>
      </c>
      <c r="T241">
        <f t="shared" si="46"/>
        <v>1.153436028512484E-4</v>
      </c>
      <c r="U241">
        <f t="shared" si="47"/>
        <v>8.1153599930032256E-4</v>
      </c>
      <c r="X241" s="1"/>
    </row>
    <row r="242" spans="1:24" x14ac:dyDescent="0.25">
      <c r="A242" s="7"/>
      <c r="B242">
        <f t="shared" si="48"/>
        <v>18.799999999999997</v>
      </c>
      <c r="C242">
        <f t="shared" si="33"/>
        <v>0</v>
      </c>
      <c r="D242">
        <f t="shared" si="34"/>
        <v>-1603.6066235774304</v>
      </c>
      <c r="E242">
        <f t="shared" si="35"/>
        <v>0</v>
      </c>
      <c r="F242">
        <f t="shared" si="36"/>
        <v>38486.558965858327</v>
      </c>
      <c r="G242">
        <f t="shared" si="37"/>
        <v>0</v>
      </c>
      <c r="H242">
        <f t="shared" si="38"/>
        <v>30147.804523255687</v>
      </c>
      <c r="I242">
        <f t="shared" si="39"/>
        <v>30147.804523255687</v>
      </c>
      <c r="J242" s="41">
        <f t="shared" si="40"/>
        <v>1603.6066235774304</v>
      </c>
      <c r="K242">
        <f t="shared" si="41"/>
        <v>11.373445009171778</v>
      </c>
      <c r="L242">
        <f t="shared" si="42"/>
        <v>38.476122477836441</v>
      </c>
      <c r="M242" s="41">
        <f t="shared" si="43"/>
        <v>67.606148050048418</v>
      </c>
      <c r="N242" s="5">
        <f t="shared" si="44"/>
        <v>0</v>
      </c>
      <c r="O242" s="4">
        <f>SUM($N$54:N242)*0.1+$O$30</f>
        <v>-9.9999999999999995E-8</v>
      </c>
      <c r="P242" s="4">
        <f>SUM($O$235:O242)</f>
        <v>-7.9999999999999996E-7</v>
      </c>
      <c r="Q242" s="5">
        <f t="shared" si="45"/>
        <v>-1.9953412296792596E-6</v>
      </c>
      <c r="R242" s="4">
        <f>SUM($Q$54:Q242)*0.1+$O$8</f>
        <v>1.1514402537953103E-4</v>
      </c>
      <c r="S242" s="4">
        <f>SUM($R$235:R242)</f>
        <v>9.2667972278314683E-4</v>
      </c>
      <c r="T242">
        <f t="shared" si="46"/>
        <v>1.1514406880339989E-4</v>
      </c>
      <c r="U242">
        <f t="shared" si="47"/>
        <v>9.2668006810195814E-4</v>
      </c>
      <c r="X242" s="1"/>
    </row>
    <row r="243" spans="1:24" x14ac:dyDescent="0.25">
      <c r="A243" s="7"/>
      <c r="B243">
        <f t="shared" si="48"/>
        <v>18.899999999999999</v>
      </c>
      <c r="C243">
        <f t="shared" si="33"/>
        <v>0</v>
      </c>
      <c r="D243">
        <f t="shared" si="34"/>
        <v>-1603.6066235774304</v>
      </c>
      <c r="E243">
        <f t="shared" si="35"/>
        <v>0</v>
      </c>
      <c r="F243">
        <f t="shared" si="36"/>
        <v>38486.558965858327</v>
      </c>
      <c r="G243">
        <f t="shared" si="37"/>
        <v>0</v>
      </c>
      <c r="H243">
        <f t="shared" si="38"/>
        <v>30308.16518561343</v>
      </c>
      <c r="I243">
        <f t="shared" si="39"/>
        <v>30308.16518561343</v>
      </c>
      <c r="J243" s="41">
        <f t="shared" si="40"/>
        <v>1603.6066235774304</v>
      </c>
      <c r="K243">
        <f t="shared" si="41"/>
        <v>11.433942057092905</v>
      </c>
      <c r="L243">
        <f t="shared" si="42"/>
        <v>38.476122477836441</v>
      </c>
      <c r="M243" s="41">
        <f t="shared" si="43"/>
        <v>67.616351822272762</v>
      </c>
      <c r="N243" s="5">
        <f t="shared" si="44"/>
        <v>0</v>
      </c>
      <c r="O243" s="4">
        <f>SUM($N$54:N243)*0.1+$O$30</f>
        <v>-9.9999999999999995E-8</v>
      </c>
      <c r="P243" s="4">
        <f>SUM($O$235:O243)</f>
        <v>-8.9999999999999996E-7</v>
      </c>
      <c r="Q243" s="5">
        <f t="shared" si="45"/>
        <v>-2.0059547468584047E-6</v>
      </c>
      <c r="R243" s="4">
        <f>SUM($Q$54:Q243)*0.1+$O$8</f>
        <v>1.1494342990484519E-4</v>
      </c>
      <c r="S243" s="4">
        <f>SUM($R$235:R243)</f>
        <v>1.041623152687992E-3</v>
      </c>
      <c r="T243">
        <f t="shared" si="46"/>
        <v>1.1494347340449592E-4</v>
      </c>
      <c r="U243">
        <f t="shared" si="47"/>
        <v>1.0416235415041616E-3</v>
      </c>
      <c r="X243" s="1"/>
    </row>
    <row r="244" spans="1:24" x14ac:dyDescent="0.25">
      <c r="A244" s="7"/>
      <c r="B244">
        <f t="shared" si="48"/>
        <v>19</v>
      </c>
      <c r="C244">
        <f t="shared" si="33"/>
        <v>0</v>
      </c>
      <c r="D244">
        <f t="shared" si="34"/>
        <v>-1603.6066235774304</v>
      </c>
      <c r="E244">
        <f t="shared" si="35"/>
        <v>0</v>
      </c>
      <c r="F244">
        <f t="shared" si="36"/>
        <v>38486.558965858327</v>
      </c>
      <c r="G244">
        <f t="shared" si="37"/>
        <v>0</v>
      </c>
      <c r="H244">
        <f t="shared" si="38"/>
        <v>30468.525847971177</v>
      </c>
      <c r="I244">
        <f t="shared" si="39"/>
        <v>30468.525847971177</v>
      </c>
      <c r="J244" s="41">
        <f t="shared" si="40"/>
        <v>1603.6066235774304</v>
      </c>
      <c r="K244">
        <f t="shared" si="41"/>
        <v>11.494439105014033</v>
      </c>
      <c r="L244">
        <f t="shared" si="42"/>
        <v>38.476122477836441</v>
      </c>
      <c r="M244" s="41">
        <f t="shared" si="43"/>
        <v>67.626608174055917</v>
      </c>
      <c r="N244" s="5">
        <f t="shared" si="44"/>
        <v>0</v>
      </c>
      <c r="O244" s="4">
        <f>SUM($N$54:N244)*0.1+$O$30</f>
        <v>-9.9999999999999995E-8</v>
      </c>
      <c r="P244" s="4">
        <f>SUM($O$235:O244)</f>
        <v>-9.9999999999999995E-7</v>
      </c>
      <c r="Q244" s="5">
        <f t="shared" si="45"/>
        <v>-2.0165682640375498E-6</v>
      </c>
      <c r="R244" s="4">
        <f>SUM($Q$54:Q244)*0.1+$O$8</f>
        <v>1.1474177307844142E-4</v>
      </c>
      <c r="S244" s="4">
        <f>SUM($R$235:R244)</f>
        <v>1.1563649257664334E-3</v>
      </c>
      <c r="T244">
        <f t="shared" si="46"/>
        <v>1.1474181665454205E-4</v>
      </c>
      <c r="U244">
        <f t="shared" si="47"/>
        <v>1.1563653581558074E-3</v>
      </c>
      <c r="X244" s="1"/>
    </row>
    <row r="245" spans="1:24" x14ac:dyDescent="0.25">
      <c r="A245" s="7"/>
      <c r="B245">
        <f t="shared" si="48"/>
        <v>19.100000000000001</v>
      </c>
      <c r="C245">
        <f t="shared" si="33"/>
        <v>0</v>
      </c>
      <c r="D245">
        <f t="shared" si="34"/>
        <v>-1603.6066235774304</v>
      </c>
      <c r="E245">
        <f t="shared" si="35"/>
        <v>0</v>
      </c>
      <c r="F245">
        <f t="shared" si="36"/>
        <v>38486.558965858327</v>
      </c>
      <c r="G245">
        <f t="shared" si="37"/>
        <v>0</v>
      </c>
      <c r="H245">
        <f t="shared" si="38"/>
        <v>30628.886510328921</v>
      </c>
      <c r="I245">
        <f t="shared" si="39"/>
        <v>30628.886510328921</v>
      </c>
      <c r="J245" s="41">
        <f t="shared" si="40"/>
        <v>1603.6066235774304</v>
      </c>
      <c r="K245">
        <f t="shared" si="41"/>
        <v>11.554936152935159</v>
      </c>
      <c r="L245">
        <f t="shared" si="42"/>
        <v>38.476122477836441</v>
      </c>
      <c r="M245" s="41">
        <f t="shared" si="43"/>
        <v>67.636917081478657</v>
      </c>
      <c r="N245" s="5">
        <f t="shared" si="44"/>
        <v>0</v>
      </c>
      <c r="O245" s="4">
        <f>SUM($N$54:N245)*0.1+$O$30</f>
        <v>-9.9999999999999995E-8</v>
      </c>
      <c r="P245" s="4">
        <f>SUM($O$235:O245)</f>
        <v>-1.1000000000000001E-6</v>
      </c>
      <c r="Q245" s="5">
        <f t="shared" si="45"/>
        <v>-2.0271817812166949E-6</v>
      </c>
      <c r="R245" s="4">
        <f>SUM($Q$54:Q245)*0.1+$O$8</f>
        <v>1.1453905490031976E-4</v>
      </c>
      <c r="S245" s="4">
        <f>SUM($R$235:R245)</f>
        <v>1.2709039806667532E-3</v>
      </c>
      <c r="T245">
        <f t="shared" si="46"/>
        <v>1.14539098553544E-4</v>
      </c>
      <c r="U245">
        <f t="shared" si="47"/>
        <v>1.2709044567057741E-3</v>
      </c>
      <c r="X245" s="1"/>
    </row>
    <row r="246" spans="1:24" x14ac:dyDescent="0.25">
      <c r="A246" s="7"/>
      <c r="B246">
        <f t="shared" si="48"/>
        <v>19.200000000000003</v>
      </c>
      <c r="C246">
        <f t="shared" si="33"/>
        <v>0</v>
      </c>
      <c r="D246">
        <f t="shared" si="34"/>
        <v>-1603.6066235774304</v>
      </c>
      <c r="E246">
        <f t="shared" si="35"/>
        <v>0</v>
      </c>
      <c r="F246">
        <f t="shared" si="36"/>
        <v>38486.558965858327</v>
      </c>
      <c r="G246">
        <f t="shared" si="37"/>
        <v>0</v>
      </c>
      <c r="H246">
        <f t="shared" si="38"/>
        <v>30789.247172686668</v>
      </c>
      <c r="I246">
        <f t="shared" si="39"/>
        <v>30789.247172686668</v>
      </c>
      <c r="J246" s="41">
        <f t="shared" si="40"/>
        <v>1603.6066235774304</v>
      </c>
      <c r="K246">
        <f t="shared" si="41"/>
        <v>11.615433200856287</v>
      </c>
      <c r="L246">
        <f t="shared" si="42"/>
        <v>38.476122477836441</v>
      </c>
      <c r="M246" s="41">
        <f t="shared" si="43"/>
        <v>67.647278520513794</v>
      </c>
      <c r="N246" s="5">
        <f t="shared" si="44"/>
        <v>0</v>
      </c>
      <c r="O246" s="4">
        <f>SUM($N$54:N246)*0.1+$O$30</f>
        <v>-9.9999999999999995E-8</v>
      </c>
      <c r="P246" s="4">
        <f>SUM($O$235:O246)</f>
        <v>-1.1999999999999999E-6</v>
      </c>
      <c r="Q246" s="5">
        <f t="shared" si="45"/>
        <v>-2.03779529839584E-6</v>
      </c>
      <c r="R246" s="4">
        <f>SUM($Q$54:Q246)*0.1+$O$8</f>
        <v>1.1433527537048018E-4</v>
      </c>
      <c r="S246" s="4">
        <f>SUM($R$235:R246)</f>
        <v>1.3852392560372334E-3</v>
      </c>
      <c r="T246">
        <f t="shared" si="46"/>
        <v>1.1433531910150745E-4</v>
      </c>
      <c r="U246">
        <f t="shared" si="47"/>
        <v>1.3852397758029431E-3</v>
      </c>
      <c r="X246" s="1"/>
    </row>
    <row r="247" spans="1:24" x14ac:dyDescent="0.25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-1603.6066235774304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38486.558965858327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30949.607835044411</v>
      </c>
      <c r="I247">
        <f t="shared" ref="I247:I310" si="55">SQRT(SUMSQ(H247,G247))</f>
        <v>30949.607835044411</v>
      </c>
      <c r="J247" s="41">
        <f t="shared" ref="J247:J310" si="56">SQRT(SUMSQ(D247:E247))</f>
        <v>1603.6066235774304</v>
      </c>
      <c r="K247">
        <f t="shared" ref="K247:K310" si="57">32*I247/(PI()*$G$13^3)</f>
        <v>11.675930248777414</v>
      </c>
      <c r="L247">
        <f t="shared" ref="L247:L310" si="58">16*F247/(PI()*$G$13^3)*$G$23</f>
        <v>38.476122477836441</v>
      </c>
      <c r="M247" s="41">
        <f t="shared" ref="M247:M310" si="59">SQRT(K247^2+3*L247^2)</f>
        <v>67.657692467026436</v>
      </c>
      <c r="N247" s="5">
        <f t="shared" ref="N247:N310" si="60">-G247/($G$15*$B$42)</f>
        <v>0</v>
      </c>
      <c r="O247" s="4">
        <f>SUM($N$54:N247)*0.1+$O$30</f>
        <v>-9.9999999999999995E-8</v>
      </c>
      <c r="P247" s="4">
        <f>SUM($O$235:O247)</f>
        <v>-1.2999999999999998E-6</v>
      </c>
      <c r="Q247" s="5">
        <f t="shared" ref="Q247:Q310" si="61">-H247/($B$42*$G$15)</f>
        <v>-2.0484088155749851E-6</v>
      </c>
      <c r="R247" s="4">
        <f>SUM($Q$54:Q247)*0.1+$O$8</f>
        <v>1.1413043448892267E-4</v>
      </c>
      <c r="S247" s="4">
        <f>SUM($R$235:R247)</f>
        <v>1.4993696905261562E-3</v>
      </c>
      <c r="T247">
        <f t="shared" ref="T247:T310" si="62">SQRT(SUMSQ(O247,R247))</f>
        <v>1.1413047829843819E-4</v>
      </c>
      <c r="U247">
        <f t="shared" ref="U247:U310" si="63">SQRT(S247^2+P247^2)</f>
        <v>1.4993702540961992E-3</v>
      </c>
      <c r="X247" s="1"/>
    </row>
    <row r="248" spans="1:24" x14ac:dyDescent="0.25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-1603.6066235774304</v>
      </c>
      <c r="E248">
        <f t="shared" si="51"/>
        <v>0</v>
      </c>
      <c r="F248">
        <f t="shared" si="52"/>
        <v>38486.558965858327</v>
      </c>
      <c r="G248">
        <f t="shared" si="53"/>
        <v>0</v>
      </c>
      <c r="H248">
        <f t="shared" si="54"/>
        <v>31109.968497402158</v>
      </c>
      <c r="I248">
        <f t="shared" si="55"/>
        <v>31109.968497402158</v>
      </c>
      <c r="J248" s="41">
        <f t="shared" si="56"/>
        <v>1603.6066235774304</v>
      </c>
      <c r="K248">
        <f t="shared" si="57"/>
        <v>11.736427296698542</v>
      </c>
      <c r="L248">
        <f t="shared" si="58"/>
        <v>38.476122477836441</v>
      </c>
      <c r="M248" s="41">
        <f t="shared" si="59"/>
        <v>67.668158896774358</v>
      </c>
      <c r="N248" s="5">
        <f t="shared" si="60"/>
        <v>0</v>
      </c>
      <c r="O248" s="4">
        <f>SUM($N$54:N248)*0.1+$O$30</f>
        <v>-9.9999999999999995E-8</v>
      </c>
      <c r="P248" s="4">
        <f>SUM($O$235:O248)</f>
        <v>-1.3999999999999997E-6</v>
      </c>
      <c r="Q248" s="5">
        <f t="shared" si="61"/>
        <v>-2.0590223327541302E-6</v>
      </c>
      <c r="R248" s="4">
        <f>SUM($Q$54:Q248)*0.1+$O$8</f>
        <v>1.1392453225564726E-4</v>
      </c>
      <c r="S248" s="4">
        <f>SUM($R$235:R248)</f>
        <v>1.6132942227818033E-3</v>
      </c>
      <c r="T248">
        <f t="shared" si="62"/>
        <v>1.1392457614434214E-4</v>
      </c>
      <c r="U248">
        <f t="shared" si="63"/>
        <v>1.6132948302344315E-3</v>
      </c>
      <c r="X248" s="1"/>
    </row>
    <row r="249" spans="1:24" x14ac:dyDescent="0.25">
      <c r="A249" s="7"/>
      <c r="B249">
        <f t="shared" si="64"/>
        <v>19.500000000000007</v>
      </c>
      <c r="C249">
        <f t="shared" si="49"/>
        <v>0</v>
      </c>
      <c r="D249">
        <f t="shared" si="50"/>
        <v>-1603.6066235774304</v>
      </c>
      <c r="E249">
        <f t="shared" si="51"/>
        <v>0</v>
      </c>
      <c r="F249">
        <f t="shared" si="52"/>
        <v>38486.558965858327</v>
      </c>
      <c r="G249">
        <f t="shared" si="53"/>
        <v>0</v>
      </c>
      <c r="H249">
        <f t="shared" si="54"/>
        <v>31270.329159759902</v>
      </c>
      <c r="I249">
        <f t="shared" si="55"/>
        <v>31270.329159759902</v>
      </c>
      <c r="J249" s="41">
        <f t="shared" si="56"/>
        <v>1603.6066235774304</v>
      </c>
      <c r="K249">
        <f t="shared" si="57"/>
        <v>11.796924344619669</v>
      </c>
      <c r="L249">
        <f t="shared" si="58"/>
        <v>38.476122477836441</v>
      </c>
      <c r="M249" s="41">
        <f t="shared" si="59"/>
        <v>67.678677785408098</v>
      </c>
      <c r="N249" s="5">
        <f t="shared" si="60"/>
        <v>0</v>
      </c>
      <c r="O249" s="4">
        <f>SUM($N$54:N249)*0.1+$O$30</f>
        <v>-9.9999999999999995E-8</v>
      </c>
      <c r="P249" s="4">
        <f>SUM($O$235:O249)</f>
        <v>-1.4999999999999996E-6</v>
      </c>
      <c r="Q249" s="5">
        <f t="shared" si="61"/>
        <v>-2.0696358499332753E-6</v>
      </c>
      <c r="R249" s="4">
        <f>SUM($Q$54:Q249)*0.1+$O$8</f>
        <v>1.1371756867065394E-4</v>
      </c>
      <c r="S249" s="4">
        <f>SUM($R$235:R249)</f>
        <v>1.7270117914524573E-3</v>
      </c>
      <c r="T249">
        <f t="shared" si="62"/>
        <v>1.137176126392253E-4</v>
      </c>
      <c r="U249">
        <f t="shared" si="63"/>
        <v>1.7270124428665318E-3</v>
      </c>
      <c r="X249" s="1"/>
    </row>
    <row r="250" spans="1:24" x14ac:dyDescent="0.25">
      <c r="A250" s="7"/>
      <c r="B250">
        <f t="shared" si="64"/>
        <v>19.600000000000009</v>
      </c>
      <c r="C250">
        <f t="shared" si="49"/>
        <v>0</v>
      </c>
      <c r="D250">
        <f t="shared" si="50"/>
        <v>-1603.6066235774304</v>
      </c>
      <c r="E250">
        <f t="shared" si="51"/>
        <v>0</v>
      </c>
      <c r="F250">
        <f t="shared" si="52"/>
        <v>38486.558965858327</v>
      </c>
      <c r="G250">
        <f t="shared" si="53"/>
        <v>0</v>
      </c>
      <c r="H250">
        <f t="shared" si="54"/>
        <v>31430.689822117649</v>
      </c>
      <c r="I250">
        <f t="shared" si="55"/>
        <v>31430.689822117649</v>
      </c>
      <c r="J250" s="41">
        <f t="shared" si="56"/>
        <v>1603.6066235774304</v>
      </c>
      <c r="K250">
        <f t="shared" si="57"/>
        <v>11.857421392540797</v>
      </c>
      <c r="L250">
        <f t="shared" si="58"/>
        <v>38.476122477836441</v>
      </c>
      <c r="M250" s="41">
        <f t="shared" si="59"/>
        <v>67.689249108471401</v>
      </c>
      <c r="N250" s="5">
        <f t="shared" si="60"/>
        <v>0</v>
      </c>
      <c r="O250" s="4">
        <f>SUM($N$54:N250)*0.1+$O$30</f>
        <v>-9.9999999999999995E-8</v>
      </c>
      <c r="P250" s="4">
        <f>SUM($O$235:O250)</f>
        <v>-1.5999999999999995E-6</v>
      </c>
      <c r="Q250" s="5">
        <f t="shared" si="61"/>
        <v>-2.0802493671124208E-6</v>
      </c>
      <c r="R250" s="4">
        <f>SUM($Q$54:Q250)*0.1+$O$8</f>
        <v>1.1350954373394269E-4</v>
      </c>
      <c r="S250" s="4">
        <f>SUM($R$235:R250)</f>
        <v>1.8405213351864E-3</v>
      </c>
      <c r="T250">
        <f t="shared" si="62"/>
        <v>1.1350958778309367E-4</v>
      </c>
      <c r="U250">
        <f t="shared" si="63"/>
        <v>1.8405220306413964E-3</v>
      </c>
      <c r="X250" s="1"/>
    </row>
    <row r="251" spans="1:24" x14ac:dyDescent="0.25">
      <c r="A251" s="7"/>
      <c r="B251">
        <f t="shared" si="64"/>
        <v>19.70000000000001</v>
      </c>
      <c r="C251">
        <f t="shared" si="49"/>
        <v>0</v>
      </c>
      <c r="D251">
        <f t="shared" si="50"/>
        <v>-1603.6066235774304</v>
      </c>
      <c r="E251">
        <f t="shared" si="51"/>
        <v>0</v>
      </c>
      <c r="F251">
        <f t="shared" si="52"/>
        <v>38486.558965858327</v>
      </c>
      <c r="G251">
        <f t="shared" si="53"/>
        <v>0</v>
      </c>
      <c r="H251">
        <f t="shared" si="54"/>
        <v>31591.050484475392</v>
      </c>
      <c r="I251">
        <f t="shared" si="55"/>
        <v>31591.050484475392</v>
      </c>
      <c r="J251" s="41">
        <f t="shared" si="56"/>
        <v>1603.6066235774304</v>
      </c>
      <c r="K251">
        <f t="shared" si="57"/>
        <v>11.917918440461923</v>
      </c>
      <c r="L251">
        <f t="shared" si="58"/>
        <v>38.476122477836441</v>
      </c>
      <c r="M251" s="41">
        <f t="shared" si="59"/>
        <v>67.699872841401358</v>
      </c>
      <c r="N251" s="5">
        <f t="shared" si="60"/>
        <v>0</v>
      </c>
      <c r="O251" s="4">
        <f>SUM($N$54:N251)*0.1+$O$30</f>
        <v>-9.9999999999999995E-8</v>
      </c>
      <c r="P251" s="4">
        <f>SUM($O$235:O251)</f>
        <v>-1.6999999999999994E-6</v>
      </c>
      <c r="Q251" s="5">
        <f t="shared" si="61"/>
        <v>-2.0908628842915655E-6</v>
      </c>
      <c r="R251" s="4">
        <f>SUM($Q$54:Q251)*0.1+$O$8</f>
        <v>1.1330045744551353E-4</v>
      </c>
      <c r="S251" s="4">
        <f>SUM($R$235:R251)</f>
        <v>1.9538217926319138E-3</v>
      </c>
      <c r="T251">
        <f t="shared" si="62"/>
        <v>1.1330050157595342E-4</v>
      </c>
      <c r="U251">
        <f t="shared" si="63"/>
        <v>1.9538225322079245E-3</v>
      </c>
      <c r="X251" s="1"/>
    </row>
    <row r="252" spans="1:24" x14ac:dyDescent="0.25">
      <c r="A252" s="7"/>
      <c r="B252">
        <f t="shared" si="64"/>
        <v>19.800000000000011</v>
      </c>
      <c r="C252">
        <f t="shared" si="49"/>
        <v>0</v>
      </c>
      <c r="D252">
        <f t="shared" si="50"/>
        <v>-1603.6066235774304</v>
      </c>
      <c r="E252">
        <f t="shared" si="51"/>
        <v>0</v>
      </c>
      <c r="F252">
        <f t="shared" si="52"/>
        <v>38486.558965858327</v>
      </c>
      <c r="G252">
        <f t="shared" si="53"/>
        <v>0</v>
      </c>
      <c r="H252">
        <f t="shared" si="54"/>
        <v>31751.411146833139</v>
      </c>
      <c r="I252">
        <f t="shared" si="55"/>
        <v>31751.411146833139</v>
      </c>
      <c r="J252" s="41">
        <f t="shared" si="56"/>
        <v>1603.6066235774304</v>
      </c>
      <c r="K252">
        <f t="shared" si="57"/>
        <v>11.978415488383051</v>
      </c>
      <c r="L252">
        <f t="shared" si="58"/>
        <v>38.476122477836441</v>
      </c>
      <c r="M252" s="41">
        <f t="shared" si="59"/>
        <v>67.710548959528793</v>
      </c>
      <c r="N252" s="5">
        <f t="shared" si="60"/>
        <v>0</v>
      </c>
      <c r="O252" s="4">
        <f>SUM($N$54:N252)*0.1+$O$30</f>
        <v>-9.9999999999999995E-8</v>
      </c>
      <c r="P252" s="4">
        <f>SUM($O$235:O252)</f>
        <v>-1.7999999999999993E-6</v>
      </c>
      <c r="Q252" s="5">
        <f t="shared" si="61"/>
        <v>-2.101476401470711E-6</v>
      </c>
      <c r="R252" s="4">
        <f>SUM($Q$54:Q252)*0.1+$O$8</f>
        <v>1.1309030980536646E-4</v>
      </c>
      <c r="S252" s="4">
        <f>SUM($R$235:R252)</f>
        <v>2.0669121024372802E-3</v>
      </c>
      <c r="T252">
        <f t="shared" si="62"/>
        <v>1.1309035401781076E-4</v>
      </c>
      <c r="U252">
        <f t="shared" si="63"/>
        <v>2.0669128862150182E-3</v>
      </c>
      <c r="X252" s="1"/>
    </row>
    <row r="253" spans="1:24" x14ac:dyDescent="0.25">
      <c r="A253" s="7"/>
      <c r="B253">
        <f t="shared" si="64"/>
        <v>19.900000000000013</v>
      </c>
      <c r="C253">
        <f t="shared" si="49"/>
        <v>0</v>
      </c>
      <c r="D253">
        <f t="shared" si="50"/>
        <v>-1603.6066235774304</v>
      </c>
      <c r="E253">
        <f t="shared" si="51"/>
        <v>0</v>
      </c>
      <c r="F253">
        <f t="shared" si="52"/>
        <v>38486.558965858327</v>
      </c>
      <c r="G253">
        <f t="shared" si="53"/>
        <v>0</v>
      </c>
      <c r="H253">
        <f t="shared" si="54"/>
        <v>31911.771809190883</v>
      </c>
      <c r="I253">
        <f t="shared" si="55"/>
        <v>31911.771809190883</v>
      </c>
      <c r="J253" s="41">
        <f t="shared" si="56"/>
        <v>1603.6066235774304</v>
      </c>
      <c r="K253">
        <f t="shared" si="57"/>
        <v>12.038912536304178</v>
      </c>
      <c r="L253">
        <f t="shared" si="58"/>
        <v>38.476122477836441</v>
      </c>
      <c r="M253" s="41">
        <f t="shared" si="59"/>
        <v>67.721277438078445</v>
      </c>
      <c r="N253" s="5">
        <f t="shared" si="60"/>
        <v>0</v>
      </c>
      <c r="O253" s="4">
        <f>SUM($N$54:N253)*0.1+$O$30</f>
        <v>-9.9999999999999995E-8</v>
      </c>
      <c r="P253" s="4">
        <f>SUM($O$235:O253)</f>
        <v>-1.8999999999999992E-6</v>
      </c>
      <c r="Q253" s="5">
        <f t="shared" si="61"/>
        <v>-2.1120899186498561E-6</v>
      </c>
      <c r="R253" s="4">
        <f>SUM($Q$54:Q253)*0.1+$O$8</f>
        <v>1.1287910081350148E-4</v>
      </c>
      <c r="S253" s="4">
        <f>SUM($R$235:R253)</f>
        <v>2.1797912032507816E-3</v>
      </c>
      <c r="T253">
        <f t="shared" si="62"/>
        <v>1.12879145108672E-4</v>
      </c>
      <c r="U253">
        <f t="shared" si="63"/>
        <v>2.179792031311586E-3</v>
      </c>
      <c r="X253" s="1"/>
    </row>
    <row r="254" spans="1:24" x14ac:dyDescent="0.25">
      <c r="A254" s="7"/>
      <c r="B254">
        <f t="shared" si="64"/>
        <v>20.000000000000014</v>
      </c>
      <c r="C254">
        <f t="shared" si="49"/>
        <v>0</v>
      </c>
      <c r="D254">
        <f t="shared" si="50"/>
        <v>-1603.6066235774304</v>
      </c>
      <c r="E254">
        <f t="shared" si="51"/>
        <v>0</v>
      </c>
      <c r="F254">
        <f t="shared" si="52"/>
        <v>38486.558965858327</v>
      </c>
      <c r="G254">
        <f t="shared" si="53"/>
        <v>0</v>
      </c>
      <c r="H254">
        <f t="shared" si="54"/>
        <v>32072.13247154863</v>
      </c>
      <c r="I254">
        <f t="shared" si="55"/>
        <v>32072.13247154863</v>
      </c>
      <c r="J254" s="41">
        <f t="shared" si="56"/>
        <v>1603.6066235774304</v>
      </c>
      <c r="K254">
        <f t="shared" si="57"/>
        <v>12.099409584225306</v>
      </c>
      <c r="L254">
        <f t="shared" si="58"/>
        <v>38.476122477836441</v>
      </c>
      <c r="M254" s="41">
        <f t="shared" si="59"/>
        <v>67.732058252169296</v>
      </c>
      <c r="N254" s="5">
        <f t="shared" si="60"/>
        <v>0</v>
      </c>
      <c r="O254" s="4">
        <f>SUM($N$54:N254)*0.1+$O$30</f>
        <v>-9.9999999999999995E-8</v>
      </c>
      <c r="P254" s="4">
        <f>SUM($O$235:O254)</f>
        <v>-1.9999999999999991E-6</v>
      </c>
      <c r="Q254" s="5">
        <f t="shared" si="61"/>
        <v>-2.1227034358290012E-6</v>
      </c>
      <c r="R254" s="4">
        <f>SUM($Q$54:Q254)*0.1+$O$8</f>
        <v>1.1266683046991858E-4</v>
      </c>
      <c r="S254" s="4">
        <f>SUM($R$235:R254)</f>
        <v>2.2924580337207001E-3</v>
      </c>
      <c r="T254">
        <f t="shared" si="62"/>
        <v>1.1266687484854354E-4</v>
      </c>
      <c r="U254">
        <f t="shared" si="63"/>
        <v>2.2924589061465374E-3</v>
      </c>
      <c r="X254" s="1"/>
    </row>
    <row r="255" spans="1:24" x14ac:dyDescent="0.25">
      <c r="A255" s="7"/>
      <c r="B255">
        <f t="shared" si="64"/>
        <v>20.100000000000016</v>
      </c>
      <c r="C255">
        <f t="shared" si="49"/>
        <v>0</v>
      </c>
      <c r="D255">
        <f t="shared" si="50"/>
        <v>-1603.6066235774304</v>
      </c>
      <c r="E255">
        <f t="shared" si="51"/>
        <v>0</v>
      </c>
      <c r="F255">
        <f t="shared" si="52"/>
        <v>38486.558965858327</v>
      </c>
      <c r="G255">
        <f t="shared" si="53"/>
        <v>0</v>
      </c>
      <c r="H255">
        <f t="shared" si="54"/>
        <v>32232.493133906377</v>
      </c>
      <c r="I255">
        <f t="shared" si="55"/>
        <v>32232.493133906377</v>
      </c>
      <c r="J255" s="41">
        <f t="shared" si="56"/>
        <v>1603.6066235774304</v>
      </c>
      <c r="K255">
        <f t="shared" si="57"/>
        <v>12.159906632146434</v>
      </c>
      <c r="L255">
        <f t="shared" si="58"/>
        <v>38.476122477836441</v>
      </c>
      <c r="M255" s="41">
        <f t="shared" si="59"/>
        <v>67.742891376814811</v>
      </c>
      <c r="N255" s="5">
        <f t="shared" si="60"/>
        <v>0</v>
      </c>
      <c r="O255" s="4">
        <f>SUM($N$54:N255)*0.1+$O$30</f>
        <v>-9.9999999999999995E-8</v>
      </c>
      <c r="P255" s="4">
        <f>SUM($O$235:O255)</f>
        <v>-2.099999999999999E-6</v>
      </c>
      <c r="Q255" s="5">
        <f t="shared" si="61"/>
        <v>-2.1333169530081463E-6</v>
      </c>
      <c r="R255" s="4">
        <f>SUM($Q$54:Q255)*0.1+$O$8</f>
        <v>1.1245349877461776E-4</v>
      </c>
      <c r="S255" s="4">
        <f>SUM($R$235:R255)</f>
        <v>2.4049115324953178E-3</v>
      </c>
      <c r="T255">
        <f t="shared" si="62"/>
        <v>1.1245354323743186E-4</v>
      </c>
      <c r="U255">
        <f t="shared" si="63"/>
        <v>2.4049124493687869E-3</v>
      </c>
      <c r="X255" s="1"/>
    </row>
    <row r="256" spans="1:24" x14ac:dyDescent="0.25">
      <c r="A256" s="7"/>
      <c r="B256">
        <f t="shared" si="64"/>
        <v>20.200000000000017</v>
      </c>
      <c r="C256">
        <f t="shared" si="49"/>
        <v>0</v>
      </c>
      <c r="D256">
        <f t="shared" si="50"/>
        <v>-1603.6066235774304</v>
      </c>
      <c r="E256">
        <f t="shared" si="51"/>
        <v>0</v>
      </c>
      <c r="F256">
        <f t="shared" si="52"/>
        <v>38486.558965858327</v>
      </c>
      <c r="G256">
        <f t="shared" si="53"/>
        <v>0</v>
      </c>
      <c r="H256">
        <f t="shared" si="54"/>
        <v>32392.85379626412</v>
      </c>
      <c r="I256">
        <f t="shared" si="55"/>
        <v>32392.85379626412</v>
      </c>
      <c r="J256" s="41">
        <f t="shared" si="56"/>
        <v>1603.6066235774304</v>
      </c>
      <c r="K256">
        <f t="shared" si="57"/>
        <v>12.220403680067561</v>
      </c>
      <c r="L256">
        <f t="shared" si="58"/>
        <v>38.476122477836441</v>
      </c>
      <c r="M256" s="41">
        <f t="shared" si="59"/>
        <v>67.753776786923254</v>
      </c>
      <c r="N256" s="5">
        <f t="shared" si="60"/>
        <v>0</v>
      </c>
      <c r="O256" s="4">
        <f>SUM($N$54:N256)*0.1+$O$30</f>
        <v>-9.9999999999999995E-8</v>
      </c>
      <c r="P256" s="4">
        <f>SUM($O$235:O256)</f>
        <v>-2.1999999999999988E-6</v>
      </c>
      <c r="Q256" s="5">
        <f t="shared" si="61"/>
        <v>-2.1439304701872914E-6</v>
      </c>
      <c r="R256" s="4">
        <f>SUM($Q$54:Q256)*0.1+$O$8</f>
        <v>1.1223910572759905E-4</v>
      </c>
      <c r="S256" s="4">
        <f>SUM($R$235:R256)</f>
        <v>2.5171506382229169E-3</v>
      </c>
      <c r="T256">
        <f t="shared" si="62"/>
        <v>1.1223915027534357E-4</v>
      </c>
      <c r="U256">
        <f t="shared" si="63"/>
        <v>2.5171515996272528E-3</v>
      </c>
      <c r="X256" s="1"/>
    </row>
    <row r="257" spans="1:24" x14ac:dyDescent="0.25">
      <c r="A257" s="7"/>
      <c r="B257">
        <f t="shared" si="64"/>
        <v>20.300000000000018</v>
      </c>
      <c r="C257">
        <f t="shared" si="49"/>
        <v>0</v>
      </c>
      <c r="D257">
        <f t="shared" si="50"/>
        <v>-1603.6066235774304</v>
      </c>
      <c r="E257">
        <f t="shared" si="51"/>
        <v>0</v>
      </c>
      <c r="F257">
        <f t="shared" si="52"/>
        <v>38486.558965858327</v>
      </c>
      <c r="G257">
        <f t="shared" si="53"/>
        <v>0</v>
      </c>
      <c r="H257">
        <f t="shared" si="54"/>
        <v>32553.214458621867</v>
      </c>
      <c r="I257">
        <f t="shared" si="55"/>
        <v>32553.214458621867</v>
      </c>
      <c r="J257" s="41">
        <f t="shared" si="56"/>
        <v>1603.6066235774304</v>
      </c>
      <c r="K257">
        <f t="shared" si="57"/>
        <v>12.280900727988689</v>
      </c>
      <c r="L257">
        <f t="shared" si="58"/>
        <v>38.476122477836441</v>
      </c>
      <c r="M257" s="41">
        <f t="shared" si="59"/>
        <v>67.764714457297941</v>
      </c>
      <c r="N257" s="5">
        <f t="shared" si="60"/>
        <v>0</v>
      </c>
      <c r="O257" s="4">
        <f>SUM($N$54:N257)*0.1+$O$30</f>
        <v>-9.9999999999999995E-8</v>
      </c>
      <c r="P257" s="4">
        <f>SUM($O$235:O257)</f>
        <v>-2.2999999999999987E-6</v>
      </c>
      <c r="Q257" s="5">
        <f t="shared" si="61"/>
        <v>-2.1545439873664369E-6</v>
      </c>
      <c r="R257" s="4">
        <f>SUM($Q$54:Q257)*0.1+$O$8</f>
        <v>1.1202365132886239E-4</v>
      </c>
      <c r="S257" s="4">
        <f>SUM($R$235:R257)</f>
        <v>2.6291742895517794E-3</v>
      </c>
      <c r="T257">
        <f t="shared" si="62"/>
        <v>1.1202369596228529E-4</v>
      </c>
      <c r="U257">
        <f t="shared" si="63"/>
        <v>2.6291752955708574E-3</v>
      </c>
      <c r="X257" s="1"/>
    </row>
    <row r="258" spans="1:24" x14ac:dyDescent="0.25">
      <c r="A258" s="7"/>
      <c r="B258">
        <f t="shared" si="64"/>
        <v>20.40000000000002</v>
      </c>
      <c r="C258">
        <f t="shared" si="49"/>
        <v>0</v>
      </c>
      <c r="D258">
        <f t="shared" si="50"/>
        <v>-1603.6066235774304</v>
      </c>
      <c r="E258">
        <f t="shared" si="51"/>
        <v>0</v>
      </c>
      <c r="F258">
        <f t="shared" si="52"/>
        <v>38486.558965858327</v>
      </c>
      <c r="G258">
        <f t="shared" si="53"/>
        <v>0</v>
      </c>
      <c r="H258">
        <f t="shared" si="54"/>
        <v>32713.575120979611</v>
      </c>
      <c r="I258">
        <f t="shared" si="55"/>
        <v>32713.575120979611</v>
      </c>
      <c r="J258" s="41">
        <f t="shared" si="56"/>
        <v>1603.6066235774304</v>
      </c>
      <c r="K258">
        <f t="shared" si="57"/>
        <v>12.341397775909815</v>
      </c>
      <c r="L258">
        <f t="shared" si="58"/>
        <v>38.476122477836441</v>
      </c>
      <c r="M258" s="41">
        <f t="shared" si="59"/>
        <v>67.775704362637526</v>
      </c>
      <c r="N258" s="5">
        <f t="shared" si="60"/>
        <v>0</v>
      </c>
      <c r="O258" s="4">
        <f>SUM($N$54:N258)*0.1+$O$30</f>
        <v>-9.9999999999999995E-8</v>
      </c>
      <c r="P258" s="4">
        <f>SUM($O$235:O258)</f>
        <v>-2.3999999999999986E-6</v>
      </c>
      <c r="Q258" s="5">
        <f t="shared" si="61"/>
        <v>-2.1651575045455816E-6</v>
      </c>
      <c r="R258" s="4">
        <f>SUM($Q$54:Q258)*0.1+$O$8</f>
        <v>1.1180713557840783E-4</v>
      </c>
      <c r="S258" s="4">
        <f>SUM($R$235:R258)</f>
        <v>2.7409814251301871E-3</v>
      </c>
      <c r="T258">
        <f t="shared" si="62"/>
        <v>1.1180718029826381E-4</v>
      </c>
      <c r="U258">
        <f t="shared" si="63"/>
        <v>2.7409824758485254E-3</v>
      </c>
      <c r="X258" s="1"/>
    </row>
    <row r="259" spans="1:24" x14ac:dyDescent="0.25">
      <c r="A259" s="7"/>
      <c r="B259">
        <f t="shared" si="64"/>
        <v>20.500000000000021</v>
      </c>
      <c r="C259">
        <f t="shared" si="49"/>
        <v>0</v>
      </c>
      <c r="D259">
        <f t="shared" si="50"/>
        <v>-1603.6066235774304</v>
      </c>
      <c r="E259">
        <f t="shared" si="51"/>
        <v>0</v>
      </c>
      <c r="F259">
        <f t="shared" si="52"/>
        <v>38486.558965858327</v>
      </c>
      <c r="G259">
        <f t="shared" si="53"/>
        <v>0</v>
      </c>
      <c r="H259">
        <f t="shared" si="54"/>
        <v>32873.935783337358</v>
      </c>
      <c r="I259">
        <f t="shared" si="55"/>
        <v>32873.935783337358</v>
      </c>
      <c r="J259" s="41">
        <f t="shared" si="56"/>
        <v>1603.6066235774304</v>
      </c>
      <c r="K259">
        <f t="shared" si="57"/>
        <v>12.401894823830943</v>
      </c>
      <c r="L259">
        <f t="shared" si="58"/>
        <v>38.476122477836441</v>
      </c>
      <c r="M259" s="41">
        <f t="shared" si="59"/>
        <v>67.786746477536269</v>
      </c>
      <c r="N259" s="5">
        <f t="shared" si="60"/>
        <v>0</v>
      </c>
      <c r="O259" s="4">
        <f>SUM($N$54:N259)*0.1+$O$30</f>
        <v>-9.9999999999999995E-8</v>
      </c>
      <c r="P259" s="4">
        <f>SUM($O$235:O259)</f>
        <v>-2.4999999999999985E-6</v>
      </c>
      <c r="Q259" s="5">
        <f t="shared" si="61"/>
        <v>-2.1757710217247271E-6</v>
      </c>
      <c r="R259" s="4">
        <f>SUM($Q$54:Q259)*0.1+$O$8</f>
        <v>1.1158955847623537E-4</v>
      </c>
      <c r="S259" s="4">
        <f>SUM($R$235:R259)</f>
        <v>2.8525709836064225E-3</v>
      </c>
      <c r="T259">
        <f t="shared" si="62"/>
        <v>1.1158960328328599E-4</v>
      </c>
      <c r="U259">
        <f t="shared" si="63"/>
        <v>2.8525720791091878E-3</v>
      </c>
      <c r="X259" s="1"/>
    </row>
    <row r="260" spans="1:24" x14ac:dyDescent="0.25">
      <c r="A260" s="7"/>
      <c r="B260">
        <f t="shared" si="64"/>
        <v>20.600000000000023</v>
      </c>
      <c r="C260">
        <f t="shared" si="49"/>
        <v>0</v>
      </c>
      <c r="D260">
        <f t="shared" si="50"/>
        <v>-1603.6066235774304</v>
      </c>
      <c r="E260">
        <f t="shared" si="51"/>
        <v>0</v>
      </c>
      <c r="F260">
        <f t="shared" si="52"/>
        <v>38486.558965858327</v>
      </c>
      <c r="G260">
        <f t="shared" si="53"/>
        <v>0</v>
      </c>
      <c r="H260">
        <f t="shared" si="54"/>
        <v>33034.296445695101</v>
      </c>
      <c r="I260">
        <f t="shared" si="55"/>
        <v>33034.296445695101</v>
      </c>
      <c r="J260" s="41">
        <f t="shared" si="56"/>
        <v>1603.6066235774304</v>
      </c>
      <c r="K260">
        <f t="shared" si="57"/>
        <v>12.46239187175207</v>
      </c>
      <c r="L260">
        <f t="shared" si="58"/>
        <v>38.476122477836441</v>
      </c>
      <c r="M260" s="41">
        <f t="shared" si="59"/>
        <v>67.79784077648435</v>
      </c>
      <c r="N260" s="5">
        <f t="shared" si="60"/>
        <v>0</v>
      </c>
      <c r="O260" s="4">
        <f>SUM($N$54:N260)*0.1+$O$30</f>
        <v>-9.9999999999999995E-8</v>
      </c>
      <c r="P260" s="4">
        <f>SUM($O$235:O260)</f>
        <v>-2.5999999999999984E-6</v>
      </c>
      <c r="Q260" s="5">
        <f t="shared" si="61"/>
        <v>-2.1863845389038722E-6</v>
      </c>
      <c r="R260" s="4">
        <f>SUM($Q$54:Q260)*0.1+$O$8</f>
        <v>1.1137092002234498E-4</v>
      </c>
      <c r="S260" s="4">
        <f>SUM($R$235:R260)</f>
        <v>2.9639419036287676E-3</v>
      </c>
      <c r="T260">
        <f t="shared" si="62"/>
        <v>1.113709649173588E-4</v>
      </c>
      <c r="U260">
        <f t="shared" si="63"/>
        <v>2.9639430440017776E-3</v>
      </c>
      <c r="X260" s="1"/>
    </row>
    <row r="261" spans="1:24" x14ac:dyDescent="0.25">
      <c r="A261" s="7"/>
      <c r="B261">
        <f t="shared" si="64"/>
        <v>20.700000000000024</v>
      </c>
      <c r="C261">
        <f t="shared" si="49"/>
        <v>0</v>
      </c>
      <c r="D261">
        <f t="shared" si="50"/>
        <v>-1603.6066235774304</v>
      </c>
      <c r="E261">
        <f t="shared" si="51"/>
        <v>0</v>
      </c>
      <c r="F261">
        <f t="shared" si="52"/>
        <v>38486.558965858327</v>
      </c>
      <c r="G261">
        <f t="shared" si="53"/>
        <v>0</v>
      </c>
      <c r="H261">
        <f t="shared" si="54"/>
        <v>33194.657108052845</v>
      </c>
      <c r="I261">
        <f t="shared" si="55"/>
        <v>33194.657108052845</v>
      </c>
      <c r="J261" s="41">
        <f t="shared" si="56"/>
        <v>1603.6066235774304</v>
      </c>
      <c r="K261">
        <f t="shared" si="57"/>
        <v>12.522888919673196</v>
      </c>
      <c r="L261">
        <f t="shared" si="58"/>
        <v>38.476122477836441</v>
      </c>
      <c r="M261" s="41">
        <f t="shared" si="59"/>
        <v>67.808987233868081</v>
      </c>
      <c r="N261" s="5">
        <f t="shared" si="60"/>
        <v>0</v>
      </c>
      <c r="O261" s="4">
        <f>SUM($N$54:N261)*0.1+$O$30</f>
        <v>-9.9999999999999995E-8</v>
      </c>
      <c r="P261" s="4">
        <f>SUM($O$235:O261)</f>
        <v>-2.6999999999999983E-6</v>
      </c>
      <c r="Q261" s="5">
        <f t="shared" si="61"/>
        <v>-2.1969980560830173E-6</v>
      </c>
      <c r="R261" s="4">
        <f>SUM($Q$54:Q261)*0.1+$O$8</f>
        <v>1.1115122021673667E-4</v>
      </c>
      <c r="S261" s="4">
        <f>SUM($R$235:R261)</f>
        <v>3.0750931238455043E-3</v>
      </c>
      <c r="T261">
        <f t="shared" si="62"/>
        <v>1.1115126520048925E-4</v>
      </c>
      <c r="U261">
        <f t="shared" si="63"/>
        <v>3.0750943091752327E-3</v>
      </c>
      <c r="X261" s="1"/>
    </row>
    <row r="262" spans="1:24" x14ac:dyDescent="0.25">
      <c r="A262" s="7"/>
      <c r="B262">
        <f t="shared" si="64"/>
        <v>20.800000000000026</v>
      </c>
      <c r="C262">
        <f t="shared" si="49"/>
        <v>0</v>
      </c>
      <c r="D262">
        <f t="shared" si="50"/>
        <v>-1603.6066235774304</v>
      </c>
      <c r="E262">
        <f t="shared" si="51"/>
        <v>0</v>
      </c>
      <c r="F262">
        <f t="shared" si="52"/>
        <v>38486.558965858327</v>
      </c>
      <c r="G262">
        <f t="shared" si="53"/>
        <v>0</v>
      </c>
      <c r="H262">
        <f t="shared" si="54"/>
        <v>33355.017770410595</v>
      </c>
      <c r="I262">
        <f t="shared" si="55"/>
        <v>33355.017770410595</v>
      </c>
      <c r="J262" s="41">
        <f t="shared" si="56"/>
        <v>1603.6066235774304</v>
      </c>
      <c r="K262">
        <f t="shared" si="57"/>
        <v>12.583385967594326</v>
      </c>
      <c r="L262">
        <f t="shared" si="58"/>
        <v>38.476122477836441</v>
      </c>
      <c r="M262" s="41">
        <f t="shared" si="59"/>
        <v>67.820185823970291</v>
      </c>
      <c r="N262" s="5">
        <f t="shared" si="60"/>
        <v>0</v>
      </c>
      <c r="O262" s="4">
        <f>SUM($N$54:N262)*0.1+$O$30</f>
        <v>-9.9999999999999995E-8</v>
      </c>
      <c r="P262" s="4">
        <f>SUM($O$235:O262)</f>
        <v>-2.7999999999999982E-6</v>
      </c>
      <c r="Q262" s="5">
        <f t="shared" si="61"/>
        <v>-2.2076115732621624E-6</v>
      </c>
      <c r="R262" s="4">
        <f>SUM($Q$54:Q262)*0.1+$O$8</f>
        <v>1.1093045905941046E-4</v>
      </c>
      <c r="S262" s="4">
        <f>SUM($R$235:R262)</f>
        <v>3.1860235829049149E-3</v>
      </c>
      <c r="T262">
        <f t="shared" si="62"/>
        <v>1.1093050413268453E-4</v>
      </c>
      <c r="U262">
        <f t="shared" si="63"/>
        <v>3.1860248132784953E-3</v>
      </c>
      <c r="X262" s="1"/>
    </row>
    <row r="263" spans="1:24" x14ac:dyDescent="0.25">
      <c r="A263" s="7"/>
      <c r="B263">
        <f t="shared" si="64"/>
        <v>20.900000000000027</v>
      </c>
      <c r="C263">
        <f t="shared" si="49"/>
        <v>0</v>
      </c>
      <c r="D263">
        <f t="shared" si="50"/>
        <v>-1603.6066235774304</v>
      </c>
      <c r="E263">
        <f t="shared" si="51"/>
        <v>0</v>
      </c>
      <c r="F263">
        <f t="shared" si="52"/>
        <v>38486.558965858327</v>
      </c>
      <c r="G263">
        <f t="shared" si="53"/>
        <v>0</v>
      </c>
      <c r="H263">
        <f t="shared" si="54"/>
        <v>33515.378432768339</v>
      </c>
      <c r="I263">
        <f t="shared" si="55"/>
        <v>33515.378432768339</v>
      </c>
      <c r="J263" s="41">
        <f t="shared" si="56"/>
        <v>1603.6066235774304</v>
      </c>
      <c r="K263">
        <f t="shared" si="57"/>
        <v>12.643883015515453</v>
      </c>
      <c r="L263">
        <f t="shared" si="58"/>
        <v>38.476122477836441</v>
      </c>
      <c r="M263" s="41">
        <f t="shared" si="59"/>
        <v>67.831436520970513</v>
      </c>
      <c r="N263" s="5">
        <f t="shared" si="60"/>
        <v>0</v>
      </c>
      <c r="O263" s="4">
        <f>SUM($N$54:N263)*0.1+$O$30</f>
        <v>-9.9999999999999995E-8</v>
      </c>
      <c r="P263" s="4">
        <f>SUM($O$235:O263)</f>
        <v>-2.8999999999999981E-6</v>
      </c>
      <c r="Q263" s="5">
        <f t="shared" si="61"/>
        <v>-2.2182250904413075E-6</v>
      </c>
      <c r="R263" s="4">
        <f>SUM($Q$54:Q263)*0.1+$O$8</f>
        <v>1.1070863655036633E-4</v>
      </c>
      <c r="S263" s="4">
        <f>SUM($R$235:R263)</f>
        <v>3.2967322194552813E-3</v>
      </c>
      <c r="T263">
        <f t="shared" si="62"/>
        <v>1.107086817139519E-4</v>
      </c>
      <c r="U263">
        <f t="shared" si="63"/>
        <v>3.296733494960511E-3</v>
      </c>
      <c r="X263" s="1"/>
    </row>
    <row r="264" spans="1:24" x14ac:dyDescent="0.25">
      <c r="A264" s="7"/>
      <c r="B264">
        <f t="shared" si="64"/>
        <v>21.000000000000028</v>
      </c>
      <c r="C264">
        <f t="shared" si="49"/>
        <v>0</v>
      </c>
      <c r="D264">
        <f t="shared" si="50"/>
        <v>-1603.6066235774304</v>
      </c>
      <c r="E264">
        <f t="shared" si="51"/>
        <v>0</v>
      </c>
      <c r="F264">
        <f t="shared" si="52"/>
        <v>38486.558965858327</v>
      </c>
      <c r="G264">
        <f t="shared" si="53"/>
        <v>0</v>
      </c>
      <c r="H264">
        <f t="shared" si="54"/>
        <v>33675.739095126082</v>
      </c>
      <c r="I264">
        <f t="shared" si="55"/>
        <v>33675.739095126082</v>
      </c>
      <c r="J264" s="41">
        <f t="shared" si="56"/>
        <v>1603.6066235774304</v>
      </c>
      <c r="K264">
        <f t="shared" si="57"/>
        <v>12.704380063436579</v>
      </c>
      <c r="L264">
        <f t="shared" si="58"/>
        <v>38.476122477836441</v>
      </c>
      <c r="M264" s="41">
        <f t="shared" si="59"/>
        <v>67.84273929894529</v>
      </c>
      <c r="N264" s="5">
        <f t="shared" si="60"/>
        <v>0</v>
      </c>
      <c r="O264" s="4">
        <f>SUM($N$54:N264)*0.1+$O$30</f>
        <v>-9.9999999999999995E-8</v>
      </c>
      <c r="P264" s="4">
        <f>SUM($O$235:O264)</f>
        <v>-2.999999999999998E-6</v>
      </c>
      <c r="Q264" s="5">
        <f t="shared" si="61"/>
        <v>-2.2288386076204526E-6</v>
      </c>
      <c r="R264" s="4">
        <f>SUM($Q$54:Q264)*0.1+$O$8</f>
        <v>1.1048575268960429E-4</v>
      </c>
      <c r="S264" s="4">
        <f>SUM($R$235:R264)</f>
        <v>3.4072179721448856E-3</v>
      </c>
      <c r="T264">
        <f t="shared" si="62"/>
        <v>1.104857979442987E-4</v>
      </c>
      <c r="U264">
        <f t="shared" si="63"/>
        <v>3.4072192928702293E-3</v>
      </c>
      <c r="X264" s="1"/>
    </row>
    <row r="265" spans="1:24" x14ac:dyDescent="0.25">
      <c r="A265" s="7"/>
      <c r="B265">
        <f t="shared" si="64"/>
        <v>21.10000000000003</v>
      </c>
      <c r="C265">
        <f t="shared" si="49"/>
        <v>0</v>
      </c>
      <c r="D265">
        <f t="shared" si="50"/>
        <v>-1603.6066235774304</v>
      </c>
      <c r="E265">
        <f t="shared" si="51"/>
        <v>0</v>
      </c>
      <c r="F265">
        <f t="shared" si="52"/>
        <v>38486.558965858327</v>
      </c>
      <c r="G265">
        <f t="shared" si="53"/>
        <v>0</v>
      </c>
      <c r="H265">
        <f t="shared" si="54"/>
        <v>33836.099757483826</v>
      </c>
      <c r="I265">
        <f t="shared" si="55"/>
        <v>33836.099757483826</v>
      </c>
      <c r="J265" s="41">
        <f t="shared" si="56"/>
        <v>1603.6066235774304</v>
      </c>
      <c r="K265">
        <f t="shared" si="57"/>
        <v>12.764877111357706</v>
      </c>
      <c r="L265">
        <f t="shared" si="58"/>
        <v>38.476122477836441</v>
      </c>
      <c r="M265" s="41">
        <f t="shared" si="59"/>
        <v>67.854094131868536</v>
      </c>
      <c r="N265" s="5">
        <f t="shared" si="60"/>
        <v>0</v>
      </c>
      <c r="O265" s="4">
        <f>SUM($N$54:N265)*0.1+$O$30</f>
        <v>-9.9999999999999995E-8</v>
      </c>
      <c r="P265" s="4">
        <f>SUM($O$235:O265)</f>
        <v>-3.0999999999999978E-6</v>
      </c>
      <c r="Q265" s="5">
        <f t="shared" si="61"/>
        <v>-2.2394521247995977E-6</v>
      </c>
      <c r="R265" s="4">
        <f>SUM($Q$54:Q265)*0.1+$O$8</f>
        <v>1.1026180747712433E-4</v>
      </c>
      <c r="S265" s="4">
        <f>SUM($R$235:R265)</f>
        <v>3.5174797796220098E-3</v>
      </c>
      <c r="T265">
        <f t="shared" si="62"/>
        <v>1.1026185282373243E-4</v>
      </c>
      <c r="U265">
        <f t="shared" si="63"/>
        <v>3.5174811456566051E-3</v>
      </c>
      <c r="X265" s="1"/>
    </row>
    <row r="266" spans="1:24" x14ac:dyDescent="0.25">
      <c r="A266" s="7"/>
      <c r="B266">
        <f t="shared" si="64"/>
        <v>21.200000000000031</v>
      </c>
      <c r="C266">
        <f t="shared" si="49"/>
        <v>0</v>
      </c>
      <c r="D266">
        <f t="shared" si="50"/>
        <v>-1603.6066235774304</v>
      </c>
      <c r="E266">
        <f t="shared" si="51"/>
        <v>0</v>
      </c>
      <c r="F266">
        <f t="shared" si="52"/>
        <v>38486.558965858327</v>
      </c>
      <c r="G266">
        <f t="shared" si="53"/>
        <v>0</v>
      </c>
      <c r="H266">
        <f t="shared" si="54"/>
        <v>33996.460419841576</v>
      </c>
      <c r="I266">
        <f t="shared" si="55"/>
        <v>33996.460419841576</v>
      </c>
      <c r="J266" s="41">
        <f t="shared" si="56"/>
        <v>1603.6066235774304</v>
      </c>
      <c r="K266">
        <f t="shared" si="57"/>
        <v>12.825374159278836</v>
      </c>
      <c r="L266">
        <f t="shared" si="58"/>
        <v>38.476122477836441</v>
      </c>
      <c r="M266" s="41">
        <f t="shared" si="59"/>
        <v>67.86550099361169</v>
      </c>
      <c r="N266" s="5">
        <f t="shared" si="60"/>
        <v>0</v>
      </c>
      <c r="O266" s="4">
        <f>SUM($N$54:N266)*0.1+$O$30</f>
        <v>-9.9999999999999995E-8</v>
      </c>
      <c r="P266" s="4">
        <f>SUM($O$235:O266)</f>
        <v>-3.1999999999999977E-6</v>
      </c>
      <c r="Q266" s="5">
        <f t="shared" si="61"/>
        <v>-2.2500656419787432E-6</v>
      </c>
      <c r="R266" s="4">
        <f>SUM($Q$54:Q266)*0.1+$O$8</f>
        <v>1.1003680091292645E-4</v>
      </c>
      <c r="S266" s="4">
        <f>SUM($R$235:R266)</f>
        <v>3.627516580534936E-3</v>
      </c>
      <c r="T266">
        <f t="shared" si="62"/>
        <v>1.1003684635226062E-4</v>
      </c>
      <c r="U266">
        <f t="shared" si="63"/>
        <v>3.627517991968596E-3</v>
      </c>
      <c r="X266" s="1"/>
    </row>
    <row r="267" spans="1:24" x14ac:dyDescent="0.25">
      <c r="A267" s="7"/>
      <c r="B267">
        <f t="shared" si="64"/>
        <v>21.300000000000033</v>
      </c>
      <c r="C267">
        <f t="shared" si="49"/>
        <v>0</v>
      </c>
      <c r="D267">
        <f t="shared" si="50"/>
        <v>-1603.6066235774304</v>
      </c>
      <c r="E267">
        <f t="shared" si="51"/>
        <v>0</v>
      </c>
      <c r="F267">
        <f t="shared" si="52"/>
        <v>38486.558965858327</v>
      </c>
      <c r="G267">
        <f t="shared" si="53"/>
        <v>0</v>
      </c>
      <c r="H267">
        <f t="shared" si="54"/>
        <v>34156.82108219932</v>
      </c>
      <c r="I267">
        <f t="shared" si="55"/>
        <v>34156.82108219932</v>
      </c>
      <c r="J267" s="41">
        <f t="shared" si="56"/>
        <v>1603.6066235774304</v>
      </c>
      <c r="K267">
        <f t="shared" si="57"/>
        <v>12.885871207199962</v>
      </c>
      <c r="L267">
        <f t="shared" si="58"/>
        <v>38.476122477836441</v>
      </c>
      <c r="M267" s="41">
        <f t="shared" si="59"/>
        <v>67.876959857944115</v>
      </c>
      <c r="N267" s="5">
        <f t="shared" si="60"/>
        <v>0</v>
      </c>
      <c r="O267" s="4">
        <f>SUM($N$54:N267)*0.1+$O$30</f>
        <v>-9.9999999999999995E-8</v>
      </c>
      <c r="P267" s="4">
        <f>SUM($O$235:O267)</f>
        <v>-3.2999999999999976E-6</v>
      </c>
      <c r="Q267" s="5">
        <f t="shared" si="61"/>
        <v>-2.2606791591578883E-6</v>
      </c>
      <c r="R267" s="4">
        <f>SUM($Q$54:Q267)*0.1+$O$8</f>
        <v>1.0981073299701066E-4</v>
      </c>
      <c r="S267" s="4">
        <f>SUM($R$235:R267)</f>
        <v>3.7373273135319469E-3</v>
      </c>
      <c r="T267">
        <f t="shared" si="62"/>
        <v>1.0981077852989098E-4</v>
      </c>
      <c r="U267">
        <f t="shared" si="63"/>
        <v>3.7373287704551656E-3</v>
      </c>
      <c r="X267" s="1"/>
    </row>
    <row r="268" spans="1:24" x14ac:dyDescent="0.25">
      <c r="A268" s="7"/>
      <c r="B268">
        <f t="shared" si="64"/>
        <v>21.400000000000034</v>
      </c>
      <c r="C268">
        <f t="shared" si="49"/>
        <v>0</v>
      </c>
      <c r="D268">
        <f t="shared" si="50"/>
        <v>-1603.6066235774304</v>
      </c>
      <c r="E268">
        <f t="shared" si="51"/>
        <v>0</v>
      </c>
      <c r="F268">
        <f t="shared" si="52"/>
        <v>38486.558965858327</v>
      </c>
      <c r="G268">
        <f t="shared" si="53"/>
        <v>0</v>
      </c>
      <c r="H268">
        <f t="shared" si="54"/>
        <v>34317.181744557063</v>
      </c>
      <c r="I268">
        <f t="shared" si="55"/>
        <v>34317.181744557063</v>
      </c>
      <c r="J268" s="41">
        <f t="shared" si="56"/>
        <v>1603.6066235774304</v>
      </c>
      <c r="K268">
        <f t="shared" si="57"/>
        <v>12.946368255121088</v>
      </c>
      <c r="L268">
        <f t="shared" si="58"/>
        <v>38.476122477836441</v>
      </c>
      <c r="M268" s="41">
        <f t="shared" si="59"/>
        <v>67.888470698533325</v>
      </c>
      <c r="N268" s="5">
        <f t="shared" si="60"/>
        <v>0</v>
      </c>
      <c r="O268" s="4">
        <f>SUM($N$54:N268)*0.1+$O$30</f>
        <v>-9.9999999999999995E-8</v>
      </c>
      <c r="P268" s="4">
        <f>SUM($O$235:O268)</f>
        <v>-3.3999999999999975E-6</v>
      </c>
      <c r="Q268" s="5">
        <f t="shared" si="61"/>
        <v>-2.2712926763370334E-6</v>
      </c>
      <c r="R268" s="4">
        <f>SUM($Q$54:Q268)*0.1+$O$8</f>
        <v>1.0958360372937695E-4</v>
      </c>
      <c r="S268" s="4">
        <f>SUM($R$235:R268)</f>
        <v>3.846910917261324E-3</v>
      </c>
      <c r="T268">
        <f t="shared" si="62"/>
        <v>1.0958364935663129E-4</v>
      </c>
      <c r="U268">
        <f t="shared" si="63"/>
        <v>3.8469124197652799E-3</v>
      </c>
      <c r="X268" s="1"/>
    </row>
    <row r="269" spans="1:24" x14ac:dyDescent="0.25">
      <c r="A269" s="7"/>
      <c r="B269">
        <f t="shared" si="64"/>
        <v>21.500000000000036</v>
      </c>
      <c r="C269">
        <f t="shared" si="49"/>
        <v>0</v>
      </c>
      <c r="D269">
        <f t="shared" si="50"/>
        <v>-1603.6066235774304</v>
      </c>
      <c r="E269">
        <f t="shared" si="51"/>
        <v>0</v>
      </c>
      <c r="F269">
        <f t="shared" si="52"/>
        <v>38486.558965858327</v>
      </c>
      <c r="G269">
        <f t="shared" si="53"/>
        <v>0</v>
      </c>
      <c r="H269">
        <f t="shared" si="54"/>
        <v>34477.542406914807</v>
      </c>
      <c r="I269">
        <f t="shared" si="55"/>
        <v>34477.542406914807</v>
      </c>
      <c r="J269" s="41">
        <f t="shared" si="56"/>
        <v>1603.6066235774304</v>
      </c>
      <c r="K269">
        <f t="shared" si="57"/>
        <v>13.006865303042215</v>
      </c>
      <c r="L269">
        <f t="shared" si="58"/>
        <v>38.476122477836441</v>
      </c>
      <c r="M269" s="41">
        <f t="shared" si="59"/>
        <v>67.900033488945311</v>
      </c>
      <c r="N269" s="5">
        <f t="shared" si="60"/>
        <v>0</v>
      </c>
      <c r="O269" s="4">
        <f>SUM($N$54:N269)*0.1+$O$30</f>
        <v>-9.9999999999999995E-8</v>
      </c>
      <c r="P269" s="4">
        <f>SUM($O$235:O269)</f>
        <v>-3.4999999999999974E-6</v>
      </c>
      <c r="Q269" s="5">
        <f t="shared" si="61"/>
        <v>-2.2819061935161781E-6</v>
      </c>
      <c r="R269" s="4">
        <f>SUM($Q$54:Q269)*0.1+$O$8</f>
        <v>1.0935541311002534E-4</v>
      </c>
      <c r="S269" s="4">
        <f>SUM($R$235:R269)</f>
        <v>3.9562663303713492E-3</v>
      </c>
      <c r="T269">
        <f t="shared" si="62"/>
        <v>1.0935545883248949E-4</v>
      </c>
      <c r="U269">
        <f t="shared" si="63"/>
        <v>3.9562678785479101E-3</v>
      </c>
      <c r="X269" s="1"/>
    </row>
    <row r="270" spans="1:24" x14ac:dyDescent="0.25">
      <c r="A270" s="7"/>
      <c r="B270">
        <f t="shared" si="64"/>
        <v>21.600000000000037</v>
      </c>
      <c r="C270">
        <f t="shared" si="49"/>
        <v>0</v>
      </c>
      <c r="D270">
        <f t="shared" si="50"/>
        <v>-1603.6066235774304</v>
      </c>
      <c r="E270">
        <f t="shared" si="51"/>
        <v>0</v>
      </c>
      <c r="F270">
        <f t="shared" si="52"/>
        <v>38486.558965858327</v>
      </c>
      <c r="G270">
        <f t="shared" si="53"/>
        <v>0</v>
      </c>
      <c r="H270">
        <f t="shared" si="54"/>
        <v>34637.903069272557</v>
      </c>
      <c r="I270">
        <f t="shared" si="55"/>
        <v>34637.903069272557</v>
      </c>
      <c r="J270" s="41">
        <f t="shared" si="56"/>
        <v>1603.6066235774304</v>
      </c>
      <c r="K270">
        <f t="shared" si="57"/>
        <v>13.067362350963345</v>
      </c>
      <c r="L270">
        <f t="shared" si="58"/>
        <v>38.476122477836441</v>
      </c>
      <c r="M270" s="41">
        <f t="shared" si="59"/>
        <v>67.911648202644784</v>
      </c>
      <c r="N270" s="5">
        <f t="shared" si="60"/>
        <v>0</v>
      </c>
      <c r="O270" s="4">
        <f>SUM($N$54:N270)*0.1+$O$30</f>
        <v>-9.9999999999999995E-8</v>
      </c>
      <c r="P270" s="4">
        <f>SUM($O$235:O270)</f>
        <v>-3.5999999999999973E-6</v>
      </c>
      <c r="Q270" s="5">
        <f t="shared" si="61"/>
        <v>-2.2925197106953236E-6</v>
      </c>
      <c r="R270" s="4">
        <f>SUM($Q$54:Q270)*0.1+$O$8</f>
        <v>1.091261611389558E-4</v>
      </c>
      <c r="S270" s="4">
        <f>SUM($R$235:R270)</f>
        <v>4.0653924915103048E-3</v>
      </c>
      <c r="T270">
        <f t="shared" si="62"/>
        <v>1.0912620695747354E-4</v>
      </c>
      <c r="U270">
        <f t="shared" si="63"/>
        <v>4.0653940854520317E-3</v>
      </c>
      <c r="X270" s="1"/>
    </row>
    <row r="271" spans="1:24" x14ac:dyDescent="0.25">
      <c r="A271" s="7"/>
      <c r="B271">
        <f t="shared" si="64"/>
        <v>21.700000000000038</v>
      </c>
      <c r="C271">
        <f t="shared" si="49"/>
        <v>0</v>
      </c>
      <c r="D271">
        <f t="shared" si="50"/>
        <v>-1603.6066235774304</v>
      </c>
      <c r="E271">
        <f t="shared" si="51"/>
        <v>0</v>
      </c>
      <c r="F271">
        <f t="shared" si="52"/>
        <v>38486.558965858327</v>
      </c>
      <c r="G271">
        <f t="shared" si="53"/>
        <v>0</v>
      </c>
      <c r="H271">
        <f t="shared" si="54"/>
        <v>34798.263731630301</v>
      </c>
      <c r="I271">
        <f t="shared" si="55"/>
        <v>34798.263731630301</v>
      </c>
      <c r="J271" s="41">
        <f t="shared" si="56"/>
        <v>1603.6066235774304</v>
      </c>
      <c r="K271">
        <f t="shared" si="57"/>
        <v>13.127859398884471</v>
      </c>
      <c r="L271">
        <f t="shared" si="58"/>
        <v>38.476122477836441</v>
      </c>
      <c r="M271" s="41">
        <f t="shared" si="59"/>
        <v>67.923314812995486</v>
      </c>
      <c r="N271" s="5">
        <f t="shared" si="60"/>
        <v>0</v>
      </c>
      <c r="O271" s="4">
        <f>SUM($N$54:N271)*0.1+$O$30</f>
        <v>-9.9999999999999995E-8</v>
      </c>
      <c r="P271" s="4">
        <f>SUM($O$235:O271)</f>
        <v>-3.6999999999999972E-6</v>
      </c>
      <c r="Q271" s="5">
        <f t="shared" si="61"/>
        <v>-2.3031332278744687E-6</v>
      </c>
      <c r="R271" s="4">
        <f>SUM($Q$54:Q271)*0.1+$O$8</f>
        <v>1.0889584781616836E-4</v>
      </c>
      <c r="S271" s="4">
        <f>SUM($R$235:R271)</f>
        <v>4.1742883393264731E-3</v>
      </c>
      <c r="T271">
        <f t="shared" si="62"/>
        <v>1.0889589373159164E-4</v>
      </c>
      <c r="U271">
        <f t="shared" si="63"/>
        <v>4.1742899791266256E-3</v>
      </c>
      <c r="X271" s="1"/>
    </row>
    <row r="272" spans="1:24" x14ac:dyDescent="0.25">
      <c r="A272" s="7"/>
      <c r="B272">
        <f t="shared" si="64"/>
        <v>21.80000000000004</v>
      </c>
      <c r="C272">
        <f t="shared" si="49"/>
        <v>0</v>
      </c>
      <c r="D272">
        <f t="shared" si="50"/>
        <v>-1603.6066235774304</v>
      </c>
      <c r="E272">
        <f t="shared" si="51"/>
        <v>0</v>
      </c>
      <c r="F272">
        <f t="shared" si="52"/>
        <v>38486.558965858327</v>
      </c>
      <c r="G272">
        <f t="shared" si="53"/>
        <v>0</v>
      </c>
      <c r="H272">
        <f t="shared" si="54"/>
        <v>34958.624393988044</v>
      </c>
      <c r="I272">
        <f t="shared" si="55"/>
        <v>34958.624393988044</v>
      </c>
      <c r="J272" s="41">
        <f t="shared" si="56"/>
        <v>1603.6066235774304</v>
      </c>
      <c r="K272">
        <f t="shared" si="57"/>
        <v>13.188356446805598</v>
      </c>
      <c r="L272">
        <f t="shared" si="58"/>
        <v>38.476122477836441</v>
      </c>
      <c r="M272" s="41">
        <f t="shared" si="59"/>
        <v>67.935033293260489</v>
      </c>
      <c r="N272" s="5">
        <f t="shared" si="60"/>
        <v>0</v>
      </c>
      <c r="O272" s="4">
        <f>SUM($N$54:N272)*0.1+$O$30</f>
        <v>-9.9999999999999995E-8</v>
      </c>
      <c r="P272" s="4">
        <f>SUM($O$235:O272)</f>
        <v>-3.7999999999999971E-6</v>
      </c>
      <c r="Q272" s="5">
        <f t="shared" si="61"/>
        <v>-2.3137467450536138E-6</v>
      </c>
      <c r="R272" s="4">
        <f>SUM($Q$54:Q272)*0.1+$O$8</f>
        <v>1.0866447314166299E-4</v>
      </c>
      <c r="S272" s="4">
        <f>SUM($R$235:R272)</f>
        <v>4.2829528124681358E-3</v>
      </c>
      <c r="T272">
        <f t="shared" si="62"/>
        <v>1.08664519154852E-4</v>
      </c>
      <c r="U272">
        <f t="shared" si="63"/>
        <v>4.2829544982206751E-3</v>
      </c>
      <c r="X272" s="1"/>
    </row>
    <row r="273" spans="1:24" x14ac:dyDescent="0.25">
      <c r="A273" s="7"/>
      <c r="B273">
        <f t="shared" si="64"/>
        <v>21.900000000000041</v>
      </c>
      <c r="C273">
        <f t="shared" si="49"/>
        <v>0</v>
      </c>
      <c r="D273">
        <f t="shared" si="50"/>
        <v>-1603.6066235774304</v>
      </c>
      <c r="E273">
        <f t="shared" si="51"/>
        <v>0</v>
      </c>
      <c r="F273">
        <f t="shared" si="52"/>
        <v>38486.558965858327</v>
      </c>
      <c r="G273">
        <f t="shared" si="53"/>
        <v>0</v>
      </c>
      <c r="H273">
        <f t="shared" si="54"/>
        <v>35118.985056345788</v>
      </c>
      <c r="I273">
        <f t="shared" si="55"/>
        <v>35118.985056345788</v>
      </c>
      <c r="J273" s="41">
        <f t="shared" si="56"/>
        <v>1603.6066235774304</v>
      </c>
      <c r="K273">
        <f t="shared" si="57"/>
        <v>13.248853494726724</v>
      </c>
      <c r="L273">
        <f t="shared" si="58"/>
        <v>38.476122477836441</v>
      </c>
      <c r="M273" s="41">
        <f t="shared" si="59"/>
        <v>67.94680361660248</v>
      </c>
      <c r="N273" s="5">
        <f t="shared" si="60"/>
        <v>0</v>
      </c>
      <c r="O273" s="4">
        <f>SUM($N$54:N273)*0.1+$O$30</f>
        <v>-9.9999999999999995E-8</v>
      </c>
      <c r="P273" s="4">
        <f>SUM($O$235:O273)</f>
        <v>-3.8999999999999974E-6</v>
      </c>
      <c r="Q273" s="5">
        <f t="shared" si="61"/>
        <v>-2.3243602622327589E-6</v>
      </c>
      <c r="R273" s="4">
        <f>SUM($Q$54:Q273)*0.1+$O$8</f>
        <v>1.0843203711543972E-4</v>
      </c>
      <c r="S273" s="4">
        <f>SUM($R$235:R273)</f>
        <v>4.3913848495835753E-3</v>
      </c>
      <c r="T273">
        <f t="shared" si="62"/>
        <v>1.0843208322726303E-4</v>
      </c>
      <c r="U273">
        <f t="shared" si="63"/>
        <v>4.3913865813831696E-3</v>
      </c>
      <c r="X273" s="1"/>
    </row>
    <row r="274" spans="1:24" x14ac:dyDescent="0.25">
      <c r="A274" s="7"/>
      <c r="B274">
        <f t="shared" si="64"/>
        <v>22.000000000000043</v>
      </c>
      <c r="C274">
        <f t="shared" si="49"/>
        <v>0</v>
      </c>
      <c r="D274">
        <f t="shared" si="50"/>
        <v>-1603.6066235774304</v>
      </c>
      <c r="E274">
        <f t="shared" si="51"/>
        <v>0</v>
      </c>
      <c r="F274">
        <f t="shared" si="52"/>
        <v>38486.558965858327</v>
      </c>
      <c r="G274">
        <f t="shared" si="53"/>
        <v>0</v>
      </c>
      <c r="H274">
        <f t="shared" si="54"/>
        <v>35279.345718703538</v>
      </c>
      <c r="I274">
        <f t="shared" si="55"/>
        <v>35279.345718703538</v>
      </c>
      <c r="J274" s="41">
        <f t="shared" si="56"/>
        <v>1603.6066235774304</v>
      </c>
      <c r="K274">
        <f t="shared" si="57"/>
        <v>13.309350542647854</v>
      </c>
      <c r="L274">
        <f t="shared" si="58"/>
        <v>38.476122477836441</v>
      </c>
      <c r="M274" s="41">
        <f t="shared" si="59"/>
        <v>67.958625756084061</v>
      </c>
      <c r="N274" s="5">
        <f t="shared" si="60"/>
        <v>0</v>
      </c>
      <c r="O274" s="4">
        <f>SUM($N$54:N274)*0.1+$O$30</f>
        <v>-9.9999999999999995E-8</v>
      </c>
      <c r="P274" s="4">
        <f>SUM($O$235:O274)</f>
        <v>-3.9999999999999973E-6</v>
      </c>
      <c r="Q274" s="5">
        <f t="shared" si="61"/>
        <v>-2.3349737794119044E-6</v>
      </c>
      <c r="R274" s="4">
        <f>SUM($Q$54:Q274)*0.1+$O$8</f>
        <v>1.0819853973749853E-4</v>
      </c>
      <c r="S274" s="4">
        <f>SUM($R$235:R274)</f>
        <v>4.4995833893210742E-3</v>
      </c>
      <c r="T274">
        <f t="shared" si="62"/>
        <v>1.0819858594883322E-4</v>
      </c>
      <c r="U274">
        <f t="shared" si="63"/>
        <v>4.4995851672631031E-3</v>
      </c>
      <c r="X274" s="1"/>
    </row>
    <row r="275" spans="1:24" x14ac:dyDescent="0.25">
      <c r="A275" s="7"/>
      <c r="B275">
        <f t="shared" si="64"/>
        <v>22.100000000000044</v>
      </c>
      <c r="C275">
        <f t="shared" si="49"/>
        <v>0</v>
      </c>
      <c r="D275">
        <f t="shared" si="50"/>
        <v>-1603.6066235774304</v>
      </c>
      <c r="E275">
        <f t="shared" si="51"/>
        <v>0</v>
      </c>
      <c r="F275">
        <f t="shared" si="52"/>
        <v>38486.558965858327</v>
      </c>
      <c r="G275">
        <f t="shared" si="53"/>
        <v>0</v>
      </c>
      <c r="H275">
        <f t="shared" si="54"/>
        <v>35439.706381061282</v>
      </c>
      <c r="I275">
        <f t="shared" si="55"/>
        <v>35439.706381061282</v>
      </c>
      <c r="J275" s="41">
        <f t="shared" si="56"/>
        <v>1603.6066235774304</v>
      </c>
      <c r="K275">
        <f t="shared" si="57"/>
        <v>13.36984759056898</v>
      </c>
      <c r="L275">
        <f t="shared" si="58"/>
        <v>38.476122477836441</v>
      </c>
      <c r="M275" s="41">
        <f t="shared" si="59"/>
        <v>67.970499684668013</v>
      </c>
      <c r="N275" s="5">
        <f t="shared" si="60"/>
        <v>0</v>
      </c>
      <c r="O275" s="4">
        <f>SUM($N$54:N275)*0.1+$O$30</f>
        <v>-9.9999999999999995E-8</v>
      </c>
      <c r="P275" s="4">
        <f>SUM($O$235:O275)</f>
        <v>-4.0999999999999972E-6</v>
      </c>
      <c r="Q275" s="5">
        <f t="shared" si="61"/>
        <v>-2.3455872965910495E-6</v>
      </c>
      <c r="R275" s="4">
        <f>SUM($Q$54:Q275)*0.1+$O$8</f>
        <v>1.0796398100783943E-4</v>
      </c>
      <c r="S275" s="4">
        <f>SUM($R$235:R275)</f>
        <v>4.6075473703289134E-3</v>
      </c>
      <c r="T275">
        <f t="shared" si="62"/>
        <v>1.0796402731957118E-4</v>
      </c>
      <c r="U275">
        <f t="shared" si="63"/>
        <v>4.6075491945094726E-3</v>
      </c>
      <c r="X275" s="1"/>
    </row>
    <row r="276" spans="1:24" x14ac:dyDescent="0.25">
      <c r="A276" s="7"/>
      <c r="B276">
        <f t="shared" si="64"/>
        <v>22.200000000000045</v>
      </c>
      <c r="C276">
        <f t="shared" si="49"/>
        <v>0</v>
      </c>
      <c r="D276">
        <f t="shared" si="50"/>
        <v>-1603.6066235774304</v>
      </c>
      <c r="E276">
        <f t="shared" si="51"/>
        <v>0</v>
      </c>
      <c r="F276">
        <f t="shared" si="52"/>
        <v>38486.558965858327</v>
      </c>
      <c r="G276">
        <f t="shared" si="53"/>
        <v>0</v>
      </c>
      <c r="H276">
        <f t="shared" si="54"/>
        <v>35600.067043419025</v>
      </c>
      <c r="I276">
        <f t="shared" si="55"/>
        <v>35600.067043419025</v>
      </c>
      <c r="J276" s="41">
        <f t="shared" si="56"/>
        <v>1603.6066235774304</v>
      </c>
      <c r="K276">
        <f t="shared" si="57"/>
        <v>13.430344638490107</v>
      </c>
      <c r="L276">
        <f t="shared" si="58"/>
        <v>38.476122477836441</v>
      </c>
      <c r="M276" s="41">
        <f t="shared" si="59"/>
        <v>67.982425375217616</v>
      </c>
      <c r="N276" s="5">
        <f t="shared" si="60"/>
        <v>0</v>
      </c>
      <c r="O276" s="4">
        <f>SUM($N$54:N276)*0.1+$O$30</f>
        <v>-9.9999999999999995E-8</v>
      </c>
      <c r="P276" s="4">
        <f>SUM($O$235:O276)</f>
        <v>-4.1999999999999971E-6</v>
      </c>
      <c r="Q276" s="5">
        <f t="shared" si="61"/>
        <v>-2.3562008137701942E-6</v>
      </c>
      <c r="R276" s="4">
        <f>SUM($Q$54:Q276)*0.1+$O$8</f>
        <v>1.0772836092646241E-4</v>
      </c>
      <c r="S276" s="4">
        <f>SUM($R$235:R276)</f>
        <v>4.7152757312553754E-3</v>
      </c>
      <c r="T276">
        <f t="shared" si="62"/>
        <v>1.0772840733948568E-4</v>
      </c>
      <c r="U276">
        <f t="shared" si="63"/>
        <v>4.7152776017712799E-3</v>
      </c>
      <c r="X276" s="1"/>
    </row>
    <row r="277" spans="1:24" x14ac:dyDescent="0.25">
      <c r="A277" s="7"/>
      <c r="B277">
        <f t="shared" si="64"/>
        <v>22.300000000000047</v>
      </c>
      <c r="C277">
        <f t="shared" si="49"/>
        <v>0</v>
      </c>
      <c r="D277">
        <f t="shared" si="50"/>
        <v>-1603.6066235774304</v>
      </c>
      <c r="E277">
        <f t="shared" si="51"/>
        <v>0</v>
      </c>
      <c r="F277">
        <f t="shared" si="52"/>
        <v>38486.558965858327</v>
      </c>
      <c r="G277">
        <f t="shared" si="53"/>
        <v>0</v>
      </c>
      <c r="H277">
        <f t="shared" si="54"/>
        <v>35760.427705776769</v>
      </c>
      <c r="I277">
        <f t="shared" si="55"/>
        <v>35760.427705776769</v>
      </c>
      <c r="J277" s="41">
        <f t="shared" si="56"/>
        <v>1603.6066235774304</v>
      </c>
      <c r="K277">
        <f t="shared" si="57"/>
        <v>13.490841686411233</v>
      </c>
      <c r="L277">
        <f t="shared" si="58"/>
        <v>38.476122477836441</v>
      </c>
      <c r="M277" s="41">
        <f t="shared" si="59"/>
        <v>67.994402800496914</v>
      </c>
      <c r="N277" s="5">
        <f t="shared" si="60"/>
        <v>0</v>
      </c>
      <c r="O277" s="4">
        <f>SUM($N$54:N277)*0.1+$O$30</f>
        <v>-9.9999999999999995E-8</v>
      </c>
      <c r="P277" s="4">
        <f>SUM($O$235:O277)</f>
        <v>-4.2999999999999969E-6</v>
      </c>
      <c r="Q277" s="5">
        <f t="shared" si="61"/>
        <v>-2.3668143309493393E-6</v>
      </c>
      <c r="R277" s="4">
        <f>SUM($Q$54:Q277)*0.1+$O$8</f>
        <v>1.0749167949336747E-4</v>
      </c>
      <c r="S277" s="4">
        <f>SUM($R$235:R277)</f>
        <v>4.8227674107487427E-3</v>
      </c>
      <c r="T277">
        <f t="shared" si="62"/>
        <v>1.074917260085856E-4</v>
      </c>
      <c r="U277">
        <f t="shared" si="63"/>
        <v>4.8227693276975351E-3</v>
      </c>
      <c r="X277" s="1"/>
    </row>
    <row r="278" spans="1:24" x14ac:dyDescent="0.25">
      <c r="A278" s="7"/>
      <c r="B278">
        <f t="shared" si="64"/>
        <v>22.400000000000048</v>
      </c>
      <c r="C278">
        <f t="shared" si="49"/>
        <v>0</v>
      </c>
      <c r="D278">
        <f t="shared" si="50"/>
        <v>-1603.6066235774304</v>
      </c>
      <c r="E278">
        <f t="shared" si="51"/>
        <v>0</v>
      </c>
      <c r="F278">
        <f t="shared" si="52"/>
        <v>38486.558965858327</v>
      </c>
      <c r="G278">
        <f t="shared" si="53"/>
        <v>0</v>
      </c>
      <c r="H278">
        <f t="shared" si="54"/>
        <v>35920.788368134519</v>
      </c>
      <c r="I278">
        <f t="shared" si="55"/>
        <v>35920.788368134519</v>
      </c>
      <c r="J278" s="41">
        <f t="shared" si="56"/>
        <v>1603.6066235774304</v>
      </c>
      <c r="K278">
        <f t="shared" si="57"/>
        <v>13.551338734332363</v>
      </c>
      <c r="L278">
        <f t="shared" si="58"/>
        <v>38.476122477836441</v>
      </c>
      <c r="M278" s="41">
        <f t="shared" si="59"/>
        <v>68.006431933171058</v>
      </c>
      <c r="N278" s="5">
        <f t="shared" si="60"/>
        <v>0</v>
      </c>
      <c r="O278" s="4">
        <f>SUM($N$54:N278)*0.1+$O$30</f>
        <v>-9.9999999999999995E-8</v>
      </c>
      <c r="P278" s="4">
        <f>SUM($O$235:O278)</f>
        <v>-4.3999999999999968E-6</v>
      </c>
      <c r="Q278" s="5">
        <f t="shared" si="61"/>
        <v>-2.3774278481284848E-6</v>
      </c>
      <c r="R278" s="4">
        <f>SUM($Q$54:Q278)*0.1+$O$8</f>
        <v>1.0725393670855462E-4</v>
      </c>
      <c r="S278" s="4">
        <f>SUM($R$235:R278)</f>
        <v>4.930021347457297E-3</v>
      </c>
      <c r="T278">
        <f t="shared" si="62"/>
        <v>1.0725398332687994E-4</v>
      </c>
      <c r="U278">
        <f t="shared" si="63"/>
        <v>4.9300233109372477E-3</v>
      </c>
      <c r="X278" s="1"/>
    </row>
    <row r="279" spans="1:24" x14ac:dyDescent="0.25">
      <c r="A279" s="7"/>
      <c r="B279">
        <f t="shared" si="64"/>
        <v>22.50000000000005</v>
      </c>
      <c r="C279">
        <f t="shared" si="49"/>
        <v>0</v>
      </c>
      <c r="D279">
        <f t="shared" si="50"/>
        <v>-1603.6066235774304</v>
      </c>
      <c r="E279">
        <f t="shared" si="51"/>
        <v>0</v>
      </c>
      <c r="F279">
        <f t="shared" si="52"/>
        <v>38486.558965858327</v>
      </c>
      <c r="G279">
        <f t="shared" si="53"/>
        <v>0</v>
      </c>
      <c r="H279">
        <f t="shared" si="54"/>
        <v>36081.149030492263</v>
      </c>
      <c r="I279">
        <f t="shared" si="55"/>
        <v>36081.149030492263</v>
      </c>
      <c r="J279" s="41">
        <f t="shared" si="56"/>
        <v>1603.6066235774304</v>
      </c>
      <c r="K279">
        <f t="shared" si="57"/>
        <v>13.61183578225349</v>
      </c>
      <c r="L279">
        <f t="shared" si="58"/>
        <v>38.476122477836441</v>
      </c>
      <c r="M279" s="41">
        <f t="shared" si="59"/>
        <v>68.018512745806547</v>
      </c>
      <c r="N279" s="5">
        <f t="shared" si="60"/>
        <v>0</v>
      </c>
      <c r="O279" s="4">
        <f>SUM($N$54:N279)*0.1+$O$30</f>
        <v>-9.9999999999999995E-8</v>
      </c>
      <c r="P279" s="4">
        <f>SUM($O$235:O279)</f>
        <v>-4.4999999999999967E-6</v>
      </c>
      <c r="Q279" s="5">
        <f t="shared" si="61"/>
        <v>-2.3880413653076299E-6</v>
      </c>
      <c r="R279" s="4">
        <f>SUM($Q$54:Q279)*0.1+$O$8</f>
        <v>1.0701513257202385E-4</v>
      </c>
      <c r="S279" s="4">
        <f>SUM($R$235:R279)</f>
        <v>5.0370364800293209E-3</v>
      </c>
      <c r="T279">
        <f t="shared" si="62"/>
        <v>1.0701517929437787E-4</v>
      </c>
      <c r="U279">
        <f t="shared" si="63"/>
        <v>5.0370384901394366E-3</v>
      </c>
      <c r="X279" s="1"/>
    </row>
    <row r="280" spans="1:24" x14ac:dyDescent="0.25">
      <c r="A280" s="7"/>
      <c r="B280">
        <f t="shared" si="64"/>
        <v>22.600000000000051</v>
      </c>
      <c r="C280">
        <f t="shared" si="49"/>
        <v>0</v>
      </c>
      <c r="D280">
        <f t="shared" si="50"/>
        <v>-1603.6066235774304</v>
      </c>
      <c r="E280">
        <f t="shared" si="51"/>
        <v>0</v>
      </c>
      <c r="F280">
        <f t="shared" si="52"/>
        <v>38486.558965858327</v>
      </c>
      <c r="G280">
        <f t="shared" si="53"/>
        <v>0</v>
      </c>
      <c r="H280">
        <f t="shared" si="54"/>
        <v>36241.509692850006</v>
      </c>
      <c r="I280">
        <f t="shared" si="55"/>
        <v>36241.509692850006</v>
      </c>
      <c r="J280" s="41">
        <f t="shared" si="56"/>
        <v>1603.6066235774304</v>
      </c>
      <c r="K280">
        <f t="shared" si="57"/>
        <v>13.672332830174616</v>
      </c>
      <c r="L280">
        <f t="shared" si="58"/>
        <v>38.476122477836441</v>
      </c>
      <c r="M280" s="41">
        <f t="shared" si="59"/>
        <v>68.030645210871569</v>
      </c>
      <c r="N280" s="5">
        <f t="shared" si="60"/>
        <v>0</v>
      </c>
      <c r="O280" s="4">
        <f>SUM($N$54:N280)*0.1+$O$30</f>
        <v>-9.9999999999999995E-8</v>
      </c>
      <c r="P280" s="4">
        <f>SUM($O$235:O280)</f>
        <v>-4.5999999999999966E-6</v>
      </c>
      <c r="Q280" s="5">
        <f t="shared" si="61"/>
        <v>-2.398654882486775E-6</v>
      </c>
      <c r="R280" s="4">
        <f>SUM($Q$54:Q280)*0.1+$O$8</f>
        <v>1.0677526708377519E-4</v>
      </c>
      <c r="S280" s="4">
        <f>SUM($R$235:R280)</f>
        <v>5.1438117471130961E-3</v>
      </c>
      <c r="T280">
        <f t="shared" si="62"/>
        <v>1.0677531391108867E-4</v>
      </c>
      <c r="U280">
        <f t="shared" si="63"/>
        <v>5.1438138039531216E-3</v>
      </c>
      <c r="X280" s="1"/>
    </row>
    <row r="281" spans="1:24" x14ac:dyDescent="0.25">
      <c r="A281" s="7"/>
      <c r="B281">
        <f t="shared" si="64"/>
        <v>22.700000000000053</v>
      </c>
      <c r="C281">
        <f t="shared" si="49"/>
        <v>0</v>
      </c>
      <c r="D281">
        <f t="shared" si="50"/>
        <v>-1603.6066235774304</v>
      </c>
      <c r="E281">
        <f t="shared" si="51"/>
        <v>0</v>
      </c>
      <c r="F281">
        <f t="shared" si="52"/>
        <v>38486.558965858327</v>
      </c>
      <c r="G281">
        <f t="shared" si="53"/>
        <v>0</v>
      </c>
      <c r="H281">
        <f t="shared" si="54"/>
        <v>36401.870355207757</v>
      </c>
      <c r="I281">
        <f t="shared" si="55"/>
        <v>36401.870355207757</v>
      </c>
      <c r="J281" s="41">
        <f t="shared" si="56"/>
        <v>1603.6066235774304</v>
      </c>
      <c r="K281">
        <f t="shared" si="57"/>
        <v>13.732829878095746</v>
      </c>
      <c r="L281">
        <f t="shared" si="58"/>
        <v>38.476122477836441</v>
      </c>
      <c r="M281" s="41">
        <f t="shared" si="59"/>
        <v>68.042829300736244</v>
      </c>
      <c r="N281" s="5">
        <f t="shared" si="60"/>
        <v>0</v>
      </c>
      <c r="O281" s="4">
        <f>SUM($N$54:N281)*0.1+$O$30</f>
        <v>-9.9999999999999995E-8</v>
      </c>
      <c r="P281" s="4">
        <f>SUM($O$235:O281)</f>
        <v>-4.6999999999999965E-6</v>
      </c>
      <c r="Q281" s="5">
        <f t="shared" si="61"/>
        <v>-2.4092683996659206E-6</v>
      </c>
      <c r="R281" s="4">
        <f>SUM($Q$54:Q281)*0.1+$O$8</f>
        <v>1.0653434024380858E-4</v>
      </c>
      <c r="S281" s="4">
        <f>SUM($R$235:R281)</f>
        <v>5.250346087356905E-3</v>
      </c>
      <c r="T281">
        <f t="shared" si="62"/>
        <v>1.0653438717702173E-4</v>
      </c>
      <c r="U281">
        <f t="shared" si="63"/>
        <v>5.2503481910273304E-3</v>
      </c>
      <c r="X281" s="1"/>
    </row>
    <row r="282" spans="1:24" x14ac:dyDescent="0.25">
      <c r="A282" s="7"/>
      <c r="B282">
        <f t="shared" si="64"/>
        <v>22.800000000000054</v>
      </c>
      <c r="C282">
        <f t="shared" si="49"/>
        <v>0</v>
      </c>
      <c r="D282">
        <f t="shared" si="50"/>
        <v>-1603.6066235774304</v>
      </c>
      <c r="E282">
        <f t="shared" si="51"/>
        <v>0</v>
      </c>
      <c r="F282">
        <f t="shared" si="52"/>
        <v>38486.558965858327</v>
      </c>
      <c r="G282">
        <f t="shared" si="53"/>
        <v>0</v>
      </c>
      <c r="H282">
        <f t="shared" si="54"/>
        <v>36562.2310175655</v>
      </c>
      <c r="I282">
        <f t="shared" si="55"/>
        <v>36562.2310175655</v>
      </c>
      <c r="J282" s="41">
        <f t="shared" si="56"/>
        <v>1603.6066235774304</v>
      </c>
      <c r="K282">
        <f t="shared" si="57"/>
        <v>13.793326926016872</v>
      </c>
      <c r="L282">
        <f t="shared" si="58"/>
        <v>38.476122477836441</v>
      </c>
      <c r="M282" s="41">
        <f t="shared" si="59"/>
        <v>68.055064987672978</v>
      </c>
      <c r="N282" s="5">
        <f t="shared" si="60"/>
        <v>0</v>
      </c>
      <c r="O282" s="4">
        <f>SUM($N$54:N282)*0.1+$O$30</f>
        <v>-9.9999999999999995E-8</v>
      </c>
      <c r="P282" s="4">
        <f>SUM($O$235:O282)</f>
        <v>-4.7999999999999964E-6</v>
      </c>
      <c r="Q282" s="5">
        <f t="shared" si="61"/>
        <v>-2.4198819168450657E-6</v>
      </c>
      <c r="R282" s="4">
        <f>SUM($Q$54:Q282)*0.1+$O$8</f>
        <v>1.0629235205212408E-4</v>
      </c>
      <c r="S282" s="4">
        <f>SUM($R$235:R282)</f>
        <v>5.3566384394090295E-3</v>
      </c>
      <c r="T282">
        <f t="shared" si="62"/>
        <v>1.0629239909218667E-4</v>
      </c>
      <c r="U282">
        <f t="shared" si="63"/>
        <v>5.356640590011094E-3</v>
      </c>
      <c r="X282" s="1"/>
    </row>
    <row r="283" spans="1:24" x14ac:dyDescent="0.25">
      <c r="A283" s="7"/>
      <c r="B283">
        <f t="shared" si="64"/>
        <v>22.900000000000055</v>
      </c>
      <c r="C283">
        <f t="shared" si="49"/>
        <v>0</v>
      </c>
      <c r="D283">
        <f t="shared" si="50"/>
        <v>-1603.6066235774304</v>
      </c>
      <c r="E283">
        <f t="shared" si="51"/>
        <v>0</v>
      </c>
      <c r="F283">
        <f t="shared" si="52"/>
        <v>38486.558965858327</v>
      </c>
      <c r="G283">
        <f t="shared" si="53"/>
        <v>0</v>
      </c>
      <c r="H283">
        <f t="shared" si="54"/>
        <v>36722.591679923244</v>
      </c>
      <c r="I283">
        <f t="shared" si="55"/>
        <v>36722.591679923244</v>
      </c>
      <c r="J283" s="41">
        <f t="shared" si="56"/>
        <v>1603.6066235774304</v>
      </c>
      <c r="K283">
        <f t="shared" si="57"/>
        <v>13.853823973937999</v>
      </c>
      <c r="L283">
        <f t="shared" si="58"/>
        <v>38.476122477836441</v>
      </c>
      <c r="M283" s="41">
        <f t="shared" si="59"/>
        <v>68.067352243856746</v>
      </c>
      <c r="N283" s="5">
        <f t="shared" si="60"/>
        <v>0</v>
      </c>
      <c r="O283" s="4">
        <f>SUM($N$54:N283)*0.1+$O$30</f>
        <v>-9.9999999999999995E-8</v>
      </c>
      <c r="P283" s="4">
        <f>SUM($O$235:O283)</f>
        <v>-4.8999999999999963E-6</v>
      </c>
      <c r="Q283" s="5">
        <f t="shared" si="61"/>
        <v>-2.4304954340242103E-6</v>
      </c>
      <c r="R283" s="4">
        <f>SUM($Q$54:Q283)*0.1+$O$8</f>
        <v>1.0604930250872166E-4</v>
      </c>
      <c r="S283" s="4">
        <f>SUM($R$235:R283)</f>
        <v>5.4626877419177511E-3</v>
      </c>
      <c r="T283">
        <f t="shared" si="62"/>
        <v>1.0604934965659316E-4</v>
      </c>
      <c r="U283">
        <f t="shared" si="63"/>
        <v>5.4626899395534487E-3</v>
      </c>
      <c r="X283" s="1"/>
    </row>
    <row r="284" spans="1:24" x14ac:dyDescent="0.25">
      <c r="A284" s="7"/>
      <c r="B284">
        <f t="shared" si="64"/>
        <v>23.000000000000057</v>
      </c>
      <c r="C284">
        <f t="shared" si="49"/>
        <v>0</v>
      </c>
      <c r="D284">
        <f t="shared" si="50"/>
        <v>-1603.6066235774304</v>
      </c>
      <c r="E284">
        <f t="shared" si="51"/>
        <v>0</v>
      </c>
      <c r="F284">
        <f t="shared" si="52"/>
        <v>38486.558965858327</v>
      </c>
      <c r="G284">
        <f t="shared" si="53"/>
        <v>0</v>
      </c>
      <c r="H284">
        <f t="shared" si="54"/>
        <v>36882.952342280987</v>
      </c>
      <c r="I284">
        <f t="shared" si="55"/>
        <v>36882.952342280987</v>
      </c>
      <c r="J284" s="41">
        <f t="shared" si="56"/>
        <v>1603.6066235774304</v>
      </c>
      <c r="K284">
        <f t="shared" si="57"/>
        <v>13.914321021859125</v>
      </c>
      <c r="L284">
        <f t="shared" si="58"/>
        <v>38.476122477836441</v>
      </c>
      <c r="M284" s="41">
        <f t="shared" si="59"/>
        <v>68.079691041365351</v>
      </c>
      <c r="N284" s="5">
        <f t="shared" si="60"/>
        <v>0</v>
      </c>
      <c r="O284" s="4">
        <f>SUM($N$54:N284)*0.1+$O$30</f>
        <v>-9.9999999999999995E-8</v>
      </c>
      <c r="P284" s="4">
        <f>SUM($O$235:O284)</f>
        <v>-4.9999999999999962E-6</v>
      </c>
      <c r="Q284" s="5">
        <f t="shared" si="61"/>
        <v>-2.4411089512033554E-6</v>
      </c>
      <c r="R284" s="4">
        <f>SUM($Q$54:Q284)*0.1+$O$8</f>
        <v>1.0580519161360132E-4</v>
      </c>
      <c r="S284" s="4">
        <f>SUM($R$235:R284)</f>
        <v>5.5684929335313525E-3</v>
      </c>
      <c r="T284">
        <f t="shared" si="62"/>
        <v>1.0580523887025109E-4</v>
      </c>
      <c r="U284">
        <f t="shared" si="63"/>
        <v>5.5684951783034359E-3</v>
      </c>
      <c r="X284" s="1"/>
    </row>
    <row r="285" spans="1:24" x14ac:dyDescent="0.25">
      <c r="A285" s="7"/>
      <c r="B285">
        <f t="shared" si="64"/>
        <v>23.100000000000058</v>
      </c>
      <c r="C285">
        <f t="shared" si="49"/>
        <v>0</v>
      </c>
      <c r="D285">
        <f t="shared" si="50"/>
        <v>-1603.6066235774304</v>
      </c>
      <c r="E285">
        <f t="shared" si="51"/>
        <v>0</v>
      </c>
      <c r="F285">
        <f t="shared" si="52"/>
        <v>38486.558965858327</v>
      </c>
      <c r="G285">
        <f t="shared" si="53"/>
        <v>0</v>
      </c>
      <c r="H285">
        <f t="shared" si="54"/>
        <v>37043.313004638738</v>
      </c>
      <c r="I285">
        <f t="shared" si="55"/>
        <v>37043.313004638738</v>
      </c>
      <c r="J285" s="41">
        <f t="shared" si="56"/>
        <v>1603.6066235774304</v>
      </c>
      <c r="K285">
        <f t="shared" si="57"/>
        <v>13.974818069780255</v>
      </c>
      <c r="L285">
        <f t="shared" si="58"/>
        <v>38.476122477836441</v>
      </c>
      <c r="M285" s="41">
        <f t="shared" si="59"/>
        <v>68.092081352179775</v>
      </c>
      <c r="N285" s="5">
        <f t="shared" si="60"/>
        <v>0</v>
      </c>
      <c r="O285" s="4">
        <f>SUM($N$54:N285)*0.1+$O$30</f>
        <v>-9.9999999999999995E-8</v>
      </c>
      <c r="P285" s="4">
        <f>SUM($O$235:O285)</f>
        <v>-5.0999999999999961E-6</v>
      </c>
      <c r="Q285" s="5">
        <f t="shared" si="61"/>
        <v>-2.451722468382501E-6</v>
      </c>
      <c r="R285" s="4">
        <f>SUM($Q$54:Q285)*0.1+$O$8</f>
        <v>1.0556001936676308E-4</v>
      </c>
      <c r="S285" s="4">
        <f>SUM($R$235:R285)</f>
        <v>5.6740529528981152E-3</v>
      </c>
      <c r="T285">
        <f t="shared" si="62"/>
        <v>1.0556006673317043E-4</v>
      </c>
      <c r="U285">
        <f t="shared" si="63"/>
        <v>5.6740552449101008E-3</v>
      </c>
      <c r="X285" s="1"/>
    </row>
    <row r="286" spans="1:24" x14ac:dyDescent="0.25">
      <c r="A286" s="7"/>
      <c r="B286">
        <f t="shared" si="64"/>
        <v>23.20000000000006</v>
      </c>
      <c r="C286">
        <f t="shared" si="49"/>
        <v>0</v>
      </c>
      <c r="D286">
        <f t="shared" si="50"/>
        <v>-1603.6066235774304</v>
      </c>
      <c r="E286">
        <f t="shared" si="51"/>
        <v>0</v>
      </c>
      <c r="F286">
        <f t="shared" si="52"/>
        <v>38486.558965858327</v>
      </c>
      <c r="G286">
        <f t="shared" si="53"/>
        <v>0</v>
      </c>
      <c r="H286">
        <f t="shared" si="54"/>
        <v>37203.673666996481</v>
      </c>
      <c r="I286">
        <f t="shared" si="55"/>
        <v>37203.673666996481</v>
      </c>
      <c r="J286" s="41">
        <f t="shared" si="56"/>
        <v>1603.6066235774304</v>
      </c>
      <c r="K286">
        <f t="shared" si="57"/>
        <v>14.035315117701382</v>
      </c>
      <c r="L286">
        <f t="shared" si="58"/>
        <v>38.476122477836441</v>
      </c>
      <c r="M286" s="41">
        <f t="shared" si="59"/>
        <v>68.104523148184427</v>
      </c>
      <c r="N286" s="5">
        <f t="shared" si="60"/>
        <v>0</v>
      </c>
      <c r="O286" s="4">
        <f>SUM($N$54:N286)*0.1+$O$30</f>
        <v>-9.9999999999999995E-8</v>
      </c>
      <c r="P286" s="4">
        <f>SUM($O$235:O286)</f>
        <v>-5.199999999999996E-6</v>
      </c>
      <c r="Q286" s="5">
        <f t="shared" si="61"/>
        <v>-2.4623359855616461E-6</v>
      </c>
      <c r="R286" s="4">
        <f>SUM($Q$54:Q286)*0.1+$O$8</f>
        <v>1.0531378576820692E-4</v>
      </c>
      <c r="S286" s="4">
        <f>SUM($R$235:R286)</f>
        <v>5.7793667386663219E-3</v>
      </c>
      <c r="T286">
        <f t="shared" si="62"/>
        <v>1.0531383324536137E-4</v>
      </c>
      <c r="U286">
        <f t="shared" si="63"/>
        <v>5.7793690780224959E-3</v>
      </c>
      <c r="X286" s="1"/>
    </row>
    <row r="287" spans="1:24" x14ac:dyDescent="0.25">
      <c r="A287" s="7"/>
      <c r="B287">
        <f t="shared" si="64"/>
        <v>23.300000000000061</v>
      </c>
      <c r="C287">
        <f t="shared" si="49"/>
        <v>0</v>
      </c>
      <c r="D287">
        <f t="shared" si="50"/>
        <v>-1603.6066235774304</v>
      </c>
      <c r="E287">
        <f t="shared" si="51"/>
        <v>0</v>
      </c>
      <c r="F287">
        <f t="shared" si="52"/>
        <v>38486.558965858327</v>
      </c>
      <c r="G287">
        <f t="shared" si="53"/>
        <v>0</v>
      </c>
      <c r="H287">
        <f t="shared" si="54"/>
        <v>37364.034329354225</v>
      </c>
      <c r="I287">
        <f t="shared" si="55"/>
        <v>37364.034329354225</v>
      </c>
      <c r="J287" s="41">
        <f t="shared" si="56"/>
        <v>1603.6066235774304</v>
      </c>
      <c r="K287">
        <f t="shared" si="57"/>
        <v>14.095812165622508</v>
      </c>
      <c r="L287">
        <f t="shared" si="58"/>
        <v>38.476122477836441</v>
      </c>
      <c r="M287" s="41">
        <f t="shared" si="59"/>
        <v>68.117016401167504</v>
      </c>
      <c r="N287" s="5">
        <f t="shared" si="60"/>
        <v>0</v>
      </c>
      <c r="O287" s="4">
        <f>SUM($N$54:N287)*0.1+$O$30</f>
        <v>-9.9999999999999995E-8</v>
      </c>
      <c r="P287" s="4">
        <f>SUM($O$235:O287)</f>
        <v>-5.2999999999999958E-6</v>
      </c>
      <c r="Q287" s="5">
        <f t="shared" si="61"/>
        <v>-2.4729495027407912E-6</v>
      </c>
      <c r="R287" s="4">
        <f>SUM($Q$54:Q287)*0.1+$O$8</f>
        <v>1.0506649081793283E-4</v>
      </c>
      <c r="S287" s="4">
        <f>SUM($R$235:R287)</f>
        <v>5.8844332294842551E-3</v>
      </c>
      <c r="T287">
        <f t="shared" si="62"/>
        <v>1.0506653840683419E-4</v>
      </c>
      <c r="U287">
        <f t="shared" si="63"/>
        <v>5.8844356162896794E-3</v>
      </c>
      <c r="X287" s="1"/>
    </row>
    <row r="288" spans="1:24" x14ac:dyDescent="0.25">
      <c r="A288" s="7"/>
      <c r="B288">
        <f t="shared" si="64"/>
        <v>23.400000000000063</v>
      </c>
      <c r="C288">
        <f t="shared" si="49"/>
        <v>0</v>
      </c>
      <c r="D288">
        <f t="shared" si="50"/>
        <v>-1603.6066235774304</v>
      </c>
      <c r="E288">
        <f t="shared" si="51"/>
        <v>0</v>
      </c>
      <c r="F288">
        <f t="shared" si="52"/>
        <v>38486.558965858327</v>
      </c>
      <c r="G288">
        <f t="shared" si="53"/>
        <v>0</v>
      </c>
      <c r="H288">
        <f t="shared" si="54"/>
        <v>37524.394991711968</v>
      </c>
      <c r="I288">
        <f t="shared" si="55"/>
        <v>37524.394991711968</v>
      </c>
      <c r="J288" s="41">
        <f t="shared" si="56"/>
        <v>1603.6066235774304</v>
      </c>
      <c r="K288">
        <f t="shared" si="57"/>
        <v>14.156309213543635</v>
      </c>
      <c r="L288">
        <f t="shared" si="58"/>
        <v>38.476122477836441</v>
      </c>
      <c r="M288" s="41">
        <f t="shared" si="59"/>
        <v>68.129561082821255</v>
      </c>
      <c r="N288" s="5">
        <f t="shared" si="60"/>
        <v>0</v>
      </c>
      <c r="O288" s="4">
        <f>SUM($N$54:N288)*0.1+$O$30</f>
        <v>-9.9999999999999995E-8</v>
      </c>
      <c r="P288" s="4">
        <f>SUM($O$235:O288)</f>
        <v>-5.3999999999999957E-6</v>
      </c>
      <c r="Q288" s="5">
        <f t="shared" si="61"/>
        <v>-2.4835630199199363E-6</v>
      </c>
      <c r="R288" s="4">
        <f>SUM($Q$54:Q288)*0.1+$O$8</f>
        <v>1.0481813451594084E-4</v>
      </c>
      <c r="S288" s="4">
        <f>SUM($R$235:R288)</f>
        <v>5.9892513640001956E-3</v>
      </c>
      <c r="T288">
        <f t="shared" si="62"/>
        <v>1.0481818221759938E-4</v>
      </c>
      <c r="U288">
        <f t="shared" si="63"/>
        <v>5.9892537983607108E-3</v>
      </c>
      <c r="X288" s="1"/>
    </row>
    <row r="289" spans="1:24" x14ac:dyDescent="0.25">
      <c r="A289" s="7"/>
      <c r="B289">
        <f t="shared" si="64"/>
        <v>23.500000000000064</v>
      </c>
      <c r="C289">
        <f t="shared" si="49"/>
        <v>0</v>
      </c>
      <c r="D289">
        <f t="shared" si="50"/>
        <v>-1603.6066235774304</v>
      </c>
      <c r="E289">
        <f t="shared" si="51"/>
        <v>0</v>
      </c>
      <c r="F289">
        <f t="shared" si="52"/>
        <v>38486.558965858327</v>
      </c>
      <c r="G289">
        <f t="shared" si="53"/>
        <v>0</v>
      </c>
      <c r="H289">
        <f t="shared" si="54"/>
        <v>37684.755654069719</v>
      </c>
      <c r="I289">
        <f t="shared" si="55"/>
        <v>37684.755654069719</v>
      </c>
      <c r="J289" s="41">
        <f t="shared" si="56"/>
        <v>1603.6066235774304</v>
      </c>
      <c r="K289">
        <f t="shared" si="57"/>
        <v>14.216806261464765</v>
      </c>
      <c r="L289">
        <f t="shared" si="58"/>
        <v>38.476122477836441</v>
      </c>
      <c r="M289" s="41">
        <f t="shared" si="59"/>
        <v>68.142157164742258</v>
      </c>
      <c r="N289" s="5">
        <f t="shared" si="60"/>
        <v>0</v>
      </c>
      <c r="O289" s="4">
        <f>SUM($N$54:N289)*0.1+$O$30</f>
        <v>-9.9999999999999995E-8</v>
      </c>
      <c r="P289" s="4">
        <f>SUM($O$235:O289)</f>
        <v>-5.4999999999999956E-6</v>
      </c>
      <c r="Q289" s="5">
        <f t="shared" si="61"/>
        <v>-2.4941765370990818E-6</v>
      </c>
      <c r="R289" s="4">
        <f>SUM($Q$54:Q289)*0.1+$O$8</f>
        <v>1.0456871686223093E-4</v>
      </c>
      <c r="S289" s="4">
        <f>SUM($R$235:R289)</f>
        <v>6.0938200808624268E-3</v>
      </c>
      <c r="T289">
        <f t="shared" si="62"/>
        <v>1.0456876467766759E-4</v>
      </c>
      <c r="U289">
        <f t="shared" si="63"/>
        <v>6.0938225628846595E-3</v>
      </c>
      <c r="X289" s="1"/>
    </row>
    <row r="290" spans="1:24" x14ac:dyDescent="0.25">
      <c r="A290" s="7"/>
      <c r="B290">
        <f t="shared" si="64"/>
        <v>23.600000000000065</v>
      </c>
      <c r="C290">
        <f t="shared" si="49"/>
        <v>0</v>
      </c>
      <c r="D290">
        <f t="shared" si="50"/>
        <v>-1603.6066235774304</v>
      </c>
      <c r="E290">
        <f t="shared" si="51"/>
        <v>0</v>
      </c>
      <c r="F290">
        <f t="shared" si="52"/>
        <v>38486.558965858327</v>
      </c>
      <c r="G290">
        <f t="shared" si="53"/>
        <v>0</v>
      </c>
      <c r="H290">
        <f t="shared" si="54"/>
        <v>37845.116316427462</v>
      </c>
      <c r="I290">
        <f t="shared" si="55"/>
        <v>37845.116316427462</v>
      </c>
      <c r="J290" s="41">
        <f t="shared" si="56"/>
        <v>1603.6066235774304</v>
      </c>
      <c r="K290">
        <f t="shared" si="57"/>
        <v>14.277303309385891</v>
      </c>
      <c r="L290">
        <f t="shared" si="58"/>
        <v>38.476122477836441</v>
      </c>
      <c r="M290" s="41">
        <f t="shared" si="59"/>
        <v>68.154804618431797</v>
      </c>
      <c r="N290" s="5">
        <f t="shared" si="60"/>
        <v>0</v>
      </c>
      <c r="O290" s="4">
        <f>SUM($N$54:N290)*0.1+$O$30</f>
        <v>-9.9999999999999995E-8</v>
      </c>
      <c r="P290" s="4">
        <f>SUM($O$235:O290)</f>
        <v>-5.5999999999999955E-6</v>
      </c>
      <c r="Q290" s="5">
        <f t="shared" si="61"/>
        <v>-2.5047900542782265E-6</v>
      </c>
      <c r="R290" s="4">
        <f>SUM($Q$54:Q290)*0.1+$O$8</f>
        <v>1.0431823785680311E-4</v>
      </c>
      <c r="S290" s="4">
        <f>SUM($R$235:R290)</f>
        <v>6.1981383187192296E-3</v>
      </c>
      <c r="T290">
        <f t="shared" si="62"/>
        <v>1.0431828578704958E-4</v>
      </c>
      <c r="U290">
        <f t="shared" si="63"/>
        <v>6.1981408485105947E-3</v>
      </c>
      <c r="X290" s="1"/>
    </row>
    <row r="291" spans="1:24" x14ac:dyDescent="0.25">
      <c r="A291" s="7"/>
      <c r="B291">
        <f t="shared" si="64"/>
        <v>23.700000000000067</v>
      </c>
      <c r="C291">
        <f t="shared" si="49"/>
        <v>0</v>
      </c>
      <c r="D291">
        <f t="shared" si="50"/>
        <v>-1603.6066235774304</v>
      </c>
      <c r="E291">
        <f t="shared" si="51"/>
        <v>0</v>
      </c>
      <c r="F291">
        <f t="shared" si="52"/>
        <v>38486.558965858327</v>
      </c>
      <c r="G291">
        <f t="shared" si="53"/>
        <v>0</v>
      </c>
      <c r="H291">
        <f t="shared" si="54"/>
        <v>38005.476978785206</v>
      </c>
      <c r="I291">
        <f t="shared" si="55"/>
        <v>38005.476978785206</v>
      </c>
      <c r="J291" s="41">
        <f t="shared" si="56"/>
        <v>1603.6066235774304</v>
      </c>
      <c r="K291">
        <f t="shared" si="57"/>
        <v>14.337800357307017</v>
      </c>
      <c r="L291">
        <f t="shared" si="58"/>
        <v>38.476122477836441</v>
      </c>
      <c r="M291" s="41">
        <f t="shared" si="59"/>
        <v>68.167503415296096</v>
      </c>
      <c r="N291" s="5">
        <f t="shared" si="60"/>
        <v>0</v>
      </c>
      <c r="O291" s="4">
        <f>SUM($N$54:N291)*0.1+$O$30</f>
        <v>-9.9999999999999995E-8</v>
      </c>
      <c r="P291" s="4">
        <f>SUM($O$235:O291)</f>
        <v>-5.6999999999999954E-6</v>
      </c>
      <c r="Q291" s="5">
        <f t="shared" si="61"/>
        <v>-2.5154035714573716E-6</v>
      </c>
      <c r="R291" s="4">
        <f>SUM($Q$54:Q291)*0.1+$O$8</f>
        <v>1.0406669749965737E-4</v>
      </c>
      <c r="S291" s="4">
        <f>SUM($R$235:R291)</f>
        <v>6.3022050162188873E-3</v>
      </c>
      <c r="T291">
        <f t="shared" si="62"/>
        <v>1.0406674554575633E-4</v>
      </c>
      <c r="U291">
        <f t="shared" si="63"/>
        <v>6.3022075938875977E-3</v>
      </c>
      <c r="X291" s="1"/>
    </row>
    <row r="292" spans="1:24" x14ac:dyDescent="0.25">
      <c r="A292" s="7"/>
      <c r="B292">
        <f t="shared" si="64"/>
        <v>23.800000000000068</v>
      </c>
      <c r="C292">
        <f t="shared" si="49"/>
        <v>0</v>
      </c>
      <c r="D292">
        <f t="shared" si="50"/>
        <v>-1603.6066235774304</v>
      </c>
      <c r="E292">
        <f t="shared" si="51"/>
        <v>0</v>
      </c>
      <c r="F292">
        <f t="shared" si="52"/>
        <v>38486.558965858327</v>
      </c>
      <c r="G292">
        <f t="shared" si="53"/>
        <v>0</v>
      </c>
      <c r="H292">
        <f t="shared" si="54"/>
        <v>38165.837641142949</v>
      </c>
      <c r="I292">
        <f t="shared" si="55"/>
        <v>38165.837641142949</v>
      </c>
      <c r="J292" s="41">
        <f t="shared" si="56"/>
        <v>1603.6066235774304</v>
      </c>
      <c r="K292">
        <f t="shared" si="57"/>
        <v>14.398297405228144</v>
      </c>
      <c r="L292">
        <f t="shared" si="58"/>
        <v>38.476122477836441</v>
      </c>
      <c r="M292" s="41">
        <f t="shared" si="59"/>
        <v>68.180253526646638</v>
      </c>
      <c r="N292" s="5">
        <f t="shared" si="60"/>
        <v>0</v>
      </c>
      <c r="O292" s="4">
        <f>SUM($N$54:N292)*0.1+$O$30</f>
        <v>-9.9999999999999995E-8</v>
      </c>
      <c r="P292" s="4">
        <f>SUM($O$235:O292)</f>
        <v>-5.7999999999999953E-6</v>
      </c>
      <c r="Q292" s="5">
        <f t="shared" si="61"/>
        <v>-2.5260170886365167E-6</v>
      </c>
      <c r="R292" s="4">
        <f>SUM($Q$54:Q292)*0.1+$O$8</f>
        <v>1.0381409579079372E-4</v>
      </c>
      <c r="S292" s="4">
        <f>SUM($R$235:R292)</f>
        <v>6.4060191120096808E-3</v>
      </c>
      <c r="T292">
        <f t="shared" si="62"/>
        <v>1.0381414395379896E-4</v>
      </c>
      <c r="U292">
        <f t="shared" si="63"/>
        <v>6.4060217376647501E-3</v>
      </c>
      <c r="X292" s="1"/>
    </row>
    <row r="293" spans="1:24" x14ac:dyDescent="0.25">
      <c r="A293" s="7"/>
      <c r="B293">
        <f t="shared" si="64"/>
        <v>23.90000000000007</v>
      </c>
      <c r="C293">
        <f t="shared" si="49"/>
        <v>0</v>
      </c>
      <c r="D293">
        <f t="shared" si="50"/>
        <v>-1603.6066235774304</v>
      </c>
      <c r="E293">
        <f t="shared" si="51"/>
        <v>0</v>
      </c>
      <c r="F293">
        <f t="shared" si="52"/>
        <v>38486.558965858327</v>
      </c>
      <c r="G293">
        <f t="shared" si="53"/>
        <v>0</v>
      </c>
      <c r="H293">
        <f t="shared" si="54"/>
        <v>38326.1983035007</v>
      </c>
      <c r="I293">
        <f t="shared" si="55"/>
        <v>38326.1983035007</v>
      </c>
      <c r="J293" s="41">
        <f t="shared" si="56"/>
        <v>1603.6066235774304</v>
      </c>
      <c r="K293">
        <f t="shared" si="57"/>
        <v>14.458794453149274</v>
      </c>
      <c r="L293">
        <f t="shared" si="58"/>
        <v>38.476122477836441</v>
      </c>
      <c r="M293" s="41">
        <f t="shared" si="59"/>
        <v>68.193054923700487</v>
      </c>
      <c r="N293" s="5">
        <f t="shared" si="60"/>
        <v>0</v>
      </c>
      <c r="O293" s="4">
        <f>SUM($N$54:N293)*0.1+$O$30</f>
        <v>-9.9999999999999995E-8</v>
      </c>
      <c r="P293" s="4">
        <f>SUM($O$235:O293)</f>
        <v>-5.8999999999999952E-6</v>
      </c>
      <c r="Q293" s="5">
        <f t="shared" si="61"/>
        <v>-2.5366306058156622E-6</v>
      </c>
      <c r="R293" s="4">
        <f>SUM($Q$54:Q293)*0.1+$O$8</f>
        <v>1.0356043273021215E-4</v>
      </c>
      <c r="S293" s="4">
        <f>SUM($R$235:R293)</f>
        <v>6.5095795447398927E-3</v>
      </c>
      <c r="T293">
        <f t="shared" si="62"/>
        <v>1.0356048101118881E-4</v>
      </c>
      <c r="U293">
        <f t="shared" si="63"/>
        <v>6.50958221849114E-3</v>
      </c>
      <c r="X293" s="1"/>
    </row>
    <row r="294" spans="1:24" x14ac:dyDescent="0.25">
      <c r="A294" s="7"/>
      <c r="B294">
        <f t="shared" si="64"/>
        <v>24.000000000000071</v>
      </c>
      <c r="C294">
        <f t="shared" si="49"/>
        <v>0</v>
      </c>
      <c r="D294">
        <f t="shared" si="50"/>
        <v>-1603.6066235774304</v>
      </c>
      <c r="E294">
        <f t="shared" si="51"/>
        <v>0</v>
      </c>
      <c r="F294">
        <f t="shared" si="52"/>
        <v>38486.558965858327</v>
      </c>
      <c r="G294">
        <f t="shared" si="53"/>
        <v>0</v>
      </c>
      <c r="H294">
        <f t="shared" si="54"/>
        <v>38486.558965858443</v>
      </c>
      <c r="I294">
        <f t="shared" si="55"/>
        <v>38486.558965858443</v>
      </c>
      <c r="J294" s="41">
        <f t="shared" si="56"/>
        <v>1603.6066235774304</v>
      </c>
      <c r="K294">
        <f t="shared" si="57"/>
        <v>14.5192915010704</v>
      </c>
      <c r="L294">
        <f t="shared" si="58"/>
        <v>38.476122477836441</v>
      </c>
      <c r="M294" s="41">
        <f t="shared" si="59"/>
        <v>68.205907577580604</v>
      </c>
      <c r="N294" s="5">
        <f t="shared" si="60"/>
        <v>0</v>
      </c>
      <c r="O294" s="4">
        <f>SUM($N$54:N294)*0.1+$O$30</f>
        <v>-9.9999999999999995E-8</v>
      </c>
      <c r="P294" s="4">
        <f>SUM($O$235:O294)</f>
        <v>-5.9999999999999951E-6</v>
      </c>
      <c r="Q294" s="5">
        <f t="shared" si="61"/>
        <v>-2.5472441229948073E-6</v>
      </c>
      <c r="R294" s="4">
        <f>SUM($Q$54:Q294)*0.1+$O$8</f>
        <v>1.0330570831791267E-4</v>
      </c>
      <c r="S294" s="4">
        <f>SUM($R$235:R294)</f>
        <v>6.6128852530578054E-3</v>
      </c>
      <c r="T294">
        <f t="shared" si="62"/>
        <v>1.0330575671793731E-4</v>
      </c>
      <c r="U294">
        <f t="shared" si="63"/>
        <v>6.6128879750158628E-3</v>
      </c>
      <c r="X294" s="1"/>
    </row>
    <row r="295" spans="1:24" x14ac:dyDescent="0.25">
      <c r="A295" s="7"/>
      <c r="B295">
        <f t="shared" si="64"/>
        <v>24.100000000000072</v>
      </c>
      <c r="C295">
        <f t="shared" si="49"/>
        <v>0</v>
      </c>
      <c r="D295">
        <f t="shared" si="50"/>
        <v>-1603.6066235774304</v>
      </c>
      <c r="E295">
        <f t="shared" si="51"/>
        <v>0</v>
      </c>
      <c r="F295">
        <f t="shared" si="52"/>
        <v>38486.558965858327</v>
      </c>
      <c r="G295">
        <f t="shared" si="53"/>
        <v>0</v>
      </c>
      <c r="H295">
        <f t="shared" si="54"/>
        <v>38646.919628216187</v>
      </c>
      <c r="I295">
        <f t="shared" si="55"/>
        <v>38646.919628216187</v>
      </c>
      <c r="J295" s="41">
        <f t="shared" si="56"/>
        <v>1603.6066235774304</v>
      </c>
      <c r="K295">
        <f t="shared" si="57"/>
        <v>14.579788548991527</v>
      </c>
      <c r="L295">
        <f t="shared" si="58"/>
        <v>38.476122477836441</v>
      </c>
      <c r="M295" s="41">
        <f t="shared" si="59"/>
        <v>68.218811459316086</v>
      </c>
      <c r="N295" s="5">
        <f t="shared" si="60"/>
        <v>0</v>
      </c>
      <c r="O295" s="4">
        <f>SUM($N$54:N295)*0.1+$O$30</f>
        <v>-9.9999999999999995E-8</v>
      </c>
      <c r="P295" s="4">
        <f>SUM($O$235:O295)</f>
        <v>-6.099999999999995E-6</v>
      </c>
      <c r="Q295" s="5">
        <f t="shared" si="61"/>
        <v>-2.5578576401739524E-6</v>
      </c>
      <c r="R295" s="4">
        <f>SUM($Q$54:Q295)*0.1+$O$8</f>
        <v>1.0304992255389528E-4</v>
      </c>
      <c r="S295" s="4">
        <f>SUM($R$235:R295)</f>
        <v>6.7159351756117007E-3</v>
      </c>
      <c r="T295">
        <f t="shared" si="62"/>
        <v>1.0304997107405618E-4</v>
      </c>
      <c r="U295">
        <f t="shared" si="63"/>
        <v>6.7159379458880172E-3</v>
      </c>
      <c r="X295" s="1"/>
    </row>
    <row r="296" spans="1:24" x14ac:dyDescent="0.25">
      <c r="A296" s="7"/>
      <c r="B296">
        <f t="shared" si="64"/>
        <v>24.200000000000074</v>
      </c>
      <c r="C296">
        <f t="shared" si="49"/>
        <v>0</v>
      </c>
      <c r="D296">
        <f t="shared" si="50"/>
        <v>-1603.6066235774304</v>
      </c>
      <c r="E296">
        <f t="shared" si="51"/>
        <v>0</v>
      </c>
      <c r="F296">
        <f t="shared" si="52"/>
        <v>38486.558965858327</v>
      </c>
      <c r="G296">
        <f t="shared" si="53"/>
        <v>0</v>
      </c>
      <c r="H296">
        <f t="shared" si="54"/>
        <v>38807.28029057393</v>
      </c>
      <c r="I296">
        <f t="shared" si="55"/>
        <v>38807.28029057393</v>
      </c>
      <c r="J296" s="41">
        <f t="shared" si="56"/>
        <v>1603.6066235774304</v>
      </c>
      <c r="K296">
        <f t="shared" si="57"/>
        <v>14.640285596912653</v>
      </c>
      <c r="L296">
        <f t="shared" si="58"/>
        <v>38.476122477836441</v>
      </c>
      <c r="M296" s="41">
        <f t="shared" si="59"/>
        <v>68.231766539842567</v>
      </c>
      <c r="N296" s="5">
        <f t="shared" si="60"/>
        <v>0</v>
      </c>
      <c r="O296" s="4">
        <f>SUM($N$54:N296)*0.1+$O$30</f>
        <v>-9.9999999999999995E-8</v>
      </c>
      <c r="P296" s="4">
        <f>SUM($O$235:O296)</f>
        <v>-6.1999999999999948E-6</v>
      </c>
      <c r="Q296" s="5">
        <f t="shared" si="61"/>
        <v>-2.5684711573530975E-6</v>
      </c>
      <c r="R296" s="4">
        <f>SUM($Q$54:Q296)*0.1+$O$8</f>
        <v>1.0279307543815997E-4</v>
      </c>
      <c r="S296" s="4">
        <f>SUM($R$235:R296)</f>
        <v>6.818728251049861E-3</v>
      </c>
      <c r="T296">
        <f t="shared" si="62"/>
        <v>1.0279312407955722E-4</v>
      </c>
      <c r="U296">
        <f t="shared" si="63"/>
        <v>6.8187310697567106E-3</v>
      </c>
      <c r="X296" s="1"/>
    </row>
    <row r="297" spans="1:24" x14ac:dyDescent="0.25">
      <c r="A297" s="7"/>
      <c r="B297">
        <f t="shared" si="64"/>
        <v>24.300000000000075</v>
      </c>
      <c r="C297">
        <f t="shared" si="49"/>
        <v>0</v>
      </c>
      <c r="D297">
        <f t="shared" si="50"/>
        <v>-1603.6066235774304</v>
      </c>
      <c r="E297">
        <f t="shared" si="51"/>
        <v>0</v>
      </c>
      <c r="F297">
        <f t="shared" si="52"/>
        <v>38486.558965858327</v>
      </c>
      <c r="G297">
        <f t="shared" si="53"/>
        <v>0</v>
      </c>
      <c r="H297">
        <f t="shared" si="54"/>
        <v>38967.640952931681</v>
      </c>
      <c r="I297">
        <f t="shared" si="55"/>
        <v>38967.640952931681</v>
      </c>
      <c r="J297" s="41">
        <f t="shared" si="56"/>
        <v>1603.6066235774304</v>
      </c>
      <c r="K297">
        <f t="shared" si="57"/>
        <v>14.700782644833783</v>
      </c>
      <c r="L297">
        <f t="shared" si="58"/>
        <v>38.476122477836441</v>
      </c>
      <c r="M297" s="41">
        <f t="shared" si="59"/>
        <v>68.244772790002443</v>
      </c>
      <c r="N297" s="5">
        <f t="shared" si="60"/>
        <v>0</v>
      </c>
      <c r="O297" s="4">
        <f>SUM($N$54:N297)*0.1+$O$30</f>
        <v>-9.9999999999999995E-8</v>
      </c>
      <c r="P297" s="4">
        <f>SUM($O$235:O297)</f>
        <v>-6.2999999999999947E-6</v>
      </c>
      <c r="Q297" s="5">
        <f t="shared" si="61"/>
        <v>-2.579084674532243E-6</v>
      </c>
      <c r="R297" s="4">
        <f>SUM($Q$54:Q297)*0.1+$O$8</f>
        <v>1.0253516697070674E-4</v>
      </c>
      <c r="S297" s="4">
        <f>SUM($R$235:R297)</f>
        <v>6.9212634180205682E-3</v>
      </c>
      <c r="T297">
        <f t="shared" si="62"/>
        <v>1.0253521573445247E-4</v>
      </c>
      <c r="U297">
        <f t="shared" si="63"/>
        <v>6.921266285271053E-3</v>
      </c>
      <c r="X297" s="1"/>
    </row>
    <row r="298" spans="1:24" x14ac:dyDescent="0.25">
      <c r="A298" s="7"/>
      <c r="B298">
        <f>B297+0.1</f>
        <v>24.400000000000077</v>
      </c>
      <c r="C298">
        <f t="shared" si="49"/>
        <v>0</v>
      </c>
      <c r="D298">
        <f t="shared" si="50"/>
        <v>-1603.6066235774304</v>
      </c>
      <c r="E298">
        <f t="shared" si="51"/>
        <v>0</v>
      </c>
      <c r="F298">
        <f t="shared" si="52"/>
        <v>38486.558965858327</v>
      </c>
      <c r="G298">
        <f t="shared" si="53"/>
        <v>0</v>
      </c>
      <c r="H298">
        <f t="shared" si="54"/>
        <v>39128.001615289424</v>
      </c>
      <c r="I298">
        <f t="shared" si="55"/>
        <v>39128.001615289424</v>
      </c>
      <c r="J298" s="41">
        <f t="shared" si="56"/>
        <v>1603.6066235774304</v>
      </c>
      <c r="K298">
        <f t="shared" si="57"/>
        <v>14.761279692754909</v>
      </c>
      <c r="L298">
        <f t="shared" si="58"/>
        <v>38.476122477836441</v>
      </c>
      <c r="M298" s="41">
        <f t="shared" si="59"/>
        <v>68.257830180545213</v>
      </c>
      <c r="N298" s="5">
        <f t="shared" si="60"/>
        <v>0</v>
      </c>
      <c r="O298" s="4">
        <f>SUM($N$54:N298)*0.1+$O$30</f>
        <v>-9.9999999999999995E-8</v>
      </c>
      <c r="P298" s="4">
        <f>SUM($O$235:O298)</f>
        <v>-6.3999999999999946E-6</v>
      </c>
      <c r="Q298" s="5">
        <f t="shared" si="61"/>
        <v>-2.5896981917113877E-6</v>
      </c>
      <c r="R298" s="4">
        <f>SUM($Q$54:Q298)*0.1+$O$8</f>
        <v>1.022761971515356E-4</v>
      </c>
      <c r="S298" s="4">
        <f>SUM($R$235:R298)</f>
        <v>7.0235396151721039E-3</v>
      </c>
      <c r="T298">
        <f t="shared" si="62"/>
        <v>1.0227624603875417E-4</v>
      </c>
      <c r="U298">
        <f t="shared" si="63"/>
        <v>7.0235425310801606E-3</v>
      </c>
      <c r="X298" s="1"/>
    </row>
    <row r="299" spans="1:24" x14ac:dyDescent="0.25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-1603.6066235774304</v>
      </c>
      <c r="E299">
        <f t="shared" si="51"/>
        <v>0</v>
      </c>
      <c r="F299">
        <f t="shared" si="52"/>
        <v>38486.558965858327</v>
      </c>
      <c r="G299">
        <f t="shared" si="53"/>
        <v>0</v>
      </c>
      <c r="H299">
        <f t="shared" si="54"/>
        <v>39288.362277647168</v>
      </c>
      <c r="I299">
        <f t="shared" si="55"/>
        <v>39288.362277647168</v>
      </c>
      <c r="J299" s="41">
        <f t="shared" si="56"/>
        <v>1603.6066235774304</v>
      </c>
      <c r="K299">
        <f t="shared" si="57"/>
        <v>14.821776740676036</v>
      </c>
      <c r="L299">
        <f t="shared" si="58"/>
        <v>38.476122477836441</v>
      </c>
      <c r="M299" s="41">
        <f t="shared" si="59"/>
        <v>68.27093868212782</v>
      </c>
      <c r="N299" s="5">
        <f t="shared" si="60"/>
        <v>0</v>
      </c>
      <c r="O299" s="4">
        <f>SUM($N$54:N299)*0.1+$O$30</f>
        <v>-9.9999999999999995E-8</v>
      </c>
      <c r="P299" s="4">
        <f>SUM($O$235:O299)</f>
        <v>-6.4999999999999945E-6</v>
      </c>
      <c r="Q299" s="5">
        <f t="shared" si="61"/>
        <v>-2.6003117088905328E-6</v>
      </c>
      <c r="R299" s="4">
        <f>SUM($Q$54:Q299)*0.1+$O$8</f>
        <v>1.0201616598064655E-4</v>
      </c>
      <c r="S299" s="4">
        <f>SUM($R$235:R299)</f>
        <v>7.1255557811527506E-3</v>
      </c>
      <c r="T299">
        <f t="shared" si="62"/>
        <v>1.0201621499247473E-4</v>
      </c>
      <c r="U299">
        <f t="shared" si="63"/>
        <v>7.1255587458331562E-3</v>
      </c>
      <c r="X299" s="1"/>
    </row>
    <row r="300" spans="1:24" x14ac:dyDescent="0.25">
      <c r="A300" s="7"/>
      <c r="B300">
        <f t="shared" si="65"/>
        <v>24.60000000000008</v>
      </c>
      <c r="C300">
        <f t="shared" si="49"/>
        <v>0</v>
      </c>
      <c r="D300">
        <f t="shared" si="50"/>
        <v>-1603.6066235774304</v>
      </c>
      <c r="E300">
        <f t="shared" si="51"/>
        <v>0</v>
      </c>
      <c r="F300">
        <f t="shared" si="52"/>
        <v>38486.558965858327</v>
      </c>
      <c r="G300">
        <f t="shared" si="53"/>
        <v>0</v>
      </c>
      <c r="H300">
        <f t="shared" si="54"/>
        <v>39448.722940004911</v>
      </c>
      <c r="I300">
        <f t="shared" si="55"/>
        <v>39448.722940004911</v>
      </c>
      <c r="J300" s="41">
        <f t="shared" si="56"/>
        <v>1603.6066235774304</v>
      </c>
      <c r="K300">
        <f t="shared" si="57"/>
        <v>14.882273788597162</v>
      </c>
      <c r="L300">
        <f t="shared" si="58"/>
        <v>38.476122477836441</v>
      </c>
      <c r="M300" s="41">
        <f t="shared" si="59"/>
        <v>68.284098265314881</v>
      </c>
      <c r="N300" s="5">
        <f t="shared" si="60"/>
        <v>0</v>
      </c>
      <c r="O300" s="4">
        <f>SUM($N$54:N300)*0.1+$O$30</f>
        <v>-9.9999999999999995E-8</v>
      </c>
      <c r="P300" s="4">
        <f>SUM($O$235:O300)</f>
        <v>-6.5999999999999944E-6</v>
      </c>
      <c r="Q300" s="5">
        <f t="shared" si="61"/>
        <v>-2.6109252260696779E-6</v>
      </c>
      <c r="R300" s="4">
        <f>SUM($Q$54:Q300)*0.1+$O$8</f>
        <v>1.0175507345803958E-4</v>
      </c>
      <c r="S300" s="4">
        <f>SUM($R$235:R300)</f>
        <v>7.2273108546107899E-3</v>
      </c>
      <c r="T300">
        <f t="shared" si="62"/>
        <v>1.0175512259562676E-4</v>
      </c>
      <c r="U300">
        <f t="shared" si="63"/>
        <v>7.2273138681791691E-3</v>
      </c>
      <c r="X300" s="1"/>
    </row>
    <row r="301" spans="1:24" x14ac:dyDescent="0.25">
      <c r="A301" s="7"/>
      <c r="B301">
        <f t="shared" si="65"/>
        <v>24.700000000000081</v>
      </c>
      <c r="C301">
        <f t="shared" si="49"/>
        <v>0</v>
      </c>
      <c r="D301">
        <f t="shared" si="50"/>
        <v>-1603.6066235774304</v>
      </c>
      <c r="E301">
        <f t="shared" si="51"/>
        <v>0</v>
      </c>
      <c r="F301">
        <f t="shared" si="52"/>
        <v>38486.558965858327</v>
      </c>
      <c r="G301">
        <f t="shared" si="53"/>
        <v>0</v>
      </c>
      <c r="H301">
        <f t="shared" si="54"/>
        <v>39609.083602362662</v>
      </c>
      <c r="I301">
        <f t="shared" si="55"/>
        <v>39609.083602362662</v>
      </c>
      <c r="J301" s="41">
        <f t="shared" si="56"/>
        <v>1603.6066235774304</v>
      </c>
      <c r="K301">
        <f t="shared" si="57"/>
        <v>14.942770836518292</v>
      </c>
      <c r="L301">
        <f t="shared" si="58"/>
        <v>38.476122477836441</v>
      </c>
      <c r="M301" s="41">
        <f t="shared" si="59"/>
        <v>68.29730890057904</v>
      </c>
      <c r="N301" s="5">
        <f t="shared" si="60"/>
        <v>0</v>
      </c>
      <c r="O301" s="4">
        <f>SUM($N$54:N301)*0.1+$O$30</f>
        <v>-9.9999999999999995E-8</v>
      </c>
      <c r="P301" s="4">
        <f>SUM($O$235:O301)</f>
        <v>-6.6999999999999943E-6</v>
      </c>
      <c r="Q301" s="5">
        <f t="shared" si="61"/>
        <v>-2.6215387432488234E-6</v>
      </c>
      <c r="R301" s="4">
        <f>SUM($Q$54:Q301)*0.1+$O$8</f>
        <v>1.014929195837147E-4</v>
      </c>
      <c r="S301" s="4">
        <f>SUM($R$235:R301)</f>
        <v>7.3288037741945046E-3</v>
      </c>
      <c r="T301">
        <f t="shared" si="62"/>
        <v>1.0149296884822307E-4</v>
      </c>
      <c r="U301">
        <f t="shared" si="63"/>
        <v>7.3288068367673336E-3</v>
      </c>
      <c r="X301" s="1"/>
    </row>
    <row r="302" spans="1:24" x14ac:dyDescent="0.25">
      <c r="A302" s="7"/>
      <c r="B302">
        <f t="shared" si="65"/>
        <v>24.800000000000082</v>
      </c>
      <c r="C302">
        <f t="shared" si="49"/>
        <v>0</v>
      </c>
      <c r="D302">
        <f t="shared" si="50"/>
        <v>-1603.6066235774304</v>
      </c>
      <c r="E302">
        <f t="shared" si="51"/>
        <v>0</v>
      </c>
      <c r="F302">
        <f t="shared" si="52"/>
        <v>38486.558965858327</v>
      </c>
      <c r="G302">
        <f t="shared" si="53"/>
        <v>0</v>
      </c>
      <c r="H302">
        <f t="shared" si="54"/>
        <v>39769.444264720405</v>
      </c>
      <c r="I302">
        <f t="shared" si="55"/>
        <v>39769.444264720405</v>
      </c>
      <c r="J302" s="41">
        <f t="shared" si="56"/>
        <v>1603.6066235774304</v>
      </c>
      <c r="K302">
        <f t="shared" si="57"/>
        <v>15.003267884439419</v>
      </c>
      <c r="L302">
        <f t="shared" si="58"/>
        <v>38.476122477836441</v>
      </c>
      <c r="M302" s="41">
        <f t="shared" si="59"/>
        <v>68.310570558301322</v>
      </c>
      <c r="N302" s="5">
        <f t="shared" si="60"/>
        <v>0</v>
      </c>
      <c r="O302" s="4">
        <f>SUM($N$54:N302)*0.1+$O$30</f>
        <v>-9.9999999999999995E-8</v>
      </c>
      <c r="P302" s="4">
        <f>SUM($O$235:O302)</f>
        <v>-6.7999999999999942E-6</v>
      </c>
      <c r="Q302" s="5">
        <f t="shared" si="61"/>
        <v>-2.6321522604279685E-6</v>
      </c>
      <c r="R302" s="4">
        <f>SUM($Q$54:Q302)*0.1+$O$8</f>
        <v>1.0122970435767189E-4</v>
      </c>
      <c r="S302" s="4">
        <f>SUM($R$235:R302)</f>
        <v>7.4300334785521761E-3</v>
      </c>
      <c r="T302">
        <f t="shared" si="62"/>
        <v>1.0122975375027669E-4</v>
      </c>
      <c r="U302">
        <f t="shared" si="63"/>
        <v>7.4300365902467899E-3</v>
      </c>
      <c r="X302" s="1"/>
    </row>
    <row r="303" spans="1:24" x14ac:dyDescent="0.25">
      <c r="A303" s="7"/>
      <c r="B303">
        <f t="shared" si="65"/>
        <v>24.900000000000084</v>
      </c>
      <c r="C303">
        <f t="shared" si="49"/>
        <v>0</v>
      </c>
      <c r="D303">
        <f t="shared" si="50"/>
        <v>-1603.6066235774304</v>
      </c>
      <c r="E303">
        <f t="shared" si="51"/>
        <v>0</v>
      </c>
      <c r="F303">
        <f t="shared" si="52"/>
        <v>38486.558965858327</v>
      </c>
      <c r="G303">
        <f t="shared" si="53"/>
        <v>0</v>
      </c>
      <c r="H303">
        <f t="shared" si="54"/>
        <v>39929.804927078148</v>
      </c>
      <c r="I303">
        <f t="shared" si="55"/>
        <v>39929.804927078148</v>
      </c>
      <c r="J303" s="41">
        <f t="shared" si="56"/>
        <v>1603.6066235774304</v>
      </c>
      <c r="K303">
        <f t="shared" si="57"/>
        <v>15.063764932360545</v>
      </c>
      <c r="L303">
        <f t="shared" si="58"/>
        <v>38.476122477836441</v>
      </c>
      <c r="M303" s="41">
        <f t="shared" si="59"/>
        <v>68.323883208771349</v>
      </c>
      <c r="N303" s="5">
        <f t="shared" si="60"/>
        <v>0</v>
      </c>
      <c r="O303" s="4">
        <f>SUM($N$54:N303)*0.1+$O$30</f>
        <v>-9.9999999999999995E-8</v>
      </c>
      <c r="P303" s="4">
        <f>SUM($O$235:O303)</f>
        <v>-6.8999999999999941E-6</v>
      </c>
      <c r="Q303" s="5">
        <f t="shared" si="61"/>
        <v>-2.6427657776071136E-6</v>
      </c>
      <c r="R303" s="4">
        <f>SUM($Q$54:Q303)*0.1+$O$8</f>
        <v>1.0096542777991119E-4</v>
      </c>
      <c r="S303" s="4">
        <f>SUM($R$235:R303)</f>
        <v>7.5309989063320872E-3</v>
      </c>
      <c r="T303">
        <f t="shared" si="62"/>
        <v>1.0096547730180085E-4</v>
      </c>
      <c r="U303">
        <f t="shared" si="63"/>
        <v>7.5310020672666863E-3</v>
      </c>
      <c r="X303" s="1"/>
    </row>
    <row r="304" spans="1:24" x14ac:dyDescent="0.25">
      <c r="A304" s="7"/>
      <c r="B304">
        <f t="shared" si="65"/>
        <v>25.000000000000085</v>
      </c>
      <c r="C304">
        <f t="shared" si="49"/>
        <v>0</v>
      </c>
      <c r="D304">
        <f t="shared" si="50"/>
        <v>-1603.6066235774304</v>
      </c>
      <c r="E304">
        <f t="shared" si="51"/>
        <v>0</v>
      </c>
      <c r="F304">
        <f t="shared" si="52"/>
        <v>38486.558965858327</v>
      </c>
      <c r="G304">
        <f t="shared" si="53"/>
        <v>0</v>
      </c>
      <c r="H304">
        <f t="shared" si="54"/>
        <v>40090.165589435899</v>
      </c>
      <c r="I304">
        <f t="shared" si="55"/>
        <v>40090.165589435899</v>
      </c>
      <c r="J304" s="41">
        <f t="shared" si="56"/>
        <v>1603.6066235774304</v>
      </c>
      <c r="K304">
        <f t="shared" si="57"/>
        <v>15.124261980281675</v>
      </c>
      <c r="L304">
        <f t="shared" si="58"/>
        <v>38.476122477836441</v>
      </c>
      <c r="M304" s="41">
        <f t="shared" si="59"/>
        <v>68.337246822187723</v>
      </c>
      <c r="N304" s="5">
        <f t="shared" si="60"/>
        <v>0</v>
      </c>
      <c r="O304" s="4">
        <f>SUM($N$54:N304)*0.1+$O$30</f>
        <v>-9.9999999999999995E-8</v>
      </c>
      <c r="P304" s="4">
        <f>SUM($O$235:O304)</f>
        <v>-6.999999999999994E-6</v>
      </c>
      <c r="Q304" s="5">
        <f t="shared" si="61"/>
        <v>-2.6533792947862591E-6</v>
      </c>
      <c r="R304" s="4">
        <f>SUM($Q$54:Q304)*0.1+$O$8</f>
        <v>1.0070008985043258E-4</v>
      </c>
      <c r="S304" s="4">
        <f>SUM($R$235:R304)</f>
        <v>7.6316989961825194E-3</v>
      </c>
      <c r="T304">
        <f t="shared" si="62"/>
        <v>1.00700139502809E-4</v>
      </c>
      <c r="U304">
        <f t="shared" si="63"/>
        <v>7.6317022064761719E-3</v>
      </c>
      <c r="X304" s="1"/>
    </row>
    <row r="305" spans="1:24" x14ac:dyDescent="0.25">
      <c r="A305" s="7"/>
      <c r="B305">
        <f t="shared" si="65"/>
        <v>25.100000000000087</v>
      </c>
      <c r="C305">
        <f t="shared" si="49"/>
        <v>0</v>
      </c>
      <c r="D305">
        <f t="shared" si="50"/>
        <v>-1603.6066235774304</v>
      </c>
      <c r="E305">
        <f t="shared" si="51"/>
        <v>0</v>
      </c>
      <c r="F305">
        <f t="shared" si="52"/>
        <v>38486.558965858327</v>
      </c>
      <c r="G305">
        <f t="shared" si="53"/>
        <v>0</v>
      </c>
      <c r="H305">
        <f t="shared" si="54"/>
        <v>40250.526251793643</v>
      </c>
      <c r="I305">
        <f t="shared" si="55"/>
        <v>40250.526251793643</v>
      </c>
      <c r="J305" s="41">
        <f t="shared" si="56"/>
        <v>1603.6066235774304</v>
      </c>
      <c r="K305">
        <f t="shared" si="57"/>
        <v>15.184759028202802</v>
      </c>
      <c r="L305">
        <f t="shared" si="58"/>
        <v>38.476122477836441</v>
      </c>
      <c r="M305" s="41">
        <f t="shared" si="59"/>
        <v>68.350661368658294</v>
      </c>
      <c r="N305" s="5">
        <f t="shared" si="60"/>
        <v>0</v>
      </c>
      <c r="O305" s="4">
        <f>SUM($N$54:N305)*0.1+$O$30</f>
        <v>-9.9999999999999995E-8</v>
      </c>
      <c r="P305" s="4">
        <f>SUM($O$235:O305)</f>
        <v>-7.0999999999999939E-6</v>
      </c>
      <c r="Q305" s="5">
        <f t="shared" si="61"/>
        <v>-2.6639928119654038E-6</v>
      </c>
      <c r="R305" s="4">
        <f>SUM($Q$54:Q305)*0.1+$O$8</f>
        <v>1.0043369056923602E-4</v>
      </c>
      <c r="S305" s="4">
        <f>SUM($R$235:R305)</f>
        <v>7.7321326867517554E-3</v>
      </c>
      <c r="T305">
        <f t="shared" si="62"/>
        <v>1.0043374035331478E-4</v>
      </c>
      <c r="U305">
        <f t="shared" si="63"/>
        <v>7.7321359465244086E-3</v>
      </c>
      <c r="X305" s="1"/>
    </row>
    <row r="306" spans="1:24" x14ac:dyDescent="0.25">
      <c r="A306" s="7"/>
      <c r="B306">
        <f t="shared" si="65"/>
        <v>25.200000000000088</v>
      </c>
      <c r="C306">
        <f t="shared" si="49"/>
        <v>0</v>
      </c>
      <c r="D306">
        <f t="shared" si="50"/>
        <v>-1603.6066235774304</v>
      </c>
      <c r="E306">
        <f t="shared" si="51"/>
        <v>0</v>
      </c>
      <c r="F306">
        <f t="shared" si="52"/>
        <v>38486.558965858327</v>
      </c>
      <c r="G306">
        <f t="shared" si="53"/>
        <v>0</v>
      </c>
      <c r="H306">
        <f t="shared" si="54"/>
        <v>40410.886914151386</v>
      </c>
      <c r="I306">
        <f t="shared" si="55"/>
        <v>40410.886914151386</v>
      </c>
      <c r="J306" s="41">
        <f t="shared" si="56"/>
        <v>1603.6066235774304</v>
      </c>
      <c r="K306">
        <f t="shared" si="57"/>
        <v>15.245256076123928</v>
      </c>
      <c r="L306">
        <f t="shared" si="58"/>
        <v>38.476122477836441</v>
      </c>
      <c r="M306" s="41">
        <f t="shared" si="59"/>
        <v>68.364126818200532</v>
      </c>
      <c r="N306" s="5">
        <f t="shared" si="60"/>
        <v>0</v>
      </c>
      <c r="O306" s="4">
        <f>SUM($N$54:N306)*0.1+$O$30</f>
        <v>-9.9999999999999995E-8</v>
      </c>
      <c r="P306" s="4">
        <f>SUM($O$235:O306)</f>
        <v>-7.1999999999999937E-6</v>
      </c>
      <c r="Q306" s="5">
        <f t="shared" si="61"/>
        <v>-2.6746063291445489E-6</v>
      </c>
      <c r="R306" s="4">
        <f>SUM($Q$54:Q306)*0.1+$O$8</f>
        <v>1.0016622993632157E-4</v>
      </c>
      <c r="S306" s="4">
        <f>SUM($R$235:R306)</f>
        <v>7.8322989166880776E-3</v>
      </c>
      <c r="T306">
        <f t="shared" si="62"/>
        <v>1.0016627985333209E-4</v>
      </c>
      <c r="U306">
        <f t="shared" si="63"/>
        <v>7.832302226060562E-3</v>
      </c>
      <c r="X306" s="1"/>
    </row>
    <row r="307" spans="1:24" x14ac:dyDescent="0.25">
      <c r="A307" s="7"/>
      <c r="B307">
        <f t="shared" si="65"/>
        <v>25.30000000000009</v>
      </c>
      <c r="C307">
        <f t="shared" si="49"/>
        <v>0</v>
      </c>
      <c r="D307">
        <f t="shared" si="50"/>
        <v>-1603.6066235774304</v>
      </c>
      <c r="E307">
        <f t="shared" si="51"/>
        <v>0</v>
      </c>
      <c r="F307">
        <f t="shared" si="52"/>
        <v>38486.558965858327</v>
      </c>
      <c r="G307">
        <f t="shared" si="53"/>
        <v>0</v>
      </c>
      <c r="H307">
        <f t="shared" si="54"/>
        <v>40571.247576509129</v>
      </c>
      <c r="I307">
        <f t="shared" si="55"/>
        <v>40571.247576509129</v>
      </c>
      <c r="J307" s="41">
        <f t="shared" si="56"/>
        <v>1603.6066235774304</v>
      </c>
      <c r="K307">
        <f t="shared" si="57"/>
        <v>15.305753124045054</v>
      </c>
      <c r="L307">
        <f t="shared" si="58"/>
        <v>38.476122477836441</v>
      </c>
      <c r="M307" s="41">
        <f t="shared" si="59"/>
        <v>68.377643140741739</v>
      </c>
      <c r="N307" s="5">
        <f t="shared" si="60"/>
        <v>0</v>
      </c>
      <c r="O307" s="4">
        <f>SUM($N$54:N307)*0.1+$O$30</f>
        <v>-9.9999999999999995E-8</v>
      </c>
      <c r="P307" s="4">
        <f>SUM($O$235:O307)</f>
        <v>-7.2999999999999936E-6</v>
      </c>
      <c r="Q307" s="5">
        <f t="shared" si="61"/>
        <v>-2.685219846323694E-6</v>
      </c>
      <c r="R307" s="4">
        <f>SUM($Q$54:Q307)*0.1+$O$8</f>
        <v>9.9897707951689211E-5</v>
      </c>
      <c r="S307" s="4">
        <f>SUM($R$235:R307)</f>
        <v>7.932196624639766E-3</v>
      </c>
      <c r="T307">
        <f t="shared" si="62"/>
        <v>9.9897758002875063E-5</v>
      </c>
      <c r="U307">
        <f t="shared" si="63"/>
        <v>7.9321999837338002E-3</v>
      </c>
      <c r="X307" s="1"/>
    </row>
    <row r="308" spans="1:24" x14ac:dyDescent="0.25">
      <c r="A308" s="7"/>
      <c r="B308">
        <f t="shared" si="65"/>
        <v>25.400000000000091</v>
      </c>
      <c r="C308">
        <f t="shared" si="49"/>
        <v>0</v>
      </c>
      <c r="D308">
        <f t="shared" si="50"/>
        <v>-1603.6066235774304</v>
      </c>
      <c r="E308">
        <f t="shared" si="51"/>
        <v>0</v>
      </c>
      <c r="F308">
        <f t="shared" si="52"/>
        <v>38486.558965858327</v>
      </c>
      <c r="G308">
        <f t="shared" si="53"/>
        <v>0</v>
      </c>
      <c r="H308">
        <f t="shared" si="54"/>
        <v>40731.60823886688</v>
      </c>
      <c r="I308">
        <f t="shared" si="55"/>
        <v>40731.60823886688</v>
      </c>
      <c r="J308" s="41">
        <f t="shared" si="56"/>
        <v>1603.6066235774304</v>
      </c>
      <c r="K308">
        <f t="shared" si="57"/>
        <v>15.366250171966184</v>
      </c>
      <c r="L308">
        <f t="shared" si="58"/>
        <v>38.476122477836441</v>
      </c>
      <c r="M308" s="41">
        <f t="shared" si="59"/>
        <v>68.391210306119476</v>
      </c>
      <c r="N308" s="5">
        <f t="shared" si="60"/>
        <v>0</v>
      </c>
      <c r="O308" s="4">
        <f>SUM($N$54:N308)*0.1+$O$30</f>
        <v>-9.9999999999999995E-8</v>
      </c>
      <c r="P308" s="4">
        <f>SUM($O$235:O308)</f>
        <v>-7.3999999999999935E-6</v>
      </c>
      <c r="Q308" s="5">
        <f t="shared" si="61"/>
        <v>-2.6958333635028395E-6</v>
      </c>
      <c r="R308" s="4">
        <f>SUM($Q$54:Q308)*0.1+$O$8</f>
        <v>9.9628124615338924E-5</v>
      </c>
      <c r="S308" s="4">
        <f>SUM($R$235:R308)</f>
        <v>8.0318247492551058E-3</v>
      </c>
      <c r="T308">
        <f t="shared" si="62"/>
        <v>9.9628174801958013E-5</v>
      </c>
      <c r="U308">
        <f t="shared" si="63"/>
        <v>8.0318281581933035E-3</v>
      </c>
      <c r="X308" s="1"/>
    </row>
    <row r="309" spans="1:24" x14ac:dyDescent="0.25">
      <c r="A309" s="7"/>
      <c r="B309">
        <f t="shared" si="65"/>
        <v>25.500000000000092</v>
      </c>
      <c r="C309">
        <f t="shared" si="49"/>
        <v>0</v>
      </c>
      <c r="D309">
        <f t="shared" si="50"/>
        <v>-1603.6066235774304</v>
      </c>
      <c r="E309">
        <f t="shared" si="51"/>
        <v>0</v>
      </c>
      <c r="F309">
        <f t="shared" si="52"/>
        <v>38486.558965858327</v>
      </c>
      <c r="G309">
        <f t="shared" si="53"/>
        <v>0</v>
      </c>
      <c r="H309">
        <f t="shared" si="54"/>
        <v>40891.968901224624</v>
      </c>
      <c r="I309">
        <f t="shared" si="55"/>
        <v>40891.968901224624</v>
      </c>
      <c r="J309" s="41">
        <f t="shared" si="56"/>
        <v>1603.6066235774304</v>
      </c>
      <c r="K309">
        <f t="shared" si="57"/>
        <v>15.426747219887311</v>
      </c>
      <c r="L309">
        <f t="shared" si="58"/>
        <v>38.476122477836441</v>
      </c>
      <c r="M309" s="41">
        <f t="shared" si="59"/>
        <v>68.404828284081759</v>
      </c>
      <c r="N309" s="5">
        <f t="shared" si="60"/>
        <v>0</v>
      </c>
      <c r="O309" s="4">
        <f>SUM($N$54:N309)*0.1+$O$30</f>
        <v>-9.9999999999999995E-8</v>
      </c>
      <c r="P309" s="4">
        <f>SUM($O$235:O309)</f>
        <v>-7.4999999999999934E-6</v>
      </c>
      <c r="Q309" s="5">
        <f t="shared" si="61"/>
        <v>-2.7064468806819846E-6</v>
      </c>
      <c r="R309" s="4">
        <f>SUM($Q$54:Q309)*0.1+$O$8</f>
        <v>9.9357479927270726E-5</v>
      </c>
      <c r="S309" s="4">
        <f>SUM($R$235:R309)</f>
        <v>8.1311822291823769E-3</v>
      </c>
      <c r="T309">
        <f t="shared" si="62"/>
        <v>9.9357530250595525E-5</v>
      </c>
      <c r="U309">
        <f t="shared" si="63"/>
        <v>8.1311856880882574E-3</v>
      </c>
      <c r="X309" s="1"/>
    </row>
    <row r="310" spans="1:24" x14ac:dyDescent="0.25">
      <c r="A310" s="7"/>
      <c r="B310">
        <f t="shared" si="65"/>
        <v>25.600000000000094</v>
      </c>
      <c r="C310">
        <f t="shared" si="49"/>
        <v>0</v>
      </c>
      <c r="D310">
        <f t="shared" si="50"/>
        <v>-1603.6066235774304</v>
      </c>
      <c r="E310">
        <f t="shared" si="51"/>
        <v>0</v>
      </c>
      <c r="F310">
        <f t="shared" si="52"/>
        <v>38486.558965858327</v>
      </c>
      <c r="G310">
        <f t="shared" si="53"/>
        <v>0</v>
      </c>
      <c r="H310">
        <f t="shared" si="54"/>
        <v>41052.329563582367</v>
      </c>
      <c r="I310">
        <f t="shared" si="55"/>
        <v>41052.329563582367</v>
      </c>
      <c r="J310" s="41">
        <f t="shared" si="56"/>
        <v>1603.6066235774304</v>
      </c>
      <c r="K310">
        <f t="shared" si="57"/>
        <v>15.487244267808437</v>
      </c>
      <c r="L310">
        <f t="shared" si="58"/>
        <v>38.476122477836441</v>
      </c>
      <c r="M310" s="41">
        <f t="shared" si="59"/>
        <v>68.418497044287491</v>
      </c>
      <c r="N310" s="5">
        <f t="shared" si="60"/>
        <v>0</v>
      </c>
      <c r="O310" s="4">
        <f>SUM($N$54:N310)*0.1+$O$30</f>
        <v>-9.9999999999999995E-8</v>
      </c>
      <c r="P310" s="4">
        <f>SUM($O$235:O310)</f>
        <v>-7.5999999999999933E-6</v>
      </c>
      <c r="Q310" s="5">
        <f t="shared" si="61"/>
        <v>-2.7170603978611297E-6</v>
      </c>
      <c r="R310" s="4">
        <f>SUM($Q$54:Q310)*0.1+$O$8</f>
        <v>9.9085773887484617E-5</v>
      </c>
      <c r="S310" s="4">
        <f>SUM($R$235:R310)</f>
        <v>8.230268003069861E-3</v>
      </c>
      <c r="T310">
        <f t="shared" si="62"/>
        <v>9.9085824348802426E-5</v>
      </c>
      <c r="U310">
        <f t="shared" si="63"/>
        <v>8.2302715120678473E-3</v>
      </c>
      <c r="X310" s="1"/>
    </row>
    <row r="311" spans="1:24" x14ac:dyDescent="0.25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-1603.6066235774304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38486.558965858327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41212.69022594011</v>
      </c>
      <c r="I311">
        <f t="shared" ref="I311:I374" si="72">SQRT(SUMSQ(H311,G311))</f>
        <v>41212.69022594011</v>
      </c>
      <c r="J311" s="41">
        <f t="shared" ref="J311:J374" si="73">SQRT(SUMSQ(D311:E311))</f>
        <v>1603.6066235774304</v>
      </c>
      <c r="K311">
        <f t="shared" ref="K311:K374" si="74">32*I311/(PI()*$G$13^3)</f>
        <v>15.547741315729564</v>
      </c>
      <c r="L311">
        <f t="shared" ref="L311:L374" si="75">16*F311/(PI()*$G$13^3)*$G$23</f>
        <v>38.476122477836441</v>
      </c>
      <c r="M311" s="41">
        <f t="shared" ref="M311:M374" si="76">SQRT(K311^2+3*L311^2)</f>
        <v>68.432216556306699</v>
      </c>
      <c r="N311" s="5">
        <f t="shared" ref="N311:N374" si="77">-G311/($G$15*$B$42)</f>
        <v>0</v>
      </c>
      <c r="O311" s="4">
        <f>SUM($N$54:N311)*0.1+$O$30</f>
        <v>-9.9999999999999995E-8</v>
      </c>
      <c r="P311" s="4">
        <f>SUM($O$235:O311)</f>
        <v>-7.699999999999994E-6</v>
      </c>
      <c r="Q311" s="5">
        <f t="shared" ref="Q311:Q374" si="78">-H311/($B$42*$G$15)</f>
        <v>-2.7276739150402744E-6</v>
      </c>
      <c r="R311" s="4">
        <f>SUM($Q$54:Q311)*0.1+$O$8</f>
        <v>9.8813006495980583E-5</v>
      </c>
      <c r="S311" s="4">
        <f>SUM($R$235:R311)</f>
        <v>8.3290810095658415E-3</v>
      </c>
      <c r="T311">
        <f t="shared" ref="T311:T374" si="79">SQRT(SUMSQ(O311,R311))</f>
        <v>9.8813057096593774E-5</v>
      </c>
      <c r="U311">
        <f t="shared" ref="U311:U374" si="80">SQRT(S311^2+P311^2)</f>
        <v>8.3290845687812743E-3</v>
      </c>
      <c r="X311" s="1"/>
    </row>
    <row r="312" spans="1:24" x14ac:dyDescent="0.25">
      <c r="A312" s="7"/>
      <c r="B312">
        <f t="shared" si="65"/>
        <v>25.800000000000097</v>
      </c>
      <c r="C312">
        <f t="shared" si="66"/>
        <v>0</v>
      </c>
      <c r="D312">
        <f t="shared" si="67"/>
        <v>-1603.6066235774304</v>
      </c>
      <c r="E312">
        <f t="shared" si="68"/>
        <v>0</v>
      </c>
      <c r="F312">
        <f t="shared" si="69"/>
        <v>38486.558965858327</v>
      </c>
      <c r="G312">
        <f t="shared" si="70"/>
        <v>0</v>
      </c>
      <c r="H312">
        <f t="shared" si="71"/>
        <v>41373.050888297861</v>
      </c>
      <c r="I312">
        <f t="shared" si="72"/>
        <v>41373.050888297861</v>
      </c>
      <c r="J312" s="41">
        <f t="shared" si="73"/>
        <v>1603.6066235774304</v>
      </c>
      <c r="K312">
        <f t="shared" si="74"/>
        <v>15.608238363650694</v>
      </c>
      <c r="L312">
        <f t="shared" si="75"/>
        <v>38.476122477836441</v>
      </c>
      <c r="M312" s="41">
        <f t="shared" si="76"/>
        <v>68.445986789620818</v>
      </c>
      <c r="N312" s="5">
        <f t="shared" si="77"/>
        <v>0</v>
      </c>
      <c r="O312" s="4">
        <f>SUM($N$54:N312)*0.1+$O$30</f>
        <v>-9.9999999999999995E-8</v>
      </c>
      <c r="P312" s="4">
        <f>SUM($O$235:O312)</f>
        <v>-7.7999999999999948E-6</v>
      </c>
      <c r="Q312" s="5">
        <f t="shared" si="78"/>
        <v>-2.7382874322194199E-6</v>
      </c>
      <c r="R312" s="4">
        <f>SUM($Q$54:Q312)*0.1+$O$8</f>
        <v>9.8539177752758638E-5</v>
      </c>
      <c r="S312" s="4">
        <f>SUM($R$235:R312)</f>
        <v>8.4276201873186001E-3</v>
      </c>
      <c r="T312">
        <f t="shared" si="79"/>
        <v>9.8539228493984882E-5</v>
      </c>
      <c r="U312">
        <f t="shared" si="80"/>
        <v>8.4276237968777413E-3</v>
      </c>
      <c r="X312" s="1"/>
    </row>
    <row r="313" spans="1:24" x14ac:dyDescent="0.25">
      <c r="A313" s="7"/>
      <c r="B313">
        <f t="shared" si="65"/>
        <v>25.900000000000098</v>
      </c>
      <c r="C313">
        <f t="shared" si="66"/>
        <v>0</v>
      </c>
      <c r="D313">
        <f t="shared" si="67"/>
        <v>-1603.6066235774304</v>
      </c>
      <c r="E313">
        <f t="shared" si="68"/>
        <v>0</v>
      </c>
      <c r="F313">
        <f t="shared" si="69"/>
        <v>38486.558965858327</v>
      </c>
      <c r="G313">
        <f t="shared" si="70"/>
        <v>0</v>
      </c>
      <c r="H313">
        <f t="shared" si="71"/>
        <v>41533.411550655605</v>
      </c>
      <c r="I313">
        <f t="shared" si="72"/>
        <v>41533.411550655605</v>
      </c>
      <c r="J313" s="41">
        <f t="shared" si="73"/>
        <v>1603.6066235774304</v>
      </c>
      <c r="K313">
        <f t="shared" si="74"/>
        <v>15.66873541157182</v>
      </c>
      <c r="L313">
        <f t="shared" si="75"/>
        <v>38.476122477836441</v>
      </c>
      <c r="M313" s="41">
        <f t="shared" si="76"/>
        <v>68.45980771362315</v>
      </c>
      <c r="N313" s="5">
        <f t="shared" si="77"/>
        <v>0</v>
      </c>
      <c r="O313" s="4">
        <f>SUM($N$54:N313)*0.1+$O$30</f>
        <v>-9.9999999999999995E-8</v>
      </c>
      <c r="P313" s="4">
        <f>SUM($O$235:O313)</f>
        <v>-7.8999999999999955E-6</v>
      </c>
      <c r="Q313" s="5">
        <f t="shared" si="78"/>
        <v>-2.748900949398565E-6</v>
      </c>
      <c r="R313" s="4">
        <f>SUM($Q$54:Q313)*0.1+$O$8</f>
        <v>9.8264287657818782E-5</v>
      </c>
      <c r="S313" s="4">
        <f>SUM($R$235:R313)</f>
        <v>8.5258844749764185E-3</v>
      </c>
      <c r="T313">
        <f t="shared" si="79"/>
        <v>9.8264338540991335E-5</v>
      </c>
      <c r="U313">
        <f t="shared" si="80"/>
        <v>8.5258881350064597E-3</v>
      </c>
      <c r="X313" s="1"/>
    </row>
    <row r="314" spans="1:24" x14ac:dyDescent="0.25">
      <c r="A314" s="7"/>
      <c r="B314">
        <f t="shared" si="65"/>
        <v>26.000000000000099</v>
      </c>
      <c r="C314">
        <f t="shared" si="66"/>
        <v>0</v>
      </c>
      <c r="D314">
        <f t="shared" si="67"/>
        <v>-1603.6066235774304</v>
      </c>
      <c r="E314">
        <f t="shared" si="68"/>
        <v>0</v>
      </c>
      <c r="F314">
        <f t="shared" si="69"/>
        <v>38486.558965858327</v>
      </c>
      <c r="G314">
        <f t="shared" si="70"/>
        <v>0</v>
      </c>
      <c r="H314">
        <f t="shared" si="71"/>
        <v>41693.772213013348</v>
      </c>
      <c r="I314">
        <f t="shared" si="72"/>
        <v>41693.772213013348</v>
      </c>
      <c r="J314" s="41">
        <f t="shared" si="73"/>
        <v>1603.6066235774304</v>
      </c>
      <c r="K314">
        <f t="shared" si="74"/>
        <v>15.729232459492946</v>
      </c>
      <c r="L314">
        <f t="shared" si="75"/>
        <v>38.476122477836441</v>
      </c>
      <c r="M314" s="41">
        <f t="shared" si="76"/>
        <v>68.473679297619015</v>
      </c>
      <c r="N314" s="5">
        <f t="shared" si="77"/>
        <v>0</v>
      </c>
      <c r="O314" s="4">
        <f>SUM($N$54:N314)*0.1+$O$30</f>
        <v>-9.9999999999999995E-8</v>
      </c>
      <c r="P314" s="4">
        <f>SUM($O$235:O314)</f>
        <v>-7.9999999999999962E-6</v>
      </c>
      <c r="Q314" s="5">
        <f t="shared" si="78"/>
        <v>-2.7595144665777101E-6</v>
      </c>
      <c r="R314" s="4">
        <f>SUM($Q$54:Q314)*0.1+$O$8</f>
        <v>9.7988336211161014E-5</v>
      </c>
      <c r="S314" s="4">
        <f>SUM($R$235:R314)</f>
        <v>8.6238728111875801E-3</v>
      </c>
      <c r="T314">
        <f t="shared" si="79"/>
        <v>9.7988387237628977E-5</v>
      </c>
      <c r="U314">
        <f t="shared" si="80"/>
        <v>8.6238765218166463E-3</v>
      </c>
      <c r="X314" s="1"/>
    </row>
    <row r="315" spans="1:24" x14ac:dyDescent="0.25">
      <c r="A315" s="7"/>
      <c r="B315">
        <f t="shared" si="65"/>
        <v>26.100000000000101</v>
      </c>
      <c r="C315">
        <f t="shared" si="66"/>
        <v>0</v>
      </c>
      <c r="D315">
        <f t="shared" si="67"/>
        <v>-1603.6066235774304</v>
      </c>
      <c r="E315">
        <f t="shared" si="68"/>
        <v>0</v>
      </c>
      <c r="F315">
        <f t="shared" si="69"/>
        <v>38486.558965858327</v>
      </c>
      <c r="G315">
        <f t="shared" si="70"/>
        <v>0</v>
      </c>
      <c r="H315">
        <f t="shared" si="71"/>
        <v>41854.132875371091</v>
      </c>
      <c r="I315">
        <f t="shared" si="72"/>
        <v>41854.132875371091</v>
      </c>
      <c r="J315" s="41">
        <f t="shared" si="73"/>
        <v>1603.6066235774304</v>
      </c>
      <c r="K315">
        <f t="shared" si="74"/>
        <v>15.789729507414073</v>
      </c>
      <c r="L315">
        <f t="shared" si="75"/>
        <v>38.476122477836441</v>
      </c>
      <c r="M315" s="41">
        <f t="shared" si="76"/>
        <v>68.487601510826138</v>
      </c>
      <c r="N315" s="5">
        <f t="shared" si="77"/>
        <v>0</v>
      </c>
      <c r="O315" s="4">
        <f>SUM($N$54:N315)*0.1+$O$30</f>
        <v>-9.9999999999999995E-8</v>
      </c>
      <c r="P315" s="4">
        <f>SUM($O$235:O315)</f>
        <v>-8.099999999999997E-6</v>
      </c>
      <c r="Q315" s="5">
        <f t="shared" si="78"/>
        <v>-2.7701279837568552E-6</v>
      </c>
      <c r="R315" s="4">
        <f>SUM($Q$54:Q315)*0.1+$O$8</f>
        <v>9.7711323412785322E-5</v>
      </c>
      <c r="S315" s="4">
        <f>SUM($R$235:R315)</f>
        <v>8.7215841346003648E-3</v>
      </c>
      <c r="T315">
        <f t="shared" si="79"/>
        <v>9.7711374583913868E-5</v>
      </c>
      <c r="U315">
        <f t="shared" si="80"/>
        <v>8.7215878959575246E-3</v>
      </c>
      <c r="X315" s="1"/>
    </row>
    <row r="316" spans="1:24" x14ac:dyDescent="0.25">
      <c r="A316" s="7"/>
      <c r="B316">
        <f t="shared" si="65"/>
        <v>26.200000000000102</v>
      </c>
      <c r="C316">
        <f t="shared" si="66"/>
        <v>0</v>
      </c>
      <c r="D316">
        <f t="shared" si="67"/>
        <v>-1603.6066235774304</v>
      </c>
      <c r="E316">
        <f t="shared" si="68"/>
        <v>0</v>
      </c>
      <c r="F316">
        <f t="shared" si="69"/>
        <v>38486.558965858327</v>
      </c>
      <c r="G316">
        <f t="shared" si="70"/>
        <v>0</v>
      </c>
      <c r="H316">
        <f t="shared" si="71"/>
        <v>42014.493537728842</v>
      </c>
      <c r="I316">
        <f t="shared" si="72"/>
        <v>42014.493537728842</v>
      </c>
      <c r="J316" s="41">
        <f t="shared" si="73"/>
        <v>1603.6066235774304</v>
      </c>
      <c r="K316">
        <f t="shared" si="74"/>
        <v>15.850226555335203</v>
      </c>
      <c r="L316">
        <f t="shared" si="75"/>
        <v>38.476122477836441</v>
      </c>
      <c r="M316" s="41">
        <f t="shared" si="76"/>
        <v>68.501574322374992</v>
      </c>
      <c r="N316" s="5">
        <f t="shared" si="77"/>
        <v>0</v>
      </c>
      <c r="O316" s="4">
        <f>SUM($N$54:N316)*0.1+$O$30</f>
        <v>-9.9999999999999995E-8</v>
      </c>
      <c r="P316" s="4">
        <f>SUM($O$235:O316)</f>
        <v>-8.1999999999999977E-6</v>
      </c>
      <c r="Q316" s="5">
        <f t="shared" si="78"/>
        <v>-2.7807415009360007E-6</v>
      </c>
      <c r="R316" s="4">
        <f>SUM($Q$54:Q316)*0.1+$O$8</f>
        <v>9.7433249262691719E-5</v>
      </c>
      <c r="S316" s="4">
        <f>SUM($R$235:R316)</f>
        <v>8.8190173838630561E-3</v>
      </c>
      <c r="T316">
        <f t="shared" si="79"/>
        <v>9.7433300579862406E-5</v>
      </c>
      <c r="U316">
        <f t="shared" si="80"/>
        <v>8.8190211960783253E-3</v>
      </c>
      <c r="X316" s="1"/>
    </row>
    <row r="317" spans="1:24" x14ac:dyDescent="0.25">
      <c r="A317" s="7"/>
      <c r="B317">
        <f t="shared" si="65"/>
        <v>26.300000000000104</v>
      </c>
      <c r="C317">
        <f t="shared" si="66"/>
        <v>0</v>
      </c>
      <c r="D317">
        <f t="shared" si="67"/>
        <v>-1603.6066235774304</v>
      </c>
      <c r="E317">
        <f t="shared" si="68"/>
        <v>0</v>
      </c>
      <c r="F317">
        <f t="shared" si="69"/>
        <v>38486.558965858327</v>
      </c>
      <c r="G317">
        <f t="shared" si="70"/>
        <v>0</v>
      </c>
      <c r="H317">
        <f t="shared" si="71"/>
        <v>42174.854200086585</v>
      </c>
      <c r="I317">
        <f t="shared" si="72"/>
        <v>42174.854200086585</v>
      </c>
      <c r="J317" s="41">
        <f t="shared" si="73"/>
        <v>1603.6066235774304</v>
      </c>
      <c r="K317">
        <f t="shared" si="74"/>
        <v>15.910723603256329</v>
      </c>
      <c r="L317">
        <f t="shared" si="75"/>
        <v>38.476122477836441</v>
      </c>
      <c r="M317" s="41">
        <f t="shared" si="76"/>
        <v>68.515597701309076</v>
      </c>
      <c r="N317" s="5">
        <f t="shared" si="77"/>
        <v>0</v>
      </c>
      <c r="O317" s="4">
        <f>SUM($N$54:N317)*0.1+$O$30</f>
        <v>-9.9999999999999995E-8</v>
      </c>
      <c r="P317" s="4">
        <f>SUM($O$235:O317)</f>
        <v>-8.2999999999999985E-6</v>
      </c>
      <c r="Q317" s="5">
        <f t="shared" si="78"/>
        <v>-2.7913550181151458E-6</v>
      </c>
      <c r="R317" s="4">
        <f>SUM($Q$54:Q317)*0.1+$O$8</f>
        <v>9.7154113760880204E-5</v>
      </c>
      <c r="S317" s="4">
        <f>SUM($R$235:R317)</f>
        <v>8.9161714976239356E-3</v>
      </c>
      <c r="T317">
        <f t="shared" si="79"/>
        <v>9.7154165225491246E-5</v>
      </c>
      <c r="U317">
        <f t="shared" si="80"/>
        <v>8.9161753608282875E-3</v>
      </c>
      <c r="X317" s="1"/>
    </row>
    <row r="318" spans="1:24" x14ac:dyDescent="0.25">
      <c r="A318" s="7"/>
      <c r="B318">
        <f t="shared" si="65"/>
        <v>26.400000000000105</v>
      </c>
      <c r="C318">
        <f t="shared" si="66"/>
        <v>0</v>
      </c>
      <c r="D318">
        <f t="shared" si="67"/>
        <v>-1603.6066235774304</v>
      </c>
      <c r="E318">
        <f t="shared" si="68"/>
        <v>0</v>
      </c>
      <c r="F318">
        <f t="shared" si="69"/>
        <v>38486.558965858327</v>
      </c>
      <c r="G318">
        <f t="shared" si="70"/>
        <v>0</v>
      </c>
      <c r="H318">
        <f t="shared" si="71"/>
        <v>42335.214862444329</v>
      </c>
      <c r="I318">
        <f t="shared" si="72"/>
        <v>42335.214862444329</v>
      </c>
      <c r="J318" s="41">
        <f t="shared" si="73"/>
        <v>1603.6066235774304</v>
      </c>
      <c r="K318">
        <f t="shared" si="74"/>
        <v>15.971220651177456</v>
      </c>
      <c r="L318">
        <f t="shared" si="75"/>
        <v>38.476122477836441</v>
      </c>
      <c r="M318" s="41">
        <f t="shared" si="76"/>
        <v>68.529671616585233</v>
      </c>
      <c r="N318" s="5">
        <f t="shared" si="77"/>
        <v>0</v>
      </c>
      <c r="O318" s="4">
        <f>SUM($N$54:N318)*0.1+$O$30</f>
        <v>-9.9999999999999995E-8</v>
      </c>
      <c r="P318" s="4">
        <f>SUM($O$235:O318)</f>
        <v>-8.3999999999999992E-6</v>
      </c>
      <c r="Q318" s="5">
        <f t="shared" si="78"/>
        <v>-2.8019685352942905E-6</v>
      </c>
      <c r="R318" s="4">
        <f>SUM($Q$54:Q318)*0.1+$O$8</f>
        <v>9.6873916907350778E-5</v>
      </c>
      <c r="S318" s="4">
        <f>SUM($R$235:R318)</f>
        <v>9.0130454145312868E-3</v>
      </c>
      <c r="T318">
        <f t="shared" si="79"/>
        <v>9.6873968520817303E-5</v>
      </c>
      <c r="U318">
        <f t="shared" si="80"/>
        <v>9.0130493288566576E-3</v>
      </c>
      <c r="X318" s="1"/>
    </row>
    <row r="319" spans="1:24" x14ac:dyDescent="0.25">
      <c r="A319" s="7"/>
      <c r="B319">
        <f t="shared" si="65"/>
        <v>26.500000000000107</v>
      </c>
      <c r="C319">
        <f t="shared" si="66"/>
        <v>0</v>
      </c>
      <c r="D319">
        <f t="shared" si="67"/>
        <v>-1603.6066235774304</v>
      </c>
      <c r="E319">
        <f t="shared" si="68"/>
        <v>0</v>
      </c>
      <c r="F319">
        <f t="shared" si="69"/>
        <v>38486.558965858327</v>
      </c>
      <c r="G319">
        <f t="shared" si="70"/>
        <v>0</v>
      </c>
      <c r="H319">
        <f t="shared" si="71"/>
        <v>42495.575524802072</v>
      </c>
      <c r="I319">
        <f t="shared" si="72"/>
        <v>42495.575524802072</v>
      </c>
      <c r="J319" s="41">
        <f t="shared" si="73"/>
        <v>1603.6066235774304</v>
      </c>
      <c r="K319">
        <f t="shared" si="74"/>
        <v>16.031717699098582</v>
      </c>
      <c r="L319">
        <f t="shared" si="75"/>
        <v>38.476122477836441</v>
      </c>
      <c r="M319" s="41">
        <f t="shared" si="76"/>
        <v>68.543796037074003</v>
      </c>
      <c r="N319" s="5">
        <f t="shared" si="77"/>
        <v>0</v>
      </c>
      <c r="O319" s="4">
        <f>SUM($N$54:N319)*0.1+$O$30</f>
        <v>-9.9999999999999995E-8</v>
      </c>
      <c r="P319" s="4">
        <f>SUM($O$235:O319)</f>
        <v>-8.4999999999999999E-6</v>
      </c>
      <c r="Q319" s="5">
        <f t="shared" si="78"/>
        <v>-2.8125820524734356E-6</v>
      </c>
      <c r="R319" s="4">
        <f>SUM($Q$54:Q319)*0.1+$O$8</f>
        <v>9.6592658702103441E-5</v>
      </c>
      <c r="S319" s="4">
        <f>SUM($R$235:R319)</f>
        <v>9.1096380732333896E-3</v>
      </c>
      <c r="T319">
        <f t="shared" si="79"/>
        <v>9.659271046585783E-5</v>
      </c>
      <c r="U319">
        <f t="shared" si="80"/>
        <v>9.1096420388126851E-3</v>
      </c>
      <c r="X319" s="1"/>
    </row>
    <row r="320" spans="1:24" x14ac:dyDescent="0.25">
      <c r="A320" s="7"/>
      <c r="B320">
        <f t="shared" si="65"/>
        <v>26.600000000000108</v>
      </c>
      <c r="C320">
        <f t="shared" si="66"/>
        <v>0</v>
      </c>
      <c r="D320">
        <f t="shared" si="67"/>
        <v>-1603.6066235774304</v>
      </c>
      <c r="E320">
        <f t="shared" si="68"/>
        <v>0</v>
      </c>
      <c r="F320">
        <f t="shared" si="69"/>
        <v>38486.558965858327</v>
      </c>
      <c r="G320">
        <f t="shared" si="70"/>
        <v>0</v>
      </c>
      <c r="H320">
        <f t="shared" si="71"/>
        <v>42655.936187159823</v>
      </c>
      <c r="I320">
        <f t="shared" si="72"/>
        <v>42655.936187159823</v>
      </c>
      <c r="J320" s="41">
        <f t="shared" si="73"/>
        <v>1603.6066235774304</v>
      </c>
      <c r="K320">
        <f t="shared" si="74"/>
        <v>16.09221474701971</v>
      </c>
      <c r="L320">
        <f t="shared" si="75"/>
        <v>38.476122477836441</v>
      </c>
      <c r="M320" s="41">
        <f t="shared" si="76"/>
        <v>68.557970931559879</v>
      </c>
      <c r="N320" s="5">
        <f t="shared" si="77"/>
        <v>0</v>
      </c>
      <c r="O320" s="4">
        <f>SUM($N$54:N320)*0.1+$O$30</f>
        <v>-9.9999999999999995E-8</v>
      </c>
      <c r="P320" s="4">
        <f>SUM($O$235:O320)</f>
        <v>-8.6000000000000007E-6</v>
      </c>
      <c r="Q320" s="5">
        <f t="shared" si="78"/>
        <v>-2.8231955696525811E-6</v>
      </c>
      <c r="R320" s="4">
        <f>SUM($Q$54:Q320)*0.1+$O$8</f>
        <v>9.6310339145138179E-5</v>
      </c>
      <c r="S320" s="4">
        <f>SUM($R$235:R320)</f>
        <v>9.2059484123785274E-3</v>
      </c>
      <c r="T320">
        <f t="shared" si="79"/>
        <v>9.6310391060630294E-5</v>
      </c>
      <c r="U320">
        <f t="shared" si="80"/>
        <v>9.2059524293456318E-3</v>
      </c>
      <c r="X320" s="1"/>
    </row>
    <row r="321" spans="1:24" x14ac:dyDescent="0.25">
      <c r="A321" s="7"/>
      <c r="B321">
        <f t="shared" si="65"/>
        <v>26.700000000000109</v>
      </c>
      <c r="C321">
        <f t="shared" si="66"/>
        <v>0</v>
      </c>
      <c r="D321">
        <f t="shared" si="67"/>
        <v>-1603.6066235774304</v>
      </c>
      <c r="E321">
        <f t="shared" si="68"/>
        <v>0</v>
      </c>
      <c r="F321">
        <f t="shared" si="69"/>
        <v>38486.558965858327</v>
      </c>
      <c r="G321">
        <f t="shared" si="70"/>
        <v>0</v>
      </c>
      <c r="H321">
        <f t="shared" si="71"/>
        <v>42816.296849517566</v>
      </c>
      <c r="I321">
        <f t="shared" si="72"/>
        <v>42816.296849517566</v>
      </c>
      <c r="J321" s="41">
        <f t="shared" si="73"/>
        <v>1603.6066235774304</v>
      </c>
      <c r="K321">
        <f t="shared" si="74"/>
        <v>16.152711794940839</v>
      </c>
      <c r="L321">
        <f t="shared" si="75"/>
        <v>38.476122477836441</v>
      </c>
      <c r="M321" s="41">
        <f t="shared" si="76"/>
        <v>68.572196268741692</v>
      </c>
      <c r="N321" s="5">
        <f t="shared" si="77"/>
        <v>0</v>
      </c>
      <c r="O321" s="4">
        <f>SUM($N$54:N321)*0.1+$O$30</f>
        <v>-9.9999999999999995E-8</v>
      </c>
      <c r="P321" s="4">
        <f>SUM($O$235:O321)</f>
        <v>-8.7000000000000014E-6</v>
      </c>
      <c r="Q321" s="5">
        <f t="shared" si="78"/>
        <v>-2.8338090868317262E-6</v>
      </c>
      <c r="R321" s="4">
        <f>SUM($Q$54:Q321)*0.1+$O$8</f>
        <v>9.6026958236455006E-5</v>
      </c>
      <c r="S321" s="4">
        <f>SUM($R$235:R321)</f>
        <v>9.3019753706149819E-3</v>
      </c>
      <c r="T321">
        <f t="shared" si="79"/>
        <v>9.6027010305152545E-5</v>
      </c>
      <c r="U321">
        <f t="shared" si="80"/>
        <v>9.3019794391047614E-3</v>
      </c>
      <c r="X321" s="1"/>
    </row>
    <row r="322" spans="1:24" x14ac:dyDescent="0.25">
      <c r="A322" s="7"/>
      <c r="B322">
        <f t="shared" si="65"/>
        <v>26.800000000000111</v>
      </c>
      <c r="C322">
        <f t="shared" si="66"/>
        <v>0</v>
      </c>
      <c r="D322">
        <f t="shared" si="67"/>
        <v>-1603.6066235774304</v>
      </c>
      <c r="E322">
        <f t="shared" si="68"/>
        <v>0</v>
      </c>
      <c r="F322">
        <f t="shared" si="69"/>
        <v>38486.558965858327</v>
      </c>
      <c r="G322">
        <f t="shared" si="70"/>
        <v>0</v>
      </c>
      <c r="H322">
        <f t="shared" si="71"/>
        <v>42976.65751187531</v>
      </c>
      <c r="I322">
        <f t="shared" si="72"/>
        <v>42976.65751187531</v>
      </c>
      <c r="J322" s="41">
        <f t="shared" si="73"/>
        <v>1603.6066235774304</v>
      </c>
      <c r="K322">
        <f t="shared" si="74"/>
        <v>16.213208842861963</v>
      </c>
      <c r="L322">
        <f t="shared" si="75"/>
        <v>38.476122477836441</v>
      </c>
      <c r="M322" s="41">
        <f t="shared" si="76"/>
        <v>68.586472017232879</v>
      </c>
      <c r="N322" s="5">
        <f t="shared" si="77"/>
        <v>0</v>
      </c>
      <c r="O322" s="4">
        <f>SUM($N$54:N322)*0.1+$O$30</f>
        <v>-9.9999999999999995E-8</v>
      </c>
      <c r="P322" s="4">
        <f>SUM($O$235:O322)</f>
        <v>-8.8000000000000021E-6</v>
      </c>
      <c r="Q322" s="5">
        <f t="shared" si="78"/>
        <v>-2.8444226040108713E-6</v>
      </c>
      <c r="R322" s="4">
        <f>SUM($Q$54:Q322)*0.1+$O$8</f>
        <v>9.5742515976053922E-5</v>
      </c>
      <c r="S322" s="4">
        <f>SUM($R$235:R322)</f>
        <v>9.3977178865910366E-3</v>
      </c>
      <c r="T322">
        <f t="shared" si="79"/>
        <v>9.5742568199442716E-5</v>
      </c>
      <c r="U322">
        <f t="shared" si="80"/>
        <v>9.3977220067393511E-3</v>
      </c>
      <c r="X322" s="1"/>
    </row>
    <row r="323" spans="1:24" x14ac:dyDescent="0.25">
      <c r="A323" s="7"/>
      <c r="B323">
        <f t="shared" si="65"/>
        <v>26.900000000000112</v>
      </c>
      <c r="C323">
        <f t="shared" si="66"/>
        <v>0</v>
      </c>
      <c r="D323">
        <f t="shared" si="67"/>
        <v>-1603.6066235774304</v>
      </c>
      <c r="E323">
        <f t="shared" si="68"/>
        <v>0</v>
      </c>
      <c r="F323">
        <f t="shared" si="69"/>
        <v>38486.558965858327</v>
      </c>
      <c r="G323">
        <f t="shared" si="70"/>
        <v>0</v>
      </c>
      <c r="H323">
        <f t="shared" si="71"/>
        <v>43137.018174233053</v>
      </c>
      <c r="I323">
        <f t="shared" si="72"/>
        <v>43137.018174233053</v>
      </c>
      <c r="J323" s="41">
        <f t="shared" si="73"/>
        <v>1603.6066235774304</v>
      </c>
      <c r="K323">
        <f t="shared" si="74"/>
        <v>16.273705890783091</v>
      </c>
      <c r="L323">
        <f t="shared" si="75"/>
        <v>38.476122477836441</v>
      </c>
      <c r="M323" s="41">
        <f t="shared" si="76"/>
        <v>68.600798145561825</v>
      </c>
      <c r="N323" s="5">
        <f t="shared" si="77"/>
        <v>0</v>
      </c>
      <c r="O323" s="4">
        <f>SUM($N$54:N323)*0.1+$O$30</f>
        <v>-9.9999999999999995E-8</v>
      </c>
      <c r="P323" s="4">
        <f>SUM($O$235:O323)</f>
        <v>-8.9000000000000029E-6</v>
      </c>
      <c r="Q323" s="5">
        <f t="shared" si="78"/>
        <v>-2.8550361211900164E-6</v>
      </c>
      <c r="R323" s="4">
        <f>SUM($Q$54:Q323)*0.1+$O$8</f>
        <v>9.5457012363934926E-5</v>
      </c>
      <c r="S323" s="4">
        <f>SUM($R$235:R323)</f>
        <v>9.4931748989549713E-3</v>
      </c>
      <c r="T323">
        <f t="shared" si="79"/>
        <v>9.5457064743519239E-5</v>
      </c>
      <c r="U323">
        <f t="shared" si="80"/>
        <v>9.4931790708986802E-3</v>
      </c>
      <c r="X323" s="1"/>
    </row>
    <row r="324" spans="1:24" x14ac:dyDescent="0.25">
      <c r="A324" s="7"/>
      <c r="B324">
        <f t="shared" si="65"/>
        <v>27.000000000000114</v>
      </c>
      <c r="C324">
        <f t="shared" si="66"/>
        <v>0</v>
      </c>
      <c r="D324">
        <f t="shared" si="67"/>
        <v>-1603.6066235774304</v>
      </c>
      <c r="E324">
        <f t="shared" si="68"/>
        <v>0</v>
      </c>
      <c r="F324">
        <f t="shared" si="69"/>
        <v>38486.558965858327</v>
      </c>
      <c r="G324">
        <f t="shared" si="70"/>
        <v>0</v>
      </c>
      <c r="H324">
        <f t="shared" si="71"/>
        <v>43297.378836590804</v>
      </c>
      <c r="I324">
        <f t="shared" si="72"/>
        <v>43297.378836590804</v>
      </c>
      <c r="J324" s="41">
        <f t="shared" si="73"/>
        <v>1603.6066235774304</v>
      </c>
      <c r="K324">
        <f t="shared" si="74"/>
        <v>16.33420293870422</v>
      </c>
      <c r="L324">
        <f t="shared" si="75"/>
        <v>38.476122477836441</v>
      </c>
      <c r="M324" s="41">
        <f t="shared" si="76"/>
        <v>68.615174622172205</v>
      </c>
      <c r="N324" s="5">
        <f t="shared" si="77"/>
        <v>0</v>
      </c>
      <c r="O324" s="4">
        <f>SUM($N$54:N324)*0.1+$O$30</f>
        <v>-9.9999999999999995E-8</v>
      </c>
      <c r="P324" s="4">
        <f>SUM($O$235:O324)</f>
        <v>-9.0000000000000036E-6</v>
      </c>
      <c r="Q324" s="5">
        <f t="shared" si="78"/>
        <v>-2.8656496383691619E-6</v>
      </c>
      <c r="R324" s="4">
        <f>SUM($Q$54:Q324)*0.1+$O$8</f>
        <v>9.5170447400098006E-5</v>
      </c>
      <c r="S324" s="4">
        <f>SUM($R$235:R324)</f>
        <v>9.5883453463550695E-3</v>
      </c>
      <c r="T324">
        <f t="shared" si="79"/>
        <v>9.5170499937400883E-5</v>
      </c>
      <c r="U324">
        <f t="shared" si="80"/>
        <v>9.5883495702320382E-3</v>
      </c>
      <c r="X324" s="1"/>
    </row>
    <row r="325" spans="1:24" x14ac:dyDescent="0.25">
      <c r="A325" s="7"/>
      <c r="B325">
        <f t="shared" si="65"/>
        <v>27.100000000000115</v>
      </c>
      <c r="C325">
        <f t="shared" si="66"/>
        <v>0</v>
      </c>
      <c r="D325">
        <f t="shared" si="67"/>
        <v>-1603.6066235774304</v>
      </c>
      <c r="E325">
        <f t="shared" si="68"/>
        <v>0</v>
      </c>
      <c r="F325">
        <f t="shared" si="69"/>
        <v>38486.558965858327</v>
      </c>
      <c r="G325">
        <f t="shared" si="70"/>
        <v>0</v>
      </c>
      <c r="H325">
        <f t="shared" si="71"/>
        <v>43457.739498948547</v>
      </c>
      <c r="I325">
        <f t="shared" si="72"/>
        <v>43457.739498948547</v>
      </c>
      <c r="J325" s="41">
        <f t="shared" si="73"/>
        <v>1603.6066235774304</v>
      </c>
      <c r="K325">
        <f t="shared" si="74"/>
        <v>16.394699986625348</v>
      </c>
      <c r="L325">
        <f t="shared" si="75"/>
        <v>38.476122477836441</v>
      </c>
      <c r="M325" s="41">
        <f t="shared" si="76"/>
        <v>68.629601415423252</v>
      </c>
      <c r="N325" s="5">
        <f t="shared" si="77"/>
        <v>0</v>
      </c>
      <c r="O325" s="4">
        <f>SUM($N$54:N325)*0.1+$O$30</f>
        <v>-9.9999999999999995E-8</v>
      </c>
      <c r="P325" s="4">
        <f>SUM($O$235:O325)</f>
        <v>-9.1000000000000044E-6</v>
      </c>
      <c r="Q325" s="5">
        <f t="shared" si="78"/>
        <v>-2.876263155548307E-6</v>
      </c>
      <c r="R325" s="4">
        <f>SUM($Q$54:Q325)*0.1+$O$8</f>
        <v>9.4882821084543175E-5</v>
      </c>
      <c r="S325" s="4">
        <f>SUM($R$235:R325)</f>
        <v>9.6832281674396128E-3</v>
      </c>
      <c r="T325">
        <f t="shared" si="79"/>
        <v>9.4882873781106718E-5</v>
      </c>
      <c r="U325">
        <f t="shared" si="80"/>
        <v>9.6832324433887215E-3</v>
      </c>
      <c r="X325" s="1"/>
    </row>
    <row r="326" spans="1:24" x14ac:dyDescent="0.25">
      <c r="A326" s="7"/>
      <c r="B326">
        <f t="shared" si="65"/>
        <v>27.200000000000117</v>
      </c>
      <c r="C326">
        <f t="shared" si="66"/>
        <v>0</v>
      </c>
      <c r="D326">
        <f t="shared" si="67"/>
        <v>-1603.6066235774304</v>
      </c>
      <c r="E326">
        <f t="shared" si="68"/>
        <v>0</v>
      </c>
      <c r="F326">
        <f t="shared" si="69"/>
        <v>38486.558965858327</v>
      </c>
      <c r="G326">
        <f t="shared" si="70"/>
        <v>0</v>
      </c>
      <c r="H326">
        <f t="shared" si="71"/>
        <v>43618.100161306291</v>
      </c>
      <c r="I326">
        <f t="shared" si="72"/>
        <v>43618.100161306291</v>
      </c>
      <c r="J326" s="41">
        <f t="shared" si="73"/>
        <v>1603.6066235774304</v>
      </c>
      <c r="K326">
        <f t="shared" si="74"/>
        <v>16.455197034546472</v>
      </c>
      <c r="L326">
        <f t="shared" si="75"/>
        <v>38.476122477836441</v>
      </c>
      <c r="M326" s="41">
        <f t="shared" si="76"/>
        <v>68.644078493590101</v>
      </c>
      <c r="N326" s="5">
        <f t="shared" si="77"/>
        <v>0</v>
      </c>
      <c r="O326" s="4">
        <f>SUM($N$54:N326)*0.1+$O$30</f>
        <v>-9.9999999999999995E-8</v>
      </c>
      <c r="P326" s="4">
        <f>SUM($O$235:O326)</f>
        <v>-9.2000000000000051E-6</v>
      </c>
      <c r="Q326" s="5">
        <f t="shared" si="78"/>
        <v>-2.8868766727274517E-6</v>
      </c>
      <c r="R326" s="4">
        <f>SUM($Q$54:Q326)*0.1+$O$8</f>
        <v>9.4594133417270432E-5</v>
      </c>
      <c r="S326" s="4">
        <f>SUM($R$235:R326)</f>
        <v>9.7778223008568831E-3</v>
      </c>
      <c r="T326">
        <f t="shared" si="79"/>
        <v>9.4594186274656218E-5</v>
      </c>
      <c r="U326">
        <f t="shared" si="80"/>
        <v>9.7778266290180355E-3</v>
      </c>
      <c r="X326" s="1"/>
    </row>
    <row r="327" spans="1:24" x14ac:dyDescent="0.25">
      <c r="A327" s="7"/>
      <c r="B327">
        <f t="shared" si="65"/>
        <v>27.300000000000118</v>
      </c>
      <c r="C327">
        <f t="shared" si="66"/>
        <v>0</v>
      </c>
      <c r="D327">
        <f t="shared" si="67"/>
        <v>-1603.6066235774304</v>
      </c>
      <c r="E327">
        <f t="shared" si="68"/>
        <v>0</v>
      </c>
      <c r="F327">
        <f t="shared" si="69"/>
        <v>38486.558965858327</v>
      </c>
      <c r="G327">
        <f t="shared" si="70"/>
        <v>0</v>
      </c>
      <c r="H327">
        <f t="shared" si="71"/>
        <v>43778.460823664034</v>
      </c>
      <c r="I327">
        <f t="shared" si="72"/>
        <v>43778.460823664034</v>
      </c>
      <c r="J327" s="41">
        <f t="shared" si="73"/>
        <v>1603.6066235774304</v>
      </c>
      <c r="K327">
        <f t="shared" si="74"/>
        <v>16.515694082467601</v>
      </c>
      <c r="L327">
        <f t="shared" si="75"/>
        <v>38.476122477836441</v>
      </c>
      <c r="M327" s="41">
        <f t="shared" si="76"/>
        <v>68.658605824864125</v>
      </c>
      <c r="N327" s="5">
        <f t="shared" si="77"/>
        <v>0</v>
      </c>
      <c r="O327" s="4">
        <f>SUM($N$54:N327)*0.1+$O$30</f>
        <v>-9.9999999999999995E-8</v>
      </c>
      <c r="P327" s="4">
        <f>SUM($O$235:O327)</f>
        <v>-9.3000000000000058E-6</v>
      </c>
      <c r="Q327" s="5">
        <f t="shared" si="78"/>
        <v>-2.8974901899065968E-6</v>
      </c>
      <c r="R327" s="4">
        <f>SUM($Q$54:Q327)*0.1+$O$8</f>
        <v>9.4304384398279778E-5</v>
      </c>
      <c r="S327" s="4">
        <f>SUM($R$235:R327)</f>
        <v>9.8721266852551635E-3</v>
      </c>
      <c r="T327">
        <f t="shared" si="79"/>
        <v>9.4304437418069116E-5</v>
      </c>
      <c r="U327">
        <f t="shared" si="80"/>
        <v>9.8721310657692903E-3</v>
      </c>
      <c r="X327" s="1"/>
    </row>
    <row r="328" spans="1:24" x14ac:dyDescent="0.25">
      <c r="A328" s="7"/>
      <c r="B328">
        <f t="shared" si="65"/>
        <v>27.400000000000119</v>
      </c>
      <c r="C328">
        <f t="shared" si="66"/>
        <v>0</v>
      </c>
      <c r="D328">
        <f t="shared" si="67"/>
        <v>-1603.6066235774304</v>
      </c>
      <c r="E328">
        <f t="shared" si="68"/>
        <v>0</v>
      </c>
      <c r="F328">
        <f t="shared" si="69"/>
        <v>38486.558965858327</v>
      </c>
      <c r="G328">
        <f t="shared" si="70"/>
        <v>0</v>
      </c>
      <c r="H328">
        <f t="shared" si="71"/>
        <v>43938.821486021785</v>
      </c>
      <c r="I328">
        <f t="shared" si="72"/>
        <v>43938.821486021785</v>
      </c>
      <c r="J328" s="41">
        <f t="shared" si="73"/>
        <v>1603.6066235774304</v>
      </c>
      <c r="K328">
        <f t="shared" si="74"/>
        <v>16.576191130388729</v>
      </c>
      <c r="L328">
        <f t="shared" si="75"/>
        <v>38.476122477836441</v>
      </c>
      <c r="M328" s="41">
        <f t="shared" si="76"/>
        <v>68.673183377353268</v>
      </c>
      <c r="N328" s="5">
        <f t="shared" si="77"/>
        <v>0</v>
      </c>
      <c r="O328" s="4">
        <f>SUM($N$54:N328)*0.1+$O$30</f>
        <v>-9.9999999999999995E-8</v>
      </c>
      <c r="P328" s="4">
        <f>SUM($O$235:O328)</f>
        <v>-9.4000000000000066E-6</v>
      </c>
      <c r="Q328" s="5">
        <f t="shared" si="78"/>
        <v>-2.9081037070857423E-6</v>
      </c>
      <c r="R328" s="4">
        <f>SUM($Q$54:Q328)*0.1+$O$8</f>
        <v>9.4013574027571186E-5</v>
      </c>
      <c r="S328" s="4">
        <f>SUM($R$235:R328)</f>
        <v>9.9661402592827342E-3</v>
      </c>
      <c r="T328">
        <f t="shared" si="79"/>
        <v>9.4013627211365523E-5</v>
      </c>
      <c r="U328">
        <f t="shared" si="80"/>
        <v>9.9661446922918052E-3</v>
      </c>
      <c r="X328" s="1"/>
    </row>
    <row r="329" spans="1:24" x14ac:dyDescent="0.25">
      <c r="A329" s="7"/>
      <c r="B329">
        <f t="shared" si="65"/>
        <v>27.500000000000121</v>
      </c>
      <c r="C329">
        <f t="shared" si="66"/>
        <v>-317.43178827315302</v>
      </c>
      <c r="D329">
        <f t="shared" si="67"/>
        <v>448.0334196552401</v>
      </c>
      <c r="E329">
        <f t="shared" si="68"/>
        <v>-248.73026420164345</v>
      </c>
      <c r="F329">
        <f t="shared" si="69"/>
        <v>38486.558965858327</v>
      </c>
      <c r="G329">
        <f t="shared" si="70"/>
        <v>-3.0044692006668602E-11</v>
      </c>
      <c r="H329">
        <f t="shared" si="71"/>
        <v>44068.372148379531</v>
      </c>
      <c r="I329">
        <f t="shared" si="72"/>
        <v>44068.372148379531</v>
      </c>
      <c r="J329" s="41">
        <f t="shared" si="73"/>
        <v>512.44579172609838</v>
      </c>
      <c r="K329">
        <f t="shared" si="74"/>
        <v>16.625064915977031</v>
      </c>
      <c r="L329">
        <f t="shared" si="75"/>
        <v>38.476122477836441</v>
      </c>
      <c r="M329" s="41">
        <f t="shared" si="76"/>
        <v>68.684996806062827</v>
      </c>
      <c r="N329" s="5">
        <f t="shared" si="77"/>
        <v>1.9885166977143038E-21</v>
      </c>
      <c r="O329" s="4">
        <f>SUM($N$54:N329)*0.1+$O$30</f>
        <v>-9.9999999999999797E-8</v>
      </c>
      <c r="P329" s="4">
        <f>SUM($O$235:O329)</f>
        <v>-9.5000000000000056E-6</v>
      </c>
      <c r="Q329" s="5">
        <f t="shared" si="78"/>
        <v>-2.9166780554345669E-6</v>
      </c>
      <c r="R329" s="4">
        <f>SUM($Q$54:Q329)*0.1+$O$8</f>
        <v>9.3721906222027736E-5</v>
      </c>
      <c r="S329" s="4">
        <f>SUM($R$235:R329)</f>
        <v>1.0059862165504762E-2</v>
      </c>
      <c r="T329">
        <f t="shared" si="79"/>
        <v>9.3721959571332921E-5</v>
      </c>
      <c r="U329">
        <f t="shared" si="80"/>
        <v>1.0059866651151703E-2</v>
      </c>
      <c r="X329" s="1"/>
    </row>
    <row r="330" spans="1:24" x14ac:dyDescent="0.25">
      <c r="A330" s="7"/>
      <c r="B330">
        <f t="shared" si="65"/>
        <v>27.600000000000122</v>
      </c>
      <c r="C330">
        <f t="shared" si="66"/>
        <v>-317.43178827315302</v>
      </c>
      <c r="D330">
        <f t="shared" si="67"/>
        <v>448.0334196552401</v>
      </c>
      <c r="E330">
        <f t="shared" si="68"/>
        <v>-248.73026420164345</v>
      </c>
      <c r="F330">
        <f t="shared" si="69"/>
        <v>38486.558965858327</v>
      </c>
      <c r="G330">
        <f t="shared" si="70"/>
        <v>-24.873026420194744</v>
      </c>
      <c r="H330">
        <f t="shared" si="71"/>
        <v>44228.602810737269</v>
      </c>
      <c r="I330">
        <f t="shared" si="72"/>
        <v>44228.609804711246</v>
      </c>
      <c r="J330" s="41">
        <f t="shared" si="73"/>
        <v>512.44579172609838</v>
      </c>
      <c r="K330">
        <f t="shared" si="74"/>
        <v>16.685515559116947</v>
      </c>
      <c r="L330">
        <f t="shared" si="75"/>
        <v>38.476122477836441</v>
      </c>
      <c r="M330" s="41">
        <f t="shared" si="76"/>
        <v>68.699653800160775</v>
      </c>
      <c r="N330" s="5">
        <f t="shared" si="77"/>
        <v>1.6462285034663772E-9</v>
      </c>
      <c r="O330" s="4">
        <f>SUM($N$54:N330)*0.1+$O$30</f>
        <v>-9.9835377149653157E-8</v>
      </c>
      <c r="P330" s="4">
        <f>SUM($O$235:O330)</f>
        <v>-9.5998353771496596E-6</v>
      </c>
      <c r="Q330" s="5">
        <f t="shared" si="78"/>
        <v>-2.9272829685258202E-6</v>
      </c>
      <c r="R330" s="4">
        <f>SUM($Q$54:Q330)*0.1+$O$8</f>
        <v>9.3429177925175152E-5</v>
      </c>
      <c r="S330" s="4">
        <f>SUM($R$235:R330)</f>
        <v>1.0153291343429937E-2</v>
      </c>
      <c r="T330">
        <f t="shared" si="79"/>
        <v>9.3429231265576435E-5</v>
      </c>
      <c r="U330">
        <f t="shared" si="80"/>
        <v>1.0153295881703073E-2</v>
      </c>
      <c r="X330" s="1"/>
    </row>
    <row r="331" spans="1:24" x14ac:dyDescent="0.25">
      <c r="A331" s="7"/>
      <c r="B331">
        <f t="shared" si="65"/>
        <v>27.700000000000124</v>
      </c>
      <c r="C331">
        <f t="shared" si="66"/>
        <v>-317.43178827315302</v>
      </c>
      <c r="D331">
        <f t="shared" si="67"/>
        <v>448.0334196552401</v>
      </c>
      <c r="E331">
        <f t="shared" si="68"/>
        <v>-248.73026420164345</v>
      </c>
      <c r="F331">
        <f t="shared" si="69"/>
        <v>38486.558965858327</v>
      </c>
      <c r="G331">
        <f t="shared" si="70"/>
        <v>-49.74605284035944</v>
      </c>
      <c r="H331">
        <f t="shared" si="71"/>
        <v>44388.833473095023</v>
      </c>
      <c r="I331">
        <f t="shared" si="72"/>
        <v>44388.861347999613</v>
      </c>
      <c r="J331" s="41">
        <f t="shared" si="73"/>
        <v>512.44579172609838</v>
      </c>
      <c r="K331">
        <f t="shared" si="74"/>
        <v>16.745971441196826</v>
      </c>
      <c r="L331">
        <f t="shared" si="75"/>
        <v>38.476122477836441</v>
      </c>
      <c r="M331" s="41">
        <f t="shared" si="76"/>
        <v>68.714362125379523</v>
      </c>
      <c r="N331" s="5">
        <f t="shared" si="77"/>
        <v>3.2924570069307659E-9</v>
      </c>
      <c r="O331" s="4">
        <f>SUM($N$54:N331)*0.1+$O$30</f>
        <v>-9.9506131448960076E-8</v>
      </c>
      <c r="P331" s="4">
        <f>SUM($O$235:O331)</f>
        <v>-9.69934150859862E-6</v>
      </c>
      <c r="Q331" s="5">
        <f t="shared" si="78"/>
        <v>-2.9378878816170743E-6</v>
      </c>
      <c r="R331" s="4">
        <f>SUM($Q$54:Q331)*0.1+$O$8</f>
        <v>9.3135389137013447E-5</v>
      </c>
      <c r="S331" s="4">
        <f>SUM($R$235:R331)</f>
        <v>1.0246426732566951E-2</v>
      </c>
      <c r="T331">
        <f t="shared" si="79"/>
        <v>9.313544229332418E-5</v>
      </c>
      <c r="U331">
        <f t="shared" si="80"/>
        <v>1.0246431323299266E-2</v>
      </c>
      <c r="X331" s="1"/>
    </row>
    <row r="332" spans="1:24" x14ac:dyDescent="0.25">
      <c r="A332" s="7"/>
      <c r="B332">
        <f t="shared" si="65"/>
        <v>27.800000000000125</v>
      </c>
      <c r="C332">
        <f t="shared" si="66"/>
        <v>-317.43178827315302</v>
      </c>
      <c r="D332">
        <f t="shared" si="67"/>
        <v>448.0334196552401</v>
      </c>
      <c r="E332">
        <f t="shared" si="68"/>
        <v>-248.73026420164345</v>
      </c>
      <c r="F332">
        <f t="shared" si="69"/>
        <v>38486.558965858327</v>
      </c>
      <c r="G332">
        <f t="shared" si="70"/>
        <v>-74.619079260524146</v>
      </c>
      <c r="H332">
        <f t="shared" si="71"/>
        <v>44549.064135452769</v>
      </c>
      <c r="I332">
        <f t="shared" si="72"/>
        <v>44549.12662838267</v>
      </c>
      <c r="J332" s="41">
        <f t="shared" si="73"/>
        <v>512.44579172609838</v>
      </c>
      <c r="K332">
        <f t="shared" si="74"/>
        <v>16.806432505680316</v>
      </c>
      <c r="L332">
        <f t="shared" si="75"/>
        <v>38.476122477836441</v>
      </c>
      <c r="M332" s="41">
        <f t="shared" si="76"/>
        <v>68.729121748763816</v>
      </c>
      <c r="N332" s="5">
        <f t="shared" si="77"/>
        <v>4.938685510395155E-9</v>
      </c>
      <c r="O332" s="4">
        <f>SUM($N$54:N332)*0.1+$O$30</f>
        <v>-9.9012262897920567E-8</v>
      </c>
      <c r="P332" s="4">
        <f>SUM($O$235:O332)</f>
        <v>-9.7983537714965402E-6</v>
      </c>
      <c r="Q332" s="5">
        <f t="shared" si="78"/>
        <v>-2.9484927947083276E-6</v>
      </c>
      <c r="R332" s="4">
        <f>SUM($Q$54:Q332)*0.1+$O$8</f>
        <v>9.2840539857542607E-5</v>
      </c>
      <c r="S332" s="4">
        <f>SUM($R$235:R332)</f>
        <v>1.0339267272424494E-2</v>
      </c>
      <c r="T332">
        <f t="shared" si="79"/>
        <v>9.2840592654658123E-5</v>
      </c>
      <c r="U332">
        <f t="shared" si="80"/>
        <v>1.0339271915292917E-2</v>
      </c>
      <c r="X332" s="1"/>
    </row>
    <row r="333" spans="1:24" x14ac:dyDescent="0.25">
      <c r="A333" s="7"/>
      <c r="B333">
        <f t="shared" si="65"/>
        <v>27.900000000000126</v>
      </c>
      <c r="C333">
        <f t="shared" si="66"/>
        <v>-317.43178827315302</v>
      </c>
      <c r="D333">
        <f t="shared" si="67"/>
        <v>448.0334196552401</v>
      </c>
      <c r="E333">
        <f t="shared" si="68"/>
        <v>-248.73026420164345</v>
      </c>
      <c r="F333">
        <f t="shared" si="69"/>
        <v>38486.558965858327</v>
      </c>
      <c r="G333">
        <f t="shared" si="70"/>
        <v>-99.492105680688837</v>
      </c>
      <c r="H333">
        <f t="shared" si="71"/>
        <v>44709.294797810508</v>
      </c>
      <c r="I333">
        <f t="shared" si="72"/>
        <v>44709.405498134489</v>
      </c>
      <c r="J333" s="41">
        <f t="shared" si="73"/>
        <v>512.44579172609838</v>
      </c>
      <c r="K333">
        <f t="shared" si="74"/>
        <v>16.866898696836902</v>
      </c>
      <c r="L333">
        <f t="shared" si="75"/>
        <v>38.476122477836441</v>
      </c>
      <c r="M333" s="41">
        <f t="shared" si="76"/>
        <v>68.743932637271854</v>
      </c>
      <c r="N333" s="5">
        <f t="shared" si="77"/>
        <v>6.5849140138595433E-9</v>
      </c>
      <c r="O333" s="4">
        <f>SUM($N$54:N333)*0.1+$O$30</f>
        <v>-9.8353771496534616E-8</v>
      </c>
      <c r="P333" s="4">
        <f>SUM($O$235:O333)</f>
        <v>-9.8967075429930751E-6</v>
      </c>
      <c r="Q333" s="5">
        <f t="shared" si="78"/>
        <v>-2.9590977077995809E-6</v>
      </c>
      <c r="R333" s="4">
        <f>SUM($Q$54:Q333)*0.1+$O$8</f>
        <v>9.2544630086762659E-5</v>
      </c>
      <c r="S333" s="4">
        <f>SUM($R$235:R333)</f>
        <v>1.0431811902511256E-2</v>
      </c>
      <c r="T333">
        <f t="shared" si="79"/>
        <v>9.2544682350527861E-5</v>
      </c>
      <c r="U333">
        <f t="shared" si="80"/>
        <v>1.0431816597035997E-2</v>
      </c>
      <c r="X333" s="1"/>
    </row>
    <row r="334" spans="1:24" x14ac:dyDescent="0.25">
      <c r="A334" s="7"/>
      <c r="B334">
        <f t="shared" si="65"/>
        <v>28.000000000000128</v>
      </c>
      <c r="C334">
        <f t="shared" si="66"/>
        <v>-317.43178827315302</v>
      </c>
      <c r="D334">
        <f t="shared" si="67"/>
        <v>448.0334196552401</v>
      </c>
      <c r="E334">
        <f t="shared" si="68"/>
        <v>-248.73026420164345</v>
      </c>
      <c r="F334">
        <f t="shared" si="69"/>
        <v>38486.558965858327</v>
      </c>
      <c r="G334">
        <f t="shared" si="70"/>
        <v>-124.36513210085354</v>
      </c>
      <c r="H334">
        <f t="shared" si="71"/>
        <v>44869.525460168254</v>
      </c>
      <c r="I334">
        <f t="shared" si="72"/>
        <v>44869.697811627499</v>
      </c>
      <c r="J334" s="41">
        <f t="shared" si="73"/>
        <v>512.44579172609838</v>
      </c>
      <c r="K334">
        <f t="shared" si="74"/>
        <v>16.927369959727681</v>
      </c>
      <c r="L334">
        <f t="shared" si="75"/>
        <v>38.476122477836441</v>
      </c>
      <c r="M334" s="41">
        <f t="shared" si="76"/>
        <v>68.758794757775547</v>
      </c>
      <c r="N334" s="5">
        <f t="shared" si="77"/>
        <v>8.2311425173239332E-9</v>
      </c>
      <c r="O334" s="4">
        <f>SUM($N$54:N334)*0.1+$O$30</f>
        <v>-9.7530657244802224E-8</v>
      </c>
      <c r="P334" s="4">
        <f>SUM($O$235:O334)</f>
        <v>-9.9942382002378778E-6</v>
      </c>
      <c r="Q334" s="5">
        <f t="shared" si="78"/>
        <v>-2.9697026208908342E-6</v>
      </c>
      <c r="R334" s="4">
        <f>SUM($Q$54:Q334)*0.1+$O$8</f>
        <v>9.2247659824673577E-5</v>
      </c>
      <c r="S334" s="4">
        <f>SUM($R$235:R334)</f>
        <v>1.052405956233593E-2</v>
      </c>
      <c r="T334">
        <f t="shared" si="79"/>
        <v>9.2247711382764381E-5</v>
      </c>
      <c r="U334">
        <f t="shared" si="80"/>
        <v>1.0524064307879895E-2</v>
      </c>
      <c r="X334" s="1"/>
    </row>
    <row r="335" spans="1:24" x14ac:dyDescent="0.25">
      <c r="A335" s="7"/>
      <c r="B335">
        <f t="shared" si="65"/>
        <v>28.100000000000129</v>
      </c>
      <c r="C335">
        <f t="shared" si="66"/>
        <v>-317.43178827315302</v>
      </c>
      <c r="D335">
        <f t="shared" si="67"/>
        <v>448.0334196552401</v>
      </c>
      <c r="E335">
        <f t="shared" si="68"/>
        <v>-248.73026420164345</v>
      </c>
      <c r="F335">
        <f t="shared" si="69"/>
        <v>38486.558965858327</v>
      </c>
      <c r="G335">
        <f t="shared" si="70"/>
        <v>-149.23815852101825</v>
      </c>
      <c r="H335">
        <f t="shared" si="71"/>
        <v>45029.756122526</v>
      </c>
      <c r="I335">
        <f t="shared" si="72"/>
        <v>45030.003425295523</v>
      </c>
      <c r="J335" s="41">
        <f t="shared" si="73"/>
        <v>512.44579172609838</v>
      </c>
      <c r="K335">
        <f t="shared" si="74"/>
        <v>16.987846240191434</v>
      </c>
      <c r="L335">
        <f t="shared" si="75"/>
        <v>38.476122477836441</v>
      </c>
      <c r="M335" s="41">
        <f t="shared" si="76"/>
        <v>68.773708077060945</v>
      </c>
      <c r="N335" s="5">
        <f t="shared" si="77"/>
        <v>9.8773710207883215E-9</v>
      </c>
      <c r="O335" s="4">
        <f>SUM($N$54:N335)*0.1+$O$30</f>
        <v>-9.6542920142723391E-8</v>
      </c>
      <c r="P335" s="4">
        <f>SUM($O$235:O335)</f>
        <v>-1.0090781120380602E-5</v>
      </c>
      <c r="Q335" s="5">
        <f t="shared" si="78"/>
        <v>-2.9803075339820879E-6</v>
      </c>
      <c r="R335" s="4">
        <f>SUM($Q$54:Q335)*0.1+$O$8</f>
        <v>9.1949629071275374E-5</v>
      </c>
      <c r="S335" s="4">
        <f>SUM($R$235:R335)</f>
        <v>1.0616009191407205E-2</v>
      </c>
      <c r="T335">
        <f t="shared" si="79"/>
        <v>9.194967975409463E-5</v>
      </c>
      <c r="U335">
        <f t="shared" si="80"/>
        <v>1.0616013987175502E-2</v>
      </c>
      <c r="X335" s="1"/>
    </row>
    <row r="336" spans="1:24" x14ac:dyDescent="0.25">
      <c r="A336" s="7"/>
      <c r="B336">
        <f t="shared" si="65"/>
        <v>28.200000000000131</v>
      </c>
      <c r="C336">
        <f t="shared" si="66"/>
        <v>-317.43178827315302</v>
      </c>
      <c r="D336">
        <f t="shared" si="67"/>
        <v>448.0334196552401</v>
      </c>
      <c r="E336">
        <f t="shared" si="68"/>
        <v>-248.73026420164345</v>
      </c>
      <c r="F336">
        <f t="shared" si="69"/>
        <v>38486.558965858327</v>
      </c>
      <c r="G336">
        <f t="shared" si="70"/>
        <v>-174.11118494118293</v>
      </c>
      <c r="H336">
        <f t="shared" si="71"/>
        <v>45189.986784883746</v>
      </c>
      <c r="I336">
        <f t="shared" si="72"/>
        <v>45190.322197597678</v>
      </c>
      <c r="J336" s="41">
        <f t="shared" si="73"/>
        <v>512.44579172609838</v>
      </c>
      <c r="K336">
        <f t="shared" si="74"/>
        <v>17.048327484830988</v>
      </c>
      <c r="L336">
        <f t="shared" si="75"/>
        <v>38.476122477836441</v>
      </c>
      <c r="M336" s="41">
        <f t="shared" si="76"/>
        <v>68.788672561828491</v>
      </c>
      <c r="N336" s="5">
        <f t="shared" si="77"/>
        <v>1.152359952425271E-8</v>
      </c>
      <c r="O336" s="4">
        <f>SUM($N$54:N336)*0.1+$O$30</f>
        <v>-9.5390560190298117E-8</v>
      </c>
      <c r="P336" s="4">
        <f>SUM($O$235:O336)</f>
        <v>-1.01861716805709E-5</v>
      </c>
      <c r="Q336" s="5">
        <f t="shared" si="78"/>
        <v>-2.9909124470733416E-6</v>
      </c>
      <c r="R336" s="4">
        <f>SUM($Q$54:Q336)*0.1+$O$8</f>
        <v>9.1650537826568036E-5</v>
      </c>
      <c r="S336" s="4">
        <f>SUM($R$235:R336)</f>
        <v>1.0707659729233774E-2</v>
      </c>
      <c r="T336">
        <f t="shared" si="79"/>
        <v>9.1650587468156198E-5</v>
      </c>
      <c r="U336">
        <f t="shared" si="80"/>
        <v>1.0707664574273336E-2</v>
      </c>
      <c r="X336" s="1"/>
    </row>
    <row r="337" spans="1:24" x14ac:dyDescent="0.25">
      <c r="A337" s="7"/>
      <c r="B337">
        <f t="shared" si="65"/>
        <v>28.300000000000132</v>
      </c>
      <c r="C337">
        <f t="shared" si="66"/>
        <v>-317.43178827315302</v>
      </c>
      <c r="D337">
        <f t="shared" si="67"/>
        <v>448.0334196552401</v>
      </c>
      <c r="E337">
        <f t="shared" si="68"/>
        <v>-248.73026420164345</v>
      </c>
      <c r="F337">
        <f t="shared" si="69"/>
        <v>38486.558965858327</v>
      </c>
      <c r="G337">
        <f t="shared" si="70"/>
        <v>-198.98421136134763</v>
      </c>
      <c r="H337">
        <f t="shared" si="71"/>
        <v>45350.217447241492</v>
      </c>
      <c r="I337">
        <f t="shared" si="72"/>
        <v>45350.65398898298</v>
      </c>
      <c r="J337" s="41">
        <f t="shared" si="73"/>
        <v>512.44579172609838</v>
      </c>
      <c r="K337">
        <f t="shared" si="74"/>
        <v>17.108813640999877</v>
      </c>
      <c r="L337">
        <f t="shared" si="75"/>
        <v>38.476122477836441</v>
      </c>
      <c r="M337" s="41">
        <f t="shared" si="76"/>
        <v>68.803688178693406</v>
      </c>
      <c r="N337" s="5">
        <f t="shared" si="77"/>
        <v>1.3169828027717098E-8</v>
      </c>
      <c r="O337" s="4">
        <f>SUM($N$54:N337)*0.1+$O$30</f>
        <v>-9.4073577387526401E-8</v>
      </c>
      <c r="P337" s="4">
        <f>SUM($O$235:O337)</f>
        <v>-1.0280245257958426E-5</v>
      </c>
      <c r="Q337" s="5">
        <f t="shared" si="78"/>
        <v>-3.0015173601645949E-6</v>
      </c>
      <c r="R337" s="4">
        <f>SUM($Q$54:Q337)*0.1+$O$8</f>
        <v>9.1350386090551563E-5</v>
      </c>
      <c r="S337" s="4">
        <f>SUM($R$235:R337)</f>
        <v>1.0799010115324326E-2</v>
      </c>
      <c r="T337">
        <f t="shared" si="79"/>
        <v>9.1350434529512766E-5</v>
      </c>
      <c r="U337">
        <f t="shared" si="80"/>
        <v>1.0799015008523679E-2</v>
      </c>
      <c r="X337" s="1"/>
    </row>
    <row r="338" spans="1:24" x14ac:dyDescent="0.25">
      <c r="A338" s="7"/>
      <c r="B338">
        <f t="shared" si="65"/>
        <v>28.400000000000134</v>
      </c>
      <c r="C338">
        <f t="shared" si="66"/>
        <v>-317.43178827315302</v>
      </c>
      <c r="D338">
        <f t="shared" si="67"/>
        <v>448.0334196552401</v>
      </c>
      <c r="E338">
        <f t="shared" si="68"/>
        <v>-248.73026420164345</v>
      </c>
      <c r="F338">
        <f t="shared" si="69"/>
        <v>38486.558965858327</v>
      </c>
      <c r="G338">
        <f t="shared" si="70"/>
        <v>-223.85723778151234</v>
      </c>
      <c r="H338">
        <f t="shared" si="71"/>
        <v>45510.448109599231</v>
      </c>
      <c r="I338">
        <f t="shared" si="72"/>
        <v>45510.998661855701</v>
      </c>
      <c r="J338" s="41">
        <f t="shared" si="73"/>
        <v>512.44579172609838</v>
      </c>
      <c r="K338">
        <f t="shared" si="74"/>
        <v>17.169304656789262</v>
      </c>
      <c r="L338">
        <f t="shared" si="75"/>
        <v>38.476122477836441</v>
      </c>
      <c r="M338" s="41">
        <f t="shared" si="76"/>
        <v>68.818754894186057</v>
      </c>
      <c r="N338" s="5">
        <f t="shared" si="77"/>
        <v>1.4816056531181488E-8</v>
      </c>
      <c r="O338" s="4">
        <f>SUM($N$54:N338)*0.1+$O$30</f>
        <v>-9.2591971734408257E-8</v>
      </c>
      <c r="P338" s="4">
        <f>SUM($O$235:O338)</f>
        <v>-1.0372837229692834E-5</v>
      </c>
      <c r="Q338" s="5">
        <f t="shared" si="78"/>
        <v>-3.0121222732558481E-6</v>
      </c>
      <c r="R338" s="4">
        <f>SUM($Q$54:Q338)*0.1+$O$8</f>
        <v>9.1049173863225983E-5</v>
      </c>
      <c r="S338" s="4">
        <f>SUM($R$235:R338)</f>
        <v>1.0890059289187551E-2</v>
      </c>
      <c r="T338">
        <f t="shared" si="79"/>
        <v>9.1049220943669707E-5</v>
      </c>
      <c r="U338">
        <f t="shared" si="80"/>
        <v>1.0890064229276715E-2</v>
      </c>
      <c r="X338" s="1"/>
    </row>
    <row r="339" spans="1:24" x14ac:dyDescent="0.25">
      <c r="A339" s="7"/>
      <c r="B339">
        <f t="shared" si="65"/>
        <v>28.500000000000135</v>
      </c>
      <c r="C339">
        <f t="shared" si="66"/>
        <v>-317.43178827315302</v>
      </c>
      <c r="D339">
        <f t="shared" si="67"/>
        <v>448.0334196552401</v>
      </c>
      <c r="E339">
        <f t="shared" si="68"/>
        <v>-248.73026420164345</v>
      </c>
      <c r="F339">
        <f t="shared" si="69"/>
        <v>38486.558965858327</v>
      </c>
      <c r="G339">
        <f t="shared" si="70"/>
        <v>-248.73026420167702</v>
      </c>
      <c r="H339">
        <f t="shared" si="71"/>
        <v>45670.678771956984</v>
      </c>
      <c r="I339">
        <f t="shared" si="72"/>
        <v>45671.356080541467</v>
      </c>
      <c r="J339" s="41">
        <f t="shared" si="73"/>
        <v>512.44579172609838</v>
      </c>
      <c r="K339">
        <f t="shared" si="74"/>
        <v>17.229800481015147</v>
      </c>
      <c r="L339">
        <f t="shared" si="75"/>
        <v>38.476122477836441</v>
      </c>
      <c r="M339" s="41">
        <f t="shared" si="76"/>
        <v>68.833872674752229</v>
      </c>
      <c r="N339" s="5">
        <f t="shared" si="77"/>
        <v>1.6462285034645875E-8</v>
      </c>
      <c r="O339" s="4">
        <f>SUM($N$54:N339)*0.1+$O$30</f>
        <v>-9.0945743230943672E-8</v>
      </c>
      <c r="P339" s="4">
        <f>SUM($O$235:O339)</f>
        <v>-1.0463782972923779E-5</v>
      </c>
      <c r="Q339" s="5">
        <f t="shared" si="78"/>
        <v>-3.0227271863471023E-6</v>
      </c>
      <c r="R339" s="4">
        <f>SUM($Q$54:Q339)*0.1+$O$8</f>
        <v>9.0746901144591268E-5</v>
      </c>
      <c r="S339" s="4">
        <f>SUM($R$235:R339)</f>
        <v>1.0980806190332142E-2</v>
      </c>
      <c r="T339">
        <f t="shared" si="79"/>
        <v>9.074694671709033E-5</v>
      </c>
      <c r="U339">
        <f t="shared" si="80"/>
        <v>1.0980811175882718E-2</v>
      </c>
      <c r="X339" s="1"/>
    </row>
    <row r="340" spans="1:24" x14ac:dyDescent="0.25">
      <c r="A340" s="7"/>
      <c r="B340">
        <f t="shared" si="65"/>
        <v>28.600000000000136</v>
      </c>
      <c r="C340">
        <f t="shared" si="66"/>
        <v>-317.43178827315302</v>
      </c>
      <c r="D340">
        <f t="shared" si="67"/>
        <v>448.0334196552401</v>
      </c>
      <c r="E340">
        <f t="shared" si="68"/>
        <v>-248.73026420164345</v>
      </c>
      <c r="F340">
        <f t="shared" si="69"/>
        <v>38486.558965858327</v>
      </c>
      <c r="G340">
        <f t="shared" si="70"/>
        <v>-273.60329062184172</v>
      </c>
      <c r="H340">
        <f t="shared" si="71"/>
        <v>45830.90943431473</v>
      </c>
      <c r="I340">
        <f t="shared" si="72"/>
        <v>45831.726111253956</v>
      </c>
      <c r="J340" s="41">
        <f t="shared" si="73"/>
        <v>512.44579172609838</v>
      </c>
      <c r="K340">
        <f t="shared" si="74"/>
        <v>17.290301063205824</v>
      </c>
      <c r="L340">
        <f t="shared" si="75"/>
        <v>38.476122477836441</v>
      </c>
      <c r="M340" s="41">
        <f t="shared" si="76"/>
        <v>68.849041486753521</v>
      </c>
      <c r="N340" s="5">
        <f t="shared" si="77"/>
        <v>1.8108513538110265E-8</v>
      </c>
      <c r="O340" s="4">
        <f>SUM($N$54:N340)*0.1+$O$30</f>
        <v>-8.9134891877132646E-8</v>
      </c>
      <c r="P340" s="4">
        <f>SUM($O$235:O340)</f>
        <v>-1.0552917864800912E-5</v>
      </c>
      <c r="Q340" s="5">
        <f t="shared" si="78"/>
        <v>-3.0333320994383555E-6</v>
      </c>
      <c r="R340" s="4">
        <f>SUM($Q$54:Q340)*0.1+$O$8</f>
        <v>9.0443567934647446E-5</v>
      </c>
      <c r="S340" s="4">
        <f>SUM($R$235:R340)</f>
        <v>1.107124975826679E-2</v>
      </c>
      <c r="T340">
        <f t="shared" si="79"/>
        <v>9.0443611857212656E-5</v>
      </c>
      <c r="U340">
        <f t="shared" si="80"/>
        <v>1.107125478769222E-2</v>
      </c>
      <c r="X340" s="1"/>
    </row>
    <row r="341" spans="1:24" x14ac:dyDescent="0.25">
      <c r="A341" s="7"/>
      <c r="B341">
        <f t="shared" si="65"/>
        <v>28.700000000000138</v>
      </c>
      <c r="C341">
        <f t="shared" si="66"/>
        <v>-317.43178827315302</v>
      </c>
      <c r="D341">
        <f t="shared" si="67"/>
        <v>448.0334196552401</v>
      </c>
      <c r="E341">
        <f t="shared" si="68"/>
        <v>-248.73026420164345</v>
      </c>
      <c r="F341">
        <f t="shared" si="69"/>
        <v>38486.558965858327</v>
      </c>
      <c r="G341">
        <f t="shared" si="70"/>
        <v>-298.47631704200643</v>
      </c>
      <c r="H341">
        <f t="shared" si="71"/>
        <v>45991.140096672469</v>
      </c>
      <c r="I341">
        <f t="shared" si="72"/>
        <v>45992.108622062427</v>
      </c>
      <c r="J341" s="41">
        <f t="shared" si="73"/>
        <v>512.44579172609838</v>
      </c>
      <c r="K341">
        <f t="shared" si="74"/>
        <v>17.350806353589604</v>
      </c>
      <c r="L341">
        <f t="shared" si="75"/>
        <v>38.476122477836441</v>
      </c>
      <c r="M341" s="41">
        <f t="shared" si="76"/>
        <v>68.864261296467689</v>
      </c>
      <c r="N341" s="5">
        <f t="shared" si="77"/>
        <v>1.9754742041574654E-8</v>
      </c>
      <c r="O341" s="4">
        <f>SUM($N$54:N341)*0.1+$O$30</f>
        <v>-8.7159417672975178E-8</v>
      </c>
      <c r="P341" s="4">
        <f>SUM($O$235:O341)</f>
        <v>-1.0640077282473887E-5</v>
      </c>
      <c r="Q341" s="5">
        <f t="shared" si="78"/>
        <v>-3.0439370125296088E-6</v>
      </c>
      <c r="R341" s="4">
        <f>SUM($Q$54:Q341)*0.1+$O$8</f>
        <v>9.0139174233394489E-5</v>
      </c>
      <c r="S341" s="4">
        <f>SUM($R$235:R341)</f>
        <v>1.1161388932500184E-2</v>
      </c>
      <c r="T341">
        <f t="shared" si="79"/>
        <v>9.0139216372466519E-5</v>
      </c>
      <c r="U341">
        <f t="shared" si="80"/>
        <v>1.1161394004056222E-2</v>
      </c>
      <c r="X341" s="1"/>
    </row>
    <row r="342" spans="1:24" x14ac:dyDescent="0.25">
      <c r="A342" s="7"/>
      <c r="B342">
        <f t="shared" si="65"/>
        <v>28.800000000000139</v>
      </c>
      <c r="C342">
        <f t="shared" si="66"/>
        <v>-317.43178827315302</v>
      </c>
      <c r="D342">
        <f t="shared" si="67"/>
        <v>448.0334196552401</v>
      </c>
      <c r="E342">
        <f t="shared" si="68"/>
        <v>-248.73026420164345</v>
      </c>
      <c r="F342">
        <f t="shared" si="69"/>
        <v>38486.558965858327</v>
      </c>
      <c r="G342">
        <f t="shared" si="70"/>
        <v>-323.34934346217113</v>
      </c>
      <c r="H342">
        <f t="shared" si="71"/>
        <v>46151.370759030215</v>
      </c>
      <c r="I342">
        <f t="shared" si="72"/>
        <v>46152.503482859807</v>
      </c>
      <c r="J342" s="41">
        <f t="shared" si="73"/>
        <v>512.44579172609838</v>
      </c>
      <c r="K342">
        <f t="shared" si="74"/>
        <v>17.411316303082796</v>
      </c>
      <c r="L342">
        <f t="shared" si="75"/>
        <v>38.476122477836441</v>
      </c>
      <c r="M342" s="41">
        <f t="shared" si="76"/>
        <v>68.879532070088928</v>
      </c>
      <c r="N342" s="5">
        <f t="shared" si="77"/>
        <v>2.1400970545039041E-8</v>
      </c>
      <c r="O342" s="4">
        <f>SUM($N$54:N342)*0.1+$O$30</f>
        <v>-8.5019320618471269E-8</v>
      </c>
      <c r="P342" s="4">
        <f>SUM($O$235:O342)</f>
        <v>-1.0725096603092358E-5</v>
      </c>
      <c r="Q342" s="5">
        <f t="shared" si="78"/>
        <v>-3.0545419256208621E-6</v>
      </c>
      <c r="R342" s="4">
        <f>SUM($Q$54:Q342)*0.1+$O$8</f>
        <v>8.9833720040832397E-5</v>
      </c>
      <c r="S342" s="4">
        <f>SUM($R$235:R342)</f>
        <v>1.1251222652541016E-2</v>
      </c>
      <c r="T342">
        <f t="shared" si="79"/>
        <v>8.9833760272291458E-5</v>
      </c>
      <c r="U342">
        <f t="shared" si="80"/>
        <v>1.12512277643264E-2</v>
      </c>
      <c r="X342" s="1"/>
    </row>
    <row r="343" spans="1:24" x14ac:dyDescent="0.25">
      <c r="A343" s="7"/>
      <c r="B343">
        <f t="shared" si="65"/>
        <v>28.900000000000141</v>
      </c>
      <c r="C343">
        <f t="shared" si="66"/>
        <v>-317.43178827315302</v>
      </c>
      <c r="D343">
        <f t="shared" si="67"/>
        <v>448.0334196552401</v>
      </c>
      <c r="E343">
        <f t="shared" si="68"/>
        <v>-248.73026420164345</v>
      </c>
      <c r="F343">
        <f t="shared" si="69"/>
        <v>38486.558965858327</v>
      </c>
      <c r="G343">
        <f t="shared" si="70"/>
        <v>-348.22236988233584</v>
      </c>
      <c r="H343">
        <f t="shared" si="71"/>
        <v>46311.601421387968</v>
      </c>
      <c r="I343">
        <f t="shared" si="72"/>
        <v>46312.910565331462</v>
      </c>
      <c r="J343" s="41">
        <f t="shared" si="73"/>
        <v>512.44579172609838</v>
      </c>
      <c r="K343">
        <f t="shared" si="74"/>
        <v>17.471830863277908</v>
      </c>
      <c r="L343">
        <f t="shared" si="75"/>
        <v>38.476122477836441</v>
      </c>
      <c r="M343" s="41">
        <f t="shared" si="76"/>
        <v>68.894853773728286</v>
      </c>
      <c r="N343" s="5">
        <f t="shared" si="77"/>
        <v>2.3047199048503431E-8</v>
      </c>
      <c r="O343" s="4">
        <f>SUM($N$54:N343)*0.1+$O$30</f>
        <v>-8.2714600713620932E-8</v>
      </c>
      <c r="P343" s="4">
        <f>SUM($O$235:O343)</f>
        <v>-1.080781120380598E-5</v>
      </c>
      <c r="Q343" s="5">
        <f t="shared" si="78"/>
        <v>-3.0651468387121162E-6</v>
      </c>
      <c r="R343" s="4">
        <f>SUM($Q$54:Q343)*0.1+$O$8</f>
        <v>8.9527205356961184E-5</v>
      </c>
      <c r="S343" s="4">
        <f>SUM($R$235:R343)</f>
        <v>1.1340749857897977E-2</v>
      </c>
      <c r="T343">
        <f t="shared" si="79"/>
        <v>8.952724356715486E-5</v>
      </c>
      <c r="U343">
        <f t="shared" si="80"/>
        <v>1.1340755007855341E-2</v>
      </c>
      <c r="X343" s="1"/>
    </row>
    <row r="344" spans="1:24" x14ac:dyDescent="0.25">
      <c r="A344" s="7"/>
      <c r="B344">
        <f t="shared" si="65"/>
        <v>29.000000000000142</v>
      </c>
      <c r="C344">
        <f t="shared" si="66"/>
        <v>-317.43178827315302</v>
      </c>
      <c r="D344">
        <f t="shared" si="67"/>
        <v>448.0334196552401</v>
      </c>
      <c r="E344">
        <f t="shared" si="68"/>
        <v>-248.73026420164345</v>
      </c>
      <c r="F344">
        <f t="shared" si="69"/>
        <v>38486.558965858327</v>
      </c>
      <c r="G344">
        <f t="shared" si="70"/>
        <v>-373.09539630250055</v>
      </c>
      <c r="H344">
        <f t="shared" si="71"/>
        <v>46471.832083745707</v>
      </c>
      <c r="I344">
        <f t="shared" si="72"/>
        <v>46473.329742924587</v>
      </c>
      <c r="J344" s="41">
        <f t="shared" si="73"/>
        <v>512.44579172609838</v>
      </c>
      <c r="K344">
        <f t="shared" si="74"/>
        <v>17.532349986432116</v>
      </c>
      <c r="L344">
        <f t="shared" si="75"/>
        <v>38.476122477836441</v>
      </c>
      <c r="M344" s="41">
        <f t="shared" si="76"/>
        <v>68.910226373413963</v>
      </c>
      <c r="N344" s="5">
        <f t="shared" si="77"/>
        <v>2.4693427551967821E-8</v>
      </c>
      <c r="O344" s="4">
        <f>SUM($N$54:N344)*0.1+$O$30</f>
        <v>-8.0245257958424153E-8</v>
      </c>
      <c r="P344" s="4">
        <f>SUM($O$235:O344)</f>
        <v>-1.0888056461764404E-5</v>
      </c>
      <c r="Q344" s="5">
        <f t="shared" si="78"/>
        <v>-3.0757517518033695E-6</v>
      </c>
      <c r="R344" s="4">
        <f>SUM($Q$54:Q344)*0.1+$O$8</f>
        <v>8.9219630181780837E-5</v>
      </c>
      <c r="S344" s="4">
        <f>SUM($R$235:R344)</f>
        <v>1.1429969488079759E-2</v>
      </c>
      <c r="T344">
        <f t="shared" si="79"/>
        <v>8.9219666268570874E-5</v>
      </c>
      <c r="U344">
        <f t="shared" si="80"/>
        <v>1.1429974673996779E-2</v>
      </c>
      <c r="X344" s="1"/>
    </row>
    <row r="345" spans="1:24" x14ac:dyDescent="0.25">
      <c r="A345" s="7"/>
      <c r="B345">
        <f t="shared" si="65"/>
        <v>29.100000000000144</v>
      </c>
      <c r="C345">
        <f t="shared" si="66"/>
        <v>-317.43178827315302</v>
      </c>
      <c r="D345">
        <f t="shared" si="67"/>
        <v>448.0334196552401</v>
      </c>
      <c r="E345">
        <f t="shared" si="68"/>
        <v>-248.73026420164345</v>
      </c>
      <c r="F345">
        <f t="shared" si="69"/>
        <v>38486.558965858327</v>
      </c>
      <c r="G345">
        <f t="shared" si="70"/>
        <v>-397.9684227226652</v>
      </c>
      <c r="H345">
        <f t="shared" si="71"/>
        <v>46632.062746103453</v>
      </c>
      <c r="I345">
        <f t="shared" si="72"/>
        <v>46633.760890818296</v>
      </c>
      <c r="J345" s="41">
        <f t="shared" si="73"/>
        <v>512.44579172609838</v>
      </c>
      <c r="K345">
        <f t="shared" si="74"/>
        <v>17.592873625455976</v>
      </c>
      <c r="L345">
        <f t="shared" si="75"/>
        <v>38.476122477836441</v>
      </c>
      <c r="M345" s="41">
        <f t="shared" si="76"/>
        <v>68.925649835091704</v>
      </c>
      <c r="N345" s="5">
        <f t="shared" si="77"/>
        <v>2.6339656055432208E-8</v>
      </c>
      <c r="O345" s="4">
        <f>SUM($N$54:N345)*0.1+$O$30</f>
        <v>-7.7611292352880933E-8</v>
      </c>
      <c r="P345" s="4">
        <f>SUM($O$235:O345)</f>
        <v>-1.0965667754117284E-5</v>
      </c>
      <c r="Q345" s="5">
        <f t="shared" si="78"/>
        <v>-3.0863566648946228E-6</v>
      </c>
      <c r="R345" s="4">
        <f>SUM($Q$54:Q345)*0.1+$O$8</f>
        <v>8.8910994515291382E-5</v>
      </c>
      <c r="S345" s="4">
        <f>SUM($R$235:R345)</f>
        <v>1.1518880482595049E-2</v>
      </c>
      <c r="T345">
        <f t="shared" si="79"/>
        <v>8.8911028389119834E-5</v>
      </c>
      <c r="U345">
        <f t="shared" si="80"/>
        <v>1.1518885702105845E-2</v>
      </c>
      <c r="X345" s="1"/>
    </row>
    <row r="346" spans="1:24" x14ac:dyDescent="0.25">
      <c r="A346" s="7"/>
      <c r="B346">
        <f t="shared" si="65"/>
        <v>29.200000000000145</v>
      </c>
      <c r="C346">
        <f t="shared" si="66"/>
        <v>-317.43178827315302</v>
      </c>
      <c r="D346">
        <f t="shared" si="67"/>
        <v>448.0334196552401</v>
      </c>
      <c r="E346">
        <f t="shared" si="68"/>
        <v>-248.73026420164345</v>
      </c>
      <c r="F346">
        <f t="shared" si="69"/>
        <v>38486.558965858327</v>
      </c>
      <c r="G346">
        <f t="shared" si="70"/>
        <v>-422.8414491428299</v>
      </c>
      <c r="H346">
        <f t="shared" si="71"/>
        <v>46792.293408461192</v>
      </c>
      <c r="I346">
        <f t="shared" si="72"/>
        <v>46794.203885894181</v>
      </c>
      <c r="J346" s="41">
        <f t="shared" si="73"/>
        <v>512.44579172609838</v>
      </c>
      <c r="K346">
        <f t="shared" si="74"/>
        <v>17.653401733902307</v>
      </c>
      <c r="L346">
        <f t="shared" si="75"/>
        <v>38.476122477836441</v>
      </c>
      <c r="M346" s="41">
        <f t="shared" si="76"/>
        <v>68.941124124625034</v>
      </c>
      <c r="N346" s="5">
        <f t="shared" si="77"/>
        <v>2.7985884558896594E-8</v>
      </c>
      <c r="O346" s="4">
        <f>SUM($N$54:N346)*0.1+$O$30</f>
        <v>-7.4812703896991272E-8</v>
      </c>
      <c r="P346" s="4">
        <f>SUM($O$235:O346)</f>
        <v>-1.1040480458014275E-5</v>
      </c>
      <c r="Q346" s="5">
        <f t="shared" si="78"/>
        <v>-3.0969615779858761E-6</v>
      </c>
      <c r="R346" s="4">
        <f>SUM($Q$54:Q346)*0.1+$O$8</f>
        <v>8.8601298357492793E-5</v>
      </c>
      <c r="S346" s="4">
        <f>SUM($R$235:R346)</f>
        <v>1.1607481780952542E-2</v>
      </c>
      <c r="T346">
        <f t="shared" si="79"/>
        <v>8.8601329942468245E-5</v>
      </c>
      <c r="U346">
        <f t="shared" si="80"/>
        <v>1.160748703153934E-2</v>
      </c>
      <c r="X346" s="1"/>
    </row>
    <row r="347" spans="1:24" x14ac:dyDescent="0.25">
      <c r="A347" s="7"/>
      <c r="B347">
        <f t="shared" si="65"/>
        <v>29.300000000000146</v>
      </c>
      <c r="C347">
        <f t="shared" si="66"/>
        <v>-317.43178827315302</v>
      </c>
      <c r="D347">
        <f t="shared" si="67"/>
        <v>448.0334196552401</v>
      </c>
      <c r="E347">
        <f t="shared" si="68"/>
        <v>-248.73026420164345</v>
      </c>
      <c r="F347">
        <f t="shared" si="69"/>
        <v>38486.558965858327</v>
      </c>
      <c r="G347">
        <f t="shared" si="70"/>
        <v>-447.71447556299461</v>
      </c>
      <c r="H347">
        <f t="shared" si="71"/>
        <v>46952.524070818945</v>
      </c>
      <c r="I347">
        <f t="shared" si="72"/>
        <v>46954.658606707613</v>
      </c>
      <c r="J347" s="41">
        <f t="shared" si="73"/>
        <v>512.44579172609838</v>
      </c>
      <c r="K347">
        <f t="shared" si="74"/>
        <v>17.713934265955377</v>
      </c>
      <c r="L347">
        <f t="shared" si="75"/>
        <v>38.476122477836441</v>
      </c>
      <c r="M347" s="41">
        <f t="shared" si="76"/>
        <v>68.956649207795763</v>
      </c>
      <c r="N347" s="5">
        <f t="shared" si="77"/>
        <v>2.9632113062360984E-8</v>
      </c>
      <c r="O347" s="4">
        <f>SUM($N$54:N347)*0.1+$O$30</f>
        <v>-7.184949259075517E-8</v>
      </c>
      <c r="P347" s="4">
        <f>SUM($O$235:O347)</f>
        <v>-1.111232995060503E-5</v>
      </c>
      <c r="Q347" s="5">
        <f t="shared" si="78"/>
        <v>-3.1075664910771302E-6</v>
      </c>
      <c r="R347" s="4">
        <f>SUM($Q$54:Q347)*0.1+$O$8</f>
        <v>8.8290541708385082E-5</v>
      </c>
      <c r="S347" s="4">
        <f>SUM($R$235:R347)</f>
        <v>1.1695772322660926E-2</v>
      </c>
      <c r="T347">
        <f t="shared" si="79"/>
        <v>8.8290570943389378E-5</v>
      </c>
      <c r="U347">
        <f t="shared" si="80"/>
        <v>1.1695777601656004E-2</v>
      </c>
      <c r="X347" s="1"/>
    </row>
    <row r="348" spans="1:24" x14ac:dyDescent="0.25">
      <c r="A348" s="7"/>
      <c r="B348">
        <f t="shared" si="65"/>
        <v>29.400000000000148</v>
      </c>
      <c r="C348">
        <f t="shared" si="66"/>
        <v>-317.43178827315302</v>
      </c>
      <c r="D348">
        <f t="shared" si="67"/>
        <v>448.0334196552401</v>
      </c>
      <c r="E348">
        <f t="shared" si="68"/>
        <v>-248.73026420164345</v>
      </c>
      <c r="F348">
        <f t="shared" si="69"/>
        <v>38486.558965858327</v>
      </c>
      <c r="G348">
        <f t="shared" si="70"/>
        <v>-472.58750198315931</v>
      </c>
      <c r="H348">
        <f t="shared" si="71"/>
        <v>47112.754733176691</v>
      </c>
      <c r="I348">
        <f t="shared" si="72"/>
        <v>47115.124933459461</v>
      </c>
      <c r="J348" s="41">
        <f t="shared" si="73"/>
        <v>512.44579172609838</v>
      </c>
      <c r="K348">
        <f t="shared" si="74"/>
        <v>17.774471176420217</v>
      </c>
      <c r="L348">
        <f t="shared" si="75"/>
        <v>38.476122477836441</v>
      </c>
      <c r="M348" s="41">
        <f t="shared" si="76"/>
        <v>68.972225050304161</v>
      </c>
      <c r="N348" s="5">
        <f t="shared" si="77"/>
        <v>3.1278341565825377E-8</v>
      </c>
      <c r="O348" s="4">
        <f>SUM($N$54:N348)*0.1+$O$30</f>
        <v>-6.8721658434172626E-8</v>
      </c>
      <c r="P348" s="4">
        <f>SUM($O$235:O348)</f>
        <v>-1.1181051609039203E-5</v>
      </c>
      <c r="Q348" s="5">
        <f t="shared" si="78"/>
        <v>-3.1181714041683835E-6</v>
      </c>
      <c r="R348" s="4">
        <f>SUM($Q$54:Q348)*0.1+$O$8</f>
        <v>8.7978724567968237E-5</v>
      </c>
      <c r="S348" s="4">
        <f>SUM($R$235:R348)</f>
        <v>1.1783751047228895E-2</v>
      </c>
      <c r="T348">
        <f t="shared" si="79"/>
        <v>8.7978751407784576E-5</v>
      </c>
      <c r="U348">
        <f t="shared" si="80"/>
        <v>1.1783756351816815E-2</v>
      </c>
      <c r="X348" s="1"/>
    </row>
    <row r="349" spans="1:24" x14ac:dyDescent="0.25">
      <c r="A349" s="7"/>
      <c r="B349">
        <f t="shared" si="65"/>
        <v>29.500000000000149</v>
      </c>
      <c r="C349">
        <f t="shared" si="66"/>
        <v>-317.43178827315302</v>
      </c>
      <c r="D349">
        <f t="shared" si="67"/>
        <v>448.0334196552401</v>
      </c>
      <c r="E349">
        <f t="shared" si="68"/>
        <v>-248.73026420164345</v>
      </c>
      <c r="F349">
        <f t="shared" si="69"/>
        <v>38486.558965858327</v>
      </c>
      <c r="G349">
        <f t="shared" si="70"/>
        <v>-497.46052840332402</v>
      </c>
      <c r="H349">
        <f t="shared" si="71"/>
        <v>47272.98539553443</v>
      </c>
      <c r="I349">
        <f t="shared" si="72"/>
        <v>47275.602747968544</v>
      </c>
      <c r="J349" s="41">
        <f t="shared" si="73"/>
        <v>512.44579172609838</v>
      </c>
      <c r="K349">
        <f t="shared" si="74"/>
        <v>17.83501242071226</v>
      </c>
      <c r="L349">
        <f t="shared" si="75"/>
        <v>38.476122477836441</v>
      </c>
      <c r="M349" s="41">
        <f t="shared" si="76"/>
        <v>68.987851617769437</v>
      </c>
      <c r="N349" s="5">
        <f t="shared" si="77"/>
        <v>3.2924570069289764E-8</v>
      </c>
      <c r="O349" s="4">
        <f>SUM($N$54:N349)*0.1+$O$30</f>
        <v>-6.5429201427243668E-8</v>
      </c>
      <c r="P349" s="4">
        <f>SUM($O$235:O349)</f>
        <v>-1.1246480810466447E-5</v>
      </c>
      <c r="Q349" s="5">
        <f t="shared" si="78"/>
        <v>-3.1287763172596367E-6</v>
      </c>
      <c r="R349" s="4">
        <f>SUM($Q$54:Q349)*0.1+$O$8</f>
        <v>8.7665846936242284E-5</v>
      </c>
      <c r="S349" s="4">
        <f>SUM($R$235:R349)</f>
        <v>1.1871416894165137E-2</v>
      </c>
      <c r="T349">
        <f t="shared" si="79"/>
        <v>8.7665871352705208E-5</v>
      </c>
      <c r="U349">
        <f t="shared" si="80"/>
        <v>1.1871422221385272E-2</v>
      </c>
      <c r="X349" s="1"/>
    </row>
    <row r="350" spans="1:24" x14ac:dyDescent="0.25">
      <c r="A350" s="7"/>
      <c r="B350">
        <f t="shared" si="65"/>
        <v>29.600000000000151</v>
      </c>
      <c r="C350">
        <f t="shared" si="66"/>
        <v>-317.43178827315302</v>
      </c>
      <c r="D350">
        <f t="shared" si="67"/>
        <v>448.0334196552401</v>
      </c>
      <c r="E350">
        <f t="shared" si="68"/>
        <v>-248.73026420164345</v>
      </c>
      <c r="F350">
        <f t="shared" si="69"/>
        <v>38486.558965858327</v>
      </c>
      <c r="G350">
        <f t="shared" si="70"/>
        <v>-522.33355482348873</v>
      </c>
      <c r="H350">
        <f t="shared" si="71"/>
        <v>47433.216057892176</v>
      </c>
      <c r="I350">
        <f t="shared" si="72"/>
        <v>47436.091933644522</v>
      </c>
      <c r="J350" s="41">
        <f t="shared" si="73"/>
        <v>512.44579172609838</v>
      </c>
      <c r="K350">
        <f t="shared" si="74"/>
        <v>17.895557954847074</v>
      </c>
      <c r="L350">
        <f t="shared" si="75"/>
        <v>38.476122477836441</v>
      </c>
      <c r="M350" s="41">
        <f t="shared" si="76"/>
        <v>69.003528875729984</v>
      </c>
      <c r="N350" s="5">
        <f t="shared" si="77"/>
        <v>3.4570798572754151E-8</v>
      </c>
      <c r="O350" s="4">
        <f>SUM($N$54:N350)*0.1+$O$30</f>
        <v>-6.1972121569968241E-8</v>
      </c>
      <c r="P350" s="4">
        <f>SUM($O$235:O350)</f>
        <v>-1.1308452932036416E-5</v>
      </c>
      <c r="Q350" s="5">
        <f t="shared" si="78"/>
        <v>-3.13938123035089E-6</v>
      </c>
      <c r="R350" s="4">
        <f>SUM($Q$54:Q350)*0.1+$O$8</f>
        <v>8.7351908813207196E-5</v>
      </c>
      <c r="S350" s="4">
        <f>SUM($R$235:R350)</f>
        <v>1.1958768802978343E-2</v>
      </c>
      <c r="T350">
        <f t="shared" si="79"/>
        <v>8.7351930796375181E-5</v>
      </c>
      <c r="U350">
        <f t="shared" si="80"/>
        <v>1.1958774149727715E-2</v>
      </c>
      <c r="X350" s="1"/>
    </row>
    <row r="351" spans="1:24" x14ac:dyDescent="0.25">
      <c r="A351" s="7"/>
      <c r="B351">
        <f t="shared" si="65"/>
        <v>29.700000000000152</v>
      </c>
      <c r="C351">
        <f t="shared" si="66"/>
        <v>-317.43178827315302</v>
      </c>
      <c r="D351">
        <f t="shared" si="67"/>
        <v>448.0334196552401</v>
      </c>
      <c r="E351">
        <f t="shared" si="68"/>
        <v>-248.73026420164345</v>
      </c>
      <c r="F351">
        <f t="shared" si="69"/>
        <v>38486.558965858327</v>
      </c>
      <c r="G351">
        <f t="shared" si="70"/>
        <v>-547.20658124365343</v>
      </c>
      <c r="H351">
        <f t="shared" si="71"/>
        <v>47593.446720249929</v>
      </c>
      <c r="I351">
        <f t="shared" si="72"/>
        <v>47596.592375461347</v>
      </c>
      <c r="J351" s="41">
        <f t="shared" si="73"/>
        <v>512.44579172609838</v>
      </c>
      <c r="K351">
        <f t="shared" si="74"/>
        <v>17.956107735430376</v>
      </c>
      <c r="L351">
        <f t="shared" si="75"/>
        <v>38.476122477836441</v>
      </c>
      <c r="M351" s="41">
        <f t="shared" si="76"/>
        <v>69.019256789643819</v>
      </c>
      <c r="N351" s="5">
        <f t="shared" si="77"/>
        <v>3.6217027076218544E-8</v>
      </c>
      <c r="O351" s="4">
        <f>SUM($N$54:N351)*0.1+$O$30</f>
        <v>-5.8350418862346394E-8</v>
      </c>
      <c r="P351" s="4">
        <f>SUM($O$235:O351)</f>
        <v>-1.1366803350898763E-5</v>
      </c>
      <c r="Q351" s="5">
        <f t="shared" si="78"/>
        <v>-3.1499861434421441E-6</v>
      </c>
      <c r="R351" s="4">
        <f>SUM($Q$54:Q351)*0.1+$O$8</f>
        <v>8.7036910198862974E-5</v>
      </c>
      <c r="S351" s="4">
        <f>SUM($R$235:R351)</f>
        <v>1.2045805713177206E-2</v>
      </c>
      <c r="T351">
        <f t="shared" si="79"/>
        <v>8.7036929758214237E-5</v>
      </c>
      <c r="U351">
        <f t="shared" si="80"/>
        <v>1.2045811076213633E-2</v>
      </c>
      <c r="X351" s="1"/>
    </row>
    <row r="352" spans="1:24" x14ac:dyDescent="0.25">
      <c r="A352" s="7"/>
      <c r="B352">
        <f t="shared" si="65"/>
        <v>29.800000000000153</v>
      </c>
      <c r="C352">
        <f t="shared" si="66"/>
        <v>-317.43178827315302</v>
      </c>
      <c r="D352">
        <f t="shared" si="67"/>
        <v>448.0334196552401</v>
      </c>
      <c r="E352">
        <f t="shared" si="68"/>
        <v>-248.73026420164345</v>
      </c>
      <c r="F352">
        <f t="shared" si="69"/>
        <v>38486.558965858327</v>
      </c>
      <c r="G352">
        <f t="shared" si="70"/>
        <v>-572.07960766381814</v>
      </c>
      <c r="H352">
        <f t="shared" si="71"/>
        <v>47753.677382607668</v>
      </c>
      <c r="I352">
        <f t="shared" si="72"/>
        <v>47757.103959931235</v>
      </c>
      <c r="J352" s="41">
        <f t="shared" si="73"/>
        <v>512.44579172609838</v>
      </c>
      <c r="K352">
        <f t="shared" si="74"/>
        <v>18.016661719648202</v>
      </c>
      <c r="L352">
        <f t="shared" si="75"/>
        <v>38.476122477836441</v>
      </c>
      <c r="M352" s="41">
        <f t="shared" si="76"/>
        <v>69.035035324888824</v>
      </c>
      <c r="N352" s="5">
        <f t="shared" si="77"/>
        <v>3.786325557968293E-8</v>
      </c>
      <c r="O352" s="4">
        <f>SUM($N$54:N352)*0.1+$O$30</f>
        <v>-5.4564093304378098E-8</v>
      </c>
      <c r="P352" s="4">
        <f>SUM($O$235:O352)</f>
        <v>-1.1421367444203141E-5</v>
      </c>
      <c r="Q352" s="5">
        <f t="shared" si="78"/>
        <v>-3.1605910565333974E-6</v>
      </c>
      <c r="R352" s="4">
        <f>SUM($Q$54:Q352)*0.1+$O$8</f>
        <v>8.6720851093209644E-5</v>
      </c>
      <c r="S352" s="4">
        <f>SUM($R$235:R352)</f>
        <v>1.2132526564270416E-2</v>
      </c>
      <c r="T352">
        <f t="shared" si="79"/>
        <v>8.6720868258862116E-5</v>
      </c>
      <c r="U352">
        <f t="shared" si="80"/>
        <v>1.2132531940216008E-2</v>
      </c>
      <c r="X352" s="1"/>
    </row>
    <row r="353" spans="1:24" x14ac:dyDescent="0.25">
      <c r="A353" s="7"/>
      <c r="B353">
        <f t="shared" si="65"/>
        <v>29.900000000000155</v>
      </c>
      <c r="C353">
        <f t="shared" si="66"/>
        <v>-317.43178827315302</v>
      </c>
      <c r="D353">
        <f t="shared" si="67"/>
        <v>448.0334196552401</v>
      </c>
      <c r="E353">
        <f t="shared" si="68"/>
        <v>-248.73026420164345</v>
      </c>
      <c r="F353">
        <f t="shared" si="69"/>
        <v>38486.558965858327</v>
      </c>
      <c r="G353">
        <f t="shared" si="70"/>
        <v>-596.95263408398284</v>
      </c>
      <c r="H353">
        <f t="shared" si="71"/>
        <v>47913.908044965414</v>
      </c>
      <c r="I353">
        <f t="shared" si="72"/>
        <v>47917.626575079252</v>
      </c>
      <c r="J353" s="41">
        <f t="shared" si="73"/>
        <v>512.44579172609838</v>
      </c>
      <c r="K353">
        <f t="shared" si="74"/>
        <v>18.077219865257316</v>
      </c>
      <c r="L353">
        <f t="shared" si="75"/>
        <v>38.476122477836441</v>
      </c>
      <c r="M353" s="41">
        <f t="shared" si="76"/>
        <v>69.0508644467632</v>
      </c>
      <c r="N353" s="5">
        <f t="shared" si="77"/>
        <v>3.9509484083147317E-8</v>
      </c>
      <c r="O353" s="4">
        <f>SUM($N$54:N353)*0.1+$O$30</f>
        <v>-5.0613144896063368E-8</v>
      </c>
      <c r="P353" s="4">
        <f>SUM($O$235:O353)</f>
        <v>-1.1471980589099204E-5</v>
      </c>
      <c r="Q353" s="5">
        <f t="shared" si="78"/>
        <v>-3.1711959696246507E-6</v>
      </c>
      <c r="R353" s="4">
        <f>SUM($Q$54:Q353)*0.1+$O$8</f>
        <v>8.640373149624718E-5</v>
      </c>
      <c r="S353" s="4">
        <f>SUM($R$235:R353)</f>
        <v>1.2218930295766664E-2</v>
      </c>
      <c r="T353">
        <f t="shared" si="79"/>
        <v>8.6403746320203113E-5</v>
      </c>
      <c r="U353">
        <f t="shared" si="80"/>
        <v>1.2218935681111636E-2</v>
      </c>
      <c r="X353" s="1"/>
    </row>
    <row r="354" spans="1:24" x14ac:dyDescent="0.25">
      <c r="A354" s="7"/>
      <c r="B354">
        <f t="shared" si="65"/>
        <v>30.000000000000156</v>
      </c>
      <c r="C354">
        <f t="shared" si="66"/>
        <v>-317.43178827315302</v>
      </c>
      <c r="D354">
        <f t="shared" si="67"/>
        <v>448.0334196552401</v>
      </c>
      <c r="E354">
        <f t="shared" si="68"/>
        <v>-248.73026420164345</v>
      </c>
      <c r="F354">
        <f t="shared" si="69"/>
        <v>38486.558965858327</v>
      </c>
      <c r="G354">
        <f t="shared" si="70"/>
        <v>-621.82566050414755</v>
      </c>
      <c r="H354">
        <f t="shared" si="71"/>
        <v>48074.138707323167</v>
      </c>
      <c r="I354">
        <f t="shared" si="72"/>
        <v>48078.160110418212</v>
      </c>
      <c r="J354" s="41">
        <f t="shared" si="73"/>
        <v>512.44579172609838</v>
      </c>
      <c r="K354">
        <f t="shared" si="74"/>
        <v>18.137782130575747</v>
      </c>
      <c r="L354">
        <f t="shared" si="75"/>
        <v>38.476122477836441</v>
      </c>
      <c r="M354" s="41">
        <f t="shared" si="76"/>
        <v>69.066744120485694</v>
      </c>
      <c r="N354" s="5">
        <f t="shared" si="77"/>
        <v>4.115571258661171E-8</v>
      </c>
      <c r="O354" s="4">
        <f>SUM($N$54:N354)*0.1+$O$30</f>
        <v>-4.6497573637402196E-8</v>
      </c>
      <c r="P354" s="4">
        <f>SUM($O$235:O354)</f>
        <v>-1.1518478162736606E-5</v>
      </c>
      <c r="Q354" s="5">
        <f t="shared" si="78"/>
        <v>-3.1818008827159048E-6</v>
      </c>
      <c r="R354" s="4">
        <f>SUM($Q$54:Q354)*0.1+$O$8</f>
        <v>8.6085551407975581E-5</v>
      </c>
      <c r="S354" s="4">
        <f>SUM($R$235:R354)</f>
        <v>1.230501584717464E-2</v>
      </c>
      <c r="T354">
        <f t="shared" si="79"/>
        <v>8.6085563965391788E-5</v>
      </c>
      <c r="U354">
        <f t="shared" si="80"/>
        <v>1.2305021238281477E-2</v>
      </c>
      <c r="X354" s="1"/>
    </row>
    <row r="355" spans="1:24" x14ac:dyDescent="0.25">
      <c r="A355" s="7"/>
      <c r="B355">
        <f t="shared" si="65"/>
        <v>30.100000000000158</v>
      </c>
      <c r="C355">
        <f t="shared" si="66"/>
        <v>-317.43178827315302</v>
      </c>
      <c r="D355">
        <f t="shared" si="67"/>
        <v>448.0334196552401</v>
      </c>
      <c r="E355">
        <f t="shared" si="68"/>
        <v>-248.73026420164345</v>
      </c>
      <c r="F355">
        <f t="shared" si="69"/>
        <v>38486.558965858327</v>
      </c>
      <c r="G355">
        <f t="shared" si="70"/>
        <v>-646.69868692431226</v>
      </c>
      <c r="H355">
        <f t="shared" si="71"/>
        <v>48234.369369680906</v>
      </c>
      <c r="I355">
        <f t="shared" si="72"/>
        <v>48238.704456924228</v>
      </c>
      <c r="J355" s="41">
        <f t="shared" si="73"/>
        <v>512.44579172609838</v>
      </c>
      <c r="K355">
        <f t="shared" si="74"/>
        <v>18.198348474473562</v>
      </c>
      <c r="L355">
        <f t="shared" si="75"/>
        <v>38.476122477836441</v>
      </c>
      <c r="M355" s="41">
        <f t="shared" si="76"/>
        <v>69.082674311196044</v>
      </c>
      <c r="N355" s="5">
        <f t="shared" si="77"/>
        <v>4.2801941090076097E-8</v>
      </c>
      <c r="O355" s="4">
        <f>SUM($N$54:N355)*0.1+$O$30</f>
        <v>-4.2217379528394583E-8</v>
      </c>
      <c r="P355" s="4">
        <f>SUM($O$235:O355)</f>
        <v>-1.1560695542265001E-5</v>
      </c>
      <c r="Q355" s="5">
        <f t="shared" si="78"/>
        <v>-3.1924057958071581E-6</v>
      </c>
      <c r="R355" s="4">
        <f>SUM($Q$54:Q355)*0.1+$O$8</f>
        <v>8.5766310828394875E-5</v>
      </c>
      <c r="S355" s="4">
        <f>SUM($R$235:R355)</f>
        <v>1.2390782158003035E-2</v>
      </c>
      <c r="T355">
        <f t="shared" si="79"/>
        <v>8.576632121887926E-5</v>
      </c>
      <c r="U355">
        <f t="shared" si="80"/>
        <v>1.2390787551111017E-2</v>
      </c>
      <c r="X355" s="1"/>
    </row>
    <row r="356" spans="1:24" x14ac:dyDescent="0.25">
      <c r="A356" s="7"/>
      <c r="B356">
        <f t="shared" si="65"/>
        <v>30.200000000000159</v>
      </c>
      <c r="C356">
        <f t="shared" si="66"/>
        <v>-317.43178827315302</v>
      </c>
      <c r="D356">
        <f t="shared" si="67"/>
        <v>448.0334196552401</v>
      </c>
      <c r="E356">
        <f t="shared" si="68"/>
        <v>-248.73026420164345</v>
      </c>
      <c r="F356">
        <f t="shared" si="69"/>
        <v>38486.558965858327</v>
      </c>
      <c r="G356">
        <f t="shared" si="70"/>
        <v>-671.57171334447685</v>
      </c>
      <c r="H356">
        <f t="shared" si="71"/>
        <v>48394.600032038652</v>
      </c>
      <c r="I356">
        <f t="shared" si="72"/>
        <v>48399.259507012706</v>
      </c>
      <c r="J356" s="41">
        <f t="shared" si="73"/>
        <v>512.44579172609838</v>
      </c>
      <c r="K356">
        <f t="shared" si="74"/>
        <v>18.25891885636381</v>
      </c>
      <c r="L356">
        <f t="shared" si="75"/>
        <v>38.476122477836441</v>
      </c>
      <c r="M356" s="41">
        <f t="shared" si="76"/>
        <v>69.098654983955285</v>
      </c>
      <c r="N356" s="5">
        <f t="shared" si="77"/>
        <v>4.4448169593540484E-8</v>
      </c>
      <c r="O356" s="4">
        <f>SUM($N$54:N356)*0.1+$O$30</f>
        <v>-3.7772562569040535E-8</v>
      </c>
      <c r="P356" s="4">
        <f>SUM($O$235:O356)</f>
        <v>-1.1598468104834042E-5</v>
      </c>
      <c r="Q356" s="5">
        <f t="shared" si="78"/>
        <v>-3.2030107088984114E-6</v>
      </c>
      <c r="R356" s="4">
        <f>SUM($Q$54:Q356)*0.1+$O$8</f>
        <v>8.5446009757505034E-5</v>
      </c>
      <c r="S356" s="4">
        <f>SUM($R$235:R356)</f>
        <v>1.247622816776054E-2</v>
      </c>
      <c r="T356">
        <f t="shared" si="79"/>
        <v>8.5446018106440333E-5</v>
      </c>
      <c r="U356">
        <f t="shared" si="80"/>
        <v>1.2476233558990626E-2</v>
      </c>
      <c r="X356" s="1"/>
    </row>
    <row r="357" spans="1:24" x14ac:dyDescent="0.25">
      <c r="A357" s="7"/>
      <c r="B357">
        <f t="shared" si="65"/>
        <v>30.300000000000161</v>
      </c>
      <c r="C357">
        <f t="shared" si="66"/>
        <v>-317.43178827315302</v>
      </c>
      <c r="D357">
        <f t="shared" si="67"/>
        <v>448.0334196552401</v>
      </c>
      <c r="E357">
        <f t="shared" si="68"/>
        <v>-248.73026420164345</v>
      </c>
      <c r="F357">
        <f t="shared" si="69"/>
        <v>38486.558965858327</v>
      </c>
      <c r="G357">
        <f t="shared" si="70"/>
        <v>-696.44473976464155</v>
      </c>
      <c r="H357">
        <f t="shared" si="71"/>
        <v>48554.830694396398</v>
      </c>
      <c r="I357">
        <f t="shared" si="72"/>
        <v>48559.825154514758</v>
      </c>
      <c r="J357" s="41">
        <f t="shared" si="73"/>
        <v>512.44579172609838</v>
      </c>
      <c r="K357">
        <f t="shared" si="74"/>
        <v>18.319493236193622</v>
      </c>
      <c r="L357">
        <f t="shared" si="75"/>
        <v>38.476122477836441</v>
      </c>
      <c r="M357" s="41">
        <f t="shared" si="76"/>
        <v>69.114686103746109</v>
      </c>
      <c r="N357" s="5">
        <f t="shared" si="77"/>
        <v>4.609439809700487E-8</v>
      </c>
      <c r="O357" s="4">
        <f>SUM($N$54:N357)*0.1+$O$30</f>
        <v>-3.3163122759340046E-8</v>
      </c>
      <c r="P357" s="4">
        <f>SUM($O$235:O357)</f>
        <v>-1.1631631227593383E-5</v>
      </c>
      <c r="Q357" s="5">
        <f t="shared" si="78"/>
        <v>-3.2136156219896651E-6</v>
      </c>
      <c r="R357" s="4">
        <f>SUM($Q$54:Q357)*0.1+$O$8</f>
        <v>8.5124648195306058E-5</v>
      </c>
      <c r="S357" s="4">
        <f>SUM($R$235:R357)</f>
        <v>1.2561352815955846E-2</v>
      </c>
      <c r="T357">
        <f t="shared" si="79"/>
        <v>8.5124654655201597E-5</v>
      </c>
      <c r="U357">
        <f t="shared" si="80"/>
        <v>1.2561358201315926E-2</v>
      </c>
      <c r="X357" s="1"/>
    </row>
    <row r="358" spans="1:24" x14ac:dyDescent="0.25">
      <c r="A358" s="7"/>
      <c r="B358">
        <f t="shared" si="65"/>
        <v>30.400000000000162</v>
      </c>
      <c r="C358">
        <f t="shared" si="66"/>
        <v>-317.43178827315302</v>
      </c>
      <c r="D358">
        <f t="shared" si="67"/>
        <v>448.0334196552401</v>
      </c>
      <c r="E358">
        <f t="shared" si="68"/>
        <v>-248.73026420164345</v>
      </c>
      <c r="F358">
        <f t="shared" si="69"/>
        <v>38486.558965858327</v>
      </c>
      <c r="G358">
        <f t="shared" si="70"/>
        <v>-721.31776618480626</v>
      </c>
      <c r="H358">
        <f t="shared" si="71"/>
        <v>48715.061356754144</v>
      </c>
      <c r="I358">
        <f t="shared" si="72"/>
        <v>48720.401294654119</v>
      </c>
      <c r="J358" s="41">
        <f t="shared" si="73"/>
        <v>512.44579172609838</v>
      </c>
      <c r="K358">
        <f t="shared" si="74"/>
        <v>18.380071574435508</v>
      </c>
      <c r="L358">
        <f t="shared" si="75"/>
        <v>38.476122477836441</v>
      </c>
      <c r="M358" s="41">
        <f t="shared" si="76"/>
        <v>69.130767635473163</v>
      </c>
      <c r="N358" s="5">
        <f t="shared" si="77"/>
        <v>4.7740626600469257E-8</v>
      </c>
      <c r="O358" s="4">
        <f>SUM($N$54:N358)*0.1+$O$30</f>
        <v>-2.8389060099293116E-8</v>
      </c>
      <c r="P358" s="4">
        <f>SUM($O$235:O358)</f>
        <v>-1.1660020287692675E-5</v>
      </c>
      <c r="Q358" s="5">
        <f t="shared" si="78"/>
        <v>-3.2242205350809188E-6</v>
      </c>
      <c r="R358" s="4">
        <f>SUM($Q$54:Q358)*0.1+$O$8</f>
        <v>8.4802226141797974E-5</v>
      </c>
      <c r="S358" s="4">
        <f>SUM($R$235:R358)</f>
        <v>1.2646155042097644E-2</v>
      </c>
      <c r="T358">
        <f t="shared" si="79"/>
        <v>8.4802230893670346E-5</v>
      </c>
      <c r="U358">
        <f t="shared" si="80"/>
        <v>1.2646160417488178E-2</v>
      </c>
      <c r="X358" s="1"/>
    </row>
    <row r="359" spans="1:24" x14ac:dyDescent="0.25">
      <c r="A359" s="7"/>
      <c r="B359">
        <f t="shared" si="65"/>
        <v>30.500000000000163</v>
      </c>
      <c r="C359">
        <f t="shared" si="66"/>
        <v>-317.43178827315302</v>
      </c>
      <c r="D359">
        <f t="shared" si="67"/>
        <v>448.0334196552401</v>
      </c>
      <c r="E359">
        <f t="shared" si="68"/>
        <v>-248.73026420164345</v>
      </c>
      <c r="F359">
        <f t="shared" si="69"/>
        <v>38486.558965858327</v>
      </c>
      <c r="G359">
        <f t="shared" si="70"/>
        <v>-746.19079260497097</v>
      </c>
      <c r="H359">
        <f t="shared" si="71"/>
        <v>48875.29201911189</v>
      </c>
      <c r="I359">
        <f t="shared" si="72"/>
        <v>48880.987824024494</v>
      </c>
      <c r="J359" s="41">
        <f t="shared" si="73"/>
        <v>512.44579172609838</v>
      </c>
      <c r="K359">
        <f t="shared" si="74"/>
        <v>18.440653832078809</v>
      </c>
      <c r="L359">
        <f t="shared" si="75"/>
        <v>38.476122477836441</v>
      </c>
      <c r="M359" s="41">
        <f t="shared" si="76"/>
        <v>69.146899543963457</v>
      </c>
      <c r="N359" s="5">
        <f t="shared" si="77"/>
        <v>4.938685510393365E-8</v>
      </c>
      <c r="O359" s="4">
        <f>SUM($N$54:N359)*0.1+$O$30</f>
        <v>-2.3450374588899757E-8</v>
      </c>
      <c r="P359" s="4">
        <f>SUM($O$235:O359)</f>
        <v>-1.1683470662281575E-5</v>
      </c>
      <c r="Q359" s="5">
        <f t="shared" si="78"/>
        <v>-3.2348254481721721E-6</v>
      </c>
      <c r="R359" s="4">
        <f>SUM($Q$54:Q359)*0.1+$O$8</f>
        <v>8.4478743596980757E-5</v>
      </c>
      <c r="S359" s="4">
        <f>SUM($R$235:R359)</f>
        <v>1.2730633785694626E-2</v>
      </c>
      <c r="T359">
        <f t="shared" si="79"/>
        <v>8.4478746851764352E-5</v>
      </c>
      <c r="U359">
        <f t="shared" si="80"/>
        <v>1.2730639146914666E-2</v>
      </c>
      <c r="X359" s="1"/>
    </row>
    <row r="360" spans="1:24" x14ac:dyDescent="0.25">
      <c r="A360" s="7"/>
      <c r="B360">
        <f t="shared" si="65"/>
        <v>30.600000000000165</v>
      </c>
      <c r="C360">
        <f t="shared" si="66"/>
        <v>-317.43178827315302</v>
      </c>
      <c r="D360">
        <f t="shared" si="67"/>
        <v>448.0334196552401</v>
      </c>
      <c r="E360">
        <f t="shared" si="68"/>
        <v>-248.73026420164345</v>
      </c>
      <c r="F360">
        <f t="shared" si="69"/>
        <v>38486.558965858327</v>
      </c>
      <c r="G360">
        <f t="shared" si="70"/>
        <v>-771.06381902513567</v>
      </c>
      <c r="H360">
        <f t="shared" si="71"/>
        <v>49035.522681469629</v>
      </c>
      <c r="I360">
        <f t="shared" si="72"/>
        <v>49041.584640567358</v>
      </c>
      <c r="J360" s="41">
        <f t="shared" si="73"/>
        <v>512.44579172609838</v>
      </c>
      <c r="K360">
        <f t="shared" si="74"/>
        <v>18.501239970621313</v>
      </c>
      <c r="L360">
        <f t="shared" si="75"/>
        <v>38.476122477836441</v>
      </c>
      <c r="M360" s="41">
        <f t="shared" si="76"/>
        <v>69.163081793966697</v>
      </c>
      <c r="N360" s="5">
        <f t="shared" si="77"/>
        <v>5.1033083607398037E-8</v>
      </c>
      <c r="O360" s="4">
        <f>SUM($N$54:N360)*0.1+$O$30</f>
        <v>-1.8347066228159945E-8</v>
      </c>
      <c r="P360" s="4">
        <f>SUM($O$235:O360)</f>
        <v>-1.1701817728509736E-5</v>
      </c>
      <c r="Q360" s="5">
        <f t="shared" si="78"/>
        <v>-3.2454303612634253E-6</v>
      </c>
      <c r="R360" s="4">
        <f>SUM($Q$54:Q360)*0.1+$O$8</f>
        <v>8.4154200560854404E-5</v>
      </c>
      <c r="S360" s="4">
        <f>SUM($R$235:R360)</f>
        <v>1.2814787986255479E-2</v>
      </c>
      <c r="T360">
        <f t="shared" si="79"/>
        <v>8.4154202560842714E-5</v>
      </c>
      <c r="U360">
        <f t="shared" si="80"/>
        <v>1.281479332900909E-2</v>
      </c>
      <c r="X360" s="1"/>
    </row>
    <row r="361" spans="1:24" x14ac:dyDescent="0.25">
      <c r="A361" s="7"/>
      <c r="B361">
        <f t="shared" si="65"/>
        <v>30.700000000000166</v>
      </c>
      <c r="C361">
        <f t="shared" si="66"/>
        <v>-317.43178827315302</v>
      </c>
      <c r="D361">
        <f t="shared" si="67"/>
        <v>448.0334196552401</v>
      </c>
      <c r="E361">
        <f t="shared" si="68"/>
        <v>-248.73026420164345</v>
      </c>
      <c r="F361">
        <f t="shared" si="69"/>
        <v>38486.558965858327</v>
      </c>
      <c r="G361">
        <f t="shared" si="70"/>
        <v>-795.93684544530038</v>
      </c>
      <c r="H361">
        <f t="shared" si="71"/>
        <v>49195.753343827375</v>
      </c>
      <c r="I361">
        <f t="shared" si="72"/>
        <v>49202.191643550184</v>
      </c>
      <c r="J361" s="41">
        <f t="shared" si="73"/>
        <v>512.44579172609838</v>
      </c>
      <c r="K361">
        <f t="shared" si="74"/>
        <v>18.561829952061057</v>
      </c>
      <c r="L361">
        <f t="shared" si="75"/>
        <v>38.476122477836441</v>
      </c>
      <c r="M361" s="41">
        <f t="shared" si="76"/>
        <v>69.179314350155593</v>
      </c>
      <c r="N361" s="5">
        <f t="shared" si="77"/>
        <v>5.267931211086243E-8</v>
      </c>
      <c r="O361" s="4">
        <f>SUM($N$54:N361)*0.1+$O$30</f>
        <v>-1.3079135017073704E-8</v>
      </c>
      <c r="P361" s="4">
        <f>SUM($O$235:O361)</f>
        <v>-1.1714896863526809E-5</v>
      </c>
      <c r="Q361" s="5">
        <f t="shared" si="78"/>
        <v>-3.2560352743546786E-6</v>
      </c>
      <c r="R361" s="4">
        <f>SUM($Q$54:Q361)*0.1+$O$8</f>
        <v>8.3828597033418944E-5</v>
      </c>
      <c r="S361" s="4">
        <f>SUM($R$235:R361)</f>
        <v>1.2898616583288898E-2</v>
      </c>
      <c r="T361">
        <f t="shared" si="79"/>
        <v>8.3828598053737647E-5</v>
      </c>
      <c r="U361">
        <f t="shared" si="80"/>
        <v>1.289862190319198E-2</v>
      </c>
      <c r="X361" s="1"/>
    </row>
    <row r="362" spans="1:24" x14ac:dyDescent="0.25">
      <c r="A362" s="7"/>
      <c r="B362">
        <f t="shared" si="65"/>
        <v>30.800000000000168</v>
      </c>
      <c r="C362">
        <f t="shared" si="66"/>
        <v>-317.43178827315302</v>
      </c>
      <c r="D362">
        <f t="shared" si="67"/>
        <v>448.0334196552401</v>
      </c>
      <c r="E362">
        <f t="shared" si="68"/>
        <v>-248.73026420164345</v>
      </c>
      <c r="F362">
        <f t="shared" si="69"/>
        <v>38486.558965858327</v>
      </c>
      <c r="G362">
        <f t="shared" si="70"/>
        <v>-820.80987186546508</v>
      </c>
      <c r="H362">
        <f t="shared" si="71"/>
        <v>49355.984006185128</v>
      </c>
      <c r="I362">
        <f t="shared" si="72"/>
        <v>49362.808733545076</v>
      </c>
      <c r="J362" s="41">
        <f t="shared" si="73"/>
        <v>512.44579172609838</v>
      </c>
      <c r="K362">
        <f t="shared" si="74"/>
        <v>18.622423738888251</v>
      </c>
      <c r="L362">
        <f t="shared" si="75"/>
        <v>38.476122477836441</v>
      </c>
      <c r="M362" s="41">
        <f t="shared" si="76"/>
        <v>69.195597177126231</v>
      </c>
      <c r="N362" s="5">
        <f t="shared" si="77"/>
        <v>5.4325540614326817E-8</v>
      </c>
      <c r="O362" s="4">
        <f>SUM($N$54:N362)*0.1+$O$30</f>
        <v>-7.6465809556410212E-9</v>
      </c>
      <c r="P362" s="4">
        <f>SUM($O$235:O362)</f>
        <v>-1.1722543444482451E-5</v>
      </c>
      <c r="Q362" s="5">
        <f t="shared" si="78"/>
        <v>-3.2666401874459327E-6</v>
      </c>
      <c r="R362" s="4">
        <f>SUM($Q$54:Q362)*0.1+$O$8</f>
        <v>8.3501933014674349E-5</v>
      </c>
      <c r="S362" s="4">
        <f>SUM($R$235:R362)</f>
        <v>1.2982118516303572E-2</v>
      </c>
      <c r="T362">
        <f t="shared" si="79"/>
        <v>8.3501933364787205E-5</v>
      </c>
      <c r="U362">
        <f t="shared" si="80"/>
        <v>1.2982123808891088E-2</v>
      </c>
      <c r="X362" s="1"/>
    </row>
    <row r="363" spans="1:24" x14ac:dyDescent="0.25">
      <c r="A363" s="7"/>
      <c r="B363">
        <f t="shared" ref="B363:B426" si="81">B362+0.1</f>
        <v>30.900000000000169</v>
      </c>
      <c r="C363">
        <f t="shared" si="66"/>
        <v>-317.43178827315302</v>
      </c>
      <c r="D363">
        <f t="shared" si="67"/>
        <v>448.0334196552401</v>
      </c>
      <c r="E363">
        <f t="shared" si="68"/>
        <v>-248.73026420164345</v>
      </c>
      <c r="F363">
        <f t="shared" si="69"/>
        <v>38486.558965858327</v>
      </c>
      <c r="G363">
        <f t="shared" si="70"/>
        <v>-845.68289828562979</v>
      </c>
      <c r="H363">
        <f t="shared" si="71"/>
        <v>49516.214668542867</v>
      </c>
      <c r="I363">
        <f t="shared" si="72"/>
        <v>49523.43581240777</v>
      </c>
      <c r="J363" s="41">
        <f t="shared" si="73"/>
        <v>512.44579172609838</v>
      </c>
      <c r="K363">
        <f t="shared" si="74"/>
        <v>18.683021294077371</v>
      </c>
      <c r="L363">
        <f t="shared" si="75"/>
        <v>38.476122477836441</v>
      </c>
      <c r="M363" s="41">
        <f t="shared" si="76"/>
        <v>69.21193023939847</v>
      </c>
      <c r="N363" s="5">
        <f t="shared" si="77"/>
        <v>5.5971769117791203E-8</v>
      </c>
      <c r="O363" s="4">
        <f>SUM($N$54:N363)*0.1+$O$30</f>
        <v>-2.0494040438619108E-9</v>
      </c>
      <c r="P363" s="4">
        <f>SUM($O$235:O363)</f>
        <v>-1.1724592848526313E-5</v>
      </c>
      <c r="Q363" s="5">
        <f t="shared" si="78"/>
        <v>-3.277245100537186E-6</v>
      </c>
      <c r="R363" s="4">
        <f>SUM($Q$54:Q363)*0.1+$O$8</f>
        <v>8.317420850462062E-5</v>
      </c>
      <c r="S363" s="4">
        <f>SUM($R$235:R363)</f>
        <v>1.3065292724808192E-2</v>
      </c>
      <c r="T363">
        <f t="shared" si="79"/>
        <v>8.3174208529869167E-5</v>
      </c>
      <c r="U363">
        <f t="shared" si="80"/>
        <v>1.3065297985541829E-2</v>
      </c>
      <c r="X363" s="1"/>
    </row>
    <row r="364" spans="1:24" x14ac:dyDescent="0.25">
      <c r="A364" s="7"/>
      <c r="B364">
        <f t="shared" si="81"/>
        <v>31.000000000000171</v>
      </c>
      <c r="C364">
        <f t="shared" si="66"/>
        <v>-317.43178827315302</v>
      </c>
      <c r="D364">
        <f t="shared" si="67"/>
        <v>448.0334196552401</v>
      </c>
      <c r="E364">
        <f t="shared" si="68"/>
        <v>-248.73026420164345</v>
      </c>
      <c r="F364">
        <f t="shared" si="69"/>
        <v>38486.558965858327</v>
      </c>
      <c r="G364">
        <f t="shared" si="70"/>
        <v>-870.5559247057945</v>
      </c>
      <c r="H364">
        <f t="shared" si="71"/>
        <v>49676.445330900613</v>
      </c>
      <c r="I364">
        <f t="shared" si="72"/>
        <v>49684.072783257187</v>
      </c>
      <c r="J364" s="41">
        <f t="shared" si="73"/>
        <v>512.44579172609838</v>
      </c>
      <c r="K364">
        <f t="shared" si="74"/>
        <v>18.743622581079428</v>
      </c>
      <c r="L364">
        <f t="shared" si="75"/>
        <v>38.476122477836441</v>
      </c>
      <c r="M364" s="41">
        <f t="shared" si="76"/>
        <v>69.228313501416181</v>
      </c>
      <c r="N364" s="5">
        <f t="shared" si="77"/>
        <v>5.7617997621255596E-8</v>
      </c>
      <c r="O364" s="4">
        <f>SUM($N$54:N364)*0.1+$O$30</f>
        <v>3.7123957182636409E-9</v>
      </c>
      <c r="P364" s="4">
        <f>SUM($O$235:O364)</f>
        <v>-1.1720880452808049E-5</v>
      </c>
      <c r="Q364" s="5">
        <f t="shared" si="78"/>
        <v>-3.2878500136284393E-6</v>
      </c>
      <c r="R364" s="4">
        <f>SUM($Q$54:Q364)*0.1+$O$8</f>
        <v>8.2845423503257783E-5</v>
      </c>
      <c r="S364" s="4">
        <f>SUM($R$235:R364)</f>
        <v>1.314813814831145E-2</v>
      </c>
      <c r="T364">
        <f t="shared" si="79"/>
        <v>8.2845423586436079E-5</v>
      </c>
      <c r="U364">
        <f t="shared" si="80"/>
        <v>1.3148143372587684E-2</v>
      </c>
      <c r="X364" s="1"/>
    </row>
    <row r="365" spans="1:24" x14ac:dyDescent="0.25">
      <c r="A365" s="7"/>
      <c r="B365">
        <f t="shared" si="81"/>
        <v>31.100000000000172</v>
      </c>
      <c r="C365">
        <f t="shared" si="66"/>
        <v>-317.43178827315302</v>
      </c>
      <c r="D365">
        <f t="shared" si="67"/>
        <v>448.0334196552401</v>
      </c>
      <c r="E365">
        <f t="shared" si="68"/>
        <v>-248.73026420164345</v>
      </c>
      <c r="F365">
        <f t="shared" si="69"/>
        <v>38486.558965858327</v>
      </c>
      <c r="G365">
        <f t="shared" si="70"/>
        <v>-895.4289511259592</v>
      </c>
      <c r="H365">
        <f t="shared" si="71"/>
        <v>49836.675993258359</v>
      </c>
      <c r="I365">
        <f t="shared" si="72"/>
        <v>49844.719550455178</v>
      </c>
      <c r="J365" s="41">
        <f t="shared" si="73"/>
        <v>512.44579172609838</v>
      </c>
      <c r="K365">
        <f t="shared" si="74"/>
        <v>18.804227563814347</v>
      </c>
      <c r="L365">
        <f t="shared" si="75"/>
        <v>38.476122477836441</v>
      </c>
      <c r="M365" s="41">
        <f t="shared" si="76"/>
        <v>69.244746927547709</v>
      </c>
      <c r="N365" s="5">
        <f t="shared" si="77"/>
        <v>5.9264226124719983E-8</v>
      </c>
      <c r="O365" s="4">
        <f>SUM($N$54:N365)*0.1+$O$30</f>
        <v>9.6388183307356339E-9</v>
      </c>
      <c r="P365" s="4">
        <f>SUM($O$235:O365)</f>
        <v>-1.1711241634477313E-5</v>
      </c>
      <c r="Q365" s="5">
        <f t="shared" si="78"/>
        <v>-3.298454926719693E-6</v>
      </c>
      <c r="R365" s="4">
        <f>SUM($Q$54:Q365)*0.1+$O$8</f>
        <v>8.2515578010585811E-5</v>
      </c>
      <c r="S365" s="4">
        <f>SUM($R$235:R365)</f>
        <v>1.3230653726322036E-2</v>
      </c>
      <c r="T365">
        <f t="shared" si="79"/>
        <v>8.2515578573551135E-5</v>
      </c>
      <c r="U365">
        <f t="shared" si="80"/>
        <v>1.3230658909480653E-2</v>
      </c>
      <c r="X365" s="1"/>
    </row>
    <row r="366" spans="1:24" x14ac:dyDescent="0.25">
      <c r="A366" s="7"/>
      <c r="B366">
        <f t="shared" si="81"/>
        <v>31.200000000000173</v>
      </c>
      <c r="C366">
        <f t="shared" si="66"/>
        <v>-317.43178827315302</v>
      </c>
      <c r="D366">
        <f t="shared" si="67"/>
        <v>448.0334196552401</v>
      </c>
      <c r="E366">
        <f t="shared" si="68"/>
        <v>-248.73026420164345</v>
      </c>
      <c r="F366">
        <f t="shared" si="69"/>
        <v>38486.558965858327</v>
      </c>
      <c r="G366">
        <f t="shared" si="70"/>
        <v>-920.30197754612391</v>
      </c>
      <c r="H366">
        <f t="shared" si="71"/>
        <v>49996.906655616105</v>
      </c>
      <c r="I366">
        <f t="shared" si="72"/>
        <v>50005.376019586787</v>
      </c>
      <c r="J366" s="41">
        <f t="shared" si="73"/>
        <v>512.44579172609838</v>
      </c>
      <c r="K366">
        <f t="shared" si="74"/>
        <v>18.864836206663497</v>
      </c>
      <c r="L366">
        <f t="shared" si="75"/>
        <v>38.476122477836441</v>
      </c>
      <c r="M366" s="41">
        <f t="shared" si="76"/>
        <v>69.261230482086106</v>
      </c>
      <c r="N366" s="5">
        <f t="shared" si="77"/>
        <v>6.091045462818437E-8</v>
      </c>
      <c r="O366" s="4">
        <f>SUM($N$54:N366)*0.1+$O$30</f>
        <v>1.5729863793554068E-8</v>
      </c>
      <c r="P366" s="4">
        <f>SUM($O$235:O366)</f>
        <v>-1.1695511770683759E-5</v>
      </c>
      <c r="Q366" s="5">
        <f t="shared" si="78"/>
        <v>-3.3090598398109467E-6</v>
      </c>
      <c r="R366" s="4">
        <f>SUM($Q$54:Q366)*0.1+$O$8</f>
        <v>8.2184672026604732E-5</v>
      </c>
      <c r="S366" s="4">
        <f>SUM($R$235:R366)</f>
        <v>1.3312838398348641E-2</v>
      </c>
      <c r="T366">
        <f t="shared" si="79"/>
        <v>8.2184673531925651E-5</v>
      </c>
      <c r="U366">
        <f t="shared" si="80"/>
        <v>1.3312843535681684E-2</v>
      </c>
      <c r="X366" s="1"/>
    </row>
    <row r="367" spans="1:24" x14ac:dyDescent="0.25">
      <c r="A367" s="7"/>
      <c r="B367">
        <f t="shared" si="81"/>
        <v>31.300000000000175</v>
      </c>
      <c r="C367">
        <f t="shared" si="66"/>
        <v>-317.43178827315302</v>
      </c>
      <c r="D367">
        <f t="shared" si="67"/>
        <v>448.0334196552401</v>
      </c>
      <c r="E367">
        <f t="shared" si="68"/>
        <v>-248.73026420164345</v>
      </c>
      <c r="F367">
        <f t="shared" si="69"/>
        <v>38486.558965858327</v>
      </c>
      <c r="G367">
        <f t="shared" si="70"/>
        <v>-945.17500396628861</v>
      </c>
      <c r="H367">
        <f t="shared" si="71"/>
        <v>50157.137317973851</v>
      </c>
      <c r="I367">
        <f t="shared" si="72"/>
        <v>50166.042097440855</v>
      </c>
      <c r="J367" s="41">
        <f t="shared" si="73"/>
        <v>512.44579172609838</v>
      </c>
      <c r="K367">
        <f t="shared" si="74"/>
        <v>18.925448474462399</v>
      </c>
      <c r="L367">
        <f t="shared" si="75"/>
        <v>38.476122477836441</v>
      </c>
      <c r="M367" s="41">
        <f t="shared" si="76"/>
        <v>69.277764129249604</v>
      </c>
      <c r="N367" s="5">
        <f t="shared" si="77"/>
        <v>6.2556683131648756E-8</v>
      </c>
      <c r="O367" s="4">
        <f>SUM($N$54:N367)*0.1+$O$30</f>
        <v>2.1985532106718944E-8</v>
      </c>
      <c r="P367" s="4">
        <f>SUM($O$235:O367)</f>
        <v>-1.167352623857704E-5</v>
      </c>
      <c r="Q367" s="5">
        <f t="shared" si="78"/>
        <v>-3.3196647529022E-6</v>
      </c>
      <c r="R367" s="4">
        <f>SUM($Q$54:Q367)*0.1+$O$8</f>
        <v>8.1852705551314504E-5</v>
      </c>
      <c r="S367" s="4">
        <f>SUM($R$235:R367)</f>
        <v>1.3394691103899955E-2</v>
      </c>
      <c r="T367">
        <f t="shared" si="79"/>
        <v>8.1852708503957368E-5</v>
      </c>
      <c r="U367">
        <f t="shared" si="80"/>
        <v>1.3394696190661116E-2</v>
      </c>
      <c r="X367" s="1"/>
    </row>
    <row r="368" spans="1:24" x14ac:dyDescent="0.25">
      <c r="A368" s="7"/>
      <c r="B368">
        <f t="shared" si="81"/>
        <v>31.400000000000176</v>
      </c>
      <c r="C368">
        <f t="shared" si="66"/>
        <v>-317.43178827315302</v>
      </c>
      <c r="D368">
        <f t="shared" si="67"/>
        <v>448.0334196552401</v>
      </c>
      <c r="E368">
        <f t="shared" si="68"/>
        <v>-248.73026420164345</v>
      </c>
      <c r="F368">
        <f t="shared" si="69"/>
        <v>38486.558965858327</v>
      </c>
      <c r="G368">
        <f t="shared" si="70"/>
        <v>-970.04803038645332</v>
      </c>
      <c r="H368">
        <f t="shared" si="71"/>
        <v>50317.367980331597</v>
      </c>
      <c r="I368">
        <f t="shared" si="72"/>
        <v>50326.717691990962</v>
      </c>
      <c r="J368" s="41">
        <f t="shared" si="73"/>
        <v>512.44579172609838</v>
      </c>
      <c r="K368">
        <f t="shared" si="74"/>
        <v>18.98606433249352</v>
      </c>
      <c r="L368">
        <f t="shared" si="75"/>
        <v>38.476122477836441</v>
      </c>
      <c r="M368" s="41">
        <f t="shared" si="76"/>
        <v>69.294347833181845</v>
      </c>
      <c r="N368" s="5">
        <f t="shared" si="77"/>
        <v>6.4202911635113156E-8</v>
      </c>
      <c r="O368" s="4">
        <f>SUM($N$54:N368)*0.1+$O$30</f>
        <v>2.8405823270230261E-8</v>
      </c>
      <c r="P368" s="4">
        <f>SUM($O$235:O368)</f>
        <v>-1.1645120415306809E-5</v>
      </c>
      <c r="Q368" s="5">
        <f t="shared" si="78"/>
        <v>-3.3302696659934537E-6</v>
      </c>
      <c r="R368" s="4">
        <f>SUM($Q$54:Q368)*0.1+$O$8</f>
        <v>8.1519678584715156E-5</v>
      </c>
      <c r="S368" s="4">
        <f>SUM($R$235:R368)</f>
        <v>1.347621078248467E-2</v>
      </c>
      <c r="T368">
        <f t="shared" si="79"/>
        <v>8.1519683533770305E-5</v>
      </c>
      <c r="U368">
        <f t="shared" si="80"/>
        <v>1.3476215813899151E-2</v>
      </c>
      <c r="X368" s="1"/>
    </row>
    <row r="369" spans="1:24" x14ac:dyDescent="0.25">
      <c r="A369" s="7"/>
      <c r="B369">
        <f t="shared" si="81"/>
        <v>31.500000000000178</v>
      </c>
      <c r="C369">
        <f t="shared" si="66"/>
        <v>-317.43178827315302</v>
      </c>
      <c r="D369">
        <f t="shared" si="67"/>
        <v>448.0334196552401</v>
      </c>
      <c r="E369">
        <f t="shared" si="68"/>
        <v>-248.73026420164345</v>
      </c>
      <c r="F369">
        <f t="shared" si="69"/>
        <v>38486.558965858327</v>
      </c>
      <c r="G369">
        <f t="shared" si="70"/>
        <v>-994.92105680661803</v>
      </c>
      <c r="H369">
        <f t="shared" si="71"/>
        <v>50477.598642689336</v>
      </c>
      <c r="I369">
        <f t="shared" si="72"/>
        <v>50487.402712376774</v>
      </c>
      <c r="J369" s="41">
        <f t="shared" si="73"/>
        <v>512.44579172609838</v>
      </c>
      <c r="K369">
        <f t="shared" si="74"/>
        <v>19.046683746479236</v>
      </c>
      <c r="L369">
        <f t="shared" si="75"/>
        <v>38.476122477836441</v>
      </c>
      <c r="M369" s="41">
        <f t="shared" si="76"/>
        <v>69.310981557952331</v>
      </c>
      <c r="N369" s="5">
        <f t="shared" si="77"/>
        <v>6.5849140138577543E-8</v>
      </c>
      <c r="O369" s="4">
        <f>SUM($N$54:N369)*0.1+$O$30</f>
        <v>3.4990737284088019E-8</v>
      </c>
      <c r="P369" s="4">
        <f>SUM($O$235:O369)</f>
        <v>-1.1610129678022722E-5</v>
      </c>
      <c r="Q369" s="5">
        <f t="shared" si="78"/>
        <v>-3.3408745790847065E-6</v>
      </c>
      <c r="R369" s="4">
        <f>SUM($Q$54:Q369)*0.1+$O$8</f>
        <v>8.1185591126806686E-5</v>
      </c>
      <c r="S369" s="4">
        <f>SUM($R$235:R369)</f>
        <v>1.3557396373611476E-2</v>
      </c>
      <c r="T369">
        <f t="shared" si="79"/>
        <v>8.11855986672558E-5</v>
      </c>
      <c r="U369">
        <f t="shared" si="80"/>
        <v>1.3557401344886295E-2</v>
      </c>
      <c r="X369" s="1"/>
    </row>
    <row r="370" spans="1:24" x14ac:dyDescent="0.25">
      <c r="A370" s="7"/>
      <c r="B370">
        <f t="shared" si="81"/>
        <v>31.600000000000179</v>
      </c>
      <c r="C370">
        <f t="shared" si="66"/>
        <v>-317.43178827315302</v>
      </c>
      <c r="D370">
        <f t="shared" si="67"/>
        <v>448.0334196552401</v>
      </c>
      <c r="E370">
        <f t="shared" si="68"/>
        <v>-248.73026420164345</v>
      </c>
      <c r="F370">
        <f t="shared" si="69"/>
        <v>38486.558965858327</v>
      </c>
      <c r="G370">
        <f t="shared" si="70"/>
        <v>-1019.7940832267827</v>
      </c>
      <c r="H370">
        <f t="shared" si="71"/>
        <v>50637.829305047089</v>
      </c>
      <c r="I370">
        <f t="shared" si="72"/>
        <v>50648.097068885712</v>
      </c>
      <c r="J370" s="41">
        <f t="shared" si="73"/>
        <v>512.44579172609838</v>
      </c>
      <c r="K370">
        <f t="shared" si="74"/>
        <v>19.107306682574926</v>
      </c>
      <c r="L370">
        <f t="shared" si="75"/>
        <v>38.476122477836441</v>
      </c>
      <c r="M370" s="41">
        <f t="shared" si="76"/>
        <v>69.327665267556668</v>
      </c>
      <c r="N370" s="5">
        <f t="shared" si="77"/>
        <v>6.7495368642041929E-8</v>
      </c>
      <c r="O370" s="4">
        <f>SUM($N$54:N370)*0.1+$O$30</f>
        <v>4.1740274148292219E-8</v>
      </c>
      <c r="P370" s="4">
        <f>SUM($O$235:O370)</f>
        <v>-1.1568389403874429E-5</v>
      </c>
      <c r="Q370" s="5">
        <f t="shared" si="78"/>
        <v>-3.3514794921759607E-6</v>
      </c>
      <c r="R370" s="4">
        <f>SUM($Q$54:Q370)*0.1+$O$8</f>
        <v>8.0850443177589096E-5</v>
      </c>
      <c r="S370" s="4">
        <f>SUM($R$235:R370)</f>
        <v>1.3638246816789065E-2</v>
      </c>
      <c r="T370">
        <f t="shared" si="79"/>
        <v>8.0850453952114885E-5</v>
      </c>
      <c r="U370">
        <f t="shared" si="80"/>
        <v>1.3638251723123843E-2</v>
      </c>
      <c r="X370" s="1"/>
    </row>
    <row r="371" spans="1:24" x14ac:dyDescent="0.25">
      <c r="A371" s="7"/>
      <c r="B371">
        <f t="shared" si="81"/>
        <v>31.70000000000018</v>
      </c>
      <c r="C371">
        <f t="shared" si="66"/>
        <v>-317.43178827315302</v>
      </c>
      <c r="D371">
        <f t="shared" si="67"/>
        <v>448.0334196552401</v>
      </c>
      <c r="E371">
        <f t="shared" si="68"/>
        <v>-248.73026420164345</v>
      </c>
      <c r="F371">
        <f t="shared" si="69"/>
        <v>38486.558965858327</v>
      </c>
      <c r="G371">
        <f t="shared" si="70"/>
        <v>-1044.6671096469474</v>
      </c>
      <c r="H371">
        <f t="shared" si="71"/>
        <v>50798.059967404828</v>
      </c>
      <c r="I371">
        <f t="shared" si="72"/>
        <v>50808.800672934951</v>
      </c>
      <c r="J371" s="41">
        <f t="shared" si="73"/>
        <v>512.44579172609838</v>
      </c>
      <c r="K371">
        <f t="shared" si="74"/>
        <v>19.16793310736217</v>
      </c>
      <c r="L371">
        <f t="shared" si="75"/>
        <v>38.476122477836441</v>
      </c>
      <c r="M371" s="41">
        <f t="shared" si="76"/>
        <v>69.344398925917019</v>
      </c>
      <c r="N371" s="5">
        <f t="shared" si="77"/>
        <v>6.9141597145506316E-8</v>
      </c>
      <c r="O371" s="4">
        <f>SUM($N$54:N371)*0.1+$O$30</f>
        <v>4.8654433862842859E-8</v>
      </c>
      <c r="P371" s="4">
        <f>SUM($O$235:O371)</f>
        <v>-1.1519734970011586E-5</v>
      </c>
      <c r="Q371" s="5">
        <f t="shared" si="78"/>
        <v>-3.3620844052672139E-6</v>
      </c>
      <c r="R371" s="4">
        <f>SUM($Q$54:Q371)*0.1+$O$8</f>
        <v>8.051423473706237E-5</v>
      </c>
      <c r="S371" s="4">
        <f>SUM($R$235:R371)</f>
        <v>1.3718761051526127E-2</v>
      </c>
      <c r="T371">
        <f t="shared" si="79"/>
        <v>8.0514249437902078E-5</v>
      </c>
      <c r="U371">
        <f t="shared" si="80"/>
        <v>1.3718765888124341E-2</v>
      </c>
      <c r="X371" s="1"/>
    </row>
    <row r="372" spans="1:24" x14ac:dyDescent="0.25">
      <c r="A372" s="7"/>
      <c r="B372">
        <f t="shared" si="81"/>
        <v>31.800000000000182</v>
      </c>
      <c r="C372">
        <f t="shared" si="66"/>
        <v>-317.43178827315302</v>
      </c>
      <c r="D372">
        <f t="shared" si="67"/>
        <v>448.0334196552401</v>
      </c>
      <c r="E372">
        <f t="shared" si="68"/>
        <v>-248.73026420164345</v>
      </c>
      <c r="F372">
        <f t="shared" si="69"/>
        <v>38486.558965858327</v>
      </c>
      <c r="G372">
        <f t="shared" si="70"/>
        <v>-1069.5401360671121</v>
      </c>
      <c r="H372">
        <f t="shared" si="71"/>
        <v>50958.290629762574</v>
      </c>
      <c r="I372">
        <f t="shared" si="72"/>
        <v>50969.513437053785</v>
      </c>
      <c r="J372" s="41">
        <f t="shared" si="73"/>
        <v>512.44579172609838</v>
      </c>
      <c r="K372">
        <f t="shared" si="74"/>
        <v>19.22856298784211</v>
      </c>
      <c r="L372">
        <f t="shared" si="75"/>
        <v>38.476122477836441</v>
      </c>
      <c r="M372" s="41">
        <f t="shared" si="76"/>
        <v>69.361182496882392</v>
      </c>
      <c r="N372" s="5">
        <f t="shared" si="77"/>
        <v>7.0787825648970703E-8</v>
      </c>
      <c r="O372" s="4">
        <f>SUM($N$54:N372)*0.1+$O$30</f>
        <v>5.5733216427739942E-8</v>
      </c>
      <c r="P372" s="4">
        <f>SUM($O$235:O372)</f>
        <v>-1.1464001753583846E-5</v>
      </c>
      <c r="Q372" s="5">
        <f t="shared" si="78"/>
        <v>-3.3726893183584672E-6</v>
      </c>
      <c r="R372" s="4">
        <f>SUM($Q$54:Q372)*0.1+$O$8</f>
        <v>8.0176965805226524E-5</v>
      </c>
      <c r="S372" s="4">
        <f>SUM($R$235:R372)</f>
        <v>1.3798938017331354E-2</v>
      </c>
      <c r="T372">
        <f t="shared" si="79"/>
        <v>8.0176985176070795E-5</v>
      </c>
      <c r="U372">
        <f t="shared" si="80"/>
        <v>1.379894277941208E-2</v>
      </c>
      <c r="X372" s="1"/>
    </row>
    <row r="373" spans="1:24" x14ac:dyDescent="0.25">
      <c r="A373" s="7"/>
      <c r="B373">
        <f t="shared" si="81"/>
        <v>31.900000000000183</v>
      </c>
      <c r="C373">
        <f t="shared" si="66"/>
        <v>-317.43178827315302</v>
      </c>
      <c r="D373">
        <f t="shared" si="67"/>
        <v>448.0334196552401</v>
      </c>
      <c r="E373">
        <f t="shared" si="68"/>
        <v>-248.73026420164345</v>
      </c>
      <c r="F373">
        <f t="shared" si="69"/>
        <v>38486.558965858327</v>
      </c>
      <c r="G373">
        <f t="shared" si="70"/>
        <v>-1094.4131624872768</v>
      </c>
      <c r="H373">
        <f t="shared" si="71"/>
        <v>51118.52129212032</v>
      </c>
      <c r="I373">
        <f t="shared" si="72"/>
        <v>51130.235274866318</v>
      </c>
      <c r="J373" s="41">
        <f t="shared" si="73"/>
        <v>512.44579172609838</v>
      </c>
      <c r="K373">
        <f t="shared" si="74"/>
        <v>19.289196291428905</v>
      </c>
      <c r="L373">
        <f t="shared" si="75"/>
        <v>38.476122477836441</v>
      </c>
      <c r="M373" s="41">
        <f t="shared" si="76"/>
        <v>69.378015944228949</v>
      </c>
      <c r="N373" s="5">
        <f t="shared" si="77"/>
        <v>7.2434054152435102E-8</v>
      </c>
      <c r="O373" s="4">
        <f>SUM($N$54:N373)*0.1+$O$30</f>
        <v>6.2976621842983439E-8</v>
      </c>
      <c r="P373" s="4">
        <f>SUM($O$235:O373)</f>
        <v>-1.1401025131740862E-5</v>
      </c>
      <c r="Q373" s="5">
        <f t="shared" si="78"/>
        <v>-3.3832942314497209E-6</v>
      </c>
      <c r="R373" s="4">
        <f>SUM($Q$54:Q373)*0.1+$O$8</f>
        <v>7.9838636382081557E-5</v>
      </c>
      <c r="S373" s="4">
        <f>SUM($R$235:R373)</f>
        <v>1.3878776653713435E-2</v>
      </c>
      <c r="T373">
        <f t="shared" si="79"/>
        <v>7.9838661220020066E-5</v>
      </c>
      <c r="U373">
        <f t="shared" si="80"/>
        <v>1.3878781336523576E-2</v>
      </c>
      <c r="X373" s="1"/>
    </row>
    <row r="374" spans="1:24" x14ac:dyDescent="0.25">
      <c r="A374" s="7"/>
      <c r="B374">
        <f t="shared" si="81"/>
        <v>32.000000000000185</v>
      </c>
      <c r="C374">
        <f t="shared" si="66"/>
        <v>-317.43178827315302</v>
      </c>
      <c r="D374">
        <f t="shared" si="67"/>
        <v>448.0334196552401</v>
      </c>
      <c r="E374">
        <f t="shared" si="68"/>
        <v>-248.73026420164345</v>
      </c>
      <c r="F374">
        <f t="shared" si="69"/>
        <v>38486.558965858327</v>
      </c>
      <c r="G374">
        <f t="shared" si="70"/>
        <v>-1119.2861889074416</v>
      </c>
      <c r="H374">
        <f t="shared" si="71"/>
        <v>51278.751954478066</v>
      </c>
      <c r="I374">
        <f t="shared" si="72"/>
        <v>51290.966101074438</v>
      </c>
      <c r="J374" s="41">
        <f t="shared" si="73"/>
        <v>512.44579172609838</v>
      </c>
      <c r="K374">
        <f t="shared" si="74"/>
        <v>19.349832985943312</v>
      </c>
      <c r="L374">
        <f t="shared" si="75"/>
        <v>38.476122477836441</v>
      </c>
      <c r="M374" s="41">
        <f t="shared" si="76"/>
        <v>69.394899231660474</v>
      </c>
      <c r="N374" s="5">
        <f t="shared" si="77"/>
        <v>7.4080282655899489E-8</v>
      </c>
      <c r="O374" s="4">
        <f>SUM($N$54:N374)*0.1+$O$30</f>
        <v>7.0384650108573377E-8</v>
      </c>
      <c r="P374" s="4">
        <f>SUM($O$235:O374)</f>
        <v>-1.1330640481632289E-5</v>
      </c>
      <c r="Q374" s="5">
        <f t="shared" si="78"/>
        <v>-3.3938991445409742E-6</v>
      </c>
      <c r="R374" s="4">
        <f>SUM($Q$54:Q374)*0.1+$O$8</f>
        <v>7.9499246467627454E-5</v>
      </c>
      <c r="S374" s="4">
        <f>SUM($R$235:R374)</f>
        <v>1.3958275900181063E-2</v>
      </c>
      <c r="T374">
        <f t="shared" si="79"/>
        <v>7.9499277625142906E-5</v>
      </c>
      <c r="U374">
        <f t="shared" si="80"/>
        <v>1.3958280499008078E-2</v>
      </c>
      <c r="X374" s="1"/>
    </row>
    <row r="375" spans="1:24" x14ac:dyDescent="0.25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-317.43178827315302</v>
      </c>
      <c r="D375">
        <f t="shared" ref="D375:D438" si="83">IF(B375&lt;$B$41,$B$13,IF(AND($B$41&lt;=B375,B375&lt;$B$41+$G$8),$B$13+$B$16,$B$13+$B$16+$B$10))</f>
        <v>448.0334196552401</v>
      </c>
      <c r="E375">
        <f t="shared" ref="E375:E438" si="84">IF(B375&lt;$B$41,$B$14,IF(AND($B$41&lt;=B375,B375&lt;$B$41+$G$8),$B$14+$B$17,$B$14+$B$17+$B$11))</f>
        <v>-248.73026420164345</v>
      </c>
      <c r="F375">
        <f t="shared" ref="F375:F438" si="85">IF(B375&lt;$B$41,-$G$6*$B$13,IF(AND($B$41&lt;=B375,B375&lt;$B$41+$G$8),-$G$6*$B$13,-$G$6*$B$13-$G$5*$B$10))</f>
        <v>38486.558965858327</v>
      </c>
      <c r="G375">
        <f t="shared" ref="G375:G438" si="86">IF(B375&lt;$B$41,$B$14*B375,IF(AND($B$41&lt;=B375,B375&lt;$B$41+$G$8),$B$14*B375-(-B375+$B$41)*$B$17,$B$14*B375-(-B375+$B$41)*$B$17-(-B375+$B$41+$G$8)*$B$11+$G$5*$B$12))</f>
        <v>-1144.1592153276063</v>
      </c>
      <c r="H375">
        <f t="shared" ref="H375:H438" si="87">IF(B375&lt;$B$41,-$B$13*B375,IF(AND($B$41&lt;=B375,B375&lt;=$B$41+$G$8),-$B$13*B375+(-B375+B362)*B337,-$B$13*B375+(-B375+$B$41)*$B$16+(-B375+$B$41+$G$8)*$B$10))</f>
        <v>51438.982616835812</v>
      </c>
      <c r="I375">
        <f t="shared" ref="I375:I438" si="88">SQRT(SUMSQ(H375,G375))</f>
        <v>51451.705831441155</v>
      </c>
      <c r="J375" s="41">
        <f t="shared" ref="J375:J438" si="89">SQRT(SUMSQ(D375:E375))</f>
        <v>512.44579172609838</v>
      </c>
      <c r="K375">
        <f t="shared" ref="K375:K438" si="90">32*I375/(PI()*$G$13^3)</f>
        <v>19.410473039606416</v>
      </c>
      <c r="L375">
        <f t="shared" ref="L375:L438" si="91">16*F375/(PI()*$G$13^3)*$G$23</f>
        <v>38.476122477836441</v>
      </c>
      <c r="M375" s="41">
        <f t="shared" ref="M375:M438" si="92">SQRT(K375^2+3*L375^2)</f>
        <v>69.411832322808621</v>
      </c>
      <c r="N375" s="5">
        <f t="shared" ref="N375:N438" si="93">-G375/($G$15*$B$42)</f>
        <v>7.5726511159363876E-8</v>
      </c>
      <c r="O375" s="4">
        <f>SUM($N$54:N375)*0.1+$O$30</f>
        <v>7.7957301224509757E-8</v>
      </c>
      <c r="P375" s="4">
        <f>SUM($O$235:O375)</f>
        <v>-1.1252683180407779E-5</v>
      </c>
      <c r="Q375" s="5">
        <f t="shared" ref="Q375:Q438" si="94">-H375/($B$42*$G$15)</f>
        <v>-3.4045040576322279E-6</v>
      </c>
      <c r="R375" s="4">
        <f>SUM($Q$54:Q375)*0.1+$O$8</f>
        <v>7.9158796061864231E-5</v>
      </c>
      <c r="S375" s="4">
        <f>SUM($R$235:R375)</f>
        <v>1.4037434696242928E-2</v>
      </c>
      <c r="T375">
        <f t="shared" ref="T375:T438" si="95">SQRT(SUMSQ(O375,R375))</f>
        <v>7.9158834448876442E-5</v>
      </c>
      <c r="U375">
        <f t="shared" ref="U375:U438" si="96">SQRT(S375^2+P375^2)</f>
        <v>1.4037439206428056E-2</v>
      </c>
      <c r="X375" s="1"/>
    </row>
    <row r="376" spans="1:24" x14ac:dyDescent="0.25">
      <c r="A376" s="7"/>
      <c r="B376">
        <f t="shared" si="81"/>
        <v>32.200000000000188</v>
      </c>
      <c r="C376">
        <f t="shared" si="82"/>
        <v>-317.43178827315302</v>
      </c>
      <c r="D376">
        <f t="shared" si="83"/>
        <v>448.0334196552401</v>
      </c>
      <c r="E376">
        <f t="shared" si="84"/>
        <v>-248.73026420164345</v>
      </c>
      <c r="F376">
        <f t="shared" si="85"/>
        <v>38486.558965858327</v>
      </c>
      <c r="G376">
        <f t="shared" si="86"/>
        <v>-1169.032241747771</v>
      </c>
      <c r="H376">
        <f t="shared" si="87"/>
        <v>51599.213279193558</v>
      </c>
      <c r="I376">
        <f t="shared" si="88"/>
        <v>51612.454382774231</v>
      </c>
      <c r="J376" s="41">
        <f t="shared" si="89"/>
        <v>512.44579172609838</v>
      </c>
      <c r="K376">
        <f t="shared" si="90"/>
        <v>19.471116421033425</v>
      </c>
      <c r="L376">
        <f t="shared" si="91"/>
        <v>38.476122477836441</v>
      </c>
      <c r="M376" s="41">
        <f t="shared" si="92"/>
        <v>69.42881518123329</v>
      </c>
      <c r="N376" s="5">
        <f t="shared" si="93"/>
        <v>7.7372739662828262E-8</v>
      </c>
      <c r="O376" s="4">
        <f>SUM($N$54:N376)*0.1+$O$30</f>
        <v>8.5694575190792577E-8</v>
      </c>
      <c r="P376" s="4">
        <f>SUM($O$235:O376)</f>
        <v>-1.1166988605216986E-5</v>
      </c>
      <c r="Q376" s="5">
        <f t="shared" si="94"/>
        <v>-3.4151089707234816E-6</v>
      </c>
      <c r="R376" s="4">
        <f>SUM($Q$54:Q376)*0.1+$O$8</f>
        <v>7.8817285164791887E-5</v>
      </c>
      <c r="S376" s="4">
        <f>SUM($R$235:R376)</f>
        <v>1.4116251981407719E-2</v>
      </c>
      <c r="T376">
        <f t="shared" si="95"/>
        <v>7.8817331750753524E-5</v>
      </c>
      <c r="U376">
        <f t="shared" si="96"/>
        <v>1.4116256398359724E-2</v>
      </c>
      <c r="X376" s="1"/>
    </row>
    <row r="377" spans="1:24" x14ac:dyDescent="0.25">
      <c r="A377" s="7"/>
      <c r="B377">
        <f t="shared" si="81"/>
        <v>32.300000000000189</v>
      </c>
      <c r="C377">
        <f t="shared" si="82"/>
        <v>-317.43178827315302</v>
      </c>
      <c r="D377">
        <f t="shared" si="83"/>
        <v>448.0334196552401</v>
      </c>
      <c r="E377">
        <f t="shared" si="84"/>
        <v>-248.73026420164345</v>
      </c>
      <c r="F377">
        <f t="shared" si="85"/>
        <v>38486.558965858327</v>
      </c>
      <c r="G377">
        <f t="shared" si="86"/>
        <v>-1193.9052681679357</v>
      </c>
      <c r="H377">
        <f t="shared" si="87"/>
        <v>51759.443941551297</v>
      </c>
      <c r="I377">
        <f t="shared" si="88"/>
        <v>51773.21167291006</v>
      </c>
      <c r="J377" s="41">
        <f t="shared" si="89"/>
        <v>512.44579172609838</v>
      </c>
      <c r="K377">
        <f t="shared" si="90"/>
        <v>19.531763099227621</v>
      </c>
      <c r="L377">
        <f t="shared" si="91"/>
        <v>38.476122477836441</v>
      </c>
      <c r="M377" s="41">
        <f t="shared" si="92"/>
        <v>69.445847770422972</v>
      </c>
      <c r="N377" s="5">
        <f t="shared" si="93"/>
        <v>7.9018968166292649E-8</v>
      </c>
      <c r="O377" s="4">
        <f>SUM($N$54:N377)*0.1+$O$30</f>
        <v>9.3596472007421866E-8</v>
      </c>
      <c r="P377" s="4">
        <f>SUM($O$235:O377)</f>
        <v>-1.1073392133209564E-5</v>
      </c>
      <c r="Q377" s="5">
        <f t="shared" si="94"/>
        <v>-3.4257138838147345E-6</v>
      </c>
      <c r="R377" s="4">
        <f>SUM($Q$54:Q377)*0.1+$O$8</f>
        <v>7.8474713776410408E-5</v>
      </c>
      <c r="S377" s="4">
        <f>SUM($R$235:R377)</f>
        <v>1.4194726695184129E-2</v>
      </c>
      <c r="T377">
        <f t="shared" si="95"/>
        <v>7.8474769592456339E-5</v>
      </c>
      <c r="U377">
        <f t="shared" si="96"/>
        <v>1.4194731014393554E-2</v>
      </c>
      <c r="X377" s="1"/>
    </row>
    <row r="378" spans="1:24" x14ac:dyDescent="0.25">
      <c r="A378" s="7"/>
      <c r="B378">
        <f t="shared" si="81"/>
        <v>32.40000000000019</v>
      </c>
      <c r="C378">
        <f t="shared" si="82"/>
        <v>-317.43178827315302</v>
      </c>
      <c r="D378">
        <f t="shared" si="83"/>
        <v>448.0334196552401</v>
      </c>
      <c r="E378">
        <f t="shared" si="84"/>
        <v>-248.73026420164345</v>
      </c>
      <c r="F378">
        <f t="shared" si="85"/>
        <v>38486.558965858327</v>
      </c>
      <c r="G378">
        <f t="shared" si="86"/>
        <v>-1218.7782945881004</v>
      </c>
      <c r="H378">
        <f t="shared" si="87"/>
        <v>51919.67460390905</v>
      </c>
      <c r="I378">
        <f t="shared" si="88"/>
        <v>51933.977620697973</v>
      </c>
      <c r="J378" s="41">
        <f t="shared" si="89"/>
        <v>512.44579172609838</v>
      </c>
      <c r="K378">
        <f t="shared" si="90"/>
        <v>19.592413043574403</v>
      </c>
      <c r="L378">
        <f t="shared" si="91"/>
        <v>38.476122477836441</v>
      </c>
      <c r="M378" s="41">
        <f t="shared" si="92"/>
        <v>69.462930053795148</v>
      </c>
      <c r="N378" s="5">
        <f t="shared" si="93"/>
        <v>8.0665196669757049E-8</v>
      </c>
      <c r="O378" s="4">
        <f>SUM($N$54:N378)*0.1+$O$30</f>
        <v>1.0166299167439754E-7</v>
      </c>
      <c r="P378" s="4">
        <f>SUM($O$235:O378)</f>
        <v>-1.0971729141535166E-5</v>
      </c>
      <c r="Q378" s="5">
        <f t="shared" si="94"/>
        <v>-3.4363187969059886E-6</v>
      </c>
      <c r="R378" s="4">
        <f>SUM($Q$54:Q378)*0.1+$O$8</f>
        <v>7.8131081896719808E-5</v>
      </c>
      <c r="S378" s="4">
        <f>SUM($R$235:R378)</f>
        <v>1.4272857777080847E-2</v>
      </c>
      <c r="T378">
        <f t="shared" si="95"/>
        <v>7.8131148037871649E-5</v>
      </c>
      <c r="U378">
        <f t="shared" si="96"/>
        <v>1.42728619941348E-2</v>
      </c>
      <c r="X378" s="1"/>
    </row>
    <row r="379" spans="1:24" x14ac:dyDescent="0.25">
      <c r="A379" s="7"/>
      <c r="B379">
        <f t="shared" si="81"/>
        <v>32.500000000000192</v>
      </c>
      <c r="C379">
        <f t="shared" si="82"/>
        <v>-317.43178827315302</v>
      </c>
      <c r="D379">
        <f t="shared" si="83"/>
        <v>448.0334196552401</v>
      </c>
      <c r="E379">
        <f t="shared" si="84"/>
        <v>-248.73026420164345</v>
      </c>
      <c r="F379">
        <f t="shared" si="85"/>
        <v>38486.558965858327</v>
      </c>
      <c r="G379">
        <f t="shared" si="86"/>
        <v>-1243.6513210082649</v>
      </c>
      <c r="H379">
        <f t="shared" si="87"/>
        <v>52079.905266266796</v>
      </c>
      <c r="I379">
        <f t="shared" si="88"/>
        <v>52094.752145984625</v>
      </c>
      <c r="J379" s="41">
        <f t="shared" si="89"/>
        <v>512.44579172609838</v>
      </c>
      <c r="K379">
        <f t="shared" si="90"/>
        <v>19.653066223835438</v>
      </c>
      <c r="L379">
        <f t="shared" si="91"/>
        <v>38.476122477836441</v>
      </c>
      <c r="M379" s="41">
        <f t="shared" si="92"/>
        <v>69.480061994696527</v>
      </c>
      <c r="N379" s="5">
        <f t="shared" si="93"/>
        <v>8.2311425173221422E-8</v>
      </c>
      <c r="O379" s="4">
        <f>SUM($N$54:N379)*0.1+$O$30</f>
        <v>1.0989413419171969E-7</v>
      </c>
      <c r="P379" s="4">
        <f>SUM($O$235:O379)</f>
        <v>-1.0861835007343446E-5</v>
      </c>
      <c r="Q379" s="5">
        <f t="shared" si="94"/>
        <v>-3.4469237099972423E-6</v>
      </c>
      <c r="R379" s="4">
        <f>SUM($Q$54:Q379)*0.1+$O$8</f>
        <v>7.7786389525720087E-5</v>
      </c>
      <c r="S379" s="4">
        <f>SUM($R$235:R379)</f>
        <v>1.4350644166606568E-2</v>
      </c>
      <c r="T379">
        <f t="shared" si="95"/>
        <v>7.7786467153148078E-5</v>
      </c>
      <c r="U379">
        <f t="shared" si="96"/>
        <v>1.4350648277204026E-2</v>
      </c>
      <c r="X379" s="1"/>
    </row>
    <row r="380" spans="1:24" x14ac:dyDescent="0.25">
      <c r="A380" s="7"/>
      <c r="B380">
        <f t="shared" si="81"/>
        <v>32.600000000000193</v>
      </c>
      <c r="C380">
        <f t="shared" si="82"/>
        <v>-317.43178827315302</v>
      </c>
      <c r="D380">
        <f t="shared" si="83"/>
        <v>448.0334196552401</v>
      </c>
      <c r="E380">
        <f t="shared" si="84"/>
        <v>-248.73026420164345</v>
      </c>
      <c r="F380">
        <f t="shared" si="85"/>
        <v>38486.558965858327</v>
      </c>
      <c r="G380">
        <f t="shared" si="86"/>
        <v>-1268.5243474284296</v>
      </c>
      <c r="H380">
        <f t="shared" si="87"/>
        <v>52240.135928624535</v>
      </c>
      <c r="I380">
        <f t="shared" si="88"/>
        <v>52255.535169598887</v>
      </c>
      <c r="J380" s="41">
        <f t="shared" si="89"/>
        <v>512.44579172609838</v>
      </c>
      <c r="K380">
        <f t="shared" si="90"/>
        <v>19.713722610142923</v>
      </c>
      <c r="L380">
        <f t="shared" si="91"/>
        <v>38.476122477836441</v>
      </c>
      <c r="M380" s="41">
        <f t="shared" si="92"/>
        <v>69.497243556403532</v>
      </c>
      <c r="N380" s="5">
        <f t="shared" si="93"/>
        <v>8.3957653676685809E-8</v>
      </c>
      <c r="O380" s="4">
        <f>SUM($N$54:N380)*0.1+$O$30</f>
        <v>1.1828989955938827E-7</v>
      </c>
      <c r="P380" s="4">
        <f>SUM($O$235:O380)</f>
        <v>-1.0743545107784058E-5</v>
      </c>
      <c r="Q380" s="5">
        <f t="shared" si="94"/>
        <v>-3.4575286230884951E-6</v>
      </c>
      <c r="R380" s="4">
        <f>SUM($Q$54:Q380)*0.1+$O$8</f>
        <v>7.7440636663411245E-5</v>
      </c>
      <c r="S380" s="4">
        <f>SUM($R$235:R380)</f>
        <v>1.4428084803269979E-2</v>
      </c>
      <c r="T380">
        <f t="shared" si="95"/>
        <v>7.7440727006755378E-5</v>
      </c>
      <c r="U380">
        <f t="shared" si="96"/>
        <v>1.4428088803237649E-2</v>
      </c>
      <c r="X380" s="1"/>
    </row>
    <row r="381" spans="1:24" x14ac:dyDescent="0.25">
      <c r="A381" s="7"/>
      <c r="B381">
        <f t="shared" si="81"/>
        <v>32.700000000000195</v>
      </c>
      <c r="C381">
        <f t="shared" si="82"/>
        <v>-317.43178827315302</v>
      </c>
      <c r="D381">
        <f t="shared" si="83"/>
        <v>448.0334196552401</v>
      </c>
      <c r="E381">
        <f t="shared" si="84"/>
        <v>-248.73026420164345</v>
      </c>
      <c r="F381">
        <f t="shared" si="85"/>
        <v>38486.558965858327</v>
      </c>
      <c r="G381">
        <f t="shared" si="86"/>
        <v>-1293.3973738485943</v>
      </c>
      <c r="H381">
        <f t="shared" si="87"/>
        <v>52400.366590982288</v>
      </c>
      <c r="I381">
        <f t="shared" si="88"/>
        <v>52416.326613336911</v>
      </c>
      <c r="J381" s="41">
        <f t="shared" si="89"/>
        <v>512.44579172609838</v>
      </c>
      <c r="K381">
        <f t="shared" si="90"/>
        <v>19.774382172993981</v>
      </c>
      <c r="L381">
        <f t="shared" si="91"/>
        <v>38.476122477836441</v>
      </c>
      <c r="M381" s="41">
        <f t="shared" si="92"/>
        <v>69.514474702122541</v>
      </c>
      <c r="N381" s="5">
        <f t="shared" si="93"/>
        <v>8.5603882180150195E-8</v>
      </c>
      <c r="O381" s="4">
        <f>SUM($N$54:N381)*0.1+$O$30</f>
        <v>1.268502877774033E-7</v>
      </c>
      <c r="P381" s="4">
        <f>SUM($O$235:O381)</f>
        <v>-1.0616694820006655E-5</v>
      </c>
      <c r="Q381" s="5">
        <f t="shared" si="94"/>
        <v>-3.4681335361797493E-6</v>
      </c>
      <c r="R381" s="4">
        <f>SUM($Q$54:Q381)*0.1+$O$8</f>
        <v>7.7093823309793254E-5</v>
      </c>
      <c r="S381" s="4">
        <f>SUM($R$235:R381)</f>
        <v>1.4505178626579773E-2</v>
      </c>
      <c r="T381">
        <f t="shared" si="95"/>
        <v>7.7093927669545607E-5</v>
      </c>
      <c r="U381">
        <f t="shared" si="96"/>
        <v>1.4505182511888487E-2</v>
      </c>
      <c r="X381" s="1"/>
    </row>
    <row r="382" spans="1:24" x14ac:dyDescent="0.25">
      <c r="A382" s="7"/>
      <c r="B382">
        <f t="shared" si="81"/>
        <v>32.800000000000196</v>
      </c>
      <c r="C382">
        <f t="shared" si="82"/>
        <v>-317.43178827315302</v>
      </c>
      <c r="D382">
        <f t="shared" si="83"/>
        <v>448.0334196552401</v>
      </c>
      <c r="E382">
        <f t="shared" si="84"/>
        <v>-248.73026420164345</v>
      </c>
      <c r="F382">
        <f t="shared" si="85"/>
        <v>38486.558965858327</v>
      </c>
      <c r="G382">
        <f t="shared" si="86"/>
        <v>-1318.270400268759</v>
      </c>
      <c r="H382">
        <f t="shared" si="87"/>
        <v>52560.597253340035</v>
      </c>
      <c r="I382">
        <f t="shared" si="88"/>
        <v>52577.126399947352</v>
      </c>
      <c r="J382" s="41">
        <f t="shared" si="89"/>
        <v>512.44579172609838</v>
      </c>
      <c r="K382">
        <f t="shared" si="90"/>
        <v>19.835044883245057</v>
      </c>
      <c r="L382">
        <f t="shared" si="91"/>
        <v>38.476122477836441</v>
      </c>
      <c r="M382" s="41">
        <f t="shared" si="92"/>
        <v>69.531755394990256</v>
      </c>
      <c r="N382" s="5">
        <f t="shared" si="93"/>
        <v>8.7250110683614582E-8</v>
      </c>
      <c r="O382" s="4">
        <f>SUM($N$54:N382)*0.1+$O$30</f>
        <v>1.3557529884576474E-7</v>
      </c>
      <c r="P382" s="4">
        <f>SUM($O$235:O382)</f>
        <v>-1.0481119521160891E-5</v>
      </c>
      <c r="Q382" s="5">
        <f t="shared" si="94"/>
        <v>-3.478738449271003E-6</v>
      </c>
      <c r="R382" s="4">
        <f>SUM($Q$54:Q382)*0.1+$O$8</f>
        <v>7.6745949464866156E-5</v>
      </c>
      <c r="S382" s="4">
        <f>SUM($R$235:R382)</f>
        <v>1.4581924576044639E-2</v>
      </c>
      <c r="T382">
        <f t="shared" si="95"/>
        <v>7.6746069214816767E-5</v>
      </c>
      <c r="U382">
        <f t="shared" si="96"/>
        <v>1.4581928342826303E-2</v>
      </c>
      <c r="X382" s="1"/>
    </row>
    <row r="383" spans="1:24" x14ac:dyDescent="0.25">
      <c r="A383" s="7"/>
      <c r="B383">
        <f t="shared" si="81"/>
        <v>32.900000000000198</v>
      </c>
      <c r="C383">
        <f t="shared" si="82"/>
        <v>-317.43178827315302</v>
      </c>
      <c r="D383">
        <f t="shared" si="83"/>
        <v>448.0334196552401</v>
      </c>
      <c r="E383">
        <f t="shared" si="84"/>
        <v>-248.73026420164345</v>
      </c>
      <c r="F383">
        <f t="shared" si="85"/>
        <v>38486.558965858327</v>
      </c>
      <c r="G383">
        <f t="shared" si="86"/>
        <v>-1343.1434266889237</v>
      </c>
      <c r="H383">
        <f t="shared" si="87"/>
        <v>52720.827915697773</v>
      </c>
      <c r="I383">
        <f t="shared" si="88"/>
        <v>52737.934453117094</v>
      </c>
      <c r="J383" s="41">
        <f t="shared" si="89"/>
        <v>512.44579172609838</v>
      </c>
      <c r="K383">
        <f t="shared" si="90"/>
        <v>19.895710712106567</v>
      </c>
      <c r="L383">
        <f t="shared" si="91"/>
        <v>38.476122477836441</v>
      </c>
      <c r="M383" s="41">
        <f t="shared" si="92"/>
        <v>69.549085598074143</v>
      </c>
      <c r="N383" s="5">
        <f t="shared" si="93"/>
        <v>8.8896339187078969E-8</v>
      </c>
      <c r="O383" s="4">
        <f>SUM($N$54:N383)*0.1+$O$30</f>
        <v>1.4446493276447265E-7</v>
      </c>
      <c r="P383" s="4">
        <f>SUM($O$235:O383)</f>
        <v>-1.0336654588396419E-5</v>
      </c>
      <c r="Q383" s="5">
        <f t="shared" si="94"/>
        <v>-3.4893433623622558E-6</v>
      </c>
      <c r="R383" s="4">
        <f>SUM($Q$54:Q383)*0.1+$O$8</f>
        <v>7.6397015128629924E-5</v>
      </c>
      <c r="S383" s="4">
        <f>SUM($R$235:R383)</f>
        <v>1.4658321591173269E-2</v>
      </c>
      <c r="T383">
        <f t="shared" si="95"/>
        <v>7.6397151718378265E-5</v>
      </c>
      <c r="U383">
        <f t="shared" si="96"/>
        <v>1.4658325235738377E-2</v>
      </c>
      <c r="X383" s="1"/>
    </row>
    <row r="384" spans="1:24" x14ac:dyDescent="0.25">
      <c r="A384" s="7"/>
      <c r="B384">
        <f t="shared" si="81"/>
        <v>33.000000000000199</v>
      </c>
      <c r="C384">
        <f t="shared" si="82"/>
        <v>-317.43178827315302</v>
      </c>
      <c r="D384">
        <f t="shared" si="83"/>
        <v>448.0334196552401</v>
      </c>
      <c r="E384">
        <f t="shared" si="84"/>
        <v>-248.73026420164345</v>
      </c>
      <c r="F384">
        <f t="shared" si="85"/>
        <v>38486.558965858327</v>
      </c>
      <c r="G384">
        <f t="shared" si="86"/>
        <v>-1368.0164531090884</v>
      </c>
      <c r="H384">
        <f t="shared" si="87"/>
        <v>52881.058578055519</v>
      </c>
      <c r="I384">
        <f t="shared" si="88"/>
        <v>52898.750697457086</v>
      </c>
      <c r="J384" s="41">
        <f t="shared" si="89"/>
        <v>512.44579172609838</v>
      </c>
      <c r="K384">
        <f t="shared" si="90"/>
        <v>19.956379631137519</v>
      </c>
      <c r="L384">
        <f t="shared" si="91"/>
        <v>38.476122477836441</v>
      </c>
      <c r="M384" s="41">
        <f t="shared" si="92"/>
        <v>69.566465274372618</v>
      </c>
      <c r="N384" s="5">
        <f t="shared" si="93"/>
        <v>9.0542567690543369E-8</v>
      </c>
      <c r="O384" s="4">
        <f>SUM($N$54:N384)*0.1+$O$30</f>
        <v>1.5351918953352698E-7</v>
      </c>
      <c r="P384" s="4">
        <f>SUM($O$235:O384)</f>
        <v>-1.0183135398862892E-5</v>
      </c>
      <c r="Q384" s="5">
        <f t="shared" si="94"/>
        <v>-3.4999482754535095E-6</v>
      </c>
      <c r="R384" s="4">
        <f>SUM($Q$54:Q384)*0.1+$O$8</f>
        <v>7.6047020301084583E-5</v>
      </c>
      <c r="S384" s="4">
        <f>SUM($R$235:R384)</f>
        <v>1.4734368611474353E-2</v>
      </c>
      <c r="T384">
        <f t="shared" si="95"/>
        <v>7.6047175258619085E-5</v>
      </c>
      <c r="U384">
        <f t="shared" si="96"/>
        <v>1.473437213033006E-2</v>
      </c>
      <c r="X384" s="1"/>
    </row>
    <row r="385" spans="1:24" x14ac:dyDescent="0.25">
      <c r="A385" s="7"/>
      <c r="B385">
        <f t="shared" si="81"/>
        <v>33.1000000000002</v>
      </c>
      <c r="C385">
        <f t="shared" si="82"/>
        <v>-317.43178827315302</v>
      </c>
      <c r="D385">
        <f t="shared" si="83"/>
        <v>448.0334196552401</v>
      </c>
      <c r="E385">
        <f t="shared" si="84"/>
        <v>-248.73026420164345</v>
      </c>
      <c r="F385">
        <f t="shared" si="85"/>
        <v>38486.558965858327</v>
      </c>
      <c r="G385">
        <f t="shared" si="86"/>
        <v>-1392.8894795292531</v>
      </c>
      <c r="H385">
        <f t="shared" si="87"/>
        <v>53041.289240413265</v>
      </c>
      <c r="I385">
        <f t="shared" si="88"/>
        <v>53059.575058488394</v>
      </c>
      <c r="J385" s="41">
        <f t="shared" si="89"/>
        <v>512.44579172609838</v>
      </c>
      <c r="K385">
        <f t="shared" si="90"/>
        <v>20.017051612240284</v>
      </c>
      <c r="L385">
        <f t="shared" si="91"/>
        <v>38.476122477836441</v>
      </c>
      <c r="M385" s="41">
        <f t="shared" si="92"/>
        <v>69.583894386815572</v>
      </c>
      <c r="N385" s="5">
        <f t="shared" si="93"/>
        <v>9.2188796194007755E-8</v>
      </c>
      <c r="O385" s="4">
        <f>SUM($N$54:N385)*0.1+$O$30</f>
        <v>1.6273806915292775E-7</v>
      </c>
      <c r="P385" s="4">
        <f>SUM($O$235:O385)</f>
        <v>-1.0020397329709963E-5</v>
      </c>
      <c r="Q385" s="5">
        <f t="shared" si="94"/>
        <v>-3.5105531885447628E-6</v>
      </c>
      <c r="R385" s="4">
        <f>SUM($Q$54:Q385)*0.1+$O$8</f>
        <v>7.5695964982230109E-5</v>
      </c>
      <c r="S385" s="4">
        <f>SUM($R$235:R385)</f>
        <v>1.4810064576456583E-2</v>
      </c>
      <c r="T385">
        <f t="shared" si="95"/>
        <v>7.569613991657804E-5</v>
      </c>
      <c r="U385">
        <f t="shared" si="96"/>
        <v>1.4810067966325367E-2</v>
      </c>
      <c r="X385" s="1"/>
    </row>
    <row r="386" spans="1:24" x14ac:dyDescent="0.25">
      <c r="A386" s="7"/>
      <c r="B386">
        <f t="shared" si="81"/>
        <v>33.200000000000202</v>
      </c>
      <c r="C386">
        <f t="shared" si="82"/>
        <v>-317.43178827315302</v>
      </c>
      <c r="D386">
        <f t="shared" si="83"/>
        <v>448.0334196552401</v>
      </c>
      <c r="E386">
        <f t="shared" si="84"/>
        <v>-248.73026420164345</v>
      </c>
      <c r="F386">
        <f t="shared" si="85"/>
        <v>38486.558965858327</v>
      </c>
      <c r="G386">
        <f t="shared" si="86"/>
        <v>-1417.7625059494178</v>
      </c>
      <c r="H386">
        <f t="shared" si="87"/>
        <v>53201.519902771011</v>
      </c>
      <c r="I386">
        <f t="shared" si="88"/>
        <v>53220.407462628616</v>
      </c>
      <c r="J386" s="41">
        <f t="shared" si="89"/>
        <v>512.44579172609838</v>
      </c>
      <c r="K386">
        <f t="shared" si="90"/>
        <v>20.077726627655441</v>
      </c>
      <c r="L386">
        <f t="shared" si="91"/>
        <v>38.476122477836441</v>
      </c>
      <c r="M386" s="41">
        <f t="shared" si="92"/>
        <v>69.601372898264557</v>
      </c>
      <c r="N386" s="5">
        <f t="shared" si="93"/>
        <v>9.3835024697472142E-8</v>
      </c>
      <c r="O386" s="4">
        <f>SUM($N$54:N386)*0.1+$O$30</f>
        <v>1.7212157162267495E-7</v>
      </c>
      <c r="P386" s="4">
        <f>SUM($O$235:O386)</f>
        <v>-9.8482757580872882E-6</v>
      </c>
      <c r="Q386" s="5">
        <f t="shared" si="94"/>
        <v>-3.5211581016360165E-6</v>
      </c>
      <c r="R386" s="4">
        <f>SUM($Q$54:Q386)*0.1+$O$8</f>
        <v>7.5343849172066499E-5</v>
      </c>
      <c r="S386" s="4">
        <f>SUM($R$235:R386)</f>
        <v>1.488540842562865E-2</v>
      </c>
      <c r="T386">
        <f t="shared" si="95"/>
        <v>7.534404577601685E-5</v>
      </c>
      <c r="U386">
        <f t="shared" si="96"/>
        <v>1.4885411683467535E-2</v>
      </c>
      <c r="X386" s="1"/>
    </row>
    <row r="387" spans="1:24" x14ac:dyDescent="0.25">
      <c r="A387" s="7"/>
      <c r="B387">
        <f t="shared" si="81"/>
        <v>33.300000000000203</v>
      </c>
      <c r="C387">
        <f t="shared" si="82"/>
        <v>-317.43178827315302</v>
      </c>
      <c r="D387">
        <f t="shared" si="83"/>
        <v>448.0334196552401</v>
      </c>
      <c r="E387">
        <f t="shared" si="84"/>
        <v>-248.73026420164345</v>
      </c>
      <c r="F387">
        <f t="shared" si="85"/>
        <v>38486.558965858327</v>
      </c>
      <c r="G387">
        <f t="shared" si="86"/>
        <v>-1442.6355323695825</v>
      </c>
      <c r="H387">
        <f t="shared" si="87"/>
        <v>53361.750565128757</v>
      </c>
      <c r="I387">
        <f t="shared" si="88"/>
        <v>53381.247837178504</v>
      </c>
      <c r="J387" s="41">
        <f t="shared" si="89"/>
        <v>512.44579172609838</v>
      </c>
      <c r="K387">
        <f t="shared" si="90"/>
        <v>20.138404649956755</v>
      </c>
      <c r="L387">
        <f t="shared" si="91"/>
        <v>38.476122477836441</v>
      </c>
      <c r="M387" s="41">
        <f t="shared" si="92"/>
        <v>69.618900771513268</v>
      </c>
      <c r="N387" s="5">
        <f t="shared" si="93"/>
        <v>9.5481253200936528E-8</v>
      </c>
      <c r="O387" s="4">
        <f>SUM($N$54:N387)*0.1+$O$30</f>
        <v>1.816696969427686E-7</v>
      </c>
      <c r="P387" s="4">
        <f>SUM($O$235:O387)</f>
        <v>-9.6666060611445197E-6</v>
      </c>
      <c r="Q387" s="5">
        <f t="shared" si="94"/>
        <v>-3.5317630147272702E-6</v>
      </c>
      <c r="R387" s="4">
        <f>SUM($Q$54:Q387)*0.1+$O$8</f>
        <v>7.4990672870593782E-5</v>
      </c>
      <c r="S387" s="4">
        <f>SUM($R$235:R387)</f>
        <v>1.4960399098499243E-2</v>
      </c>
      <c r="T387">
        <f t="shared" si="95"/>
        <v>7.4990892923495694E-5</v>
      </c>
      <c r="U387">
        <f t="shared" si="96"/>
        <v>1.4960402221519637E-2</v>
      </c>
      <c r="X387" s="1"/>
    </row>
    <row r="388" spans="1:24" x14ac:dyDescent="0.25">
      <c r="A388" s="7"/>
      <c r="B388">
        <f t="shared" si="81"/>
        <v>33.400000000000205</v>
      </c>
      <c r="C388">
        <f t="shared" si="82"/>
        <v>-317.43178827315302</v>
      </c>
      <c r="D388">
        <f t="shared" si="83"/>
        <v>448.0334196552401</v>
      </c>
      <c r="E388">
        <f t="shared" si="84"/>
        <v>-248.73026420164345</v>
      </c>
      <c r="F388">
        <f t="shared" si="85"/>
        <v>38486.558965858327</v>
      </c>
      <c r="G388">
        <f t="shared" si="86"/>
        <v>-1467.5085587897472</v>
      </c>
      <c r="H388">
        <f t="shared" si="87"/>
        <v>53521.981227486496</v>
      </c>
      <c r="I388">
        <f t="shared" si="88"/>
        <v>53542.096110308739</v>
      </c>
      <c r="J388" s="41">
        <f t="shared" si="89"/>
        <v>512.44579172609838</v>
      </c>
      <c r="K388">
        <f t="shared" si="90"/>
        <v>20.199085652046172</v>
      </c>
      <c r="L388">
        <f t="shared" si="91"/>
        <v>38.476122477836441</v>
      </c>
      <c r="M388" s="41">
        <f t="shared" si="92"/>
        <v>69.636477969287824</v>
      </c>
      <c r="N388" s="5">
        <f t="shared" si="93"/>
        <v>9.7127481704400915E-8</v>
      </c>
      <c r="O388" s="4">
        <f>SUM($N$54:N388)*0.1+$O$30</f>
        <v>1.9138244511320874E-7</v>
      </c>
      <c r="P388" s="4">
        <f>SUM($O$235:O388)</f>
        <v>-9.475223616031311E-6</v>
      </c>
      <c r="Q388" s="5">
        <f t="shared" si="94"/>
        <v>-3.5423679278185231E-6</v>
      </c>
      <c r="R388" s="4">
        <f>SUM($Q$54:Q388)*0.1+$O$8</f>
        <v>7.4636436077811931E-5</v>
      </c>
      <c r="S388" s="4">
        <f>SUM($R$235:R388)</f>
        <v>1.5035035534577055E-2</v>
      </c>
      <c r="T388">
        <f t="shared" si="95"/>
        <v>7.463668144845136E-5</v>
      </c>
      <c r="U388">
        <f t="shared" si="96"/>
        <v>1.5035038520265165E-2</v>
      </c>
      <c r="X388" s="1"/>
    </row>
    <row r="389" spans="1:24" x14ac:dyDescent="0.25">
      <c r="A389" s="7"/>
      <c r="B389">
        <f t="shared" si="81"/>
        <v>33.500000000000206</v>
      </c>
      <c r="C389">
        <f t="shared" si="82"/>
        <v>-317.43178827315302</v>
      </c>
      <c r="D389">
        <f t="shared" si="83"/>
        <v>448.0334196552401</v>
      </c>
      <c r="E389">
        <f t="shared" si="84"/>
        <v>-248.73026420164345</v>
      </c>
      <c r="F389">
        <f t="shared" si="85"/>
        <v>38486.558965858327</v>
      </c>
      <c r="G389">
        <f t="shared" si="86"/>
        <v>-1492.3815852099119</v>
      </c>
      <c r="H389">
        <f t="shared" si="87"/>
        <v>53682.21188984425</v>
      </c>
      <c r="I389">
        <f t="shared" si="88"/>
        <v>53702.952211047101</v>
      </c>
      <c r="J389" s="41">
        <f t="shared" si="89"/>
        <v>512.44579172609838</v>
      </c>
      <c r="K389">
        <f t="shared" si="90"/>
        <v>20.259769607148982</v>
      </c>
      <c r="L389">
        <f t="shared" si="91"/>
        <v>38.476122477836441</v>
      </c>
      <c r="M389" s="41">
        <f t="shared" si="92"/>
        <v>69.654104454247118</v>
      </c>
      <c r="N389" s="5">
        <f t="shared" si="93"/>
        <v>9.8773710207865315E-8</v>
      </c>
      <c r="O389" s="4">
        <f>SUM($N$54:N389)*0.1+$O$30</f>
        <v>2.0125981613399522E-7</v>
      </c>
      <c r="P389" s="4">
        <f>SUM($O$235:O389)</f>
        <v>-9.2739637998973155E-6</v>
      </c>
      <c r="Q389" s="5">
        <f t="shared" si="94"/>
        <v>-3.5529728409097772E-6</v>
      </c>
      <c r="R389" s="4">
        <f>SUM($Q$54:Q389)*0.1+$O$8</f>
        <v>7.4281138793720944E-5</v>
      </c>
      <c r="S389" s="4">
        <f>SUM($R$235:R389)</f>
        <v>1.5109316673370775E-2</v>
      </c>
      <c r="T389">
        <f t="shared" si="95"/>
        <v>7.4281411443278498E-5</v>
      </c>
      <c r="U389">
        <f t="shared" si="96"/>
        <v>1.5109319519508635E-2</v>
      </c>
      <c r="X389" s="1"/>
    </row>
    <row r="390" spans="1:24" x14ac:dyDescent="0.25">
      <c r="A390" s="7"/>
      <c r="B390">
        <f t="shared" si="81"/>
        <v>33.600000000000207</v>
      </c>
      <c r="C390">
        <f t="shared" si="82"/>
        <v>-317.43178827315302</v>
      </c>
      <c r="D390">
        <f t="shared" si="83"/>
        <v>448.0334196552401</v>
      </c>
      <c r="E390">
        <f t="shared" si="84"/>
        <v>-248.73026420164345</v>
      </c>
      <c r="F390">
        <f t="shared" si="85"/>
        <v>38486.558965858327</v>
      </c>
      <c r="G390">
        <f t="shared" si="86"/>
        <v>-1517.2546116300766</v>
      </c>
      <c r="H390">
        <f t="shared" si="87"/>
        <v>53842.442552201996</v>
      </c>
      <c r="I390">
        <f t="shared" si="88"/>
        <v>53863.816069265689</v>
      </c>
      <c r="J390" s="41">
        <f t="shared" si="89"/>
        <v>512.44579172609838</v>
      </c>
      <c r="K390">
        <f t="shared" si="90"/>
        <v>20.320456488809004</v>
      </c>
      <c r="L390">
        <f t="shared" si="91"/>
        <v>38.476122477836441</v>
      </c>
      <c r="M390" s="41">
        <f t="shared" si="92"/>
        <v>69.671780188983192</v>
      </c>
      <c r="N390" s="5">
        <f t="shared" si="93"/>
        <v>1.004199387113297E-7</v>
      </c>
      <c r="O390" s="4">
        <f>SUM($N$54:N390)*0.1+$O$30</f>
        <v>2.1130181000512825E-7</v>
      </c>
      <c r="P390" s="4">
        <f>SUM($O$235:O390)</f>
        <v>-9.062661989892188E-6</v>
      </c>
      <c r="Q390" s="5">
        <f t="shared" si="94"/>
        <v>-3.5635777540010309E-6</v>
      </c>
      <c r="R390" s="4">
        <f>SUM($Q$54:Q390)*0.1+$O$8</f>
        <v>7.392478101832085E-5</v>
      </c>
      <c r="S390" s="4">
        <f>SUM($R$235:R390)</f>
        <v>1.5183241454389096E-2</v>
      </c>
      <c r="T390">
        <f t="shared" si="95"/>
        <v>7.392508300341368E-5</v>
      </c>
      <c r="U390">
        <f t="shared" si="96"/>
        <v>1.5183244159076211E-2</v>
      </c>
      <c r="X390" s="1"/>
    </row>
    <row r="391" spans="1:24" x14ac:dyDescent="0.25">
      <c r="A391" s="7"/>
      <c r="B391">
        <f t="shared" si="81"/>
        <v>33.700000000000209</v>
      </c>
      <c r="C391">
        <f t="shared" si="82"/>
        <v>-317.43178827315302</v>
      </c>
      <c r="D391">
        <f t="shared" si="83"/>
        <v>448.0334196552401</v>
      </c>
      <c r="E391">
        <f t="shared" si="84"/>
        <v>-248.73026420164345</v>
      </c>
      <c r="F391">
        <f t="shared" si="85"/>
        <v>38486.558965858327</v>
      </c>
      <c r="G391">
        <f t="shared" si="86"/>
        <v>-1542.1276380502413</v>
      </c>
      <c r="H391">
        <f t="shared" si="87"/>
        <v>54002.673214559734</v>
      </c>
      <c r="I391">
        <f t="shared" si="88"/>
        <v>54024.687615668503</v>
      </c>
      <c r="J391" s="41">
        <f t="shared" si="89"/>
        <v>512.44579172609838</v>
      </c>
      <c r="K391">
        <f t="shared" si="90"/>
        <v>20.381146270883896</v>
      </c>
      <c r="L391">
        <f t="shared" si="91"/>
        <v>38.476122477836441</v>
      </c>
      <c r="M391" s="41">
        <f t="shared" si="92"/>
        <v>69.689505136021566</v>
      </c>
      <c r="N391" s="5">
        <f t="shared" si="93"/>
        <v>1.0206616721479409E-7</v>
      </c>
      <c r="O391" s="4">
        <f>SUM($N$54:N391)*0.1+$O$30</f>
        <v>2.2150842672660761E-7</v>
      </c>
      <c r="P391" s="4">
        <f>SUM($O$235:O391)</f>
        <v>-8.8411535631655801E-6</v>
      </c>
      <c r="Q391" s="5">
        <f t="shared" si="94"/>
        <v>-3.5741826670922837E-6</v>
      </c>
      <c r="R391" s="4">
        <f>SUM($Q$54:Q391)*0.1+$O$8</f>
        <v>7.3567362751611622E-5</v>
      </c>
      <c r="S391" s="4">
        <f>SUM($R$235:R391)</f>
        <v>1.5256808817140708E-2</v>
      </c>
      <c r="T391">
        <f t="shared" si="95"/>
        <v>7.3567696227422566E-5</v>
      </c>
      <c r="U391">
        <f t="shared" si="96"/>
        <v>1.5256811378816309E-2</v>
      </c>
      <c r="X391" s="1"/>
    </row>
    <row r="392" spans="1:24" x14ac:dyDescent="0.25">
      <c r="A392" s="7"/>
      <c r="B392">
        <f t="shared" si="81"/>
        <v>33.80000000000021</v>
      </c>
      <c r="C392">
        <f t="shared" si="82"/>
        <v>-317.43178827315302</v>
      </c>
      <c r="D392">
        <f t="shared" si="83"/>
        <v>448.0334196552401</v>
      </c>
      <c r="E392">
        <f t="shared" si="84"/>
        <v>-248.73026420164345</v>
      </c>
      <c r="F392">
        <f t="shared" si="85"/>
        <v>38486.558965858327</v>
      </c>
      <c r="G392">
        <f t="shared" si="86"/>
        <v>-1567.000664470406</v>
      </c>
      <c r="H392">
        <f t="shared" si="87"/>
        <v>54162.90387691748</v>
      </c>
      <c r="I392">
        <f t="shared" si="88"/>
        <v>54185.566781779198</v>
      </c>
      <c r="J392" s="41">
        <f t="shared" si="89"/>
        <v>512.44579172609838</v>
      </c>
      <c r="K392">
        <f t="shared" si="90"/>
        <v>20.441838927540534</v>
      </c>
      <c r="L392">
        <f t="shared" si="91"/>
        <v>38.476122477836441</v>
      </c>
      <c r="M392" s="41">
        <f t="shared" si="92"/>
        <v>69.707279257821583</v>
      </c>
      <c r="N392" s="5">
        <f t="shared" si="93"/>
        <v>1.0371239571825847E-7</v>
      </c>
      <c r="O392" s="4">
        <f>SUM($N$54:N392)*0.1+$O$30</f>
        <v>2.3187966629843352E-7</v>
      </c>
      <c r="P392" s="4">
        <f>SUM($O$235:O392)</f>
        <v>-8.6092738968671467E-6</v>
      </c>
      <c r="Q392" s="5">
        <f t="shared" si="94"/>
        <v>-3.5847875801835374E-6</v>
      </c>
      <c r="R392" s="4">
        <f>SUM($Q$54:Q392)*0.1+$O$8</f>
        <v>7.3208883993593259E-5</v>
      </c>
      <c r="S392" s="4">
        <f>SUM($R$235:R392)</f>
        <v>1.5330017701134301E-2</v>
      </c>
      <c r="T392">
        <f t="shared" si="95"/>
        <v>7.3209251217090312E-5</v>
      </c>
      <c r="U392">
        <f t="shared" si="96"/>
        <v>1.5330020118600239E-2</v>
      </c>
      <c r="X392" s="1"/>
    </row>
    <row r="393" spans="1:24" x14ac:dyDescent="0.25">
      <c r="A393" s="7"/>
      <c r="B393">
        <f t="shared" si="81"/>
        <v>33.900000000000212</v>
      </c>
      <c r="C393">
        <f t="shared" si="82"/>
        <v>-317.43178827315302</v>
      </c>
      <c r="D393">
        <f t="shared" si="83"/>
        <v>448.0334196552401</v>
      </c>
      <c r="E393">
        <f t="shared" si="84"/>
        <v>-248.73026420164345</v>
      </c>
      <c r="F393">
        <f t="shared" si="85"/>
        <v>38486.558965858327</v>
      </c>
      <c r="G393">
        <f t="shared" si="86"/>
        <v>-1591.8736908905707</v>
      </c>
      <c r="H393">
        <f t="shared" si="87"/>
        <v>54323.134539275234</v>
      </c>
      <c r="I393">
        <f t="shared" si="88"/>
        <v>54346.453499929026</v>
      </c>
      <c r="J393" s="41">
        <f t="shared" si="89"/>
        <v>512.44579172609838</v>
      </c>
      <c r="K393">
        <f t="shared" si="90"/>
        <v>20.502534433250467</v>
      </c>
      <c r="L393">
        <f t="shared" si="91"/>
        <v>38.476122477836441</v>
      </c>
      <c r="M393" s="41">
        <f t="shared" si="92"/>
        <v>69.725102516776786</v>
      </c>
      <c r="N393" s="5">
        <f t="shared" si="93"/>
        <v>1.0535862422172286E-7</v>
      </c>
      <c r="O393" s="4">
        <f>SUM($N$54:N393)*0.1+$O$30</f>
        <v>2.4241552872060576E-7</v>
      </c>
      <c r="P393" s="4">
        <f>SUM($O$235:O393)</f>
        <v>-8.366858368146541E-6</v>
      </c>
      <c r="Q393" s="5">
        <f t="shared" si="94"/>
        <v>-3.5953924932747916E-6</v>
      </c>
      <c r="R393" s="4">
        <f>SUM($Q$54:Q393)*0.1+$O$8</f>
        <v>7.2849344744265788E-5</v>
      </c>
      <c r="S393" s="4">
        <f>SUM($R$235:R393)</f>
        <v>1.5402867045878567E-2</v>
      </c>
      <c r="T393">
        <f t="shared" si="95"/>
        <v>7.2849748077515345E-5</v>
      </c>
      <c r="U393">
        <f t="shared" si="96"/>
        <v>1.5402869318322833E-2</v>
      </c>
      <c r="X393" s="1"/>
    </row>
    <row r="394" spans="1:24" x14ac:dyDescent="0.25">
      <c r="A394" s="7"/>
      <c r="B394">
        <f t="shared" si="81"/>
        <v>34.000000000000213</v>
      </c>
      <c r="C394">
        <f t="shared" si="82"/>
        <v>-317.43178827315302</v>
      </c>
      <c r="D394">
        <f t="shared" si="83"/>
        <v>448.0334196552401</v>
      </c>
      <c r="E394">
        <f t="shared" si="84"/>
        <v>-248.73026420164345</v>
      </c>
      <c r="F394">
        <f t="shared" si="85"/>
        <v>38486.558965858327</v>
      </c>
      <c r="G394">
        <f t="shared" si="86"/>
        <v>-1616.7467173107354</v>
      </c>
      <c r="H394">
        <f t="shared" si="87"/>
        <v>54483.365201632972</v>
      </c>
      <c r="I394">
        <f t="shared" si="88"/>
        <v>54507.347703244981</v>
      </c>
      <c r="J394" s="41">
        <f t="shared" si="89"/>
        <v>512.44579172609838</v>
      </c>
      <c r="K394">
        <f t="shared" si="90"/>
        <v>20.563232762785439</v>
      </c>
      <c r="L394">
        <f t="shared" si="91"/>
        <v>38.476122477836441</v>
      </c>
      <c r="M394" s="41">
        <f t="shared" si="92"/>
        <v>69.742974875215239</v>
      </c>
      <c r="N394" s="5">
        <f t="shared" si="93"/>
        <v>1.0700485272518726E-7</v>
      </c>
      <c r="O394" s="4">
        <f>SUM($N$54:N394)*0.1+$O$30</f>
        <v>2.531160139931245E-7</v>
      </c>
      <c r="P394" s="4">
        <f>SUM($O$235:O394)</f>
        <v>-8.1137423541534163E-6</v>
      </c>
      <c r="Q394" s="5">
        <f t="shared" si="94"/>
        <v>-3.6059974063660444E-6</v>
      </c>
      <c r="R394" s="4">
        <f>SUM($Q$54:Q394)*0.1+$O$8</f>
        <v>7.2488745003629183E-5</v>
      </c>
      <c r="S394" s="4">
        <f>SUM($R$235:R394)</f>
        <v>1.5475355790882196E-2</v>
      </c>
      <c r="T394">
        <f t="shared" si="95"/>
        <v>7.2489186917206597E-5</v>
      </c>
      <c r="U394">
        <f t="shared" si="96"/>
        <v>1.5475357917903099E-2</v>
      </c>
      <c r="X394" s="1"/>
    </row>
    <row r="395" spans="1:24" x14ac:dyDescent="0.25">
      <c r="A395" s="7"/>
      <c r="B395">
        <f t="shared" si="81"/>
        <v>34.100000000000215</v>
      </c>
      <c r="C395">
        <f t="shared" si="82"/>
        <v>-317.43178827315302</v>
      </c>
      <c r="D395">
        <f t="shared" si="83"/>
        <v>448.0334196552401</v>
      </c>
      <c r="E395">
        <f t="shared" si="84"/>
        <v>-248.73026420164345</v>
      </c>
      <c r="F395">
        <f t="shared" si="85"/>
        <v>38486.558965858327</v>
      </c>
      <c r="G395">
        <f t="shared" si="86"/>
        <v>-1641.6197437309002</v>
      </c>
      <c r="H395">
        <f t="shared" si="87"/>
        <v>54643.595863990718</v>
      </c>
      <c r="I395">
        <f t="shared" si="88"/>
        <v>54668.24932563828</v>
      </c>
      <c r="J395" s="41">
        <f t="shared" si="89"/>
        <v>512.44579172609838</v>
      </c>
      <c r="K395">
        <f t="shared" si="90"/>
        <v>20.623933891213053</v>
      </c>
      <c r="L395">
        <f t="shared" si="91"/>
        <v>38.476122477836441</v>
      </c>
      <c r="M395" s="41">
        <f t="shared" si="92"/>
        <v>69.760896295399888</v>
      </c>
      <c r="N395" s="5">
        <f t="shared" si="93"/>
        <v>1.0865108122865165E-7</v>
      </c>
      <c r="O395" s="4">
        <f>SUM($N$54:N395)*0.1+$O$30</f>
        <v>2.6398112211598968E-7</v>
      </c>
      <c r="P395" s="4">
        <f>SUM($O$235:O395)</f>
        <v>-7.8497612320374259E-6</v>
      </c>
      <c r="Q395" s="5">
        <f t="shared" si="94"/>
        <v>-3.6166023194572981E-6</v>
      </c>
      <c r="R395" s="4">
        <f>SUM($Q$54:Q395)*0.1+$O$8</f>
        <v>7.2127084771683457E-5</v>
      </c>
      <c r="S395" s="4">
        <f>SUM($R$235:R395)</f>
        <v>1.5547482875653879E-2</v>
      </c>
      <c r="T395">
        <f t="shared" si="95"/>
        <v>7.2127567848184404E-5</v>
      </c>
      <c r="U395">
        <f t="shared" si="96"/>
        <v>1.554748485728486E-2</v>
      </c>
      <c r="X395" s="1"/>
    </row>
    <row r="396" spans="1:24" x14ac:dyDescent="0.25">
      <c r="A396" s="7"/>
      <c r="B396">
        <f t="shared" si="81"/>
        <v>34.200000000000216</v>
      </c>
      <c r="C396">
        <f t="shared" si="82"/>
        <v>-317.43178827315302</v>
      </c>
      <c r="D396">
        <f t="shared" si="83"/>
        <v>448.0334196552401</v>
      </c>
      <c r="E396">
        <f t="shared" si="84"/>
        <v>-248.73026420164345</v>
      </c>
      <c r="F396">
        <f t="shared" si="85"/>
        <v>38486.558965858327</v>
      </c>
      <c r="G396">
        <f t="shared" si="86"/>
        <v>-1666.4927701510649</v>
      </c>
      <c r="H396">
        <f t="shared" si="87"/>
        <v>54803.826526348457</v>
      </c>
      <c r="I396">
        <f t="shared" si="88"/>
        <v>54829.158301792857</v>
      </c>
      <c r="J396" s="41">
        <f t="shared" si="89"/>
        <v>512.44579172609838</v>
      </c>
      <c r="K396">
        <f t="shared" si="90"/>
        <v>20.684637793892417</v>
      </c>
      <c r="L396">
        <f t="shared" si="91"/>
        <v>38.476122477836441</v>
      </c>
      <c r="M396" s="41">
        <f t="shared" si="92"/>
        <v>69.778866739528908</v>
      </c>
      <c r="N396" s="5">
        <f t="shared" si="93"/>
        <v>1.1029730973211603E-7</v>
      </c>
      <c r="O396" s="4">
        <f>SUM($N$54:N396)*0.1+$O$30</f>
        <v>2.7501085308920125E-7</v>
      </c>
      <c r="P396" s="4">
        <f>SUM($O$235:O396)</f>
        <v>-7.5747503789482247E-6</v>
      </c>
      <c r="Q396" s="5">
        <f t="shared" si="94"/>
        <v>-3.627207232548551E-6</v>
      </c>
      <c r="R396" s="4">
        <f>SUM($Q$54:Q396)*0.1+$O$8</f>
        <v>7.1764364048428596E-5</v>
      </c>
      <c r="S396" s="4">
        <f>SUM($R$235:R396)</f>
        <v>1.5619247239702308E-2</v>
      </c>
      <c r="T396">
        <f t="shared" si="95"/>
        <v>7.1764890986085312E-5</v>
      </c>
      <c r="U396">
        <f t="shared" si="96"/>
        <v>1.5619249076437429E-2</v>
      </c>
      <c r="X396" s="1"/>
    </row>
    <row r="397" spans="1:24" x14ac:dyDescent="0.25">
      <c r="A397" s="7"/>
      <c r="B397">
        <f t="shared" si="81"/>
        <v>34.300000000000217</v>
      </c>
      <c r="C397">
        <f t="shared" si="82"/>
        <v>-317.43178827315302</v>
      </c>
      <c r="D397">
        <f t="shared" si="83"/>
        <v>448.0334196552401</v>
      </c>
      <c r="E397">
        <f t="shared" si="84"/>
        <v>-248.73026420164345</v>
      </c>
      <c r="F397">
        <f t="shared" si="85"/>
        <v>38486.558965858327</v>
      </c>
      <c r="G397">
        <f t="shared" si="86"/>
        <v>-1691.3657965712296</v>
      </c>
      <c r="H397">
        <f t="shared" si="87"/>
        <v>54964.057188706211</v>
      </c>
      <c r="I397">
        <f t="shared" si="88"/>
        <v>54990.074567154188</v>
      </c>
      <c r="J397" s="41">
        <f t="shared" si="89"/>
        <v>512.44579172609838</v>
      </c>
      <c r="K397">
        <f t="shared" si="90"/>
        <v>20.745344446469939</v>
      </c>
      <c r="L397">
        <f t="shared" si="91"/>
        <v>38.476122477836441</v>
      </c>
      <c r="M397" s="41">
        <f t="shared" si="92"/>
        <v>69.796886169736055</v>
      </c>
      <c r="N397" s="5">
        <f t="shared" si="93"/>
        <v>1.1194353823558042E-7</v>
      </c>
      <c r="O397" s="4">
        <f>SUM($N$54:N397)*0.1+$O$30</f>
        <v>2.8620520691275926E-7</v>
      </c>
      <c r="P397" s="4">
        <f>SUM($O$235:O397)</f>
        <v>-7.2885451720354658E-6</v>
      </c>
      <c r="Q397" s="5">
        <f t="shared" si="94"/>
        <v>-3.6378121456398051E-6</v>
      </c>
      <c r="R397" s="4">
        <f>SUM($Q$54:Q397)*0.1+$O$8</f>
        <v>7.1400582833864613E-5</v>
      </c>
      <c r="S397" s="4">
        <f>SUM($R$235:R397)</f>
        <v>1.5690647822536173E-2</v>
      </c>
      <c r="T397">
        <f t="shared" si="95"/>
        <v>7.1401156450270656E-5</v>
      </c>
      <c r="U397">
        <f t="shared" si="96"/>
        <v>1.5690649515356269E-2</v>
      </c>
      <c r="X397" s="1"/>
    </row>
    <row r="398" spans="1:24" x14ac:dyDescent="0.25">
      <c r="A398" s="7"/>
      <c r="B398">
        <f t="shared" si="81"/>
        <v>34.400000000000219</v>
      </c>
      <c r="C398">
        <f t="shared" si="82"/>
        <v>-317.43178827315302</v>
      </c>
      <c r="D398">
        <f t="shared" si="83"/>
        <v>448.0334196552401</v>
      </c>
      <c r="E398">
        <f t="shared" si="84"/>
        <v>-248.73026420164345</v>
      </c>
      <c r="F398">
        <f t="shared" si="85"/>
        <v>38486.558965858327</v>
      </c>
      <c r="G398">
        <f t="shared" si="86"/>
        <v>-1716.2388229913943</v>
      </c>
      <c r="H398">
        <f t="shared" si="87"/>
        <v>55124.287851063957</v>
      </c>
      <c r="I398">
        <f t="shared" si="88"/>
        <v>55150.99805791823</v>
      </c>
      <c r="J398" s="41">
        <f t="shared" si="89"/>
        <v>512.44579172609838</v>
      </c>
      <c r="K398">
        <f t="shared" si="90"/>
        <v>20.806053824875157</v>
      </c>
      <c r="L398">
        <f t="shared" si="91"/>
        <v>38.476122477836441</v>
      </c>
      <c r="M398" s="41">
        <f t="shared" si="92"/>
        <v>69.814954548091009</v>
      </c>
      <c r="N398" s="5">
        <f t="shared" si="93"/>
        <v>1.1358976673904481E-7</v>
      </c>
      <c r="O398" s="4">
        <f>SUM($N$54:N398)*0.1+$O$30</f>
        <v>2.9756418358666376E-7</v>
      </c>
      <c r="P398" s="4">
        <f>SUM($O$235:O398)</f>
        <v>-6.9909809884488018E-6</v>
      </c>
      <c r="Q398" s="5">
        <f t="shared" si="94"/>
        <v>-3.6484170587310588E-6</v>
      </c>
      <c r="R398" s="4">
        <f>SUM($Q$54:Q398)*0.1+$O$8</f>
        <v>7.103574112799151E-5</v>
      </c>
      <c r="S398" s="4">
        <f>SUM($R$235:R398)</f>
        <v>1.5761683563664166E-2</v>
      </c>
      <c r="T398">
        <f t="shared" si="95"/>
        <v>7.1036364363939535E-5</v>
      </c>
      <c r="U398">
        <f t="shared" si="96"/>
        <v>1.5761685114063673E-2</v>
      </c>
      <c r="X398" s="1"/>
    </row>
    <row r="399" spans="1:24" x14ac:dyDescent="0.25">
      <c r="A399" s="7"/>
      <c r="B399">
        <f t="shared" si="81"/>
        <v>34.50000000000022</v>
      </c>
      <c r="C399">
        <f t="shared" si="82"/>
        <v>-317.43178827315302</v>
      </c>
      <c r="D399">
        <f t="shared" si="83"/>
        <v>448.0334196552401</v>
      </c>
      <c r="E399">
        <f t="shared" si="84"/>
        <v>-248.73026420164345</v>
      </c>
      <c r="F399">
        <f t="shared" si="85"/>
        <v>38486.558965858327</v>
      </c>
      <c r="G399">
        <f t="shared" si="86"/>
        <v>-1741.111849411559</v>
      </c>
      <c r="H399">
        <f t="shared" si="87"/>
        <v>55284.518513421695</v>
      </c>
      <c r="I399">
        <f t="shared" si="88"/>
        <v>55311.928711020621</v>
      </c>
      <c r="J399" s="41">
        <f t="shared" si="89"/>
        <v>512.44579172609838</v>
      </c>
      <c r="K399">
        <f t="shared" si="90"/>
        <v>20.866765905316644</v>
      </c>
      <c r="L399">
        <f t="shared" si="91"/>
        <v>38.476122477836441</v>
      </c>
      <c r="M399" s="41">
        <f t="shared" si="92"/>
        <v>69.833071836599714</v>
      </c>
      <c r="N399" s="5">
        <f t="shared" si="93"/>
        <v>1.1523599524250921E-7</v>
      </c>
      <c r="O399" s="4">
        <f>SUM($N$54:N399)*0.1+$O$30</f>
        <v>3.090877831109147E-7</v>
      </c>
      <c r="P399" s="4">
        <f>SUM($O$235:O399)</f>
        <v>-6.6818932053378867E-6</v>
      </c>
      <c r="Q399" s="5">
        <f t="shared" si="94"/>
        <v>-3.6590219718223117E-6</v>
      </c>
      <c r="R399" s="4">
        <f>SUM($Q$54:Q399)*0.1+$O$8</f>
        <v>7.0669838930809272E-5</v>
      </c>
      <c r="S399" s="4">
        <f>SUM($R$235:R399)</f>
        <v>1.5832353402594975E-2</v>
      </c>
      <c r="T399">
        <f t="shared" si="95"/>
        <v>7.0670514854245933E-5</v>
      </c>
      <c r="U399">
        <f t="shared" si="96"/>
        <v>1.5832354812609445E-2</v>
      </c>
      <c r="X399" s="1"/>
    </row>
    <row r="400" spans="1:24" x14ac:dyDescent="0.25">
      <c r="A400" s="7"/>
      <c r="B400">
        <f t="shared" si="81"/>
        <v>34.600000000000222</v>
      </c>
      <c r="C400">
        <f t="shared" si="82"/>
        <v>-317.43178827315302</v>
      </c>
      <c r="D400">
        <f t="shared" si="83"/>
        <v>448.0334196552401</v>
      </c>
      <c r="E400">
        <f t="shared" si="84"/>
        <v>-248.73026420164345</v>
      </c>
      <c r="F400">
        <f t="shared" si="85"/>
        <v>38486.558965858327</v>
      </c>
      <c r="G400">
        <f t="shared" si="86"/>
        <v>-1765.9848758317237</v>
      </c>
      <c r="H400">
        <f t="shared" si="87"/>
        <v>55444.749175779441</v>
      </c>
      <c r="I400">
        <f t="shared" si="88"/>
        <v>55472.866464126055</v>
      </c>
      <c r="J400" s="41">
        <f t="shared" si="89"/>
        <v>512.44579172609838</v>
      </c>
      <c r="K400">
        <f t="shared" si="90"/>
        <v>20.927480664278026</v>
      </c>
      <c r="L400">
        <f t="shared" si="91"/>
        <v>38.476122477836441</v>
      </c>
      <c r="M400" s="41">
        <f t="shared" si="92"/>
        <v>69.851237997204763</v>
      </c>
      <c r="N400" s="5">
        <f t="shared" si="93"/>
        <v>1.1688222374597359E-7</v>
      </c>
      <c r="O400" s="4">
        <f>SUM($N$54:N400)*0.1+$O$30</f>
        <v>3.2077600548551204E-7</v>
      </c>
      <c r="P400" s="4">
        <f>SUM($O$235:O400)</f>
        <v>-6.3611171998523745E-6</v>
      </c>
      <c r="Q400" s="5">
        <f t="shared" si="94"/>
        <v>-3.6696268849135654E-6</v>
      </c>
      <c r="R400" s="4">
        <f>SUM($Q$54:Q400)*0.1+$O$8</f>
        <v>7.0302876242317927E-5</v>
      </c>
      <c r="S400" s="4">
        <f>SUM($R$235:R400)</f>
        <v>1.5902656278837295E-2</v>
      </c>
      <c r="T400">
        <f t="shared" si="95"/>
        <v>7.0303608052420502E-5</v>
      </c>
      <c r="U400">
        <f t="shared" si="96"/>
        <v>1.5902657551071623E-2</v>
      </c>
      <c r="X400" s="1"/>
    </row>
    <row r="401" spans="1:24" x14ac:dyDescent="0.25">
      <c r="A401" s="7"/>
      <c r="B401">
        <f t="shared" si="81"/>
        <v>34.700000000000223</v>
      </c>
      <c r="C401">
        <f t="shared" si="82"/>
        <v>-317.43178827315302</v>
      </c>
      <c r="D401">
        <f t="shared" si="83"/>
        <v>448.0334196552401</v>
      </c>
      <c r="E401">
        <f t="shared" si="84"/>
        <v>-248.73026420164345</v>
      </c>
      <c r="F401">
        <f t="shared" si="85"/>
        <v>38486.558965858327</v>
      </c>
      <c r="G401">
        <f t="shared" si="86"/>
        <v>-1790.8579022518884</v>
      </c>
      <c r="H401">
        <f t="shared" si="87"/>
        <v>55604.979838137195</v>
      </c>
      <c r="I401">
        <f t="shared" si="88"/>
        <v>55633.811255617766</v>
      </c>
      <c r="J401" s="41">
        <f t="shared" si="89"/>
        <v>512.44579172609838</v>
      </c>
      <c r="K401">
        <f t="shared" si="90"/>
        <v>20.988198078513996</v>
      </c>
      <c r="L401">
        <f t="shared" si="91"/>
        <v>38.476122477836441</v>
      </c>
      <c r="M401" s="41">
        <f t="shared" si="92"/>
        <v>69.869452991785693</v>
      </c>
      <c r="N401" s="5">
        <f t="shared" si="93"/>
        <v>1.1852845224943798E-7</v>
      </c>
      <c r="O401" s="4">
        <f>SUM($N$54:N401)*0.1+$O$30</f>
        <v>3.3262885071045581E-7</v>
      </c>
      <c r="P401" s="4">
        <f>SUM($O$235:O401)</f>
        <v>-6.0284883491419186E-6</v>
      </c>
      <c r="Q401" s="5">
        <f t="shared" si="94"/>
        <v>-3.6802317980048195E-6</v>
      </c>
      <c r="R401" s="4">
        <f>SUM($Q$54:Q401)*0.1+$O$8</f>
        <v>6.9934853062517447E-5</v>
      </c>
      <c r="S401" s="4">
        <f>SUM($R$235:R401)</f>
        <v>1.5972591131899812E-2</v>
      </c>
      <c r="T401">
        <f t="shared" si="95"/>
        <v>6.9935644093897006E-5</v>
      </c>
      <c r="U401">
        <f t="shared" si="96"/>
        <v>1.5972592269557131E-2</v>
      </c>
      <c r="X401" s="1"/>
    </row>
    <row r="402" spans="1:24" x14ac:dyDescent="0.25">
      <c r="A402" s="7"/>
      <c r="B402">
        <f t="shared" si="81"/>
        <v>34.800000000000225</v>
      </c>
      <c r="C402">
        <f t="shared" si="82"/>
        <v>-317.43178827315302</v>
      </c>
      <c r="D402">
        <f t="shared" si="83"/>
        <v>448.0334196552401</v>
      </c>
      <c r="E402">
        <f t="shared" si="84"/>
        <v>-248.73026420164345</v>
      </c>
      <c r="F402">
        <f t="shared" si="85"/>
        <v>38486.558965858327</v>
      </c>
      <c r="G402">
        <f t="shared" si="86"/>
        <v>-1815.7309286720531</v>
      </c>
      <c r="H402">
        <f t="shared" si="87"/>
        <v>55765.210500494934</v>
      </c>
      <c r="I402">
        <f t="shared" si="88"/>
        <v>55794.763024587235</v>
      </c>
      <c r="J402" s="41">
        <f t="shared" si="89"/>
        <v>512.44579172609838</v>
      </c>
      <c r="K402">
        <f t="shared" si="90"/>
        <v>21.048918125046441</v>
      </c>
      <c r="L402">
        <f t="shared" si="91"/>
        <v>38.476122477836441</v>
      </c>
      <c r="M402" s="41">
        <f t="shared" si="92"/>
        <v>69.887716782159373</v>
      </c>
      <c r="N402" s="5">
        <f t="shared" si="93"/>
        <v>1.2017468075290237E-7</v>
      </c>
      <c r="O402" s="4">
        <f>SUM($N$54:N402)*0.1+$O$30</f>
        <v>3.4464631878574603E-7</v>
      </c>
      <c r="P402" s="4">
        <f>SUM($O$235:O402)</f>
        <v>-5.683842030356173E-6</v>
      </c>
      <c r="Q402" s="5">
        <f t="shared" si="94"/>
        <v>-3.6908367110960723E-6</v>
      </c>
      <c r="R402" s="4">
        <f>SUM($Q$54:Q402)*0.1+$O$8</f>
        <v>6.9565769391407832E-5</v>
      </c>
      <c r="S402" s="4">
        <f>SUM($R$235:R402)</f>
        <v>1.6042156901291221E-2</v>
      </c>
      <c r="T402">
        <f t="shared" si="95"/>
        <v>6.9566623118443716E-5</v>
      </c>
      <c r="U402">
        <f t="shared" si="96"/>
        <v>1.6042157908202553E-2</v>
      </c>
      <c r="X402" s="1"/>
    </row>
    <row r="403" spans="1:24" x14ac:dyDescent="0.25">
      <c r="A403" s="7"/>
      <c r="B403">
        <f t="shared" si="81"/>
        <v>34.900000000000226</v>
      </c>
      <c r="C403">
        <f t="shared" si="82"/>
        <v>-317.43178827315302</v>
      </c>
      <c r="D403">
        <f t="shared" si="83"/>
        <v>448.0334196552401</v>
      </c>
      <c r="E403">
        <f t="shared" si="84"/>
        <v>-248.73026420164345</v>
      </c>
      <c r="F403">
        <f t="shared" si="85"/>
        <v>38486.558965858327</v>
      </c>
      <c r="G403">
        <f t="shared" si="86"/>
        <v>-1840.6039550922178</v>
      </c>
      <c r="H403">
        <f t="shared" si="87"/>
        <v>55925.44116285268</v>
      </c>
      <c r="I403">
        <f t="shared" si="88"/>
        <v>55955.72171082416</v>
      </c>
      <c r="J403" s="41">
        <f t="shared" si="89"/>
        <v>512.44579172609838</v>
      </c>
      <c r="K403">
        <f t="shared" si="90"/>
        <v>21.109640781160657</v>
      </c>
      <c r="L403">
        <f t="shared" si="91"/>
        <v>38.476122477836441</v>
      </c>
      <c r="M403" s="41">
        <f t="shared" si="92"/>
        <v>69.906029330080344</v>
      </c>
      <c r="N403" s="5">
        <f t="shared" si="93"/>
        <v>1.2182090925636675E-7</v>
      </c>
      <c r="O403" s="4">
        <f>SUM($N$54:N403)*0.1+$O$30</f>
        <v>3.5682840971138274E-7</v>
      </c>
      <c r="P403" s="4">
        <f>SUM($O$235:O403)</f>
        <v>-5.3270136206447901E-6</v>
      </c>
      <c r="Q403" s="5">
        <f t="shared" si="94"/>
        <v>-3.701441624187326E-6</v>
      </c>
      <c r="R403" s="4">
        <f>SUM($Q$54:Q403)*0.1+$O$8</f>
        <v>6.9195625228989096E-5</v>
      </c>
      <c r="S403" s="4">
        <f>SUM($R$235:R403)</f>
        <v>1.6111352526520208E-2</v>
      </c>
      <c r="T403">
        <f t="shared" si="95"/>
        <v>6.9196545270300096E-5</v>
      </c>
      <c r="U403">
        <f t="shared" si="96"/>
        <v>1.6111353407174806E-2</v>
      </c>
      <c r="X403" s="1"/>
    </row>
    <row r="404" spans="1:24" x14ac:dyDescent="0.25">
      <c r="A404" s="7"/>
      <c r="B404">
        <f t="shared" si="81"/>
        <v>35.000000000000227</v>
      </c>
      <c r="C404">
        <f t="shared" si="82"/>
        <v>-317.43178827315302</v>
      </c>
      <c r="D404">
        <f t="shared" si="83"/>
        <v>448.0334196552401</v>
      </c>
      <c r="E404">
        <f t="shared" si="84"/>
        <v>-248.73026420164345</v>
      </c>
      <c r="F404">
        <f t="shared" si="85"/>
        <v>38486.558965858327</v>
      </c>
      <c r="G404">
        <f t="shared" si="86"/>
        <v>-1865.4769815123825</v>
      </c>
      <c r="H404">
        <f t="shared" si="87"/>
        <v>56085.671825210433</v>
      </c>
      <c r="I404">
        <f t="shared" si="88"/>
        <v>56116.687254806442</v>
      </c>
      <c r="J404" s="41">
        <f t="shared" si="89"/>
        <v>512.44579172609838</v>
      </c>
      <c r="K404">
        <f t="shared" si="90"/>
        <v>21.170366024401559</v>
      </c>
      <c r="L404">
        <f t="shared" si="91"/>
        <v>38.476122477836441</v>
      </c>
      <c r="M404" s="41">
        <f t="shared" si="92"/>
        <v>69.924390597241157</v>
      </c>
      <c r="N404" s="5">
        <f t="shared" si="93"/>
        <v>1.2346713775983114E-7</v>
      </c>
      <c r="O404" s="4">
        <f>SUM($N$54:N404)*0.1+$O$30</f>
        <v>3.6917512348736584E-7</v>
      </c>
      <c r="P404" s="4">
        <f>SUM($O$235:O404)</f>
        <v>-4.957838497157424E-6</v>
      </c>
      <c r="Q404" s="5">
        <f t="shared" si="94"/>
        <v>-3.7120465372785797E-6</v>
      </c>
      <c r="R404" s="4">
        <f>SUM($Q$54:Q404)*0.1+$O$8</f>
        <v>6.882442057526124E-5</v>
      </c>
      <c r="S404" s="4">
        <f>SUM($R$235:R404)</f>
        <v>1.6180176947095469E-2</v>
      </c>
      <c r="T404">
        <f t="shared" si="95"/>
        <v>6.8825410698318716E-5</v>
      </c>
      <c r="U404">
        <f t="shared" si="96"/>
        <v>1.6180177706671895E-2</v>
      </c>
      <c r="X404" s="1"/>
    </row>
    <row r="405" spans="1:24" x14ac:dyDescent="0.25">
      <c r="A405" s="7"/>
      <c r="B405">
        <f t="shared" si="81"/>
        <v>35.100000000000229</v>
      </c>
      <c r="C405">
        <f t="shared" si="82"/>
        <v>-317.43178827315302</v>
      </c>
      <c r="D405">
        <f t="shared" si="83"/>
        <v>448.0334196552401</v>
      </c>
      <c r="E405">
        <f t="shared" si="84"/>
        <v>-248.73026420164345</v>
      </c>
      <c r="F405">
        <f t="shared" si="85"/>
        <v>38486.558965858327</v>
      </c>
      <c r="G405">
        <f t="shared" si="86"/>
        <v>-1890.3500079325472</v>
      </c>
      <c r="H405">
        <f t="shared" si="87"/>
        <v>56245.902487568172</v>
      </c>
      <c r="I405">
        <f t="shared" si="88"/>
        <v>56277.659597690435</v>
      </c>
      <c r="J405" s="41">
        <f t="shared" si="89"/>
        <v>512.44579172609838</v>
      </c>
      <c r="K405">
        <f t="shared" si="90"/>
        <v>21.231093832570025</v>
      </c>
      <c r="L405">
        <f t="shared" si="91"/>
        <v>38.476122477836441</v>
      </c>
      <c r="M405" s="41">
        <f t="shared" si="92"/>
        <v>69.942800545272732</v>
      </c>
      <c r="N405" s="5">
        <f t="shared" si="93"/>
        <v>1.2511336626329553E-7</v>
      </c>
      <c r="O405" s="4">
        <f>SUM($N$54:N405)*0.1+$O$30</f>
        <v>3.8168646011369543E-7</v>
      </c>
      <c r="P405" s="4">
        <f>SUM($O$235:O405)</f>
        <v>-4.5761520370437288E-6</v>
      </c>
      <c r="Q405" s="5">
        <f t="shared" si="94"/>
        <v>-3.722651450369833E-6</v>
      </c>
      <c r="R405" s="4">
        <f>SUM($Q$54:Q405)*0.1+$O$8</f>
        <v>6.8452155430224248E-5</v>
      </c>
      <c r="S405" s="4">
        <f>SUM($R$235:R405)</f>
        <v>1.6248629102525693E-2</v>
      </c>
      <c r="T405">
        <f t="shared" si="95"/>
        <v>6.8453219556113013E-5</v>
      </c>
      <c r="U405">
        <f t="shared" si="96"/>
        <v>1.6248629746923659E-2</v>
      </c>
      <c r="X405" s="1"/>
    </row>
    <row r="406" spans="1:24" x14ac:dyDescent="0.25">
      <c r="A406" s="7"/>
      <c r="B406">
        <f t="shared" si="81"/>
        <v>35.20000000000023</v>
      </c>
      <c r="C406">
        <f t="shared" si="82"/>
        <v>-317.43178827315302</v>
      </c>
      <c r="D406">
        <f t="shared" si="83"/>
        <v>448.0334196552401</v>
      </c>
      <c r="E406">
        <f t="shared" si="84"/>
        <v>-248.73026420164345</v>
      </c>
      <c r="F406">
        <f t="shared" si="85"/>
        <v>38486.558965858327</v>
      </c>
      <c r="G406">
        <f t="shared" si="86"/>
        <v>-1915.2230343527119</v>
      </c>
      <c r="H406">
        <f t="shared" si="87"/>
        <v>56406.133149925918</v>
      </c>
      <c r="I406">
        <f t="shared" si="88"/>
        <v>56438.638681301367</v>
      </c>
      <c r="J406" s="41">
        <f t="shared" si="89"/>
        <v>512.44579172609838</v>
      </c>
      <c r="K406">
        <f t="shared" si="90"/>
        <v>21.291824183719257</v>
      </c>
      <c r="L406">
        <f t="shared" si="91"/>
        <v>38.476122477836441</v>
      </c>
      <c r="M406" s="41">
        <f t="shared" si="92"/>
        <v>69.961259135744712</v>
      </c>
      <c r="N406" s="5">
        <f t="shared" si="93"/>
        <v>1.2675959476675991E-7</v>
      </c>
      <c r="O406" s="4">
        <f>SUM($N$54:N406)*0.1+$O$30</f>
        <v>3.943624195903713E-7</v>
      </c>
      <c r="P406" s="4">
        <f>SUM($O$235:O406)</f>
        <v>-4.1817896174533577E-6</v>
      </c>
      <c r="Q406" s="5">
        <f t="shared" si="94"/>
        <v>-3.7332563634610867E-6</v>
      </c>
      <c r="R406" s="4">
        <f>SUM($Q$54:Q406)*0.1+$O$8</f>
        <v>6.8078829793878149E-5</v>
      </c>
      <c r="S406" s="4">
        <f>SUM($R$235:R406)</f>
        <v>1.6316707932319572E-2</v>
      </c>
      <c r="T406">
        <f t="shared" si="95"/>
        <v>6.807997200221088E-5</v>
      </c>
      <c r="U406">
        <f t="shared" si="96"/>
        <v>1.6316708468192501E-2</v>
      </c>
      <c r="X406" s="1"/>
    </row>
    <row r="407" spans="1:24" x14ac:dyDescent="0.25">
      <c r="A407" s="7"/>
      <c r="B407">
        <f t="shared" si="81"/>
        <v>35.300000000000232</v>
      </c>
      <c r="C407">
        <f t="shared" si="82"/>
        <v>-317.43178827315302</v>
      </c>
      <c r="D407">
        <f t="shared" si="83"/>
        <v>448.0334196552401</v>
      </c>
      <c r="E407">
        <f t="shared" si="84"/>
        <v>-248.73026420164345</v>
      </c>
      <c r="F407">
        <f t="shared" si="85"/>
        <v>38486.558965858327</v>
      </c>
      <c r="G407">
        <f t="shared" si="86"/>
        <v>-1940.0960607728766</v>
      </c>
      <c r="H407">
        <f t="shared" si="87"/>
        <v>56566.363812283656</v>
      </c>
      <c r="I407">
        <f t="shared" si="88"/>
        <v>56599.624448123861</v>
      </c>
      <c r="J407" s="41">
        <f t="shared" si="89"/>
        <v>512.44579172609838</v>
      </c>
      <c r="K407">
        <f t="shared" si="90"/>
        <v>21.352557056151234</v>
      </c>
      <c r="L407">
        <f t="shared" si="91"/>
        <v>38.476122477836441</v>
      </c>
      <c r="M407" s="41">
        <f t="shared" si="92"/>
        <v>69.979766330165788</v>
      </c>
      <c r="N407" s="5">
        <f t="shared" si="93"/>
        <v>1.2840582327022433E-7</v>
      </c>
      <c r="O407" s="4">
        <f>SUM($N$54:N407)*0.1+$O$30</f>
        <v>4.0720300191739383E-7</v>
      </c>
      <c r="P407" s="4">
        <f>SUM($O$235:O407)</f>
        <v>-3.774586615535964E-6</v>
      </c>
      <c r="Q407" s="5">
        <f t="shared" si="94"/>
        <v>-3.7438612765523396E-6</v>
      </c>
      <c r="R407" s="4">
        <f>SUM($Q$54:Q407)*0.1+$O$8</f>
        <v>6.7704443666222915E-5</v>
      </c>
      <c r="S407" s="4">
        <f>SUM($R$235:R407)</f>
        <v>1.6384412375985796E-2</v>
      </c>
      <c r="T407">
        <f t="shared" si="95"/>
        <v>6.7705668200214388E-5</v>
      </c>
      <c r="U407">
        <f t="shared" si="96"/>
        <v>1.6384412810774168E-2</v>
      </c>
      <c r="X407" s="1"/>
    </row>
    <row r="408" spans="1:24" x14ac:dyDescent="0.25">
      <c r="A408" s="7"/>
      <c r="B408">
        <f t="shared" si="81"/>
        <v>35.400000000000233</v>
      </c>
      <c r="C408">
        <f t="shared" si="82"/>
        <v>-317.43178827315302</v>
      </c>
      <c r="D408">
        <f t="shared" si="83"/>
        <v>448.0334196552401</v>
      </c>
      <c r="E408">
        <f t="shared" si="84"/>
        <v>-248.73026420164345</v>
      </c>
      <c r="F408">
        <f t="shared" si="85"/>
        <v>38486.558965858327</v>
      </c>
      <c r="G408">
        <f t="shared" si="86"/>
        <v>-1964.9690871930413</v>
      </c>
      <c r="H408">
        <f t="shared" si="87"/>
        <v>56726.59447464141</v>
      </c>
      <c r="I408">
        <f t="shared" si="88"/>
        <v>56760.616841292707</v>
      </c>
      <c r="J408" s="41">
        <f t="shared" si="89"/>
        <v>512.44579172609838</v>
      </c>
      <c r="K408">
        <f t="shared" si="90"/>
        <v>21.413292428413197</v>
      </c>
      <c r="L408">
        <f t="shared" si="91"/>
        <v>38.476122477836441</v>
      </c>
      <c r="M408" s="41">
        <f t="shared" si="92"/>
        <v>69.998322089984057</v>
      </c>
      <c r="N408" s="5">
        <f t="shared" si="93"/>
        <v>1.3005205177368871E-7</v>
      </c>
      <c r="O408" s="4">
        <f>SUM($N$54:N408)*0.1+$O$30</f>
        <v>4.2020820709476269E-7</v>
      </c>
      <c r="P408" s="4">
        <f>SUM($O$235:O408)</f>
        <v>-3.3543784084412013E-6</v>
      </c>
      <c r="Q408" s="5">
        <f t="shared" si="94"/>
        <v>-3.7544661896435937E-6</v>
      </c>
      <c r="R408" s="4">
        <f>SUM($Q$54:Q408)*0.1+$O$8</f>
        <v>6.732899704725856E-5</v>
      </c>
      <c r="S408" s="4">
        <f>SUM($R$235:R408)</f>
        <v>1.6451741373033055E-2</v>
      </c>
      <c r="T408">
        <f t="shared" si="95"/>
        <v>6.7330308318966299E-5</v>
      </c>
      <c r="U408">
        <f t="shared" si="96"/>
        <v>1.6451741714998507E-2</v>
      </c>
      <c r="X408" s="1"/>
    </row>
    <row r="409" spans="1:24" x14ac:dyDescent="0.25">
      <c r="A409" s="7"/>
      <c r="B409">
        <f t="shared" si="81"/>
        <v>35.500000000000234</v>
      </c>
      <c r="C409">
        <f t="shared" si="82"/>
        <v>-317.43178827315302</v>
      </c>
      <c r="D409">
        <f t="shared" si="83"/>
        <v>448.0334196552401</v>
      </c>
      <c r="E409">
        <f t="shared" si="84"/>
        <v>-248.73026420164345</v>
      </c>
      <c r="F409">
        <f t="shared" si="85"/>
        <v>38486.558965858327</v>
      </c>
      <c r="G409">
        <f t="shared" si="86"/>
        <v>-1989.842113613206</v>
      </c>
      <c r="H409">
        <f t="shared" si="87"/>
        <v>56886.825136999156</v>
      </c>
      <c r="I409">
        <f t="shared" si="88"/>
        <v>56921.615804583656</v>
      </c>
      <c r="J409" s="41">
        <f t="shared" si="89"/>
        <v>512.44579172609838</v>
      </c>
      <c r="K409">
        <f t="shared" si="90"/>
        <v>21.474030279294205</v>
      </c>
      <c r="L409">
        <f t="shared" si="91"/>
        <v>38.476122477836441</v>
      </c>
      <c r="M409" s="41">
        <f t="shared" si="92"/>
        <v>70.016926376587364</v>
      </c>
      <c r="N409" s="5">
        <f t="shared" si="93"/>
        <v>1.316982802771531E-7</v>
      </c>
      <c r="O409" s="4">
        <f>SUM($N$54:N409)*0.1+$O$30</f>
        <v>4.33378035122478E-7</v>
      </c>
      <c r="P409" s="4">
        <f>SUM($O$235:O409)</f>
        <v>-2.9210003733187233E-6</v>
      </c>
      <c r="Q409" s="5">
        <f t="shared" si="94"/>
        <v>-3.7650711027348474E-6</v>
      </c>
      <c r="R409" s="4">
        <f>SUM($Q$54:Q409)*0.1+$O$8</f>
        <v>6.6952489936985071E-5</v>
      </c>
      <c r="S409" s="4">
        <f>SUM($R$235:R409)</f>
        <v>1.651869386297004E-2</v>
      </c>
      <c r="T409">
        <f t="shared" si="95"/>
        <v>6.6953892532722948E-5</v>
      </c>
      <c r="U409">
        <f t="shared" si="96"/>
        <v>1.6518694121230262E-2</v>
      </c>
      <c r="X409" s="1"/>
    </row>
    <row r="410" spans="1:24" x14ac:dyDescent="0.25">
      <c r="A410" s="7"/>
      <c r="B410">
        <f t="shared" si="81"/>
        <v>35.600000000000236</v>
      </c>
      <c r="C410">
        <f t="shared" si="82"/>
        <v>-317.43178827315302</v>
      </c>
      <c r="D410">
        <f t="shared" si="83"/>
        <v>448.0334196552401</v>
      </c>
      <c r="E410">
        <f t="shared" si="84"/>
        <v>-248.73026420164345</v>
      </c>
      <c r="F410">
        <f t="shared" si="85"/>
        <v>38486.558965858327</v>
      </c>
      <c r="G410">
        <f t="shared" si="86"/>
        <v>-2014.7151400333705</v>
      </c>
      <c r="H410">
        <f t="shared" si="87"/>
        <v>57047.055799356895</v>
      </c>
      <c r="I410">
        <f t="shared" si="88"/>
        <v>57082.621282404492</v>
      </c>
      <c r="J410" s="41">
        <f t="shared" si="89"/>
        <v>512.44579172609838</v>
      </c>
      <c r="K410">
        <f t="shared" si="90"/>
        <v>21.53477058782175</v>
      </c>
      <c r="L410">
        <f t="shared" si="91"/>
        <v>38.476122477836441</v>
      </c>
      <c r="M410" s="41">
        <f t="shared" si="92"/>
        <v>70.035579151303693</v>
      </c>
      <c r="N410" s="5">
        <f t="shared" si="93"/>
        <v>1.3334450878061746E-7</v>
      </c>
      <c r="O410" s="4">
        <f>SUM($N$54:N410)*0.1+$O$30</f>
        <v>4.4671248600053974E-7</v>
      </c>
      <c r="P410" s="4">
        <f>SUM($O$235:O410)</f>
        <v>-2.4742878873181837E-6</v>
      </c>
      <c r="Q410" s="5">
        <f t="shared" si="94"/>
        <v>-3.7756760158261003E-6</v>
      </c>
      <c r="R410" s="4">
        <f>SUM($Q$54:Q410)*0.1+$O$8</f>
        <v>6.657492233540246E-5</v>
      </c>
      <c r="S410" s="4">
        <f>SUM($R$235:R410)</f>
        <v>1.6585268785305442E-2</v>
      </c>
      <c r="T410">
        <f t="shared" si="95"/>
        <v>6.6576421021334706E-5</v>
      </c>
      <c r="U410">
        <f t="shared" si="96"/>
        <v>1.6585268969869848E-2</v>
      </c>
      <c r="X410" s="1"/>
    </row>
    <row r="411" spans="1:24" x14ac:dyDescent="0.25">
      <c r="A411" s="7"/>
      <c r="B411">
        <f t="shared" si="81"/>
        <v>35.700000000000237</v>
      </c>
      <c r="C411">
        <f t="shared" si="82"/>
        <v>-317.43178827315302</v>
      </c>
      <c r="D411">
        <f t="shared" si="83"/>
        <v>448.0334196552401</v>
      </c>
      <c r="E411">
        <f t="shared" si="84"/>
        <v>-248.73026420164345</v>
      </c>
      <c r="F411">
        <f t="shared" si="85"/>
        <v>38486.558965858327</v>
      </c>
      <c r="G411">
        <f t="shared" si="86"/>
        <v>-2039.5881664535352</v>
      </c>
      <c r="H411">
        <f t="shared" si="87"/>
        <v>57207.286461714641</v>
      </c>
      <c r="I411">
        <f t="shared" si="88"/>
        <v>57243.633219786258</v>
      </c>
      <c r="J411" s="41">
        <f t="shared" si="89"/>
        <v>512.44579172609838</v>
      </c>
      <c r="K411">
        <f t="shared" si="90"/>
        <v>21.595513333258456</v>
      </c>
      <c r="L411">
        <f t="shared" si="91"/>
        <v>38.476122477836441</v>
      </c>
      <c r="M411" s="41">
        <f t="shared" si="92"/>
        <v>70.054280375401433</v>
      </c>
      <c r="N411" s="5">
        <f t="shared" si="93"/>
        <v>1.3499073728408185E-7</v>
      </c>
      <c r="O411" s="4">
        <f>SUM($N$54:N411)*0.1+$O$30</f>
        <v>4.6021155972894783E-7</v>
      </c>
      <c r="P411" s="4">
        <f>SUM($O$235:O411)</f>
        <v>-2.014076327589236E-6</v>
      </c>
      <c r="Q411" s="5">
        <f t="shared" si="94"/>
        <v>-3.786280928917354E-6</v>
      </c>
      <c r="R411" s="4">
        <f>SUM($Q$54:Q411)*0.1+$O$8</f>
        <v>6.6196294242510715E-5</v>
      </c>
      <c r="S411" s="4">
        <f>SUM($R$235:R411)</f>
        <v>1.6651465079547952E-2</v>
      </c>
      <c r="T411">
        <f t="shared" si="95"/>
        <v>6.6197893970433572E-5</v>
      </c>
      <c r="U411">
        <f t="shared" si="96"/>
        <v>1.6651465201354153E-2</v>
      </c>
      <c r="X411" s="1"/>
    </row>
    <row r="412" spans="1:24" x14ac:dyDescent="0.25">
      <c r="A412" s="7"/>
      <c r="B412">
        <f t="shared" si="81"/>
        <v>35.800000000000239</v>
      </c>
      <c r="C412">
        <f t="shared" si="82"/>
        <v>-317.43178827315302</v>
      </c>
      <c r="D412">
        <f t="shared" si="83"/>
        <v>448.0334196552401</v>
      </c>
      <c r="E412">
        <f t="shared" si="84"/>
        <v>-248.73026420164345</v>
      </c>
      <c r="F412">
        <f t="shared" si="85"/>
        <v>38486.558965858327</v>
      </c>
      <c r="G412">
        <f t="shared" si="86"/>
        <v>-2064.4611928736999</v>
      </c>
      <c r="H412">
        <f t="shared" si="87"/>
        <v>57367.517124072394</v>
      </c>
      <c r="I412">
        <f t="shared" si="88"/>
        <v>57404.651562374464</v>
      </c>
      <c r="J412" s="41">
        <f t="shared" si="89"/>
        <v>512.44579172609838</v>
      </c>
      <c r="K412">
        <f t="shared" si="90"/>
        <v>21.656258495098758</v>
      </c>
      <c r="L412">
        <f t="shared" si="91"/>
        <v>38.476122477836441</v>
      </c>
      <c r="M412" s="41">
        <f t="shared" si="92"/>
        <v>70.073030010089823</v>
      </c>
      <c r="N412" s="5">
        <f t="shared" si="93"/>
        <v>1.3663696578754626E-7</v>
      </c>
      <c r="O412" s="4">
        <f>SUM($N$54:N412)*0.1+$O$30</f>
        <v>4.7387525630770256E-7</v>
      </c>
      <c r="P412" s="4">
        <f>SUM($O$235:O412)</f>
        <v>-1.5402010712815335E-6</v>
      </c>
      <c r="Q412" s="5">
        <f t="shared" si="94"/>
        <v>-3.7968858420086077E-6</v>
      </c>
      <c r="R412" s="4">
        <f>SUM($Q$54:Q412)*0.1+$O$8</f>
        <v>6.5816605658309863E-5</v>
      </c>
      <c r="S412" s="4">
        <f>SUM($R$235:R412)</f>
        <v>1.6717281685206264E-2</v>
      </c>
      <c r="T412">
        <f t="shared" si="95"/>
        <v>6.5818311571628807E-5</v>
      </c>
      <c r="U412">
        <f t="shared" si="96"/>
        <v>1.671728175615737E-2</v>
      </c>
      <c r="X412" s="1"/>
    </row>
    <row r="413" spans="1:24" x14ac:dyDescent="0.25">
      <c r="A413" s="7"/>
      <c r="B413">
        <f t="shared" si="81"/>
        <v>35.90000000000024</v>
      </c>
      <c r="C413">
        <f t="shared" si="82"/>
        <v>-317.43178827315302</v>
      </c>
      <c r="D413">
        <f t="shared" si="83"/>
        <v>448.0334196552401</v>
      </c>
      <c r="E413">
        <f t="shared" si="84"/>
        <v>-248.73026420164345</v>
      </c>
      <c r="F413">
        <f t="shared" si="85"/>
        <v>38486.558965858327</v>
      </c>
      <c r="G413">
        <f t="shared" si="86"/>
        <v>-2089.3342192938649</v>
      </c>
      <c r="H413">
        <f t="shared" si="87"/>
        <v>57527.747786430133</v>
      </c>
      <c r="I413">
        <f t="shared" si="88"/>
        <v>57565.676256420622</v>
      </c>
      <c r="J413" s="41">
        <f t="shared" si="89"/>
        <v>512.44579172609838</v>
      </c>
      <c r="K413">
        <f t="shared" si="90"/>
        <v>21.717006053065706</v>
      </c>
      <c r="L413">
        <f t="shared" si="91"/>
        <v>38.476122477836441</v>
      </c>
      <c r="M413" s="41">
        <f t="shared" si="92"/>
        <v>70.091828016519187</v>
      </c>
      <c r="N413" s="5">
        <f t="shared" si="93"/>
        <v>1.3828319429101065E-7</v>
      </c>
      <c r="O413" s="4">
        <f>SUM($N$54:N413)*0.1+$O$30</f>
        <v>4.8770357573680363E-7</v>
      </c>
      <c r="P413" s="4">
        <f>SUM($O$235:O413)</f>
        <v>-1.0524974955447299E-6</v>
      </c>
      <c r="Q413" s="5">
        <f t="shared" si="94"/>
        <v>-3.8074907550998609E-6</v>
      </c>
      <c r="R413" s="4">
        <f>SUM($Q$54:Q413)*0.1+$O$8</f>
        <v>6.5435856582799875E-5</v>
      </c>
      <c r="S413" s="4">
        <f>SUM($R$235:R413)</f>
        <v>1.6782717541789064E-2</v>
      </c>
      <c r="T413">
        <f t="shared" si="95"/>
        <v>6.5437674022710655E-5</v>
      </c>
      <c r="U413">
        <f t="shared" si="96"/>
        <v>1.6782717574791793E-2</v>
      </c>
      <c r="X413" s="1"/>
    </row>
    <row r="414" spans="1:24" x14ac:dyDescent="0.25">
      <c r="A414" s="7"/>
      <c r="B414">
        <f t="shared" si="81"/>
        <v>36.000000000000242</v>
      </c>
      <c r="C414">
        <f t="shared" si="82"/>
        <v>-317.43178827315302</v>
      </c>
      <c r="D414">
        <f t="shared" si="83"/>
        <v>448.0334196552401</v>
      </c>
      <c r="E414">
        <f t="shared" si="84"/>
        <v>-248.73026420164345</v>
      </c>
      <c r="F414">
        <f t="shared" si="85"/>
        <v>38486.558965858327</v>
      </c>
      <c r="G414">
        <f t="shared" si="86"/>
        <v>-2114.2072457140293</v>
      </c>
      <c r="H414">
        <f t="shared" si="87"/>
        <v>57687.978448787879</v>
      </c>
      <c r="I414">
        <f t="shared" si="88"/>
        <v>57726.707248773891</v>
      </c>
      <c r="J414" s="41">
        <f t="shared" si="89"/>
        <v>512.44579172609838</v>
      </c>
      <c r="K414">
        <f t="shared" si="90"/>
        <v>21.77775598710782</v>
      </c>
      <c r="L414">
        <f t="shared" si="91"/>
        <v>38.476122477836441</v>
      </c>
      <c r="M414" s="41">
        <f t="shared" si="92"/>
        <v>70.110674355781384</v>
      </c>
      <c r="N414" s="5">
        <f t="shared" si="93"/>
        <v>1.3992942279447503E-7</v>
      </c>
      <c r="O414" s="4">
        <f>SUM($N$54:N414)*0.1+$O$30</f>
        <v>5.0169651801625114E-7</v>
      </c>
      <c r="P414" s="4">
        <f>SUM($O$235:O414)</f>
        <v>-5.5080097752847871E-7</v>
      </c>
      <c r="Q414" s="5">
        <f t="shared" si="94"/>
        <v>-3.8180956681911142E-6</v>
      </c>
      <c r="R414" s="4">
        <f>SUM($Q$54:Q414)*0.1+$O$8</f>
        <v>6.5054047015980767E-5</v>
      </c>
      <c r="S414" s="4">
        <f>SUM($R$235:R414)</f>
        <v>1.6847771588805044E-2</v>
      </c>
      <c r="T414">
        <f t="shared" si="95"/>
        <v>6.5055981527862804E-5</v>
      </c>
      <c r="U414">
        <f t="shared" si="96"/>
        <v>1.6847771597808661E-2</v>
      </c>
      <c r="X414" s="1"/>
    </row>
    <row r="415" spans="1:24" x14ac:dyDescent="0.25">
      <c r="A415" s="7"/>
      <c r="B415">
        <f t="shared" si="81"/>
        <v>36.100000000000243</v>
      </c>
      <c r="C415">
        <f t="shared" si="82"/>
        <v>-317.43178827315302</v>
      </c>
      <c r="D415">
        <f t="shared" si="83"/>
        <v>448.0334196552401</v>
      </c>
      <c r="E415">
        <f t="shared" si="84"/>
        <v>-248.73026420164345</v>
      </c>
      <c r="F415">
        <f t="shared" si="85"/>
        <v>38486.558965858327</v>
      </c>
      <c r="G415">
        <f t="shared" si="86"/>
        <v>-2139.0802721341943</v>
      </c>
      <c r="H415">
        <f t="shared" si="87"/>
        <v>57848.209111145625</v>
      </c>
      <c r="I415">
        <f t="shared" si="88"/>
        <v>57887.74448687274</v>
      </c>
      <c r="J415" s="41">
        <f t="shared" si="89"/>
        <v>512.44579172609838</v>
      </c>
      <c r="K415">
        <f t="shared" si="90"/>
        <v>21.838508277395931</v>
      </c>
      <c r="L415">
        <f t="shared" si="91"/>
        <v>38.476122477836441</v>
      </c>
      <c r="M415" s="41">
        <f t="shared" si="92"/>
        <v>70.129568988910108</v>
      </c>
      <c r="N415" s="5">
        <f t="shared" si="93"/>
        <v>1.4157565129793942E-7</v>
      </c>
      <c r="O415" s="4">
        <f>SUM($N$54:N415)*0.1+$O$30</f>
        <v>5.1585408314604499E-7</v>
      </c>
      <c r="P415" s="4">
        <f>SUM($O$235:O415)</f>
        <v>-3.4946894382433722E-8</v>
      </c>
      <c r="Q415" s="5">
        <f t="shared" si="94"/>
        <v>-3.8287005812823683E-6</v>
      </c>
      <c r="R415" s="4">
        <f>SUM($Q$54:Q415)*0.1+$O$8</f>
        <v>6.4671176957852537E-5</v>
      </c>
      <c r="S415" s="4">
        <f>SUM($R$235:R415)</f>
        <v>1.6912442765762897E-2</v>
      </c>
      <c r="T415">
        <f t="shared" si="95"/>
        <v>6.4673234297883811E-5</v>
      </c>
      <c r="U415">
        <f t="shared" si="96"/>
        <v>1.6912442765799004E-2</v>
      </c>
      <c r="X415" s="1"/>
    </row>
    <row r="416" spans="1:24" x14ac:dyDescent="0.25">
      <c r="A416" s="7"/>
      <c r="B416">
        <f t="shared" si="81"/>
        <v>36.200000000000244</v>
      </c>
      <c r="C416">
        <f t="shared" si="82"/>
        <v>-317.43178827315302</v>
      </c>
      <c r="D416">
        <f t="shared" si="83"/>
        <v>448.0334196552401</v>
      </c>
      <c r="E416">
        <f t="shared" si="84"/>
        <v>-248.73026420164345</v>
      </c>
      <c r="F416">
        <f t="shared" si="85"/>
        <v>38486.558965858327</v>
      </c>
      <c r="G416">
        <f t="shared" si="86"/>
        <v>-2163.9532985543588</v>
      </c>
      <c r="H416">
        <f t="shared" si="87"/>
        <v>58008.439773503371</v>
      </c>
      <c r="I416">
        <f t="shared" si="88"/>
        <v>58048.787918736874</v>
      </c>
      <c r="J416" s="41">
        <f t="shared" si="89"/>
        <v>512.44579172609838</v>
      </c>
      <c r="K416">
        <f t="shared" si="90"/>
        <v>21.899262904320164</v>
      </c>
      <c r="L416">
        <f t="shared" si="91"/>
        <v>38.476122477836441</v>
      </c>
      <c r="M416" s="41">
        <f t="shared" si="92"/>
        <v>70.148511876881216</v>
      </c>
      <c r="N416" s="5">
        <f t="shared" si="93"/>
        <v>1.4322187980140381E-7</v>
      </c>
      <c r="O416" s="4">
        <f>SUM($N$54:N416)*0.1+$O$30</f>
        <v>5.3017627112618538E-7</v>
      </c>
      <c r="P416" s="4">
        <f>SUM($O$235:O416)</f>
        <v>4.9522937674375166E-7</v>
      </c>
      <c r="Q416" s="5">
        <f t="shared" si="94"/>
        <v>-3.8393054943736216E-6</v>
      </c>
      <c r="R416" s="4">
        <f>SUM($Q$54:Q416)*0.1+$O$8</f>
        <v>6.4287246408415173E-5</v>
      </c>
      <c r="S416" s="4">
        <f>SUM($R$235:R416)</f>
        <v>1.6976730012171311E-2</v>
      </c>
      <c r="T416">
        <f t="shared" si="95"/>
        <v>6.4289432550418071E-5</v>
      </c>
      <c r="U416">
        <f t="shared" si="96"/>
        <v>1.6976730019394495E-2</v>
      </c>
      <c r="X416" s="1"/>
    </row>
    <row r="417" spans="1:24" x14ac:dyDescent="0.25">
      <c r="A417" s="7"/>
      <c r="B417">
        <f t="shared" si="81"/>
        <v>36.300000000000246</v>
      </c>
      <c r="C417">
        <f t="shared" si="82"/>
        <v>-317.43178827315302</v>
      </c>
      <c r="D417">
        <f t="shared" si="83"/>
        <v>448.0334196552401</v>
      </c>
      <c r="E417">
        <f t="shared" si="84"/>
        <v>-248.73026420164345</v>
      </c>
      <c r="F417">
        <f t="shared" si="85"/>
        <v>38486.558965858327</v>
      </c>
      <c r="G417">
        <f t="shared" si="86"/>
        <v>-2188.8263249745237</v>
      </c>
      <c r="H417">
        <f t="shared" si="87"/>
        <v>58168.670435861117</v>
      </c>
      <c r="I417">
        <f t="shared" si="88"/>
        <v>58209.837492959254</v>
      </c>
      <c r="J417" s="41">
        <f t="shared" si="89"/>
        <v>512.44579172609838</v>
      </c>
      <c r="K417">
        <f t="shared" si="90"/>
        <v>21.960019848486887</v>
      </c>
      <c r="L417">
        <f t="shared" si="91"/>
        <v>38.476122477836441</v>
      </c>
      <c r="M417" s="41">
        <f t="shared" si="92"/>
        <v>70.167502980613108</v>
      </c>
      <c r="N417" s="5">
        <f t="shared" si="93"/>
        <v>1.4486810830486822E-7</v>
      </c>
      <c r="O417" s="4">
        <f>SUM($N$54:N417)*0.1+$O$30</f>
        <v>5.4466308195667222E-7</v>
      </c>
      <c r="P417" s="4">
        <f>SUM($O$235:O417)</f>
        <v>1.0398924587004238E-6</v>
      </c>
      <c r="Q417" s="5">
        <f t="shared" si="94"/>
        <v>-3.8499104074648749E-6</v>
      </c>
      <c r="R417" s="4">
        <f>SUM($Q$54:Q417)*0.1+$O$8</f>
        <v>6.3902255367668674E-5</v>
      </c>
      <c r="S417" s="4">
        <f>SUM($R$235:R417)</f>
        <v>1.7040632267538981E-2</v>
      </c>
      <c r="T417">
        <f t="shared" si="95"/>
        <v>6.3904576510196722E-5</v>
      </c>
      <c r="U417">
        <f t="shared" si="96"/>
        <v>1.7040632299268329E-2</v>
      </c>
      <c r="X417" s="1"/>
    </row>
    <row r="418" spans="1:24" x14ac:dyDescent="0.25">
      <c r="A418" s="7"/>
      <c r="B418">
        <f t="shared" si="81"/>
        <v>36.400000000000247</v>
      </c>
      <c r="C418">
        <f t="shared" si="82"/>
        <v>-317.43178827315302</v>
      </c>
      <c r="D418">
        <f t="shared" si="83"/>
        <v>448.0334196552401</v>
      </c>
      <c r="E418">
        <f t="shared" si="84"/>
        <v>-248.73026420164345</v>
      </c>
      <c r="F418">
        <f t="shared" si="85"/>
        <v>38486.558965858327</v>
      </c>
      <c r="G418">
        <f t="shared" si="86"/>
        <v>-2213.6993513946882</v>
      </c>
      <c r="H418">
        <f t="shared" si="87"/>
        <v>58328.901098218863</v>
      </c>
      <c r="I418">
        <f t="shared" si="88"/>
        <v>58370.893158698222</v>
      </c>
      <c r="J418" s="41">
        <f t="shared" si="89"/>
        <v>512.44579172609838</v>
      </c>
      <c r="K418">
        <f t="shared" si="90"/>
        <v>22.020779090715777</v>
      </c>
      <c r="L418">
        <f t="shared" si="91"/>
        <v>38.476122477836441</v>
      </c>
      <c r="M418" s="41">
        <f t="shared" si="92"/>
        <v>70.186542260967073</v>
      </c>
      <c r="N418" s="5">
        <f t="shared" si="93"/>
        <v>1.4651433680833258E-7</v>
      </c>
      <c r="O418" s="4">
        <f>SUM($N$54:N418)*0.1+$O$30</f>
        <v>5.5931451563750549E-7</v>
      </c>
      <c r="P418" s="4">
        <f>SUM($O$235:O418)</f>
        <v>1.5992069743379293E-6</v>
      </c>
      <c r="Q418" s="5">
        <f t="shared" si="94"/>
        <v>-3.860515320556129E-6</v>
      </c>
      <c r="R418" s="4">
        <f>SUM($Q$54:Q418)*0.1+$O$8</f>
        <v>6.3516203835613068E-5</v>
      </c>
      <c r="S418" s="4">
        <f>SUM($R$235:R418)</f>
        <v>1.7104148471374595E-2</v>
      </c>
      <c r="T418">
        <f t="shared" si="95"/>
        <v>6.3518666409289104E-5</v>
      </c>
      <c r="U418">
        <f t="shared" si="96"/>
        <v>1.7104148546136077E-2</v>
      </c>
      <c r="X418" s="1"/>
    </row>
    <row r="419" spans="1:24" x14ac:dyDescent="0.25">
      <c r="A419" s="7"/>
      <c r="B419">
        <f t="shared" si="81"/>
        <v>36.500000000000249</v>
      </c>
      <c r="C419">
        <f t="shared" si="82"/>
        <v>-317.43178827315302</v>
      </c>
      <c r="D419">
        <f t="shared" si="83"/>
        <v>448.0334196552401</v>
      </c>
      <c r="E419">
        <f t="shared" si="84"/>
        <v>-248.73026420164345</v>
      </c>
      <c r="F419">
        <f t="shared" si="85"/>
        <v>38486.558965858327</v>
      </c>
      <c r="G419">
        <f t="shared" si="86"/>
        <v>-2238.5723778148531</v>
      </c>
      <c r="H419">
        <f t="shared" si="87"/>
        <v>58489.131760576602</v>
      </c>
      <c r="I419">
        <f t="shared" si="88"/>
        <v>58531.954865669795</v>
      </c>
      <c r="J419" s="41">
        <f t="shared" si="89"/>
        <v>512.44579172609838</v>
      </c>
      <c r="K419">
        <f t="shared" si="90"/>
        <v>22.081540612036889</v>
      </c>
      <c r="L419">
        <f t="shared" si="91"/>
        <v>38.476122477836441</v>
      </c>
      <c r="M419" s="41">
        <f t="shared" si="92"/>
        <v>70.205629678747599</v>
      </c>
      <c r="N419" s="5">
        <f t="shared" si="93"/>
        <v>1.4816056531179699E-7</v>
      </c>
      <c r="O419" s="4">
        <f>SUM($N$54:N419)*0.1+$O$30</f>
        <v>5.7413057216868521E-7</v>
      </c>
      <c r="P419" s="4">
        <f>SUM($O$235:O419)</f>
        <v>2.1733375465066143E-6</v>
      </c>
      <c r="Q419" s="5">
        <f t="shared" si="94"/>
        <v>-3.8711202336473815E-6</v>
      </c>
      <c r="R419" s="4">
        <f>SUM($Q$54:Q419)*0.1+$O$8</f>
        <v>6.3129091812248327E-5</v>
      </c>
      <c r="S419" s="4">
        <f>SUM($R$235:R419)</f>
        <v>1.7167277563186843E-2</v>
      </c>
      <c r="T419">
        <f t="shared" si="95"/>
        <v>6.3131702487365075E-5</v>
      </c>
      <c r="U419">
        <f t="shared" si="96"/>
        <v>1.716727770075659E-2</v>
      </c>
      <c r="X419" s="1"/>
    </row>
    <row r="420" spans="1:24" x14ac:dyDescent="0.25">
      <c r="A420" s="7"/>
      <c r="B420">
        <f t="shared" si="81"/>
        <v>36.60000000000025</v>
      </c>
      <c r="C420">
        <f t="shared" si="82"/>
        <v>-317.43178827315302</v>
      </c>
      <c r="D420">
        <f t="shared" si="83"/>
        <v>448.0334196552401</v>
      </c>
      <c r="E420">
        <f t="shared" si="84"/>
        <v>-248.73026420164345</v>
      </c>
      <c r="F420">
        <f t="shared" si="85"/>
        <v>38486.558965858327</v>
      </c>
      <c r="G420">
        <f t="shared" si="86"/>
        <v>-2263.4454042350176</v>
      </c>
      <c r="H420">
        <f t="shared" si="87"/>
        <v>58649.362422934355</v>
      </c>
      <c r="I420">
        <f t="shared" si="88"/>
        <v>58693.022564140083</v>
      </c>
      <c r="J420" s="41">
        <f t="shared" si="89"/>
        <v>512.44579172609838</v>
      </c>
      <c r="K420">
        <f t="shared" si="90"/>
        <v>22.142304393687809</v>
      </c>
      <c r="L420">
        <f t="shared" si="91"/>
        <v>38.476122477836441</v>
      </c>
      <c r="M420" s="41">
        <f t="shared" si="92"/>
        <v>70.224765194702769</v>
      </c>
      <c r="N420" s="5">
        <f t="shared" si="93"/>
        <v>1.4980679381526135E-7</v>
      </c>
      <c r="O420" s="4">
        <f>SUM($N$54:N420)*0.1+$O$30</f>
        <v>5.8911125155021127E-7</v>
      </c>
      <c r="P420" s="4">
        <f>SUM($O$235:O420)</f>
        <v>2.7624487980568255E-6</v>
      </c>
      <c r="Q420" s="5">
        <f t="shared" si="94"/>
        <v>-3.8817251467386356E-6</v>
      </c>
      <c r="R420" s="4">
        <f>SUM($Q$54:Q420)*0.1+$O$8</f>
        <v>6.2740919297574465E-5</v>
      </c>
      <c r="S420" s="4">
        <f>SUM($R$235:R420)</f>
        <v>1.7230018482484417E-2</v>
      </c>
      <c r="T420">
        <f t="shared" si="95"/>
        <v>6.2743684991969144E-5</v>
      </c>
      <c r="U420">
        <f t="shared" si="96"/>
        <v>1.7230018703932912E-2</v>
      </c>
      <c r="X420" s="1"/>
    </row>
    <row r="421" spans="1:24" x14ac:dyDescent="0.25">
      <c r="A421" s="7"/>
      <c r="B421">
        <f t="shared" si="81"/>
        <v>36.700000000000252</v>
      </c>
      <c r="C421">
        <f t="shared" si="82"/>
        <v>-317.43178827315302</v>
      </c>
      <c r="D421">
        <f t="shared" si="83"/>
        <v>448.0334196552401</v>
      </c>
      <c r="E421">
        <f t="shared" si="84"/>
        <v>-248.73026420164345</v>
      </c>
      <c r="F421">
        <f t="shared" si="85"/>
        <v>38486.558965858327</v>
      </c>
      <c r="G421">
        <f t="shared" si="86"/>
        <v>-2288.3184306551825</v>
      </c>
      <c r="H421">
        <f t="shared" si="87"/>
        <v>58809.593085292094</v>
      </c>
      <c r="I421">
        <f t="shared" si="88"/>
        <v>58854.096204917732</v>
      </c>
      <c r="J421" s="41">
        <f t="shared" si="89"/>
        <v>512.44579172609838</v>
      </c>
      <c r="K421">
        <f t="shared" si="90"/>
        <v>22.203070417110791</v>
      </c>
      <c r="L421">
        <f t="shared" si="91"/>
        <v>38.476122477836441</v>
      </c>
      <c r="M421" s="41">
        <f t="shared" si="92"/>
        <v>70.243948769524565</v>
      </c>
      <c r="N421" s="5">
        <f t="shared" si="93"/>
        <v>1.5145302231872577E-7</v>
      </c>
      <c r="O421" s="4">
        <f>SUM($N$54:N421)*0.1+$O$30</f>
        <v>6.0425655378208387E-7</v>
      </c>
      <c r="P421" s="4">
        <f>SUM($O$235:O421)</f>
        <v>3.3667053518389094E-6</v>
      </c>
      <c r="Q421" s="5">
        <f t="shared" si="94"/>
        <v>-3.8923300598298889E-6</v>
      </c>
      <c r="R421" s="4">
        <f>SUM($Q$54:Q421)*0.1+$O$8</f>
        <v>6.2351686291591481E-5</v>
      </c>
      <c r="S421" s="4">
        <f>SUM($R$235:R421)</f>
        <v>1.7292370168776008E-2</v>
      </c>
      <c r="T421">
        <f t="shared" si="95"/>
        <v>6.2354614178806574E-5</v>
      </c>
      <c r="U421">
        <f t="shared" si="96"/>
        <v>1.7292370496513176E-2</v>
      </c>
      <c r="X421" s="1"/>
    </row>
    <row r="422" spans="1:24" x14ac:dyDescent="0.25">
      <c r="A422" s="7"/>
      <c r="B422">
        <f t="shared" si="81"/>
        <v>36.800000000000253</v>
      </c>
      <c r="C422">
        <f t="shared" si="82"/>
        <v>-317.43178827315302</v>
      </c>
      <c r="D422">
        <f t="shared" si="83"/>
        <v>448.0334196552401</v>
      </c>
      <c r="E422">
        <f t="shared" si="84"/>
        <v>-248.73026420164345</v>
      </c>
      <c r="F422">
        <f t="shared" si="85"/>
        <v>38486.558965858327</v>
      </c>
      <c r="G422">
        <f t="shared" si="86"/>
        <v>-2313.191457075347</v>
      </c>
      <c r="H422">
        <f t="shared" si="87"/>
        <v>58969.82374764984</v>
      </c>
      <c r="I422">
        <f t="shared" si="88"/>
        <v>59015.175739346683</v>
      </c>
      <c r="J422" s="41">
        <f t="shared" si="89"/>
        <v>512.44579172609838</v>
      </c>
      <c r="K422">
        <f t="shared" si="90"/>
        <v>22.263838663950043</v>
      </c>
      <c r="L422">
        <f t="shared" si="91"/>
        <v>38.476122477836441</v>
      </c>
      <c r="M422" s="41">
        <f t="shared" si="92"/>
        <v>70.26318036384923</v>
      </c>
      <c r="N422" s="5">
        <f t="shared" si="93"/>
        <v>1.5309925082219013E-7</v>
      </c>
      <c r="O422" s="4">
        <f>SUM($N$54:N422)*0.1+$O$30</f>
        <v>6.1956647886430291E-7</v>
      </c>
      <c r="P422" s="4">
        <f>SUM($O$235:O422)</f>
        <v>3.9862718307032126E-6</v>
      </c>
      <c r="Q422" s="5">
        <f t="shared" si="94"/>
        <v>-3.9029349729211421E-6</v>
      </c>
      <c r="R422" s="4">
        <f>SUM($Q$54:Q422)*0.1+$O$8</f>
        <v>6.1961392794299364E-5</v>
      </c>
      <c r="S422" s="4">
        <f>SUM($R$235:R422)</f>
        <v>1.7354331561570308E-2</v>
      </c>
      <c r="T422">
        <f t="shared" si="95"/>
        <v>6.1964490312042302E-5</v>
      </c>
      <c r="U422">
        <f t="shared" si="96"/>
        <v>1.7354332019391541E-2</v>
      </c>
      <c r="X422" s="1"/>
    </row>
    <row r="423" spans="1:24" x14ac:dyDescent="0.25">
      <c r="A423" s="7"/>
      <c r="B423">
        <f t="shared" si="81"/>
        <v>36.900000000000254</v>
      </c>
      <c r="C423">
        <f t="shared" si="82"/>
        <v>-317.43178827315302</v>
      </c>
      <c r="D423">
        <f t="shared" si="83"/>
        <v>448.0334196552401</v>
      </c>
      <c r="E423">
        <f t="shared" si="84"/>
        <v>-248.73026420164345</v>
      </c>
      <c r="F423">
        <f t="shared" si="85"/>
        <v>38486.558965858327</v>
      </c>
      <c r="G423">
        <f t="shared" si="86"/>
        <v>-2338.0644834955119</v>
      </c>
      <c r="H423">
        <f t="shared" si="87"/>
        <v>59130.054410007586</v>
      </c>
      <c r="I423">
        <f t="shared" si="88"/>
        <v>59176.261119298848</v>
      </c>
      <c r="J423" s="41">
        <f t="shared" si="89"/>
        <v>512.44579172609838</v>
      </c>
      <c r="K423">
        <f t="shared" si="90"/>
        <v>22.32460911604894</v>
      </c>
      <c r="L423">
        <f t="shared" si="91"/>
        <v>38.476122477836441</v>
      </c>
      <c r="M423" s="41">
        <f t="shared" si="92"/>
        <v>70.282459938257617</v>
      </c>
      <c r="N423" s="5">
        <f t="shared" si="93"/>
        <v>1.5474547932565454E-7</v>
      </c>
      <c r="O423" s="4">
        <f>SUM($N$54:N423)*0.1+$O$30</f>
        <v>6.3504102679686839E-7</v>
      </c>
      <c r="P423" s="4">
        <f>SUM($O$235:O423)</f>
        <v>4.6213128575000811E-6</v>
      </c>
      <c r="Q423" s="5">
        <f t="shared" si="94"/>
        <v>-3.9135398860123963E-6</v>
      </c>
      <c r="R423" s="4">
        <f>SUM($Q$54:Q423)*0.1+$O$8</f>
        <v>6.1570038805698125E-5</v>
      </c>
      <c r="S423" s="4">
        <f>SUM($R$235:R423)</f>
        <v>1.7415901600376007E-2</v>
      </c>
      <c r="T423">
        <f t="shared" si="95"/>
        <v>6.1573313664613571E-5</v>
      </c>
      <c r="U423">
        <f t="shared" si="96"/>
        <v>1.7415902213509128E-2</v>
      </c>
      <c r="X423" s="1"/>
    </row>
    <row r="424" spans="1:24" x14ac:dyDescent="0.25">
      <c r="A424" s="7"/>
      <c r="B424">
        <f t="shared" si="81"/>
        <v>37.000000000000256</v>
      </c>
      <c r="C424">
        <f t="shared" si="82"/>
        <v>-317.43178827315302</v>
      </c>
      <c r="D424">
        <f t="shared" si="83"/>
        <v>448.0334196552401</v>
      </c>
      <c r="E424">
        <f t="shared" si="84"/>
        <v>-248.73026420164345</v>
      </c>
      <c r="F424">
        <f t="shared" si="85"/>
        <v>38486.558965858327</v>
      </c>
      <c r="G424">
        <f t="shared" si="86"/>
        <v>-2362.9375099156764</v>
      </c>
      <c r="H424">
        <f t="shared" si="87"/>
        <v>59290.285072365332</v>
      </c>
      <c r="I424">
        <f t="shared" si="88"/>
        <v>59337.352297167032</v>
      </c>
      <c r="J424" s="41">
        <f t="shared" si="89"/>
        <v>512.44579172609838</v>
      </c>
      <c r="K424">
        <f t="shared" si="90"/>
        <v>22.385381755447384</v>
      </c>
      <c r="L424">
        <f t="shared" si="91"/>
        <v>38.476122477836441</v>
      </c>
      <c r="M424" s="41">
        <f t="shared" si="92"/>
        <v>70.301787453275523</v>
      </c>
      <c r="N424" s="5">
        <f t="shared" si="93"/>
        <v>1.5639170782911893E-7</v>
      </c>
      <c r="O424" s="4">
        <f>SUM($N$54:N424)*0.1+$O$30</f>
        <v>6.5068019757978021E-7</v>
      </c>
      <c r="P424" s="4">
        <f>SUM($O$235:O424)</f>
        <v>5.2719930550798612E-6</v>
      </c>
      <c r="Q424" s="5">
        <f t="shared" si="94"/>
        <v>-3.9241447991036495E-6</v>
      </c>
      <c r="R424" s="4">
        <f>SUM($Q$54:Q424)*0.1+$O$8</f>
        <v>6.1177624325787751E-5</v>
      </c>
      <c r="S424" s="4">
        <f>SUM($R$235:R424)</f>
        <v>1.7477079224701795E-2</v>
      </c>
      <c r="T424">
        <f t="shared" si="95"/>
        <v>6.1181084518556388E-5</v>
      </c>
      <c r="U424">
        <f t="shared" si="96"/>
        <v>1.7477080019854974E-2</v>
      </c>
      <c r="X424" s="1"/>
    </row>
    <row r="425" spans="1:24" x14ac:dyDescent="0.25">
      <c r="A425" s="7"/>
      <c r="B425">
        <f t="shared" si="81"/>
        <v>37.100000000000257</v>
      </c>
      <c r="C425">
        <f t="shared" si="82"/>
        <v>-317.43178827315302</v>
      </c>
      <c r="D425">
        <f t="shared" si="83"/>
        <v>448.0334196552401</v>
      </c>
      <c r="E425">
        <f t="shared" si="84"/>
        <v>-248.73026420164345</v>
      </c>
      <c r="F425">
        <f t="shared" si="85"/>
        <v>38486.558965858327</v>
      </c>
      <c r="G425">
        <f t="shared" si="86"/>
        <v>-2387.8105363358409</v>
      </c>
      <c r="H425">
        <f t="shared" si="87"/>
        <v>59450.515734723078</v>
      </c>
      <c r="I425">
        <f t="shared" si="88"/>
        <v>59498.449225857919</v>
      </c>
      <c r="J425" s="41">
        <f t="shared" si="89"/>
        <v>512.44579172609838</v>
      </c>
      <c r="K425">
        <f t="shared" si="90"/>
        <v>22.44615656437912</v>
      </c>
      <c r="L425">
        <f t="shared" si="91"/>
        <v>38.476122477836441</v>
      </c>
      <c r="M425" s="41">
        <f t="shared" si="92"/>
        <v>70.321162869374049</v>
      </c>
      <c r="N425" s="5">
        <f t="shared" si="93"/>
        <v>1.5803793633258329E-7</v>
      </c>
      <c r="O425" s="4">
        <f>SUM($N$54:N425)*0.1+$O$30</f>
        <v>6.6648399121303857E-7</v>
      </c>
      <c r="P425" s="4">
        <f>SUM($O$235:O425)</f>
        <v>5.9384770462928997E-6</v>
      </c>
      <c r="Q425" s="5">
        <f t="shared" si="94"/>
        <v>-3.9347497121949028E-6</v>
      </c>
      <c r="R425" s="4">
        <f>SUM($Q$54:Q425)*0.1+$O$8</f>
        <v>6.0784149354568256E-5</v>
      </c>
      <c r="S425" s="4">
        <f>SUM($R$235:R425)</f>
        <v>1.7537863374056363E-2</v>
      </c>
      <c r="T425">
        <f t="shared" si="95"/>
        <v>6.0787803165347271E-5</v>
      </c>
      <c r="U425">
        <f t="shared" si="96"/>
        <v>1.7537864379466996E-2</v>
      </c>
      <c r="X425" s="1"/>
    </row>
    <row r="426" spans="1:24" x14ac:dyDescent="0.25">
      <c r="A426" s="7"/>
      <c r="B426">
        <f t="shared" si="81"/>
        <v>37.200000000000259</v>
      </c>
      <c r="C426">
        <f t="shared" si="82"/>
        <v>-317.43178827315302</v>
      </c>
      <c r="D426">
        <f t="shared" si="83"/>
        <v>448.0334196552401</v>
      </c>
      <c r="E426">
        <f t="shared" si="84"/>
        <v>-248.73026420164345</v>
      </c>
      <c r="F426">
        <f t="shared" si="85"/>
        <v>38486.558965858327</v>
      </c>
      <c r="G426">
        <f t="shared" si="86"/>
        <v>-2412.6835627560058</v>
      </c>
      <c r="H426">
        <f t="shared" si="87"/>
        <v>59610.746397080824</v>
      </c>
      <c r="I426">
        <f t="shared" si="88"/>
        <v>59659.551858785177</v>
      </c>
      <c r="J426" s="41">
        <f t="shared" si="89"/>
        <v>512.44579172609838</v>
      </c>
      <c r="K426">
        <f t="shared" si="90"/>
        <v>22.506933525269176</v>
      </c>
      <c r="L426">
        <f t="shared" si="91"/>
        <v>38.476122477836441</v>
      </c>
      <c r="M426" s="41">
        <f t="shared" si="92"/>
        <v>70.340586146969926</v>
      </c>
      <c r="N426" s="5">
        <f t="shared" si="93"/>
        <v>1.596841648360477E-7</v>
      </c>
      <c r="O426" s="4">
        <f>SUM($N$54:N426)*0.1+$O$30</f>
        <v>6.8245240769664338E-7</v>
      </c>
      <c r="P426" s="4">
        <f>SUM($O$235:O426)</f>
        <v>6.6209294539895433E-6</v>
      </c>
      <c r="Q426" s="5">
        <f t="shared" si="94"/>
        <v>-3.9453546252861569E-6</v>
      </c>
      <c r="R426" s="4">
        <f>SUM($Q$54:Q426)*0.1+$O$8</f>
        <v>6.0389613892039641E-5</v>
      </c>
      <c r="S426" s="4">
        <f>SUM($R$235:R426)</f>
        <v>1.7598252987948402E-2</v>
      </c>
      <c r="T426">
        <f t="shared" si="95"/>
        <v>6.0393469906260546E-5</v>
      </c>
      <c r="U426">
        <f t="shared" si="96"/>
        <v>1.7598254233432975E-2</v>
      </c>
      <c r="X426" s="1"/>
    </row>
    <row r="427" spans="1:24" x14ac:dyDescent="0.25">
      <c r="A427" s="7"/>
      <c r="B427">
        <f t="shared" ref="B427:B490" si="97">B426+0.1</f>
        <v>37.30000000000026</v>
      </c>
      <c r="C427">
        <f t="shared" si="82"/>
        <v>-317.43178827315302</v>
      </c>
      <c r="D427">
        <f t="shared" si="83"/>
        <v>448.0334196552401</v>
      </c>
      <c r="E427">
        <f t="shared" si="84"/>
        <v>-248.73026420164345</v>
      </c>
      <c r="F427">
        <f t="shared" si="85"/>
        <v>38486.558965858327</v>
      </c>
      <c r="G427">
        <f t="shared" si="86"/>
        <v>-2437.5565891761703</v>
      </c>
      <c r="H427">
        <f t="shared" si="87"/>
        <v>59770.97705943857</v>
      </c>
      <c r="I427">
        <f t="shared" si="88"/>
        <v>59820.66014986267</v>
      </c>
      <c r="J427" s="41">
        <f t="shared" si="89"/>
        <v>512.44579172609838</v>
      </c>
      <c r="K427">
        <f t="shared" si="90"/>
        <v>22.567712620731271</v>
      </c>
      <c r="L427">
        <f t="shared" si="91"/>
        <v>38.476122477836441</v>
      </c>
      <c r="M427" s="41">
        <f t="shared" si="92"/>
        <v>70.360057246425868</v>
      </c>
      <c r="N427" s="5">
        <f t="shared" si="93"/>
        <v>1.6133039333951206E-7</v>
      </c>
      <c r="O427" s="4">
        <f>SUM($N$54:N427)*0.1+$O$30</f>
        <v>6.9858544703059452E-7</v>
      </c>
      <c r="P427" s="4">
        <f>SUM($O$235:O427)</f>
        <v>7.3195149010201379E-6</v>
      </c>
      <c r="Q427" s="5">
        <f t="shared" si="94"/>
        <v>-3.9559595383774102E-6</v>
      </c>
      <c r="R427" s="4">
        <f>SUM($Q$54:Q427)*0.1+$O$8</f>
        <v>5.9994017938201904E-5</v>
      </c>
      <c r="S427" s="4">
        <f>SUM($R$235:R427)</f>
        <v>1.7658247005886602E-2</v>
      </c>
      <c r="T427">
        <f t="shared" si="95"/>
        <v>5.9998085052742265E-5</v>
      </c>
      <c r="U427">
        <f t="shared" si="96"/>
        <v>1.7658248522891547E-2</v>
      </c>
      <c r="X427" s="1"/>
    </row>
    <row r="428" spans="1:24" x14ac:dyDescent="0.25">
      <c r="A428" s="7"/>
      <c r="B428">
        <f t="shared" si="97"/>
        <v>37.400000000000261</v>
      </c>
      <c r="C428">
        <f t="shared" si="82"/>
        <v>-317.43178827315302</v>
      </c>
      <c r="D428">
        <f t="shared" si="83"/>
        <v>448.0334196552401</v>
      </c>
      <c r="E428">
        <f t="shared" si="84"/>
        <v>-248.73026420164345</v>
      </c>
      <c r="F428">
        <f t="shared" si="85"/>
        <v>38486.558965858327</v>
      </c>
      <c r="G428">
        <f t="shared" si="86"/>
        <v>-2462.4296155963352</v>
      </c>
      <c r="H428">
        <f t="shared" si="87"/>
        <v>59931.207721796316</v>
      </c>
      <c r="I428">
        <f t="shared" si="88"/>
        <v>59981.774053497822</v>
      </c>
      <c r="J428" s="41">
        <f t="shared" si="89"/>
        <v>512.44579172609838</v>
      </c>
      <c r="K428">
        <f t="shared" si="90"/>
        <v>22.628493833565322</v>
      </c>
      <c r="L428">
        <f t="shared" si="91"/>
        <v>38.476122477836441</v>
      </c>
      <c r="M428" s="41">
        <f t="shared" si="92"/>
        <v>70.379576128050928</v>
      </c>
      <c r="N428" s="5">
        <f t="shared" si="93"/>
        <v>1.6297662184297647E-7</v>
      </c>
      <c r="O428" s="4">
        <f>SUM($N$54:N428)*0.1+$O$30</f>
        <v>7.1488310921489221E-7</v>
      </c>
      <c r="P428" s="4">
        <f>SUM($O$235:O428)</f>
        <v>8.0343980102350295E-6</v>
      </c>
      <c r="Q428" s="5">
        <f t="shared" si="94"/>
        <v>-3.9665644514686635E-6</v>
      </c>
      <c r="R428" s="4">
        <f>SUM($Q$54:Q428)*0.1+$O$8</f>
        <v>5.9597361493055046E-5</v>
      </c>
      <c r="S428" s="4">
        <f>SUM($R$235:R428)</f>
        <v>1.7717844367379658E-2</v>
      </c>
      <c r="T428">
        <f t="shared" si="95"/>
        <v>5.9601648926801692E-5</v>
      </c>
      <c r="U428">
        <f t="shared" si="96"/>
        <v>1.7717846189033205E-2</v>
      </c>
      <c r="X428" s="1"/>
    </row>
    <row r="429" spans="1:24" x14ac:dyDescent="0.25">
      <c r="A429" s="7"/>
      <c r="B429">
        <f t="shared" si="97"/>
        <v>37.500000000000263</v>
      </c>
      <c r="C429">
        <f t="shared" si="82"/>
        <v>-317.43178827315302</v>
      </c>
      <c r="D429">
        <f t="shared" si="83"/>
        <v>448.0334196552401</v>
      </c>
      <c r="E429">
        <f t="shared" si="84"/>
        <v>-248.73026420164345</v>
      </c>
      <c r="F429">
        <f t="shared" si="85"/>
        <v>38486.558965858327</v>
      </c>
      <c r="G429">
        <f t="shared" si="86"/>
        <v>-2487.3026420164997</v>
      </c>
      <c r="H429">
        <f t="shared" si="87"/>
        <v>60091.438384154062</v>
      </c>
      <c r="I429">
        <f t="shared" si="88"/>
        <v>60142.893524584986</v>
      </c>
      <c r="J429" s="41">
        <f t="shared" si="89"/>
        <v>512.44579172609838</v>
      </c>
      <c r="K429">
        <f t="shared" si="90"/>
        <v>22.68927714675495</v>
      </c>
      <c r="L429">
        <f t="shared" si="91"/>
        <v>38.476122477836441</v>
      </c>
      <c r="M429" s="41">
        <f t="shared" si="92"/>
        <v>70.399142752100815</v>
      </c>
      <c r="N429" s="5">
        <f t="shared" si="93"/>
        <v>1.6462285034644086E-7</v>
      </c>
      <c r="O429" s="4">
        <f>SUM($N$54:N429)*0.1+$O$30</f>
        <v>7.3134539424953624E-7</v>
      </c>
      <c r="P429" s="4">
        <f>SUM($O$235:O429)</f>
        <v>8.7657434044845656E-6</v>
      </c>
      <c r="Q429" s="5">
        <f t="shared" si="94"/>
        <v>-3.9771693645599176E-6</v>
      </c>
      <c r="R429" s="4">
        <f>SUM($Q$54:Q429)*0.1+$O$8</f>
        <v>5.9199644556599053E-5</v>
      </c>
      <c r="S429" s="4">
        <f>SUM($R$235:R429)</f>
        <v>1.7777044011936256E-2</v>
      </c>
      <c r="T429">
        <f t="shared" si="95"/>
        <v>5.9204161861421182E-5</v>
      </c>
      <c r="U429">
        <f t="shared" si="96"/>
        <v>1.7777046173101316E-2</v>
      </c>
      <c r="X429" s="1"/>
    </row>
    <row r="430" spans="1:24" x14ac:dyDescent="0.25">
      <c r="A430" s="7"/>
      <c r="B430">
        <f t="shared" si="97"/>
        <v>37.600000000000264</v>
      </c>
      <c r="C430">
        <f t="shared" si="82"/>
        <v>-317.43178827315302</v>
      </c>
      <c r="D430">
        <f t="shared" si="83"/>
        <v>448.0334196552401</v>
      </c>
      <c r="E430">
        <f t="shared" si="84"/>
        <v>-248.73026420164345</v>
      </c>
      <c r="F430">
        <f t="shared" si="85"/>
        <v>38486.558965858327</v>
      </c>
      <c r="G430">
        <f t="shared" si="86"/>
        <v>-2512.1756684366646</v>
      </c>
      <c r="H430">
        <f t="shared" si="87"/>
        <v>60251.669046511801</v>
      </c>
      <c r="I430">
        <f t="shared" si="88"/>
        <v>60304.018518499026</v>
      </c>
      <c r="J430" s="41">
        <f t="shared" si="89"/>
        <v>512.44579172609838</v>
      </c>
      <c r="K430">
        <f t="shared" si="90"/>
        <v>22.750062543465045</v>
      </c>
      <c r="L430">
        <f t="shared" si="91"/>
        <v>38.476122477836441</v>
      </c>
      <c r="M430" s="41">
        <f t="shared" si="92"/>
        <v>70.418757078778256</v>
      </c>
      <c r="N430" s="5">
        <f t="shared" si="93"/>
        <v>1.6626907884990525E-7</v>
      </c>
      <c r="O430" s="4">
        <f>SUM($N$54:N430)*0.1+$O$30</f>
        <v>7.4797230213452671E-7</v>
      </c>
      <c r="P430" s="4">
        <f>SUM($O$235:O430)</f>
        <v>9.5137157066190922E-6</v>
      </c>
      <c r="Q430" s="5">
        <f t="shared" si="94"/>
        <v>-3.9877742776511701E-6</v>
      </c>
      <c r="R430" s="4">
        <f>SUM($Q$54:Q430)*0.1+$O$8</f>
        <v>5.8800867128833926E-5</v>
      </c>
      <c r="S430" s="4">
        <f>SUM($R$235:R430)</f>
        <v>1.7835844879065092E-2</v>
      </c>
      <c r="T430">
        <f t="shared" si="95"/>
        <v>5.8805624200985594E-5</v>
      </c>
      <c r="U430">
        <f t="shared" si="96"/>
        <v>1.7835847416393172E-2</v>
      </c>
      <c r="X430" s="1"/>
    </row>
    <row r="431" spans="1:24" x14ac:dyDescent="0.25">
      <c r="A431" s="7"/>
      <c r="B431">
        <f t="shared" si="97"/>
        <v>37.700000000000266</v>
      </c>
      <c r="C431">
        <f t="shared" si="82"/>
        <v>-317.43178827315302</v>
      </c>
      <c r="D431">
        <f t="shared" si="83"/>
        <v>448.0334196552401</v>
      </c>
      <c r="E431">
        <f t="shared" si="84"/>
        <v>-248.73026420164345</v>
      </c>
      <c r="F431">
        <f t="shared" si="85"/>
        <v>38486.558965858327</v>
      </c>
      <c r="G431">
        <f t="shared" si="86"/>
        <v>-2537.0486948568291</v>
      </c>
      <c r="H431">
        <f t="shared" si="87"/>
        <v>60411.899708869554</v>
      </c>
      <c r="I431">
        <f t="shared" si="88"/>
        <v>60465.148991088972</v>
      </c>
      <c r="J431" s="41">
        <f t="shared" si="89"/>
        <v>512.44579172609838</v>
      </c>
      <c r="K431">
        <f t="shared" si="90"/>
        <v>22.810850007039381</v>
      </c>
      <c r="L431">
        <f t="shared" si="91"/>
        <v>38.476122477836441</v>
      </c>
      <c r="M431" s="41">
        <f t="shared" si="92"/>
        <v>70.438419068233344</v>
      </c>
      <c r="N431" s="5">
        <f t="shared" si="93"/>
        <v>1.6791530735336963E-7</v>
      </c>
      <c r="O431" s="4">
        <f>SUM($N$54:N431)*0.1+$O$30</f>
        <v>7.6476383286986361E-7</v>
      </c>
      <c r="P431" s="4">
        <f>SUM($O$235:O431)</f>
        <v>1.0278479539488956E-5</v>
      </c>
      <c r="Q431" s="5">
        <f t="shared" si="94"/>
        <v>-3.9983791907424242E-6</v>
      </c>
      <c r="R431" s="4">
        <f>SUM($Q$54:Q431)*0.1+$O$8</f>
        <v>5.8401029209759691E-5</v>
      </c>
      <c r="S431" s="4">
        <f>SUM($R$235:R431)</f>
        <v>1.7894245908274851E-2</v>
      </c>
      <c r="T431">
        <f t="shared" si="95"/>
        <v>5.8406036301732294E-5</v>
      </c>
      <c r="U431">
        <f t="shared" si="96"/>
        <v>1.7894248860261024E-2</v>
      </c>
      <c r="X431" s="1"/>
    </row>
    <row r="432" spans="1:24" x14ac:dyDescent="0.25">
      <c r="A432" s="7"/>
      <c r="B432">
        <f t="shared" si="97"/>
        <v>37.800000000000267</v>
      </c>
      <c r="C432">
        <f t="shared" si="82"/>
        <v>-317.43178827315302</v>
      </c>
      <c r="D432">
        <f t="shared" si="83"/>
        <v>448.0334196552401</v>
      </c>
      <c r="E432">
        <f t="shared" si="84"/>
        <v>-248.73026420164345</v>
      </c>
      <c r="F432">
        <f t="shared" si="85"/>
        <v>38486.558965858327</v>
      </c>
      <c r="G432">
        <f t="shared" si="86"/>
        <v>-2561.921721276994</v>
      </c>
      <c r="H432">
        <f t="shared" si="87"/>
        <v>60572.130371227293</v>
      </c>
      <c r="I432">
        <f t="shared" si="88"/>
        <v>60626.284898671685</v>
      </c>
      <c r="J432" s="41">
        <f t="shared" si="89"/>
        <v>512.44579172609838</v>
      </c>
      <c r="K432">
        <f t="shared" si="90"/>
        <v>22.871639520998226</v>
      </c>
      <c r="L432">
        <f t="shared" si="91"/>
        <v>38.476122477836441</v>
      </c>
      <c r="M432" s="41">
        <f t="shared" si="92"/>
        <v>70.458128680563888</v>
      </c>
      <c r="N432" s="5">
        <f t="shared" si="93"/>
        <v>1.6956153585683402E-7</v>
      </c>
      <c r="O432" s="4">
        <f>SUM($N$54:N432)*0.1+$O$30</f>
        <v>7.8171998645554707E-7</v>
      </c>
      <c r="P432" s="4">
        <f>SUM($O$235:O432)</f>
        <v>1.1060199525944504E-5</v>
      </c>
      <c r="Q432" s="5">
        <f t="shared" si="94"/>
        <v>-4.0089841038336775E-6</v>
      </c>
      <c r="R432" s="4">
        <f>SUM($Q$54:Q432)*0.1+$O$8</f>
        <v>5.8000130799376322E-5</v>
      </c>
      <c r="S432" s="4">
        <f>SUM($R$235:R432)</f>
        <v>1.7952246039074228E-2</v>
      </c>
      <c r="T432">
        <f t="shared" si="95"/>
        <v>5.8005398532222717E-5</v>
      </c>
      <c r="U432">
        <f t="shared" si="96"/>
        <v>1.795224944611315E-2</v>
      </c>
      <c r="X432" s="1"/>
    </row>
    <row r="433" spans="1:24" x14ac:dyDescent="0.25">
      <c r="A433" s="7"/>
      <c r="B433">
        <f t="shared" si="97"/>
        <v>37.900000000000269</v>
      </c>
      <c r="C433">
        <f t="shared" si="82"/>
        <v>-317.43178827315302</v>
      </c>
      <c r="D433">
        <f t="shared" si="83"/>
        <v>448.0334196552401</v>
      </c>
      <c r="E433">
        <f t="shared" si="84"/>
        <v>-248.73026420164345</v>
      </c>
      <c r="F433">
        <f t="shared" si="85"/>
        <v>38486.558965858327</v>
      </c>
      <c r="G433">
        <f t="shared" si="86"/>
        <v>-2586.7947476971585</v>
      </c>
      <c r="H433">
        <f t="shared" si="87"/>
        <v>60732.361033585039</v>
      </c>
      <c r="I433">
        <f t="shared" si="88"/>
        <v>60787.426198025787</v>
      </c>
      <c r="J433" s="41">
        <f t="shared" si="89"/>
        <v>512.44579172609838</v>
      </c>
      <c r="K433">
        <f t="shared" si="90"/>
        <v>22.932431069036046</v>
      </c>
      <c r="L433">
        <f t="shared" si="91"/>
        <v>38.476122477836441</v>
      </c>
      <c r="M433" s="41">
        <f t="shared" si="92"/>
        <v>70.477885875815701</v>
      </c>
      <c r="N433" s="5">
        <f t="shared" si="93"/>
        <v>1.7120776436029841E-7</v>
      </c>
      <c r="O433" s="4">
        <f>SUM($N$54:N433)*0.1+$O$30</f>
        <v>7.9884076289157696E-7</v>
      </c>
      <c r="P433" s="4">
        <f>SUM($O$235:O433)</f>
        <v>1.1859040288836081E-5</v>
      </c>
      <c r="Q433" s="5">
        <f t="shared" si="94"/>
        <v>-4.0195890169249307E-6</v>
      </c>
      <c r="R433" s="4">
        <f>SUM($Q$54:Q433)*0.1+$O$8</f>
        <v>5.7598171897683818E-5</v>
      </c>
      <c r="S433" s="4">
        <f>SUM($R$235:R433)</f>
        <v>1.8009844210971911E-2</v>
      </c>
      <c r="T433">
        <f t="shared" si="95"/>
        <v>5.7603711273837135E-5</v>
      </c>
      <c r="U433">
        <f t="shared" si="96"/>
        <v>1.800984811541494E-2</v>
      </c>
      <c r="X433" s="1"/>
    </row>
    <row r="434" spans="1:24" x14ac:dyDescent="0.25">
      <c r="A434" s="7"/>
      <c r="B434">
        <f t="shared" si="97"/>
        <v>38.00000000000027</v>
      </c>
      <c r="C434">
        <f t="shared" si="82"/>
        <v>-317.43178827315302</v>
      </c>
      <c r="D434">
        <f t="shared" si="83"/>
        <v>448.0334196552401</v>
      </c>
      <c r="E434">
        <f t="shared" si="84"/>
        <v>-248.73026420164345</v>
      </c>
      <c r="F434">
        <f t="shared" si="85"/>
        <v>38486.558965858327</v>
      </c>
      <c r="G434">
        <f t="shared" si="86"/>
        <v>-2611.6677741173235</v>
      </c>
      <c r="H434">
        <f t="shared" si="87"/>
        <v>60892.591695942785</v>
      </c>
      <c r="I434">
        <f t="shared" si="88"/>
        <v>60948.572846385527</v>
      </c>
      <c r="J434" s="41">
        <f t="shared" si="89"/>
        <v>512.44579172609838</v>
      </c>
      <c r="K434">
        <f t="shared" si="90"/>
        <v>22.993224635019203</v>
      </c>
      <c r="L434">
        <f t="shared" si="91"/>
        <v>38.476122477836441</v>
      </c>
      <c r="M434" s="41">
        <f t="shared" si="92"/>
        <v>70.497690613982982</v>
      </c>
      <c r="N434" s="5">
        <f t="shared" si="93"/>
        <v>1.7285399286376282E-7</v>
      </c>
      <c r="O434" s="4">
        <f>SUM($N$54:N434)*0.1+$O$30</f>
        <v>8.161261621779533E-7</v>
      </c>
      <c r="P434" s="4">
        <f>SUM($O$235:O434)</f>
        <v>1.2675166451014033E-5</v>
      </c>
      <c r="Q434" s="5">
        <f t="shared" si="94"/>
        <v>-4.0301939300161849E-6</v>
      </c>
      <c r="R434" s="4">
        <f>SUM($Q$54:Q434)*0.1+$O$8</f>
        <v>5.7195152504682206E-5</v>
      </c>
      <c r="S434" s="4">
        <f>SUM($R$235:R434)</f>
        <v>1.8067039363476593E-2</v>
      </c>
      <c r="T434">
        <f t="shared" si="95"/>
        <v>5.720097492129349E-5</v>
      </c>
      <c r="U434">
        <f t="shared" si="96"/>
        <v>1.8067043809689987E-2</v>
      </c>
      <c r="X434" s="1"/>
    </row>
    <row r="435" spans="1:24" x14ac:dyDescent="0.25">
      <c r="A435" s="7"/>
      <c r="B435">
        <f t="shared" si="97"/>
        <v>38.100000000000271</v>
      </c>
      <c r="C435">
        <f t="shared" si="82"/>
        <v>-317.43178827315302</v>
      </c>
      <c r="D435">
        <f t="shared" si="83"/>
        <v>448.0334196552401</v>
      </c>
      <c r="E435">
        <f t="shared" si="84"/>
        <v>-248.73026420164345</v>
      </c>
      <c r="F435">
        <f t="shared" si="85"/>
        <v>38486.558965858327</v>
      </c>
      <c r="G435">
        <f t="shared" si="86"/>
        <v>-2636.5408005374879</v>
      </c>
      <c r="H435">
        <f t="shared" si="87"/>
        <v>61052.822358300531</v>
      </c>
      <c r="I435">
        <f t="shared" si="88"/>
        <v>61109.724801434837</v>
      </c>
      <c r="J435" s="41">
        <f t="shared" si="89"/>
        <v>512.44579172609838</v>
      </c>
      <c r="K435">
        <f t="shared" si="90"/>
        <v>23.054020202983697</v>
      </c>
      <c r="L435">
        <f t="shared" si="91"/>
        <v>38.476122477836441</v>
      </c>
      <c r="M435" s="41">
        <f t="shared" si="92"/>
        <v>70.517542855008728</v>
      </c>
      <c r="N435" s="5">
        <f t="shared" si="93"/>
        <v>1.7450022136722718E-7</v>
      </c>
      <c r="O435" s="4">
        <f>SUM($N$54:N435)*0.1+$O$30</f>
        <v>8.3357618431467597E-7</v>
      </c>
      <c r="P435" s="4">
        <f>SUM($O$235:O435)</f>
        <v>1.3508742635328709E-5</v>
      </c>
      <c r="Q435" s="5">
        <f t="shared" si="94"/>
        <v>-4.0407988431074381E-6</v>
      </c>
      <c r="R435" s="4">
        <f>SUM($Q$54:Q435)*0.1+$O$8</f>
        <v>5.679107262037146E-5</v>
      </c>
      <c r="S435" s="4">
        <f>SUM($R$235:R435)</f>
        <v>1.8123830436096965E-2</v>
      </c>
      <c r="T435">
        <f t="shared" si="95"/>
        <v>5.6797189883191946E-5</v>
      </c>
      <c r="U435">
        <f t="shared" si="96"/>
        <v>1.8123835470521196E-2</v>
      </c>
      <c r="X435" s="1"/>
    </row>
    <row r="436" spans="1:24" x14ac:dyDescent="0.25">
      <c r="A436" s="7"/>
      <c r="B436">
        <f t="shared" si="97"/>
        <v>38.200000000000273</v>
      </c>
      <c r="C436">
        <f t="shared" si="82"/>
        <v>-317.43178827315302</v>
      </c>
      <c r="D436">
        <f t="shared" si="83"/>
        <v>448.0334196552401</v>
      </c>
      <c r="E436">
        <f t="shared" si="84"/>
        <v>-248.73026420164345</v>
      </c>
      <c r="F436">
        <f t="shared" si="85"/>
        <v>38486.558965858327</v>
      </c>
      <c r="G436">
        <f t="shared" si="86"/>
        <v>-2661.4138269576529</v>
      </c>
      <c r="H436">
        <f t="shared" si="87"/>
        <v>61213.053020658277</v>
      </c>
      <c r="I436">
        <f t="shared" si="88"/>
        <v>61270.882021301462</v>
      </c>
      <c r="J436" s="41">
        <f t="shared" si="89"/>
        <v>512.44579172609838</v>
      </c>
      <c r="K436">
        <f t="shared" si="90"/>
        <v>23.114817757132961</v>
      </c>
      <c r="L436">
        <f t="shared" si="91"/>
        <v>38.476122477836441</v>
      </c>
      <c r="M436" s="41">
        <f t="shared" si="92"/>
        <v>70.537442558784903</v>
      </c>
      <c r="N436" s="5">
        <f t="shared" si="93"/>
        <v>1.7614644987069159E-7</v>
      </c>
      <c r="O436" s="4">
        <f>SUM($N$54:N436)*0.1+$O$30</f>
        <v>8.5119082930174519E-7</v>
      </c>
      <c r="P436" s="4">
        <f>SUM($O$235:O436)</f>
        <v>1.4359933464630453E-5</v>
      </c>
      <c r="Q436" s="5">
        <f t="shared" si="94"/>
        <v>-4.0514037561986914E-6</v>
      </c>
      <c r="R436" s="4">
        <f>SUM($Q$54:Q436)*0.1+$O$8</f>
        <v>5.6385932244751606E-5</v>
      </c>
      <c r="S436" s="4">
        <f>SUM($R$235:R436)</f>
        <v>1.8180216368341717E-2</v>
      </c>
      <c r="T436">
        <f t="shared" si="95"/>
        <v>5.6392356582586671E-5</v>
      </c>
      <c r="U436">
        <f t="shared" si="96"/>
        <v>1.8180222039551917E-2</v>
      </c>
      <c r="X436" s="1"/>
    </row>
    <row r="437" spans="1:24" x14ac:dyDescent="0.25">
      <c r="A437" s="7"/>
      <c r="B437">
        <f t="shared" si="97"/>
        <v>38.300000000000274</v>
      </c>
      <c r="C437">
        <f t="shared" si="82"/>
        <v>-317.43178827315302</v>
      </c>
      <c r="D437">
        <f t="shared" si="83"/>
        <v>448.0334196552401</v>
      </c>
      <c r="E437">
        <f t="shared" si="84"/>
        <v>-248.73026420164345</v>
      </c>
      <c r="F437">
        <f t="shared" si="85"/>
        <v>38486.558965858327</v>
      </c>
      <c r="G437">
        <f t="shared" si="86"/>
        <v>-2686.2868533778174</v>
      </c>
      <c r="H437">
        <f t="shared" si="87"/>
        <v>61373.283683016023</v>
      </c>
      <c r="I437">
        <f t="shared" si="88"/>
        <v>61432.04446455116</v>
      </c>
      <c r="J437" s="41">
        <f t="shared" si="89"/>
        <v>512.44579172609838</v>
      </c>
      <c r="K437">
        <f t="shared" si="90"/>
        <v>23.17561728183567</v>
      </c>
      <c r="L437">
        <f t="shared" si="91"/>
        <v>38.476122477836441</v>
      </c>
      <c r="M437" s="41">
        <f t="shared" si="92"/>
        <v>70.557389685152984</v>
      </c>
      <c r="N437" s="5">
        <f t="shared" si="93"/>
        <v>1.7779267837415595E-7</v>
      </c>
      <c r="O437" s="4">
        <f>SUM($N$54:N437)*0.1+$O$30</f>
        <v>8.6897009713916075E-7</v>
      </c>
      <c r="P437" s="4">
        <f>SUM($O$235:O437)</f>
        <v>1.5228903561769614E-5</v>
      </c>
      <c r="Q437" s="5">
        <f t="shared" si="94"/>
        <v>-4.0620086692899455E-6</v>
      </c>
      <c r="R437" s="4">
        <f>SUM($Q$54:Q437)*0.1+$O$8</f>
        <v>5.5979731377822604E-5</v>
      </c>
      <c r="S437" s="4">
        <f>SUM($R$235:R437)</f>
        <v>1.8236196099719541E-2</v>
      </c>
      <c r="T437">
        <f t="shared" si="95"/>
        <v>5.5986475457586173E-5</v>
      </c>
      <c r="U437">
        <f t="shared" si="96"/>
        <v>1.8236202458487071E-2</v>
      </c>
      <c r="X437" s="1"/>
    </row>
    <row r="438" spans="1:24" x14ac:dyDescent="0.25">
      <c r="A438" s="7"/>
      <c r="B438">
        <f t="shared" si="97"/>
        <v>38.400000000000276</v>
      </c>
      <c r="C438">
        <f t="shared" si="82"/>
        <v>-317.43178827315302</v>
      </c>
      <c r="D438">
        <f t="shared" si="83"/>
        <v>448.0334196552401</v>
      </c>
      <c r="E438">
        <f t="shared" si="84"/>
        <v>-248.73026420164345</v>
      </c>
      <c r="F438">
        <f t="shared" si="85"/>
        <v>38486.558965858327</v>
      </c>
      <c r="G438">
        <f t="shared" si="86"/>
        <v>-2711.1598797979823</v>
      </c>
      <c r="H438">
        <f t="shared" si="87"/>
        <v>61533.514345373762</v>
      </c>
      <c r="I438">
        <f t="shared" si="88"/>
        <v>61593.212090182016</v>
      </c>
      <c r="J438" s="41">
        <f t="shared" si="89"/>
        <v>512.44579172609838</v>
      </c>
      <c r="K438">
        <f t="shared" si="90"/>
        <v>23.236418761623607</v>
      </c>
      <c r="L438">
        <f t="shared" si="91"/>
        <v>38.476122477836441</v>
      </c>
      <c r="M438" s="41">
        <f t="shared" si="92"/>
        <v>70.577384193904109</v>
      </c>
      <c r="N438" s="5">
        <f t="shared" si="93"/>
        <v>1.7943890687762037E-7</v>
      </c>
      <c r="O438" s="4">
        <f>SUM($N$54:N438)*0.1+$O$30</f>
        <v>8.8691398782692275E-7</v>
      </c>
      <c r="P438" s="4">
        <f>SUM($O$235:O438)</f>
        <v>1.6115817549596537E-5</v>
      </c>
      <c r="Q438" s="5">
        <f t="shared" si="94"/>
        <v>-4.072613582381198E-6</v>
      </c>
      <c r="R438" s="4">
        <f>SUM($Q$54:Q438)*0.1+$O$8</f>
        <v>5.5572470019584481E-5</v>
      </c>
      <c r="S438" s="4">
        <f>SUM($R$235:R438)</f>
        <v>1.8291768569739127E-2</v>
      </c>
      <c r="T438">
        <f t="shared" si="95"/>
        <v>5.5579546961984308E-5</v>
      </c>
      <c r="U438">
        <f t="shared" si="96"/>
        <v>1.8291775669094335E-2</v>
      </c>
      <c r="X438" s="1"/>
    </row>
    <row r="439" spans="1:24" x14ac:dyDescent="0.25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-317.43178827315302</v>
      </c>
      <c r="D439">
        <f t="shared" ref="D439:D502" si="99">IF(B439&lt;$B$41,$B$13,IF(AND($B$41&lt;=B439,B439&lt;$B$41+$G$8),$B$13+$B$16,$B$13+$B$16+$B$10))</f>
        <v>448.0334196552401</v>
      </c>
      <c r="E439">
        <f t="shared" ref="E439:E502" si="100">IF(B439&lt;$B$41,$B$14,IF(AND($B$41&lt;=B439,B439&lt;$B$41+$G$8),$B$14+$B$17,$B$14+$B$17+$B$11))</f>
        <v>-248.73026420164345</v>
      </c>
      <c r="F439">
        <f t="shared" ref="F439:F502" si="101">IF(B439&lt;$B$41,-$G$6*$B$13,IF(AND($B$41&lt;=B439,B439&lt;$B$41+$G$8),-$G$6*$B$13,-$G$6*$B$13-$G$5*$B$10))</f>
        <v>38486.558965858327</v>
      </c>
      <c r="G439">
        <f t="shared" ref="G439:G502" si="102">IF(B439&lt;$B$41,$B$14*B439,IF(AND($B$41&lt;=B439,B439&lt;$B$41+$G$8),$B$14*B439-(-B439+$B$41)*$B$17,$B$14*B439-(-B439+$B$41)*$B$17-(-B439+$B$41+$G$8)*$B$11+$G$5*$B$12))</f>
        <v>-2736.0329062181468</v>
      </c>
      <c r="H439">
        <f t="shared" ref="H439:H502" si="103">IF(B439&lt;$B$41,-$B$13*B439,IF(AND($B$41&lt;=B439,B439&lt;=$B$41+$G$8),-$B$13*B439+(-B439+B426)*B401,-$B$13*B439+(-B439+$B$41)*$B$16+(-B439+$B$41+$G$8)*$B$10))</f>
        <v>61693.745007731515</v>
      </c>
      <c r="I439">
        <f t="shared" ref="I439:I502" si="104">SQRT(SUMSQ(H439,G439))</f>
        <v>61754.384857618861</v>
      </c>
      <c r="J439" s="41">
        <f t="shared" ref="J439:J502" si="105">SQRT(SUMSQ(D439:E439))</f>
        <v>512.44579172609838</v>
      </c>
      <c r="K439">
        <f t="shared" ref="K439:K502" si="106">32*I439/(PI()*$G$13^3)</f>
        <v>23.297222181189529</v>
      </c>
      <c r="L439">
        <f t="shared" ref="L439:L502" si="107">16*F439/(PI()*$G$13^3)*$G$23</f>
        <v>38.476122477836441</v>
      </c>
      <c r="M439" s="41">
        <f t="shared" ref="M439:M502" si="108">SQRT(K439^2+3*L439^2)</f>
        <v>70.597426044779567</v>
      </c>
      <c r="N439" s="5">
        <f t="shared" ref="N439:N502" si="109">-G439/($G$15*$B$42)</f>
        <v>1.8108513538108475E-7</v>
      </c>
      <c r="O439" s="4">
        <f>SUM($N$54:N439)*0.1+$O$30</f>
        <v>9.0502250136503108E-7</v>
      </c>
      <c r="P439" s="4">
        <f>SUM($O$235:O439)</f>
        <v>1.7020840050961569E-5</v>
      </c>
      <c r="Q439" s="5">
        <f t="shared" ref="Q439:Q502" si="110">-H439/($B$42*$G$15)</f>
        <v>-4.0832184954724521E-6</v>
      </c>
      <c r="R439" s="4">
        <f>SUM($Q$54:Q439)*0.1+$O$8</f>
        <v>5.5164148170037237E-5</v>
      </c>
      <c r="S439" s="4">
        <f>SUM($R$235:R439)</f>
        <v>1.8346932717909166E-2</v>
      </c>
      <c r="T439">
        <f t="shared" ref="T439:T502" si="111">SQRT(SUMSQ(O439,R439))</f>
        <v>5.5171571565923332E-5</v>
      </c>
      <c r="U439">
        <f t="shared" ref="U439:U502" si="112">SQRT(S439^2+P439^2)</f>
        <v>1.8346940613205295E-2</v>
      </c>
      <c r="X439" s="1"/>
    </row>
    <row r="440" spans="1:24" x14ac:dyDescent="0.25">
      <c r="A440" s="7"/>
      <c r="B440">
        <f t="shared" si="97"/>
        <v>38.600000000000279</v>
      </c>
      <c r="C440">
        <f t="shared" si="98"/>
        <v>-317.43178827315302</v>
      </c>
      <c r="D440">
        <f t="shared" si="99"/>
        <v>448.0334196552401</v>
      </c>
      <c r="E440">
        <f t="shared" si="100"/>
        <v>-248.73026420164345</v>
      </c>
      <c r="F440">
        <f t="shared" si="101"/>
        <v>38486.558965858327</v>
      </c>
      <c r="G440">
        <f t="shared" si="102"/>
        <v>-2760.9059326383117</v>
      </c>
      <c r="H440">
        <f t="shared" si="103"/>
        <v>61853.975670089261</v>
      </c>
      <c r="I440">
        <f t="shared" si="104"/>
        <v>61915.562726707663</v>
      </c>
      <c r="J440" s="41">
        <f t="shared" si="105"/>
        <v>512.44579172609838</v>
      </c>
      <c r="K440">
        <f t="shared" si="106"/>
        <v>23.35802752538509</v>
      </c>
      <c r="L440">
        <f t="shared" si="107"/>
        <v>38.476122477836441</v>
      </c>
      <c r="M440" s="41">
        <f t="shared" si="108"/>
        <v>70.617515197471079</v>
      </c>
      <c r="N440" s="5">
        <f t="shared" si="109"/>
        <v>1.8273136388454914E-7</v>
      </c>
      <c r="O440" s="4">
        <f>SUM($N$54:N440)*0.1+$O$30</f>
        <v>9.2329563775348596E-7</v>
      </c>
      <c r="P440" s="4">
        <f>SUM($O$235:O440)</f>
        <v>1.7944135688715055E-5</v>
      </c>
      <c r="Q440" s="5">
        <f t="shared" si="110"/>
        <v>-4.0938234085637062E-6</v>
      </c>
      <c r="R440" s="4">
        <f>SUM($Q$54:Q440)*0.1+$O$8</f>
        <v>5.4754765829180858E-5</v>
      </c>
      <c r="S440" s="4">
        <f>SUM($R$235:R440)</f>
        <v>1.8401687483738348E-2</v>
      </c>
      <c r="T440">
        <f t="shared" si="111"/>
        <v>5.4762549756591198E-5</v>
      </c>
      <c r="U440">
        <f t="shared" si="112"/>
        <v>1.840169623271665E-2</v>
      </c>
      <c r="X440" s="1"/>
    </row>
    <row r="441" spans="1:24" x14ac:dyDescent="0.25">
      <c r="A441" s="7"/>
      <c r="B441">
        <f t="shared" si="97"/>
        <v>38.70000000000028</v>
      </c>
      <c r="C441">
        <f t="shared" si="98"/>
        <v>-317.43178827315302</v>
      </c>
      <c r="D441">
        <f t="shared" si="99"/>
        <v>448.0334196552401</v>
      </c>
      <c r="E441">
        <f t="shared" si="100"/>
        <v>-248.73026420164345</v>
      </c>
      <c r="F441">
        <f t="shared" si="101"/>
        <v>38486.558965858327</v>
      </c>
      <c r="G441">
        <f t="shared" si="102"/>
        <v>-2785.7789590584762</v>
      </c>
      <c r="H441">
        <f t="shared" si="103"/>
        <v>62014.206332447</v>
      </c>
      <c r="I441">
        <f t="shared" si="104"/>
        <v>62076.745657710206</v>
      </c>
      <c r="J441" s="41">
        <f t="shared" si="105"/>
        <v>512.44579172609838</v>
      </c>
      <c r="K441">
        <f t="shared" si="106"/>
        <v>23.418834779218795</v>
      </c>
      <c r="L441">
        <f t="shared" si="107"/>
        <v>38.476122477836441</v>
      </c>
      <c r="M441" s="41">
        <f t="shared" si="108"/>
        <v>70.637651611621109</v>
      </c>
      <c r="N441" s="5">
        <f t="shared" si="109"/>
        <v>1.8437759238801353E-7</v>
      </c>
      <c r="O441" s="4">
        <f>SUM($N$54:N441)*0.1+$O$30</f>
        <v>9.4173339699228738E-7</v>
      </c>
      <c r="P441" s="4">
        <f>SUM($O$235:O441)</f>
        <v>1.8885869085707341E-5</v>
      </c>
      <c r="Q441" s="5">
        <f t="shared" si="110"/>
        <v>-4.1044283216549587E-6</v>
      </c>
      <c r="R441" s="4">
        <f>SUM($Q$54:Q441)*0.1+$O$8</f>
        <v>5.4344322997015371E-5</v>
      </c>
      <c r="S441" s="4">
        <f>SUM($R$235:R441)</f>
        <v>1.8456031806735364E-2</v>
      </c>
      <c r="T441">
        <f t="shared" si="111"/>
        <v>5.435248203895517E-5</v>
      </c>
      <c r="U441">
        <f t="shared" si="112"/>
        <v>1.8456041469591428E-2</v>
      </c>
      <c r="X441" s="1"/>
    </row>
    <row r="442" spans="1:24" x14ac:dyDescent="0.25">
      <c r="A442" s="7"/>
      <c r="B442">
        <f t="shared" si="97"/>
        <v>38.800000000000281</v>
      </c>
      <c r="C442">
        <f t="shared" si="98"/>
        <v>-317.43178827315302</v>
      </c>
      <c r="D442">
        <f t="shared" si="99"/>
        <v>448.0334196552401</v>
      </c>
      <c r="E442">
        <f t="shared" si="100"/>
        <v>-248.73026420164345</v>
      </c>
      <c r="F442">
        <f t="shared" si="101"/>
        <v>38486.558965858327</v>
      </c>
      <c r="G442">
        <f t="shared" si="102"/>
        <v>-2810.6519854786411</v>
      </c>
      <c r="H442">
        <f t="shared" si="103"/>
        <v>62174.436994804746</v>
      </c>
      <c r="I442">
        <f t="shared" si="104"/>
        <v>62237.933611298664</v>
      </c>
      <c r="J442" s="41">
        <f t="shared" si="105"/>
        <v>512.44579172609838</v>
      </c>
      <c r="K442">
        <f t="shared" si="106"/>
        <v>23.479643927853981</v>
      </c>
      <c r="L442">
        <f t="shared" si="107"/>
        <v>38.476122477836441</v>
      </c>
      <c r="M442" s="41">
        <f t="shared" si="108"/>
        <v>70.657835246823268</v>
      </c>
      <c r="N442" s="5">
        <f t="shared" si="109"/>
        <v>1.8602382089147791E-7</v>
      </c>
      <c r="O442" s="4">
        <f>SUM($N$54:N442)*0.1+$O$30</f>
        <v>9.6033577908143525E-7</v>
      </c>
      <c r="P442" s="4">
        <f>SUM($O$235:O442)</f>
        <v>1.9846204864788775E-5</v>
      </c>
      <c r="Q442" s="5">
        <f t="shared" si="110"/>
        <v>-4.1150332347462128E-6</v>
      </c>
      <c r="R442" s="4">
        <f>SUM($Q$54:Q442)*0.1+$O$8</f>
        <v>5.393281967354075E-5</v>
      </c>
      <c r="S442" s="4">
        <f>SUM($R$235:R442)</f>
        <v>1.8509964626408904E-2</v>
      </c>
      <c r="T442">
        <f t="shared" si="111"/>
        <v>5.3941368936533746E-5</v>
      </c>
      <c r="U442">
        <f t="shared" si="112"/>
        <v>1.8509975265860203E-2</v>
      </c>
      <c r="X442" s="1"/>
    </row>
    <row r="443" spans="1:24" x14ac:dyDescent="0.25">
      <c r="A443" s="7"/>
      <c r="B443">
        <f t="shared" si="97"/>
        <v>38.900000000000283</v>
      </c>
      <c r="C443">
        <f t="shared" si="98"/>
        <v>-317.43178827315302</v>
      </c>
      <c r="D443">
        <f t="shared" si="99"/>
        <v>448.0334196552401</v>
      </c>
      <c r="E443">
        <f t="shared" si="100"/>
        <v>-248.73026420164345</v>
      </c>
      <c r="F443">
        <f t="shared" si="101"/>
        <v>38486.558965858327</v>
      </c>
      <c r="G443">
        <f t="shared" si="102"/>
        <v>-2835.5250118988056</v>
      </c>
      <c r="H443">
        <f t="shared" si="103"/>
        <v>62334.667657162499</v>
      </c>
      <c r="I443">
        <f t="shared" si="104"/>
        <v>62399.126548550375</v>
      </c>
      <c r="J443" s="41">
        <f t="shared" si="105"/>
        <v>512.44579172609838</v>
      </c>
      <c r="K443">
        <f t="shared" si="106"/>
        <v>23.54045495660684</v>
      </c>
      <c r="L443">
        <f t="shared" si="107"/>
        <v>38.476122477836441</v>
      </c>
      <c r="M443" s="41">
        <f t="shared" si="108"/>
        <v>70.678066062622619</v>
      </c>
      <c r="N443" s="5">
        <f t="shared" si="109"/>
        <v>1.876700493949423E-7</v>
      </c>
      <c r="O443" s="4">
        <f>SUM($N$54:N443)*0.1+$O$30</f>
        <v>9.7910278402092935E-7</v>
      </c>
      <c r="P443" s="4">
        <f>SUM($O$235:O443)</f>
        <v>2.0825307648809705E-5</v>
      </c>
      <c r="Q443" s="5">
        <f t="shared" si="110"/>
        <v>-4.1256381478374661E-6</v>
      </c>
      <c r="R443" s="4">
        <f>SUM($Q$54:Q443)*0.1+$O$8</f>
        <v>5.3520255858757008E-5</v>
      </c>
      <c r="S443" s="4">
        <f>SUM($R$235:R443)</f>
        <v>1.856348488226766E-2</v>
      </c>
      <c r="T443">
        <f t="shared" si="111"/>
        <v>5.3529210992209586E-5</v>
      </c>
      <c r="U443">
        <f t="shared" si="112"/>
        <v>1.8563496563622345E-2</v>
      </c>
      <c r="X443" s="1"/>
    </row>
    <row r="444" spans="1:24" x14ac:dyDescent="0.25">
      <c r="A444" s="7"/>
      <c r="B444">
        <f t="shared" si="97"/>
        <v>39.000000000000284</v>
      </c>
      <c r="C444">
        <f t="shared" si="98"/>
        <v>-317.43178827315302</v>
      </c>
      <c r="D444">
        <f t="shared" si="99"/>
        <v>448.0334196552401</v>
      </c>
      <c r="E444">
        <f t="shared" si="100"/>
        <v>-248.73026420164345</v>
      </c>
      <c r="F444">
        <f t="shared" si="101"/>
        <v>38486.558965858327</v>
      </c>
      <c r="G444">
        <f t="shared" si="102"/>
        <v>-2860.3980383189705</v>
      </c>
      <c r="H444">
        <f t="shared" si="103"/>
        <v>62494.898319520238</v>
      </c>
      <c r="I444">
        <f t="shared" si="104"/>
        <v>62560.324430942594</v>
      </c>
      <c r="J444" s="41">
        <f t="shared" si="105"/>
        <v>512.44579172609838</v>
      </c>
      <c r="K444">
        <f t="shared" si="106"/>
        <v>23.601267850944424</v>
      </c>
      <c r="L444">
        <f t="shared" si="107"/>
        <v>38.476122477836441</v>
      </c>
      <c r="M444" s="41">
        <f t="shared" si="108"/>
        <v>70.698344018515982</v>
      </c>
      <c r="N444" s="5">
        <f t="shared" si="109"/>
        <v>1.8931627789840671E-7</v>
      </c>
      <c r="O444" s="4">
        <f>SUM($N$54:N444)*0.1+$O$30</f>
        <v>9.9803441181077021E-7</v>
      </c>
      <c r="P444" s="4">
        <f>SUM($O$235:O444)</f>
        <v>2.1823342060620474E-5</v>
      </c>
      <c r="Q444" s="5">
        <f t="shared" si="110"/>
        <v>-4.1362430609287193E-6</v>
      </c>
      <c r="R444" s="4">
        <f>SUM($Q$54:Q444)*0.1+$O$8</f>
        <v>5.3106631552664131E-5</v>
      </c>
      <c r="S444" s="4">
        <f>SUM($R$235:R444)</f>
        <v>1.8616591513820325E-2</v>
      </c>
      <c r="T444">
        <f t="shared" si="111"/>
        <v>5.3116008769085614E-5</v>
      </c>
      <c r="U444">
        <f t="shared" si="112"/>
        <v>1.8616604305047298E-2</v>
      </c>
      <c r="X444" s="1"/>
    </row>
    <row r="445" spans="1:24" x14ac:dyDescent="0.25">
      <c r="A445" s="7"/>
      <c r="B445">
        <f t="shared" si="97"/>
        <v>39.100000000000286</v>
      </c>
      <c r="C445">
        <f t="shared" si="98"/>
        <v>-317.43178827315302</v>
      </c>
      <c r="D445">
        <f t="shared" si="99"/>
        <v>448.0334196552401</v>
      </c>
      <c r="E445">
        <f t="shared" si="100"/>
        <v>-248.73026420164345</v>
      </c>
      <c r="F445">
        <f t="shared" si="101"/>
        <v>38486.558965858327</v>
      </c>
      <c r="G445">
        <f t="shared" si="102"/>
        <v>-2885.271064739135</v>
      </c>
      <c r="H445">
        <f t="shared" si="103"/>
        <v>62655.128981877984</v>
      </c>
      <c r="I445">
        <f t="shared" si="104"/>
        <v>62721.52722034746</v>
      </c>
      <c r="J445" s="41">
        <f t="shared" si="105"/>
        <v>512.44579172609838</v>
      </c>
      <c r="K445">
        <f t="shared" si="106"/>
        <v>23.662082596482762</v>
      </c>
      <c r="L445">
        <f t="shared" si="107"/>
        <v>38.476122477836441</v>
      </c>
      <c r="M445" s="41">
        <f t="shared" si="108"/>
        <v>70.718669073952341</v>
      </c>
      <c r="N445" s="5">
        <f t="shared" si="109"/>
        <v>1.9096250640187107E-7</v>
      </c>
      <c r="O445" s="4">
        <f>SUM($N$54:N445)*0.1+$O$30</f>
        <v>1.0171306624509574E-6</v>
      </c>
      <c r="P445" s="4">
        <f>SUM($O$235:O445)</f>
        <v>2.2840472723071433E-5</v>
      </c>
      <c r="Q445" s="5">
        <f t="shared" si="110"/>
        <v>-4.1468479740199735E-6</v>
      </c>
      <c r="R445" s="4">
        <f>SUM($Q$54:Q445)*0.1+$O$8</f>
        <v>5.2691946755262134E-5</v>
      </c>
      <c r="S445" s="4">
        <f>SUM($R$235:R445)</f>
        <v>1.8669283460575586E-2</v>
      </c>
      <c r="T445">
        <f t="shared" si="111"/>
        <v>5.2701762851387408E-5</v>
      </c>
      <c r="U445">
        <f t="shared" si="112"/>
        <v>1.8669297432375845E-2</v>
      </c>
      <c r="X445" s="1"/>
    </row>
    <row r="446" spans="1:24" x14ac:dyDescent="0.25">
      <c r="A446" s="7"/>
      <c r="B446">
        <f t="shared" si="97"/>
        <v>39.200000000000287</v>
      </c>
      <c r="C446">
        <f t="shared" si="98"/>
        <v>-317.43178827315302</v>
      </c>
      <c r="D446">
        <f t="shared" si="99"/>
        <v>448.0334196552401</v>
      </c>
      <c r="E446">
        <f t="shared" si="100"/>
        <v>-248.73026420164345</v>
      </c>
      <c r="F446">
        <f t="shared" si="101"/>
        <v>38486.558965858327</v>
      </c>
      <c r="G446">
        <f t="shared" si="102"/>
        <v>-2910.1440911592999</v>
      </c>
      <c r="H446">
        <f t="shared" si="103"/>
        <v>62815.359644235723</v>
      </c>
      <c r="I446">
        <f t="shared" si="104"/>
        <v>62882.73487902691</v>
      </c>
      <c r="J446" s="41">
        <f t="shared" si="105"/>
        <v>512.44579172609838</v>
      </c>
      <c r="K446">
        <f t="shared" si="106"/>
        <v>23.722899178984935</v>
      </c>
      <c r="L446">
        <f t="shared" si="107"/>
        <v>38.476122477836441</v>
      </c>
      <c r="M446" s="41">
        <f t="shared" si="108"/>
        <v>70.739041188333161</v>
      </c>
      <c r="N446" s="5">
        <f t="shared" si="109"/>
        <v>1.9260873490533548E-7</v>
      </c>
      <c r="O446" s="4">
        <f>SUM($N$54:N446)*0.1+$O$30</f>
        <v>1.0363915359414909E-6</v>
      </c>
      <c r="P446" s="4">
        <f>SUM($O$235:O446)</f>
        <v>2.3876864259012924E-5</v>
      </c>
      <c r="Q446" s="5">
        <f t="shared" si="110"/>
        <v>-4.1574528871112259E-6</v>
      </c>
      <c r="R446" s="4">
        <f>SUM($Q$54:Q446)*0.1+$O$8</f>
        <v>5.2276201466551001E-5</v>
      </c>
      <c r="S446" s="4">
        <f>SUM($R$235:R446)</f>
        <v>1.8721559662042139E-2</v>
      </c>
      <c r="T446">
        <f t="shared" si="111"/>
        <v>5.2286473845414363E-5</v>
      </c>
      <c r="U446">
        <f t="shared" si="112"/>
        <v>1.8721574887921429E-2</v>
      </c>
      <c r="X446" s="1"/>
    </row>
    <row r="447" spans="1:24" x14ac:dyDescent="0.25">
      <c r="A447" s="7"/>
      <c r="B447">
        <f t="shared" si="97"/>
        <v>39.300000000000288</v>
      </c>
      <c r="C447">
        <f t="shared" si="98"/>
        <v>-317.43178827315302</v>
      </c>
      <c r="D447">
        <f t="shared" si="99"/>
        <v>448.0334196552401</v>
      </c>
      <c r="E447">
        <f t="shared" si="100"/>
        <v>-248.73026420164345</v>
      </c>
      <c r="F447">
        <f t="shared" si="101"/>
        <v>38486.558965858327</v>
      </c>
      <c r="G447">
        <f t="shared" si="102"/>
        <v>-2935.0171175794644</v>
      </c>
      <c r="H447">
        <f t="shared" si="103"/>
        <v>62975.590306593476</v>
      </c>
      <c r="I447">
        <f t="shared" si="104"/>
        <v>63043.947369627756</v>
      </c>
      <c r="J447" s="41">
        <f t="shared" si="105"/>
        <v>512.44579172609838</v>
      </c>
      <c r="K447">
        <f t="shared" si="106"/>
        <v>23.783717584359231</v>
      </c>
      <c r="L447">
        <f t="shared" si="107"/>
        <v>38.476122477836441</v>
      </c>
      <c r="M447" s="41">
        <f t="shared" si="108"/>
        <v>70.759460321012696</v>
      </c>
      <c r="N447" s="5">
        <f t="shared" si="109"/>
        <v>1.9425496340879984E-7</v>
      </c>
      <c r="O447" s="4">
        <f>SUM($N$54:N447)*0.1+$O$30</f>
        <v>1.0558170322823708E-6</v>
      </c>
      <c r="P447" s="4">
        <f>SUM($O$235:O447)</f>
        <v>2.4932681291295295E-5</v>
      </c>
      <c r="Q447" s="5">
        <f t="shared" si="110"/>
        <v>-4.16805780020248E-6</v>
      </c>
      <c r="R447" s="4">
        <f>SUM($Q$54:Q447)*0.1+$O$8</f>
        <v>5.1859395686530761E-5</v>
      </c>
      <c r="S447" s="4">
        <f>SUM($R$235:R447)</f>
        <v>1.8773419057728669E-2</v>
      </c>
      <c r="T447">
        <f t="shared" si="111"/>
        <v>5.187014238054319E-5</v>
      </c>
      <c r="U447">
        <f t="shared" si="112"/>
        <v>1.8773435614071451E-2</v>
      </c>
      <c r="X447" s="1"/>
    </row>
    <row r="448" spans="1:24" x14ac:dyDescent="0.25">
      <c r="A448" s="7"/>
      <c r="B448">
        <f t="shared" si="97"/>
        <v>39.40000000000029</v>
      </c>
      <c r="C448">
        <f t="shared" si="98"/>
        <v>-317.43178827315302</v>
      </c>
      <c r="D448">
        <f t="shared" si="99"/>
        <v>448.0334196552401</v>
      </c>
      <c r="E448">
        <f t="shared" si="100"/>
        <v>-248.73026420164345</v>
      </c>
      <c r="F448">
        <f t="shared" si="101"/>
        <v>38486.558965858327</v>
      </c>
      <c r="G448">
        <f t="shared" si="102"/>
        <v>-2959.8901439996293</v>
      </c>
      <c r="H448">
        <f t="shared" si="103"/>
        <v>63135.820968951222</v>
      </c>
      <c r="I448">
        <f t="shared" si="104"/>
        <v>63205.16465517677</v>
      </c>
      <c r="J448" s="41">
        <f t="shared" si="105"/>
        <v>512.44579172609838</v>
      </c>
      <c r="K448">
        <f t="shared" si="106"/>
        <v>23.844537798657264</v>
      </c>
      <c r="L448">
        <f t="shared" si="107"/>
        <v>38.476122477836441</v>
      </c>
      <c r="M448" s="41">
        <f t="shared" si="108"/>
        <v>70.77992643129835</v>
      </c>
      <c r="N448" s="5">
        <f t="shared" si="109"/>
        <v>1.9590119191226426E-7</v>
      </c>
      <c r="O448" s="4">
        <f>SUM($N$54:N448)*0.1+$O$30</f>
        <v>1.0754071514735974E-6</v>
      </c>
      <c r="P448" s="4">
        <f>SUM($O$235:O448)</f>
        <v>2.6008088442768892E-5</v>
      </c>
      <c r="Q448" s="5">
        <f t="shared" si="110"/>
        <v>-4.1786627132937342E-6</v>
      </c>
      <c r="R448" s="4">
        <f>SUM($Q$54:Q448)*0.1+$O$8</f>
        <v>5.1441529415201386E-5</v>
      </c>
      <c r="S448" s="4">
        <f>SUM($R$235:R448)</f>
        <v>1.8824860587143871E-2</v>
      </c>
      <c r="T448">
        <f t="shared" si="111"/>
        <v>5.145276911028667E-5</v>
      </c>
      <c r="U448">
        <f t="shared" si="112"/>
        <v>1.8824878553288654E-2</v>
      </c>
      <c r="X448" s="1"/>
    </row>
    <row r="449" spans="1:24" x14ac:dyDescent="0.25">
      <c r="A449" s="7"/>
      <c r="B449">
        <f t="shared" si="97"/>
        <v>39.500000000000291</v>
      </c>
      <c r="C449">
        <f t="shared" si="98"/>
        <v>-317.43178827315302</v>
      </c>
      <c r="D449">
        <f t="shared" si="99"/>
        <v>448.0334196552401</v>
      </c>
      <c r="E449">
        <f t="shared" si="100"/>
        <v>-248.73026420164345</v>
      </c>
      <c r="F449">
        <f t="shared" si="101"/>
        <v>38486.558965858327</v>
      </c>
      <c r="G449">
        <f t="shared" si="102"/>
        <v>-2984.7631704197938</v>
      </c>
      <c r="H449">
        <f t="shared" si="103"/>
        <v>63296.051631308961</v>
      </c>
      <c r="I449">
        <f t="shared" si="104"/>
        <v>63366.386699075912</v>
      </c>
      <c r="J449" s="41">
        <f t="shared" si="105"/>
        <v>512.44579172609838</v>
      </c>
      <c r="K449">
        <f t="shared" si="106"/>
        <v>23.905359808072202</v>
      </c>
      <c r="L449">
        <f t="shared" si="107"/>
        <v>38.476122477836441</v>
      </c>
      <c r="M449" s="41">
        <f t="shared" si="108"/>
        <v>70.800439478451011</v>
      </c>
      <c r="N449" s="5">
        <f t="shared" si="109"/>
        <v>1.9754742041572864E-7</v>
      </c>
      <c r="O449" s="4">
        <f>SUM($N$54:N449)*0.1+$O$30</f>
        <v>1.0951618935151699E-6</v>
      </c>
      <c r="P449" s="4">
        <f>SUM($O$235:O449)</f>
        <v>2.7103250336284062E-5</v>
      </c>
      <c r="Q449" s="5">
        <f t="shared" si="110"/>
        <v>-4.1892676263849866E-6</v>
      </c>
      <c r="R449" s="4">
        <f>SUM($Q$54:Q449)*0.1+$O$8</f>
        <v>5.1022602652562891E-5</v>
      </c>
      <c r="S449" s="4">
        <f>SUM($R$235:R449)</f>
        <v>1.8875883189796435E-2</v>
      </c>
      <c r="T449">
        <f t="shared" si="111"/>
        <v>5.1034354713411685E-5</v>
      </c>
      <c r="U449">
        <f t="shared" si="112"/>
        <v>1.8875902648112446E-2</v>
      </c>
      <c r="X449" s="1"/>
    </row>
    <row r="450" spans="1:24" x14ac:dyDescent="0.25">
      <c r="A450" s="7"/>
      <c r="B450">
        <f t="shared" si="97"/>
        <v>39.600000000000293</v>
      </c>
      <c r="C450">
        <f t="shared" si="98"/>
        <v>-317.43178827315302</v>
      </c>
      <c r="D450">
        <f t="shared" si="99"/>
        <v>448.0334196552401</v>
      </c>
      <c r="E450">
        <f t="shared" si="100"/>
        <v>-248.73026420164345</v>
      </c>
      <c r="F450">
        <f t="shared" si="101"/>
        <v>38486.558965858327</v>
      </c>
      <c r="G450">
        <f t="shared" si="102"/>
        <v>-3009.6361968399588</v>
      </c>
      <c r="H450">
        <f t="shared" si="103"/>
        <v>63456.282293666707</v>
      </c>
      <c r="I450">
        <f t="shared" si="104"/>
        <v>63527.613465097587</v>
      </c>
      <c r="J450" s="41">
        <f t="shared" si="105"/>
        <v>512.44579172609838</v>
      </c>
      <c r="K450">
        <f t="shared" si="106"/>
        <v>23.966183598936961</v>
      </c>
      <c r="L450">
        <f t="shared" si="107"/>
        <v>38.476122477836441</v>
      </c>
      <c r="M450" s="41">
        <f t="shared" si="108"/>
        <v>70.820999421685428</v>
      </c>
      <c r="N450" s="5">
        <f t="shared" si="109"/>
        <v>1.9919364891919303E-7</v>
      </c>
      <c r="O450" s="4">
        <f>SUM($N$54:N450)*0.1+$O$30</f>
        <v>1.1150812584070892E-6</v>
      </c>
      <c r="P450" s="4">
        <f>SUM($O$235:O450)</f>
        <v>2.8218331594691152E-5</v>
      </c>
      <c r="Q450" s="5">
        <f t="shared" si="110"/>
        <v>-4.1998725394762407E-6</v>
      </c>
      <c r="R450" s="4">
        <f>SUM($Q$54:Q450)*0.1+$O$8</f>
        <v>5.0602615398615274E-5</v>
      </c>
      <c r="S450" s="4">
        <f>SUM($R$235:R450)</f>
        <v>1.8926485805195049E-2</v>
      </c>
      <c r="T450">
        <f t="shared" si="111"/>
        <v>5.0614899895120078E-5</v>
      </c>
      <c r="U450">
        <f t="shared" si="112"/>
        <v>1.89265068411603E-2</v>
      </c>
      <c r="X450" s="1"/>
    </row>
    <row r="451" spans="1:24" x14ac:dyDescent="0.25">
      <c r="A451" s="7"/>
      <c r="B451">
        <f t="shared" si="97"/>
        <v>39.700000000000294</v>
      </c>
      <c r="C451">
        <f t="shared" si="98"/>
        <v>-317.43178827315302</v>
      </c>
      <c r="D451">
        <f t="shared" si="99"/>
        <v>448.0334196552401</v>
      </c>
      <c r="E451">
        <f t="shared" si="100"/>
        <v>-248.73026420164345</v>
      </c>
      <c r="F451">
        <f t="shared" si="101"/>
        <v>38486.558965858327</v>
      </c>
      <c r="G451">
        <f t="shared" si="102"/>
        <v>-3034.5092232601232</v>
      </c>
      <c r="H451">
        <f t="shared" si="103"/>
        <v>63616.51295602446</v>
      </c>
      <c r="I451">
        <f t="shared" si="104"/>
        <v>63688.844917379989</v>
      </c>
      <c r="J451" s="41">
        <f t="shared" si="105"/>
        <v>512.44579172609838</v>
      </c>
      <c r="K451">
        <f t="shared" si="106"/>
        <v>24.027009157722453</v>
      </c>
      <c r="L451">
        <f t="shared" si="107"/>
        <v>38.476122477836441</v>
      </c>
      <c r="M451" s="41">
        <f t="shared" si="108"/>
        <v>70.841606220170434</v>
      </c>
      <c r="N451" s="5">
        <f t="shared" si="109"/>
        <v>2.0083987742265742E-7</v>
      </c>
      <c r="O451" s="4">
        <f>SUM($N$54:N451)*0.1+$O$30</f>
        <v>1.1351652461493553E-6</v>
      </c>
      <c r="P451" s="4">
        <f>SUM($O$235:O451)</f>
        <v>2.9353496840840508E-5</v>
      </c>
      <c r="Q451" s="5">
        <f t="shared" si="110"/>
        <v>-4.210477452567494E-6</v>
      </c>
      <c r="R451" s="4">
        <f>SUM($Q$54:Q451)*0.1+$O$8</f>
        <v>5.0181567653358509E-5</v>
      </c>
      <c r="S451" s="4">
        <f>SUM($R$235:R451)</f>
        <v>1.8976667372848408E-2</v>
      </c>
      <c r="T451">
        <f t="shared" si="111"/>
        <v>5.0194405388296636E-5</v>
      </c>
      <c r="U451">
        <f t="shared" si="112"/>
        <v>1.8976690075129171E-2</v>
      </c>
      <c r="X451" s="1"/>
    </row>
    <row r="452" spans="1:24" x14ac:dyDescent="0.25">
      <c r="A452" s="7"/>
      <c r="B452">
        <f t="shared" si="97"/>
        <v>39.800000000000296</v>
      </c>
      <c r="C452">
        <f t="shared" si="98"/>
        <v>-317.43178827315302</v>
      </c>
      <c r="D452">
        <f t="shared" si="99"/>
        <v>448.0334196552401</v>
      </c>
      <c r="E452">
        <f t="shared" si="100"/>
        <v>-248.73026420164345</v>
      </c>
      <c r="F452">
        <f t="shared" si="101"/>
        <v>38486.558965858327</v>
      </c>
      <c r="G452">
        <f t="shared" si="102"/>
        <v>-3059.3822496802882</v>
      </c>
      <c r="H452">
        <f t="shared" si="103"/>
        <v>63776.743618382199</v>
      </c>
      <c r="I452">
        <f t="shared" si="104"/>
        <v>63850.081020422469</v>
      </c>
      <c r="J452" s="41">
        <f t="shared" si="105"/>
        <v>512.44579172609838</v>
      </c>
      <c r="K452">
        <f t="shared" si="106"/>
        <v>24.087836471035839</v>
      </c>
      <c r="L452">
        <f t="shared" si="107"/>
        <v>38.476122477836441</v>
      </c>
      <c r="M452" s="41">
        <f t="shared" si="108"/>
        <v>70.862259833029427</v>
      </c>
      <c r="N452" s="5">
        <f t="shared" si="109"/>
        <v>2.024861059261218E-7</v>
      </c>
      <c r="O452" s="4">
        <f>SUM($N$54:N452)*0.1+$O$30</f>
        <v>1.1554138567419673E-6</v>
      </c>
      <c r="P452" s="4">
        <f>SUM($O$235:O452)</f>
        <v>3.0508910697582477E-5</v>
      </c>
      <c r="Q452" s="5">
        <f t="shared" si="110"/>
        <v>-4.2210823656587473E-6</v>
      </c>
      <c r="R452" s="4">
        <f>SUM($Q$54:Q452)*0.1+$O$8</f>
        <v>4.9759459416792636E-5</v>
      </c>
      <c r="S452" s="4">
        <f>SUM($R$235:R452)</f>
        <v>1.90264268322652E-2</v>
      </c>
      <c r="T452">
        <f t="shared" si="111"/>
        <v>4.9772871954828813E-5</v>
      </c>
      <c r="U452">
        <f t="shared" si="112"/>
        <v>1.9026451292796908E-2</v>
      </c>
      <c r="X452" s="1"/>
    </row>
    <row r="453" spans="1:24" x14ac:dyDescent="0.25">
      <c r="A453" s="7"/>
      <c r="B453">
        <f t="shared" si="97"/>
        <v>39.900000000000297</v>
      </c>
      <c r="C453">
        <f t="shared" si="98"/>
        <v>-317.43178827315302</v>
      </c>
      <c r="D453">
        <f t="shared" si="99"/>
        <v>448.0334196552401</v>
      </c>
      <c r="E453">
        <f t="shared" si="100"/>
        <v>-248.73026420164345</v>
      </c>
      <c r="F453">
        <f t="shared" si="101"/>
        <v>38486.558965858327</v>
      </c>
      <c r="G453">
        <f t="shared" si="102"/>
        <v>-3084.2552761004526</v>
      </c>
      <c r="H453">
        <f t="shared" si="103"/>
        <v>63936.974280739945</v>
      </c>
      <c r="I453">
        <f t="shared" si="104"/>
        <v>64011.321739081082</v>
      </c>
      <c r="J453" s="41">
        <f t="shared" si="105"/>
        <v>512.44579172609838</v>
      </c>
      <c r="K453">
        <f t="shared" si="106"/>
        <v>24.148665525618853</v>
      </c>
      <c r="L453">
        <f t="shared" si="107"/>
        <v>38.476122477836441</v>
      </c>
      <c r="M453" s="41">
        <f t="shared" si="108"/>
        <v>70.882960219340617</v>
      </c>
      <c r="N453" s="5">
        <f t="shared" si="109"/>
        <v>2.0413233442958619E-7</v>
      </c>
      <c r="O453" s="4">
        <f>SUM($N$54:N453)*0.1+$O$30</f>
        <v>1.175827090184926E-6</v>
      </c>
      <c r="P453" s="4">
        <f>SUM($O$235:O453)</f>
        <v>3.16847377877674E-5</v>
      </c>
      <c r="Q453" s="5">
        <f t="shared" si="110"/>
        <v>-4.2316872787500014E-6</v>
      </c>
      <c r="R453" s="4">
        <f>SUM($Q$54:Q453)*0.1+$O$8</f>
        <v>4.9336290688917629E-5</v>
      </c>
      <c r="S453" s="4">
        <f>SUM($R$235:R453)</f>
        <v>1.9075763122954118E-2</v>
      </c>
      <c r="T453">
        <f t="shared" si="111"/>
        <v>4.9350300387002639E-5</v>
      </c>
      <c r="U453">
        <f t="shared" si="112"/>
        <v>1.9075789437023698E-2</v>
      </c>
      <c r="X453" s="1"/>
    </row>
    <row r="454" spans="1:24" x14ac:dyDescent="0.25">
      <c r="A454" s="7"/>
      <c r="B454">
        <f t="shared" si="97"/>
        <v>40.000000000000298</v>
      </c>
      <c r="C454">
        <f t="shared" si="98"/>
        <v>-317.43178827315302</v>
      </c>
      <c r="D454">
        <f t="shared" si="99"/>
        <v>448.0334196552401</v>
      </c>
      <c r="E454">
        <f t="shared" si="100"/>
        <v>-248.73026420164345</v>
      </c>
      <c r="F454">
        <f t="shared" si="101"/>
        <v>38486.558965858327</v>
      </c>
      <c r="G454">
        <f t="shared" si="102"/>
        <v>-3109.1283025206176</v>
      </c>
      <c r="H454">
        <f t="shared" si="103"/>
        <v>64097.204943097699</v>
      </c>
      <c r="I454">
        <f t="shared" si="104"/>
        <v>64172.567038564091</v>
      </c>
      <c r="J454" s="41">
        <f t="shared" si="105"/>
        <v>512.44579172609838</v>
      </c>
      <c r="K454">
        <f t="shared" si="106"/>
        <v>24.20949630834609</v>
      </c>
      <c r="L454">
        <f t="shared" si="107"/>
        <v>38.476122477836441</v>
      </c>
      <c r="M454" s="41">
        <f t="shared" si="108"/>
        <v>70.903707338137366</v>
      </c>
      <c r="N454" s="5">
        <f t="shared" si="109"/>
        <v>2.057785629330506E-7</v>
      </c>
      <c r="O454" s="4">
        <f>SUM($N$54:N454)*0.1+$O$30</f>
        <v>1.196404946478231E-6</v>
      </c>
      <c r="P454" s="4">
        <f>SUM($O$235:O454)</f>
        <v>3.2881142734245632E-5</v>
      </c>
      <c r="Q454" s="5">
        <f t="shared" si="110"/>
        <v>-4.2422921918412547E-6</v>
      </c>
      <c r="R454" s="4">
        <f>SUM($Q$54:Q454)*0.1+$O$8</f>
        <v>4.8912061469733514E-5</v>
      </c>
      <c r="S454" s="4">
        <f>SUM($R$235:R454)</f>
        <v>1.9124675184423852E-2</v>
      </c>
      <c r="T454">
        <f t="shared" si="111"/>
        <v>4.8926691508980528E-5</v>
      </c>
      <c r="U454">
        <f t="shared" si="112"/>
        <v>1.9124703450753556E-2</v>
      </c>
      <c r="X454" s="1"/>
    </row>
    <row r="455" spans="1:24" x14ac:dyDescent="0.25">
      <c r="A455" s="7"/>
      <c r="B455">
        <f t="shared" si="97"/>
        <v>40.1000000000003</v>
      </c>
      <c r="C455">
        <f t="shared" si="98"/>
        <v>-317.43178827315302</v>
      </c>
      <c r="D455">
        <f t="shared" si="99"/>
        <v>448.0334196552401</v>
      </c>
      <c r="E455">
        <f t="shared" si="100"/>
        <v>-248.73026420164345</v>
      </c>
      <c r="F455">
        <f t="shared" si="101"/>
        <v>38486.558965858327</v>
      </c>
      <c r="G455">
        <f t="shared" si="102"/>
        <v>-3134.0013289407821</v>
      </c>
      <c r="H455">
        <f t="shared" si="103"/>
        <v>64257.435605455437</v>
      </c>
      <c r="I455">
        <f t="shared" si="104"/>
        <v>64333.816884427542</v>
      </c>
      <c r="J455" s="41">
        <f t="shared" si="105"/>
        <v>512.44579172609838</v>
      </c>
      <c r="K455">
        <f t="shared" si="106"/>
        <v>24.270328806223361</v>
      </c>
      <c r="L455">
        <f t="shared" si="107"/>
        <v>38.476122477836441</v>
      </c>
      <c r="M455" s="41">
        <f t="shared" si="108"/>
        <v>70.924501148408552</v>
      </c>
      <c r="N455" s="5">
        <f t="shared" si="109"/>
        <v>2.0742479143651496E-7</v>
      </c>
      <c r="O455" s="4">
        <f>SUM($N$54:N455)*0.1+$O$30</f>
        <v>1.2171474256218824E-6</v>
      </c>
      <c r="P455" s="4">
        <f>SUM($O$235:O455)</f>
        <v>3.4098290159867512E-5</v>
      </c>
      <c r="Q455" s="5">
        <f t="shared" si="110"/>
        <v>-4.2528971049325079E-6</v>
      </c>
      <c r="R455" s="4">
        <f>SUM($Q$54:Q455)*0.1+$O$8</f>
        <v>4.8486771759240265E-5</v>
      </c>
      <c r="S455" s="4">
        <f>SUM($R$235:R455)</f>
        <v>1.9173161956183092E-2</v>
      </c>
      <c r="T455">
        <f t="shared" si="111"/>
        <v>4.8502046178366094E-5</v>
      </c>
      <c r="U455">
        <f t="shared" si="112"/>
        <v>1.9173192277015805E-2</v>
      </c>
      <c r="X455" s="1"/>
    </row>
    <row r="456" spans="1:24" x14ac:dyDescent="0.25">
      <c r="A456" s="7"/>
      <c r="B456">
        <f t="shared" si="97"/>
        <v>40.200000000000301</v>
      </c>
      <c r="C456">
        <f t="shared" si="98"/>
        <v>-317.43178827315302</v>
      </c>
      <c r="D456">
        <f t="shared" si="99"/>
        <v>448.0334196552401</v>
      </c>
      <c r="E456">
        <f t="shared" si="100"/>
        <v>-248.73026420164345</v>
      </c>
      <c r="F456">
        <f t="shared" si="101"/>
        <v>38486.558965858327</v>
      </c>
      <c r="G456">
        <f t="shared" si="102"/>
        <v>-3158.8743553609465</v>
      </c>
      <c r="H456">
        <f t="shared" si="103"/>
        <v>64417.666267813183</v>
      </c>
      <c r="I456">
        <f t="shared" si="104"/>
        <v>64495.071242571037</v>
      </c>
      <c r="J456" s="41">
        <f t="shared" si="105"/>
        <v>512.44579172609838</v>
      </c>
      <c r="K456">
        <f t="shared" si="106"/>
        <v>24.331163006386085</v>
      </c>
      <c r="L456">
        <f t="shared" si="107"/>
        <v>38.476122477836441</v>
      </c>
      <c r="M456" s="41">
        <f t="shared" si="108"/>
        <v>70.945341609098918</v>
      </c>
      <c r="N456" s="5">
        <f t="shared" si="109"/>
        <v>2.0907101993997935E-7</v>
      </c>
      <c r="O456" s="4">
        <f>SUM($N$54:N456)*0.1+$O$30</f>
        <v>1.2380545276158806E-6</v>
      </c>
      <c r="P456" s="4">
        <f>SUM($O$235:O456)</f>
        <v>3.5336344687483392E-5</v>
      </c>
      <c r="Q456" s="5">
        <f t="shared" si="110"/>
        <v>-4.2635020180237621E-6</v>
      </c>
      <c r="R456" s="4">
        <f>SUM($Q$54:Q456)*0.1+$O$8</f>
        <v>4.806042155743788E-5</v>
      </c>
      <c r="S456" s="4">
        <f>SUM($R$235:R456)</f>
        <v>1.9221222377740529E-2</v>
      </c>
      <c r="T456">
        <f t="shared" si="111"/>
        <v>4.8076365287862497E-5</v>
      </c>
      <c r="U456">
        <f t="shared" si="112"/>
        <v>1.9221254858926593E-2</v>
      </c>
      <c r="X456" s="1"/>
    </row>
    <row r="457" spans="1:24" x14ac:dyDescent="0.25">
      <c r="A457" s="7"/>
      <c r="B457">
        <f t="shared" si="97"/>
        <v>40.300000000000303</v>
      </c>
      <c r="C457">
        <f t="shared" si="98"/>
        <v>-317.43178827315302</v>
      </c>
      <c r="D457">
        <f t="shared" si="99"/>
        <v>448.0334196552401</v>
      </c>
      <c r="E457">
        <f t="shared" si="100"/>
        <v>-248.73026420164345</v>
      </c>
      <c r="F457">
        <f t="shared" si="101"/>
        <v>38486.558965858327</v>
      </c>
      <c r="G457">
        <f t="shared" si="102"/>
        <v>-3183.7473817811115</v>
      </c>
      <c r="H457">
        <f t="shared" si="103"/>
        <v>64577.896930170922</v>
      </c>
      <c r="I457">
        <f t="shared" si="104"/>
        <v>64656.330079233361</v>
      </c>
      <c r="J457" s="41">
        <f t="shared" si="105"/>
        <v>512.44579172609838</v>
      </c>
      <c r="K457">
        <f t="shared" si="106"/>
        <v>24.391998896097629</v>
      </c>
      <c r="L457">
        <f t="shared" si="107"/>
        <v>38.476122477836441</v>
      </c>
      <c r="M457" s="41">
        <f t="shared" si="108"/>
        <v>70.966228679109335</v>
      </c>
      <c r="N457" s="5">
        <f t="shared" si="109"/>
        <v>2.1071724844344374E-7</v>
      </c>
      <c r="O457" s="4">
        <f>SUM($N$54:N457)*0.1+$O$30</f>
        <v>1.2591262524602246E-6</v>
      </c>
      <c r="P457" s="4">
        <f>SUM($O$235:O457)</f>
        <v>3.6595470939943615E-5</v>
      </c>
      <c r="Q457" s="5">
        <f t="shared" si="110"/>
        <v>-4.2741069311150145E-6</v>
      </c>
      <c r="R457" s="4">
        <f>SUM($Q$54:Q457)*0.1+$O$8</f>
        <v>4.7633010864326389E-5</v>
      </c>
      <c r="S457" s="4">
        <f>SUM($R$235:R457)</f>
        <v>1.9268855388604855E-2</v>
      </c>
      <c r="T457">
        <f t="shared" si="111"/>
        <v>4.7649649767030509E-5</v>
      </c>
      <c r="U457">
        <f t="shared" si="112"/>
        <v>1.9268890139690444E-2</v>
      </c>
      <c r="X457" s="1"/>
    </row>
    <row r="458" spans="1:24" x14ac:dyDescent="0.25">
      <c r="A458" s="7"/>
      <c r="B458">
        <f t="shared" si="97"/>
        <v>40.400000000000304</v>
      </c>
      <c r="C458">
        <f t="shared" si="98"/>
        <v>-317.43178827315302</v>
      </c>
      <c r="D458">
        <f t="shared" si="99"/>
        <v>448.0334196552401</v>
      </c>
      <c r="E458">
        <f t="shared" si="100"/>
        <v>-248.73026420164345</v>
      </c>
      <c r="F458">
        <f t="shared" si="101"/>
        <v>38486.558965858327</v>
      </c>
      <c r="G458">
        <f t="shared" si="102"/>
        <v>-3208.6204082012759</v>
      </c>
      <c r="H458">
        <f t="shared" si="103"/>
        <v>64738.127592528675</v>
      </c>
      <c r="I458">
        <f t="shared" si="104"/>
        <v>64817.593360988409</v>
      </c>
      <c r="J458" s="41">
        <f t="shared" si="105"/>
        <v>512.44579172609838</v>
      </c>
      <c r="K458">
        <f t="shared" si="106"/>
        <v>24.45283646274779</v>
      </c>
      <c r="L458">
        <f t="shared" si="107"/>
        <v>38.476122477836441</v>
      </c>
      <c r="M458" s="41">
        <f t="shared" si="108"/>
        <v>70.987162317297191</v>
      </c>
      <c r="N458" s="5">
        <f t="shared" si="109"/>
        <v>2.1236347694690812E-7</v>
      </c>
      <c r="O458" s="4">
        <f>SUM($N$54:N458)*0.1+$O$30</f>
        <v>1.2803626001549155E-6</v>
      </c>
      <c r="P458" s="4">
        <f>SUM($O$235:O458)</f>
        <v>3.7875833540098529E-5</v>
      </c>
      <c r="Q458" s="5">
        <f t="shared" si="110"/>
        <v>-4.2847118442062686E-6</v>
      </c>
      <c r="R458" s="4">
        <f>SUM($Q$54:Q458)*0.1+$O$8</f>
        <v>4.7204539679905763E-5</v>
      </c>
      <c r="S458" s="4">
        <f>SUM($R$235:R458)</f>
        <v>1.9316059928284762E-2</v>
      </c>
      <c r="T458">
        <f t="shared" si="111"/>
        <v>4.7221900584153463E-5</v>
      </c>
      <c r="U458">
        <f t="shared" si="112"/>
        <v>1.931609706260182E-2</v>
      </c>
      <c r="X458" s="1"/>
    </row>
    <row r="459" spans="1:24" x14ac:dyDescent="0.25">
      <c r="A459" s="7"/>
      <c r="B459">
        <f t="shared" si="97"/>
        <v>40.500000000000306</v>
      </c>
      <c r="C459">
        <f t="shared" si="98"/>
        <v>-317.43178827315302</v>
      </c>
      <c r="D459">
        <f t="shared" si="99"/>
        <v>448.0334196552401</v>
      </c>
      <c r="E459">
        <f t="shared" si="100"/>
        <v>-248.73026420164345</v>
      </c>
      <c r="F459">
        <f t="shared" si="101"/>
        <v>38486.558965858327</v>
      </c>
      <c r="G459">
        <f t="shared" si="102"/>
        <v>-3233.4934346214409</v>
      </c>
      <c r="H459">
        <f t="shared" si="103"/>
        <v>64898.358254886421</v>
      </c>
      <c r="I459">
        <f t="shared" si="104"/>
        <v>64978.861054740904</v>
      </c>
      <c r="J459" s="41">
        <f t="shared" si="105"/>
        <v>512.44579172609838</v>
      </c>
      <c r="K459">
        <f t="shared" si="106"/>
        <v>24.513675693851173</v>
      </c>
      <c r="L459">
        <f t="shared" si="107"/>
        <v>38.476122477836441</v>
      </c>
      <c r="M459" s="41">
        <f t="shared" si="108"/>
        <v>71.008142482476757</v>
      </c>
      <c r="N459" s="5">
        <f t="shared" si="109"/>
        <v>2.1400970545037254E-7</v>
      </c>
      <c r="O459" s="4">
        <f>SUM($N$54:N459)*0.1+$O$30</f>
        <v>1.301763570699953E-6</v>
      </c>
      <c r="P459" s="4">
        <f>SUM($O$235:O459)</f>
        <v>3.9177597110798483E-5</v>
      </c>
      <c r="Q459" s="5">
        <f t="shared" si="110"/>
        <v>-4.2953167572975219E-6</v>
      </c>
      <c r="R459" s="4">
        <f>SUM($Q$54:Q459)*0.1+$O$8</f>
        <v>4.6775008004176002E-5</v>
      </c>
      <c r="S459" s="4">
        <f>SUM($R$235:R459)</f>
        <v>1.9362834936288938E-2</v>
      </c>
      <c r="T459">
        <f t="shared" si="111"/>
        <v>4.6793118748216925E-5</v>
      </c>
      <c r="U459">
        <f t="shared" si="112"/>
        <v>1.9362874571046698E-2</v>
      </c>
      <c r="X459" s="1"/>
    </row>
    <row r="460" spans="1:24" x14ac:dyDescent="0.25">
      <c r="A460" s="7"/>
      <c r="B460">
        <f t="shared" si="97"/>
        <v>40.600000000000307</v>
      </c>
      <c r="C460">
        <f t="shared" si="98"/>
        <v>-317.43178827315302</v>
      </c>
      <c r="D460">
        <f t="shared" si="99"/>
        <v>448.0334196552401</v>
      </c>
      <c r="E460">
        <f t="shared" si="100"/>
        <v>-248.73026420164345</v>
      </c>
      <c r="F460">
        <f t="shared" si="101"/>
        <v>38486.558965858327</v>
      </c>
      <c r="G460">
        <f t="shared" si="102"/>
        <v>-3258.3664610416054</v>
      </c>
      <c r="H460">
        <f t="shared" si="103"/>
        <v>65058.58891724416</v>
      </c>
      <c r="I460">
        <f t="shared" si="104"/>
        <v>65140.133127722467</v>
      </c>
      <c r="J460" s="41">
        <f t="shared" si="105"/>
        <v>512.44579172609838</v>
      </c>
      <c r="K460">
        <f t="shared" si="106"/>
        <v>24.574516577045703</v>
      </c>
      <c r="L460">
        <f t="shared" si="107"/>
        <v>38.476122477836441</v>
      </c>
      <c r="M460" s="41">
        <f t="shared" si="108"/>
        <v>71.029169133419444</v>
      </c>
      <c r="N460" s="5">
        <f t="shared" si="109"/>
        <v>2.156559339538369E-7</v>
      </c>
      <c r="O460" s="4">
        <f>SUM($N$54:N460)*0.1+$O$30</f>
        <v>1.3233291640953365E-6</v>
      </c>
      <c r="P460" s="4">
        <f>SUM($O$235:O460)</f>
        <v>4.0500926274893818E-5</v>
      </c>
      <c r="Q460" s="5">
        <f t="shared" si="110"/>
        <v>-4.3059216703887752E-6</v>
      </c>
      <c r="R460" s="4">
        <f>SUM($Q$54:Q460)*0.1+$O$8</f>
        <v>4.634441583713712E-5</v>
      </c>
      <c r="S460" s="4">
        <f>SUM($R$235:R460)</f>
        <v>1.9409179352126073E-2</v>
      </c>
      <c r="T460">
        <f t="shared" si="111"/>
        <v>4.6363305311011109E-5</v>
      </c>
      <c r="U460">
        <f t="shared" si="112"/>
        <v>1.9409221608504196E-2</v>
      </c>
      <c r="X460" s="1"/>
    </row>
    <row r="461" spans="1:24" x14ac:dyDescent="0.25">
      <c r="A461" s="7"/>
      <c r="B461">
        <f t="shared" si="97"/>
        <v>40.700000000000308</v>
      </c>
      <c r="C461">
        <f t="shared" si="98"/>
        <v>-317.43178827315302</v>
      </c>
      <c r="D461">
        <f t="shared" si="99"/>
        <v>448.0334196552401</v>
      </c>
      <c r="E461">
        <f t="shared" si="100"/>
        <v>-248.73026420164345</v>
      </c>
      <c r="F461">
        <f t="shared" si="101"/>
        <v>38486.558965858327</v>
      </c>
      <c r="G461">
        <f t="shared" si="102"/>
        <v>-3283.2394874617703</v>
      </c>
      <c r="H461">
        <f t="shared" si="103"/>
        <v>65218.819579601906</v>
      </c>
      <c r="I461">
        <f t="shared" si="104"/>
        <v>65301.409547487514</v>
      </c>
      <c r="J461" s="41">
        <f t="shared" si="105"/>
        <v>512.44579172609838</v>
      </c>
      <c r="K461">
        <f t="shared" si="106"/>
        <v>24.635359100091083</v>
      </c>
      <c r="L461">
        <f t="shared" si="107"/>
        <v>38.476122477836441</v>
      </c>
      <c r="M461" s="41">
        <f t="shared" si="108"/>
        <v>71.050242228854174</v>
      </c>
      <c r="N461" s="5">
        <f t="shared" si="109"/>
        <v>2.1730216245730131E-7</v>
      </c>
      <c r="O461" s="4">
        <f>SUM($N$54:N461)*0.1+$O$30</f>
        <v>1.3450593803410668E-6</v>
      </c>
      <c r="P461" s="4">
        <f>SUM($O$235:O461)</f>
        <v>4.1845985655234884E-5</v>
      </c>
      <c r="Q461" s="5">
        <f t="shared" si="110"/>
        <v>-4.3165265834800293E-6</v>
      </c>
      <c r="R461" s="4">
        <f>SUM($Q$54:Q461)*0.1+$O$8</f>
        <v>4.5912763178789117E-5</v>
      </c>
      <c r="S461" s="4">
        <f>SUM($R$235:R461)</f>
        <v>1.9455092115304863E-2</v>
      </c>
      <c r="T461">
        <f t="shared" si="111"/>
        <v>4.5932461369365096E-5</v>
      </c>
      <c r="U461">
        <f t="shared" si="112"/>
        <v>1.9455137118548224E-2</v>
      </c>
      <c r="X461" s="1"/>
    </row>
    <row r="462" spans="1:24" x14ac:dyDescent="0.25">
      <c r="A462" s="7"/>
      <c r="B462">
        <f t="shared" si="97"/>
        <v>40.80000000000031</v>
      </c>
      <c r="C462">
        <f t="shared" si="98"/>
        <v>-317.43178827315302</v>
      </c>
      <c r="D462">
        <f t="shared" si="99"/>
        <v>448.0334196552401</v>
      </c>
      <c r="E462">
        <f t="shared" si="100"/>
        <v>-248.73026420164345</v>
      </c>
      <c r="F462">
        <f t="shared" si="101"/>
        <v>38486.558965858327</v>
      </c>
      <c r="G462">
        <f t="shared" si="102"/>
        <v>-3308.1125138819348</v>
      </c>
      <c r="H462">
        <f t="shared" si="103"/>
        <v>65379.05024195966</v>
      </c>
      <c r="I462">
        <f t="shared" si="104"/>
        <v>65462.690281909345</v>
      </c>
      <c r="J462" s="41">
        <f t="shared" si="105"/>
        <v>512.44579172609838</v>
      </c>
      <c r="K462">
        <f t="shared" si="106"/>
        <v>24.696203250867324</v>
      </c>
      <c r="L462">
        <f t="shared" si="107"/>
        <v>38.476122477836441</v>
      </c>
      <c r="M462" s="41">
        <f t="shared" si="108"/>
        <v>71.071361727467703</v>
      </c>
      <c r="N462" s="5">
        <f t="shared" si="109"/>
        <v>2.1894839096076567E-7</v>
      </c>
      <c r="O462" s="4">
        <f>SUM($N$54:N462)*0.1+$O$30</f>
        <v>1.3669542194371434E-6</v>
      </c>
      <c r="P462" s="4">
        <f>SUM($O$235:O462)</f>
        <v>4.3212939874672026E-5</v>
      </c>
      <c r="Q462" s="5">
        <f t="shared" si="110"/>
        <v>-4.3271314965712826E-6</v>
      </c>
      <c r="R462" s="4">
        <f>SUM($Q$54:Q462)*0.1+$O$8</f>
        <v>4.5480050029131992E-5</v>
      </c>
      <c r="S462" s="4">
        <f>SUM($R$235:R462)</f>
        <v>1.9500572165333994E-2</v>
      </c>
      <c r="T462">
        <f t="shared" si="111"/>
        <v>4.5500588067522664E-5</v>
      </c>
      <c r="U462">
        <f t="shared" si="112"/>
        <v>1.9500620044849124E-2</v>
      </c>
      <c r="X462" s="1"/>
    </row>
    <row r="463" spans="1:24" x14ac:dyDescent="0.25">
      <c r="A463" s="7"/>
      <c r="B463">
        <f t="shared" si="97"/>
        <v>40.900000000000311</v>
      </c>
      <c r="C463">
        <f t="shared" si="98"/>
        <v>-317.43178827315302</v>
      </c>
      <c r="D463">
        <f t="shared" si="99"/>
        <v>448.0334196552401</v>
      </c>
      <c r="E463">
        <f t="shared" si="100"/>
        <v>-248.73026420164345</v>
      </c>
      <c r="F463">
        <f t="shared" si="101"/>
        <v>38486.558965858327</v>
      </c>
      <c r="G463">
        <f t="shared" si="102"/>
        <v>-3332.9855403020997</v>
      </c>
      <c r="H463">
        <f t="shared" si="103"/>
        <v>65539.280904317406</v>
      </c>
      <c r="I463">
        <f t="shared" si="104"/>
        <v>65623.975299176192</v>
      </c>
      <c r="J463" s="41">
        <f t="shared" si="105"/>
        <v>512.44579172609838</v>
      </c>
      <c r="K463">
        <f t="shared" si="106"/>
        <v>24.757049017373234</v>
      </c>
      <c r="L463">
        <f t="shared" si="107"/>
        <v>38.476122477836441</v>
      </c>
      <c r="M463" s="41">
        <f t="shared" si="108"/>
        <v>71.092527587904996</v>
      </c>
      <c r="N463" s="5">
        <f t="shared" si="109"/>
        <v>2.2059461946423008E-7</v>
      </c>
      <c r="O463" s="4">
        <f>SUM($N$54:N463)*0.1+$O$30</f>
        <v>1.3890136813835663E-6</v>
      </c>
      <c r="P463" s="4">
        <f>SUM($O$235:O463)</f>
        <v>4.460195355605559E-5</v>
      </c>
      <c r="Q463" s="5">
        <f t="shared" si="110"/>
        <v>-4.3377364096625367E-6</v>
      </c>
      <c r="R463" s="4">
        <f>SUM($Q$54:Q463)*0.1+$O$8</f>
        <v>4.5046276388165747E-5</v>
      </c>
      <c r="S463" s="4">
        <f>SUM($R$235:R463)</f>
        <v>1.954561844172216E-2</v>
      </c>
      <c r="T463">
        <f t="shared" si="111"/>
        <v>4.5067686599670166E-5</v>
      </c>
      <c r="U463">
        <f t="shared" si="112"/>
        <v>1.9545669331175394E-2</v>
      </c>
      <c r="X463" s="1"/>
    </row>
    <row r="464" spans="1:24" x14ac:dyDescent="0.25">
      <c r="A464" s="7"/>
      <c r="B464">
        <f t="shared" si="97"/>
        <v>41.000000000000313</v>
      </c>
      <c r="C464">
        <f t="shared" si="98"/>
        <v>-317.43178827315302</v>
      </c>
      <c r="D464">
        <f t="shared" si="99"/>
        <v>448.0334196552401</v>
      </c>
      <c r="E464">
        <f t="shared" si="100"/>
        <v>-248.73026420164345</v>
      </c>
      <c r="F464">
        <f t="shared" si="101"/>
        <v>38486.558965858327</v>
      </c>
      <c r="G464">
        <f t="shared" si="102"/>
        <v>-3357.8585667222642</v>
      </c>
      <c r="H464">
        <f t="shared" si="103"/>
        <v>65699.511566675152</v>
      </c>
      <c r="I464">
        <f t="shared" si="104"/>
        <v>65785.264567787453</v>
      </c>
      <c r="J464" s="41">
        <f t="shared" si="105"/>
        <v>512.44579172609838</v>
      </c>
      <c r="K464">
        <f t="shared" si="106"/>
        <v>24.817896387725018</v>
      </c>
      <c r="L464">
        <f t="shared" si="107"/>
        <v>38.476122477836441</v>
      </c>
      <c r="M464" s="41">
        <f t="shared" si="108"/>
        <v>71.113739768769477</v>
      </c>
      <c r="N464" s="5">
        <f t="shared" si="109"/>
        <v>2.2224084796769444E-7</v>
      </c>
      <c r="O464" s="4">
        <f>SUM($N$54:N464)*0.1+$O$30</f>
        <v>1.411237766180336E-6</v>
      </c>
      <c r="P464" s="4">
        <f>SUM($O$235:O464)</f>
        <v>4.6013191322235928E-5</v>
      </c>
      <c r="Q464" s="5">
        <f t="shared" si="110"/>
        <v>-4.34834132275379E-6</v>
      </c>
      <c r="R464" s="4">
        <f>SUM($Q$54:Q464)*0.1+$O$8</f>
        <v>4.4611442255890367E-5</v>
      </c>
      <c r="S464" s="4">
        <f>SUM($R$235:R464)</f>
        <v>1.9590229883978051E-2</v>
      </c>
      <c r="T464">
        <f t="shared" si="111"/>
        <v>4.4633758212627968E-5</v>
      </c>
      <c r="U464">
        <f t="shared" si="112"/>
        <v>1.959028392139538E-2</v>
      </c>
      <c r="X464" s="1"/>
    </row>
    <row r="465" spans="1:24" x14ac:dyDescent="0.25">
      <c r="A465" s="7"/>
      <c r="B465">
        <f t="shared" si="97"/>
        <v>41.100000000000314</v>
      </c>
      <c r="C465">
        <f t="shared" si="98"/>
        <v>-317.43178827315302</v>
      </c>
      <c r="D465">
        <f t="shared" si="99"/>
        <v>448.0334196552401</v>
      </c>
      <c r="E465">
        <f t="shared" si="100"/>
        <v>-248.73026420164345</v>
      </c>
      <c r="F465">
        <f t="shared" si="101"/>
        <v>38486.558965858327</v>
      </c>
      <c r="G465">
        <f t="shared" si="102"/>
        <v>-3382.7315931424291</v>
      </c>
      <c r="H465">
        <f t="shared" si="103"/>
        <v>65859.742229032883</v>
      </c>
      <c r="I465">
        <f t="shared" si="104"/>
        <v>65946.558056549868</v>
      </c>
      <c r="J465" s="41">
        <f t="shared" si="105"/>
        <v>512.44579172609838</v>
      </c>
      <c r="K465">
        <f t="shared" si="106"/>
        <v>24.878745350154823</v>
      </c>
      <c r="L465">
        <f t="shared" si="107"/>
        <v>38.476122477836441</v>
      </c>
      <c r="M465" s="41">
        <f t="shared" si="108"/>
        <v>71.134998228623445</v>
      </c>
      <c r="N465" s="5">
        <f t="shared" si="109"/>
        <v>2.2388707647115886E-7</v>
      </c>
      <c r="O465" s="4">
        <f>SUM($N$54:N465)*0.1+$O$30</f>
        <v>1.4336264738274516E-6</v>
      </c>
      <c r="P465" s="4">
        <f>SUM($O$235:O465)</f>
        <v>4.7446817796063378E-5</v>
      </c>
      <c r="Q465" s="5">
        <f t="shared" si="110"/>
        <v>-4.3589462358450424E-6</v>
      </c>
      <c r="R465" s="4">
        <f>SUM($Q$54:Q465)*0.1+$O$8</f>
        <v>4.4175547632305853E-5</v>
      </c>
      <c r="S465" s="4">
        <f>SUM($R$235:R465)</f>
        <v>1.9634405431610356E-2</v>
      </c>
      <c r="T465">
        <f t="shared" si="111"/>
        <v>4.4198804208717936E-5</v>
      </c>
      <c r="U465">
        <f t="shared" si="112"/>
        <v>1.9634462759479037E-2</v>
      </c>
      <c r="X465" s="1"/>
    </row>
    <row r="466" spans="1:24" x14ac:dyDescent="0.25">
      <c r="A466" s="7"/>
      <c r="B466">
        <f t="shared" si="97"/>
        <v>41.200000000000315</v>
      </c>
      <c r="C466">
        <f t="shared" si="98"/>
        <v>-317.43178827315302</v>
      </c>
      <c r="D466">
        <f t="shared" si="99"/>
        <v>448.0334196552401</v>
      </c>
      <c r="E466">
        <f t="shared" si="100"/>
        <v>-248.73026420164345</v>
      </c>
      <c r="F466">
        <f t="shared" si="101"/>
        <v>38486.558965858327</v>
      </c>
      <c r="G466">
        <f t="shared" si="102"/>
        <v>-3407.6046195625936</v>
      </c>
      <c r="H466">
        <f t="shared" si="103"/>
        <v>66019.972891390644</v>
      </c>
      <c r="I466">
        <f t="shared" si="104"/>
        <v>66107.855734573779</v>
      </c>
      <c r="J466" s="41">
        <f t="shared" si="105"/>
        <v>512.44579172609838</v>
      </c>
      <c r="K466">
        <f t="shared" si="106"/>
        <v>24.939595893009344</v>
      </c>
      <c r="L466">
        <f t="shared" si="107"/>
        <v>38.476122477836441</v>
      </c>
      <c r="M466" s="41">
        <f t="shared" si="108"/>
        <v>71.156302925988356</v>
      </c>
      <c r="N466" s="5">
        <f t="shared" si="109"/>
        <v>2.2553330497462324E-7</v>
      </c>
      <c r="O466" s="4">
        <f>SUM($N$54:N466)*0.1+$O$30</f>
        <v>1.4561798043249139E-6</v>
      </c>
      <c r="P466" s="4">
        <f>SUM($O$235:O466)</f>
        <v>4.8902997600388291E-5</v>
      </c>
      <c r="Q466" s="5">
        <f t="shared" si="110"/>
        <v>-4.3695511489362974E-6</v>
      </c>
      <c r="R466" s="4">
        <f>SUM($Q$54:Q466)*0.1+$O$8</f>
        <v>4.373859251741223E-5</v>
      </c>
      <c r="S466" s="4">
        <f>SUM($R$235:R466)</f>
        <v>1.9678144024127767E-2</v>
      </c>
      <c r="T466">
        <f t="shared" si="111"/>
        <v>4.3762825948820452E-5</v>
      </c>
      <c r="U466">
        <f t="shared" si="112"/>
        <v>1.9678204789499717E-2</v>
      </c>
      <c r="X466" s="1"/>
    </row>
    <row r="467" spans="1:24" x14ac:dyDescent="0.25">
      <c r="A467" s="7"/>
      <c r="B467">
        <f t="shared" si="97"/>
        <v>41.300000000000317</v>
      </c>
      <c r="C467">
        <f t="shared" si="98"/>
        <v>-317.43178827315302</v>
      </c>
      <c r="D467">
        <f t="shared" si="99"/>
        <v>448.0334196552401</v>
      </c>
      <c r="E467">
        <f t="shared" si="100"/>
        <v>-248.73026420164345</v>
      </c>
      <c r="F467">
        <f t="shared" si="101"/>
        <v>38486.558965858327</v>
      </c>
      <c r="G467">
        <f t="shared" si="102"/>
        <v>-3432.4776459827585</v>
      </c>
      <c r="H467">
        <f t="shared" si="103"/>
        <v>66180.203553748375</v>
      </c>
      <c r="I467">
        <f t="shared" si="104"/>
        <v>66269.157571269461</v>
      </c>
      <c r="J467" s="41">
        <f t="shared" si="105"/>
        <v>512.44579172609838</v>
      </c>
      <c r="K467">
        <f t="shared" si="106"/>
        <v>25.000448004748414</v>
      </c>
      <c r="L467">
        <f t="shared" si="107"/>
        <v>38.476122477836441</v>
      </c>
      <c r="M467" s="41">
        <f t="shared" si="108"/>
        <v>71.177653819345153</v>
      </c>
      <c r="N467" s="5">
        <f t="shared" si="109"/>
        <v>2.2717953347808763E-7</v>
      </c>
      <c r="O467" s="4">
        <f>SUM($N$54:N467)*0.1+$O$30</f>
        <v>1.4788977576727226E-6</v>
      </c>
      <c r="P467" s="4">
        <f>SUM($O$235:O467)</f>
        <v>5.0381895358061012E-5</v>
      </c>
      <c r="Q467" s="5">
        <f t="shared" si="110"/>
        <v>-4.3801560620275498E-6</v>
      </c>
      <c r="R467" s="4">
        <f>SUM($Q$54:Q467)*0.1+$O$8</f>
        <v>4.3300576911209474E-5</v>
      </c>
      <c r="S467" s="4">
        <f>SUM($R$235:R467)</f>
        <v>1.9721444601038977E-2</v>
      </c>
      <c r="T467">
        <f t="shared" si="111"/>
        <v>4.3325824855635655E-5</v>
      </c>
      <c r="U467">
        <f t="shared" si="112"/>
        <v>1.9721508955635958E-2</v>
      </c>
      <c r="X467" s="1"/>
    </row>
    <row r="468" spans="1:24" x14ac:dyDescent="0.25">
      <c r="A468" s="7"/>
      <c r="B468">
        <f t="shared" si="97"/>
        <v>41.400000000000318</v>
      </c>
      <c r="C468">
        <f t="shared" si="98"/>
        <v>-317.43178827315302</v>
      </c>
      <c r="D468">
        <f t="shared" si="99"/>
        <v>448.0334196552401</v>
      </c>
      <c r="E468">
        <f t="shared" si="100"/>
        <v>-248.73026420164345</v>
      </c>
      <c r="F468">
        <f t="shared" si="101"/>
        <v>38486.558965858327</v>
      </c>
      <c r="G468">
        <f t="shared" si="102"/>
        <v>-3457.350672402923</v>
      </c>
      <c r="H468">
        <f t="shared" si="103"/>
        <v>66340.434216106121</v>
      </c>
      <c r="I468">
        <f t="shared" si="104"/>
        <v>66430.463536343537</v>
      </c>
      <c r="J468" s="41">
        <f t="shared" si="105"/>
        <v>512.44579172609838</v>
      </c>
      <c r="K468">
        <f t="shared" si="106"/>
        <v>25.061301673943667</v>
      </c>
      <c r="L468">
        <f t="shared" si="107"/>
        <v>38.476122477836441</v>
      </c>
      <c r="M468" s="41">
        <f t="shared" si="108"/>
        <v>71.199050867134616</v>
      </c>
      <c r="N468" s="5">
        <f t="shared" si="109"/>
        <v>2.2882576198155202E-7</v>
      </c>
      <c r="O468" s="4">
        <f>SUM($N$54:N468)*0.1+$O$30</f>
        <v>1.5017803338708776E-6</v>
      </c>
      <c r="P468" s="4">
        <f>SUM($O$235:O468)</f>
        <v>5.1883675691931888E-5</v>
      </c>
      <c r="Q468" s="5">
        <f t="shared" si="110"/>
        <v>-4.3907609751188031E-6</v>
      </c>
      <c r="R468" s="4">
        <f>SUM($Q$54:Q468)*0.1+$O$8</f>
        <v>4.2861500813697582E-5</v>
      </c>
      <c r="S468" s="4">
        <f>SUM($R$235:R468)</f>
        <v>1.9764306101852674E-2</v>
      </c>
      <c r="T468">
        <f t="shared" si="111"/>
        <v>4.2887802417165182E-5</v>
      </c>
      <c r="U468">
        <f t="shared" si="112"/>
        <v>1.9764374202173318E-2</v>
      </c>
      <c r="X468" s="1"/>
    </row>
    <row r="469" spans="1:24" x14ac:dyDescent="0.25">
      <c r="A469" s="7"/>
      <c r="B469">
        <f t="shared" si="97"/>
        <v>41.50000000000032</v>
      </c>
      <c r="C469">
        <f t="shared" si="98"/>
        <v>-317.43178827315302</v>
      </c>
      <c r="D469">
        <f t="shared" si="99"/>
        <v>448.0334196552401</v>
      </c>
      <c r="E469">
        <f t="shared" si="100"/>
        <v>-248.73026420164345</v>
      </c>
      <c r="F469">
        <f t="shared" si="101"/>
        <v>38486.558965858327</v>
      </c>
      <c r="G469">
        <f t="shared" si="102"/>
        <v>-3482.2236988230879</v>
      </c>
      <c r="H469">
        <f t="shared" si="103"/>
        <v>66500.664878463882</v>
      </c>
      <c r="I469">
        <f t="shared" si="104"/>
        <v>66591.773599795371</v>
      </c>
      <c r="J469" s="41">
        <f t="shared" si="105"/>
        <v>512.44579172609838</v>
      </c>
      <c r="K469">
        <f t="shared" si="106"/>
        <v>25.122156889277182</v>
      </c>
      <c r="L469">
        <f t="shared" si="107"/>
        <v>38.476122477836441</v>
      </c>
      <c r="M469" s="41">
        <f t="shared" si="108"/>
        <v>71.220494027757681</v>
      </c>
      <c r="N469" s="5">
        <f t="shared" si="109"/>
        <v>2.3047199048501643E-7</v>
      </c>
      <c r="O469" s="4">
        <f>SUM($N$54:N469)*0.1+$O$30</f>
        <v>1.5248275329193794E-6</v>
      </c>
      <c r="P469" s="4">
        <f>SUM($O$235:O469)</f>
        <v>5.3408503224851269E-5</v>
      </c>
      <c r="Q469" s="5">
        <f t="shared" si="110"/>
        <v>-4.4013658882100581E-6</v>
      </c>
      <c r="R469" s="4">
        <f>SUM($Q$54:Q469)*0.1+$O$8</f>
        <v>4.2421364224876583E-5</v>
      </c>
      <c r="S469" s="4">
        <f>SUM($R$235:R469)</f>
        <v>1.9806727466077551E-2</v>
      </c>
      <c r="T469">
        <f t="shared" si="111"/>
        <v>4.24487601904318E-5</v>
      </c>
      <c r="U469">
        <f t="shared" si="112"/>
        <v>1.9806799473506252E-2</v>
      </c>
      <c r="X469" s="1"/>
    </row>
    <row r="470" spans="1:24" x14ac:dyDescent="0.25">
      <c r="A470" s="7"/>
      <c r="B470">
        <f t="shared" si="97"/>
        <v>41.600000000000321</v>
      </c>
      <c r="C470">
        <f t="shared" si="98"/>
        <v>-317.43178827315302</v>
      </c>
      <c r="D470">
        <f t="shared" si="99"/>
        <v>448.0334196552401</v>
      </c>
      <c r="E470">
        <f t="shared" si="100"/>
        <v>-248.73026420164345</v>
      </c>
      <c r="F470">
        <f t="shared" si="101"/>
        <v>38486.558965858327</v>
      </c>
      <c r="G470">
        <f t="shared" si="102"/>
        <v>-3507.0967252432524</v>
      </c>
      <c r="H470">
        <f t="shared" si="103"/>
        <v>66660.895540821613</v>
      </c>
      <c r="I470">
        <f t="shared" si="104"/>
        <v>66753.087731913518</v>
      </c>
      <c r="J470" s="41">
        <f t="shared" si="105"/>
        <v>512.44579172609838</v>
      </c>
      <c r="K470">
        <f t="shared" si="106"/>
        <v>25.183013639540132</v>
      </c>
      <c r="L470">
        <f t="shared" si="107"/>
        <v>38.476122477836441</v>
      </c>
      <c r="M470" s="41">
        <f t="shared" si="108"/>
        <v>71.241983259575775</v>
      </c>
      <c r="N470" s="5">
        <f t="shared" si="109"/>
        <v>2.3211821898848079E-7</v>
      </c>
      <c r="O470" s="4">
        <f>SUM($N$54:N470)*0.1+$O$30</f>
        <v>1.5480393548182271E-6</v>
      </c>
      <c r="P470" s="4">
        <f>SUM($O$235:O470)</f>
        <v>5.4956542579669494E-5</v>
      </c>
      <c r="Q470" s="5">
        <f t="shared" si="110"/>
        <v>-4.4119708013013105E-6</v>
      </c>
      <c r="R470" s="4">
        <f>SUM($Q$54:Q470)*0.1+$O$8</f>
        <v>4.198016714474645E-5</v>
      </c>
      <c r="S470" s="4">
        <f>SUM($R$235:R470)</f>
        <v>1.9848707633222298E-2</v>
      </c>
      <c r="T470">
        <f t="shared" si="111"/>
        <v>4.2008699805455956E-5</v>
      </c>
      <c r="U470">
        <f t="shared" si="112"/>
        <v>1.9848783714140002E-2</v>
      </c>
      <c r="X470" s="1"/>
    </row>
    <row r="471" spans="1:24" x14ac:dyDescent="0.25">
      <c r="A471" s="7"/>
      <c r="B471">
        <f t="shared" si="97"/>
        <v>41.700000000000323</v>
      </c>
      <c r="C471">
        <f t="shared" si="98"/>
        <v>-317.43178827315302</v>
      </c>
      <c r="D471">
        <f t="shared" si="99"/>
        <v>448.0334196552401</v>
      </c>
      <c r="E471">
        <f t="shared" si="100"/>
        <v>-248.73026420164345</v>
      </c>
      <c r="F471">
        <f t="shared" si="101"/>
        <v>38486.558965858327</v>
      </c>
      <c r="G471">
        <f t="shared" si="102"/>
        <v>-3531.9697516634174</v>
      </c>
      <c r="H471">
        <f t="shared" si="103"/>
        <v>66821.126203179359</v>
      </c>
      <c r="I471">
        <f t="shared" si="104"/>
        <v>66914.405903272345</v>
      </c>
      <c r="J471" s="41">
        <f t="shared" si="105"/>
        <v>512.44579172609838</v>
      </c>
      <c r="K471">
        <f t="shared" si="106"/>
        <v>25.243871913631516</v>
      </c>
      <c r="L471">
        <f t="shared" si="107"/>
        <v>38.476122477836441</v>
      </c>
      <c r="M471" s="41">
        <f t="shared" si="108"/>
        <v>71.263518520911148</v>
      </c>
      <c r="N471" s="5">
        <f t="shared" si="109"/>
        <v>2.337644474919452E-7</v>
      </c>
      <c r="O471" s="4">
        <f>SUM($N$54:N471)*0.1+$O$30</f>
        <v>1.5714157995674216E-6</v>
      </c>
      <c r="P471" s="4">
        <f>SUM($O$235:O471)</f>
        <v>5.6527958379236915E-5</v>
      </c>
      <c r="Q471" s="5">
        <f t="shared" si="110"/>
        <v>-4.4225757143925638E-6</v>
      </c>
      <c r="R471" s="4">
        <f>SUM($Q$54:Q471)*0.1+$O$8</f>
        <v>4.1537909573307209E-5</v>
      </c>
      <c r="S471" s="4">
        <f>SUM($R$235:R471)</f>
        <v>1.9890245542795604E-2</v>
      </c>
      <c r="T471">
        <f t="shared" si="111"/>
        <v>4.1567622969510495E-5</v>
      </c>
      <c r="U471">
        <f t="shared" si="112"/>
        <v>1.9890325868692521E-2</v>
      </c>
      <c r="X471" s="1"/>
    </row>
    <row r="472" spans="1:24" x14ac:dyDescent="0.25">
      <c r="A472" s="7"/>
      <c r="B472">
        <f t="shared" si="97"/>
        <v>41.800000000000324</v>
      </c>
      <c r="C472">
        <f t="shared" si="98"/>
        <v>-317.43178827315302</v>
      </c>
      <c r="D472">
        <f t="shared" si="99"/>
        <v>448.0334196552401</v>
      </c>
      <c r="E472">
        <f t="shared" si="100"/>
        <v>-248.73026420164345</v>
      </c>
      <c r="F472">
        <f t="shared" si="101"/>
        <v>38486.558965858327</v>
      </c>
      <c r="G472">
        <f t="shared" si="102"/>
        <v>-3556.8427780835818</v>
      </c>
      <c r="H472">
        <f t="shared" si="103"/>
        <v>66981.35686553712</v>
      </c>
      <c r="I472">
        <f t="shared" si="104"/>
        <v>67075.728084728544</v>
      </c>
      <c r="J472" s="41">
        <f t="shared" si="105"/>
        <v>512.44579172609838</v>
      </c>
      <c r="K472">
        <f t="shared" si="106"/>
        <v>25.304731700556843</v>
      </c>
      <c r="L472">
        <f t="shared" si="107"/>
        <v>38.476122477836441</v>
      </c>
      <c r="M472" s="41">
        <f t="shared" si="108"/>
        <v>71.285099770047168</v>
      </c>
      <c r="N472" s="5">
        <f t="shared" si="109"/>
        <v>2.3541067599540956E-7</v>
      </c>
      <c r="O472" s="4">
        <f>SUM($N$54:N472)*0.1+$O$30</f>
        <v>1.5949568671669624E-6</v>
      </c>
      <c r="P472" s="4">
        <f>SUM($O$235:O472)</f>
        <v>5.8122915246403876E-5</v>
      </c>
      <c r="Q472" s="5">
        <f t="shared" si="110"/>
        <v>-4.4331806274838188E-6</v>
      </c>
      <c r="R472" s="4">
        <f>SUM($Q$54:Q472)*0.1+$O$8</f>
        <v>4.1094591510558819E-5</v>
      </c>
      <c r="S472" s="4">
        <f>SUM($R$235:R472)</f>
        <v>1.9931340134306162E-2</v>
      </c>
      <c r="T472">
        <f t="shared" si="111"/>
        <v>4.1125531471676032E-5</v>
      </c>
      <c r="U472">
        <f t="shared" si="112"/>
        <v>1.9931424881896434E-2</v>
      </c>
      <c r="X472" s="1"/>
    </row>
    <row r="473" spans="1:24" x14ac:dyDescent="0.25">
      <c r="A473" s="7"/>
      <c r="B473">
        <f t="shared" si="97"/>
        <v>41.900000000000325</v>
      </c>
      <c r="C473">
        <f t="shared" si="98"/>
        <v>-317.43178827315302</v>
      </c>
      <c r="D473">
        <f t="shared" si="99"/>
        <v>448.0334196552401</v>
      </c>
      <c r="E473">
        <f t="shared" si="100"/>
        <v>-248.73026420164345</v>
      </c>
      <c r="F473">
        <f t="shared" si="101"/>
        <v>38486.558965858327</v>
      </c>
      <c r="G473">
        <f t="shared" si="102"/>
        <v>-3581.7158045037468</v>
      </c>
      <c r="H473">
        <f t="shared" si="103"/>
        <v>67141.587527894852</v>
      </c>
      <c r="I473">
        <f t="shared" si="104"/>
        <v>67237.054247417749</v>
      </c>
      <c r="J473" s="41">
        <f t="shared" si="105"/>
        <v>512.44579172609838</v>
      </c>
      <c r="K473">
        <f t="shared" si="106"/>
        <v>25.365592989426847</v>
      </c>
      <c r="L473">
        <f t="shared" si="107"/>
        <v>38.476122477836441</v>
      </c>
      <c r="M473" s="41">
        <f t="shared" si="108"/>
        <v>71.306726965228691</v>
      </c>
      <c r="N473" s="5">
        <f t="shared" si="109"/>
        <v>2.3705690449887398E-7</v>
      </c>
      <c r="O473" s="4">
        <f>SUM($N$54:N473)*0.1+$O$30</f>
        <v>1.6186625576168499E-6</v>
      </c>
      <c r="P473" s="4">
        <f>SUM($O$235:O473)</f>
        <v>5.9741577804020724E-5</v>
      </c>
      <c r="Q473" s="5">
        <f t="shared" si="110"/>
        <v>-4.4437855405750712E-6</v>
      </c>
      <c r="R473" s="4">
        <f>SUM($Q$54:Q473)*0.1+$O$8</f>
        <v>4.0650212956501309E-5</v>
      </c>
      <c r="S473" s="4">
        <f>SUM($R$235:R473)</f>
        <v>1.9971990347262665E-2</v>
      </c>
      <c r="T473">
        <f t="shared" si="111"/>
        <v>4.0682427187722439E-5</v>
      </c>
      <c r="U473">
        <f t="shared" si="112"/>
        <v>1.9972079698601035E-2</v>
      </c>
      <c r="X473" s="1"/>
    </row>
    <row r="474" spans="1:24" x14ac:dyDescent="0.25">
      <c r="A474" s="7"/>
      <c r="B474">
        <f t="shared" si="97"/>
        <v>42.000000000000327</v>
      </c>
      <c r="C474">
        <f t="shared" si="98"/>
        <v>-317.43178827315302</v>
      </c>
      <c r="D474">
        <f t="shared" si="99"/>
        <v>448.0334196552401</v>
      </c>
      <c r="E474">
        <f t="shared" si="100"/>
        <v>-248.73026420164345</v>
      </c>
      <c r="F474">
        <f t="shared" si="101"/>
        <v>38486.558965858327</v>
      </c>
      <c r="G474">
        <f t="shared" si="102"/>
        <v>-3606.5888309239112</v>
      </c>
      <c r="H474">
        <f t="shared" si="103"/>
        <v>67301.818190252598</v>
      </c>
      <c r="I474">
        <f t="shared" si="104"/>
        <v>67398.384362751312</v>
      </c>
      <c r="J474" s="41">
        <f t="shared" si="105"/>
        <v>512.44579172609838</v>
      </c>
      <c r="K474">
        <f t="shared" si="106"/>
        <v>25.426455769456293</v>
      </c>
      <c r="L474">
        <f t="shared" si="107"/>
        <v>38.476122477836441</v>
      </c>
      <c r="M474" s="41">
        <f t="shared" si="108"/>
        <v>71.328400064662389</v>
      </c>
      <c r="N474" s="5">
        <f t="shared" si="109"/>
        <v>2.3870313300233836E-7</v>
      </c>
      <c r="O474" s="4">
        <f>SUM($N$54:N474)*0.1+$O$30</f>
        <v>1.6425328709170838E-6</v>
      </c>
      <c r="P474" s="4">
        <f>SUM($O$235:O474)</f>
        <v>6.1384110674937809E-5</v>
      </c>
      <c r="Q474" s="5">
        <f t="shared" si="110"/>
        <v>-4.4543904536663245E-6</v>
      </c>
      <c r="R474" s="4">
        <f>SUM($Q$54:Q474)*0.1+$O$8</f>
        <v>4.0204773911134677E-5</v>
      </c>
      <c r="S474" s="4">
        <f>SUM($R$235:R474)</f>
        <v>2.00121951211738E-2</v>
      </c>
      <c r="T474">
        <f t="shared" si="111"/>
        <v>4.0238312085343479E-5</v>
      </c>
      <c r="U474">
        <f t="shared" si="112"/>
        <v>2.0012289263774293E-2</v>
      </c>
      <c r="X474" s="1"/>
    </row>
    <row r="475" spans="1:24" x14ac:dyDescent="0.25">
      <c r="A475" s="7"/>
      <c r="B475">
        <f t="shared" si="97"/>
        <v>42.100000000000328</v>
      </c>
      <c r="C475">
        <f t="shared" si="98"/>
        <v>-317.43178827315302</v>
      </c>
      <c r="D475">
        <f t="shared" si="99"/>
        <v>448.0334196552401</v>
      </c>
      <c r="E475">
        <f t="shared" si="100"/>
        <v>-248.73026420164345</v>
      </c>
      <c r="F475">
        <f t="shared" si="101"/>
        <v>38486.558965858327</v>
      </c>
      <c r="G475">
        <f t="shared" si="102"/>
        <v>-3631.4618573440762</v>
      </c>
      <c r="H475">
        <f t="shared" si="103"/>
        <v>67462.048852610329</v>
      </c>
      <c r="I475">
        <f t="shared" si="104"/>
        <v>67559.718402412895</v>
      </c>
      <c r="J475" s="41">
        <f t="shared" si="105"/>
        <v>512.44579172609838</v>
      </c>
      <c r="K475">
        <f t="shared" si="106"/>
        <v>25.487320029962664</v>
      </c>
      <c r="L475">
        <f t="shared" si="107"/>
        <v>38.476122477836441</v>
      </c>
      <c r="M475" s="41">
        <f t="shared" si="108"/>
        <v>71.350119026517035</v>
      </c>
      <c r="N475" s="5">
        <f t="shared" si="109"/>
        <v>2.4034936150580278E-7</v>
      </c>
      <c r="O475" s="4">
        <f>SUM($N$54:N475)*0.1+$O$30</f>
        <v>1.6665678070676644E-6</v>
      </c>
      <c r="P475" s="4">
        <f>SUM($O$235:O475)</f>
        <v>6.305067848200547E-5</v>
      </c>
      <c r="Q475" s="5">
        <f t="shared" si="110"/>
        <v>-4.4649953667575769E-6</v>
      </c>
      <c r="R475" s="4">
        <f>SUM($Q$54:Q475)*0.1+$O$8</f>
        <v>3.9758274374458911E-5</v>
      </c>
      <c r="S475" s="4">
        <f>SUM($R$235:R475)</f>
        <v>2.0051953395548258E-2</v>
      </c>
      <c r="T475">
        <f t="shared" si="111"/>
        <v>3.9793188229775086E-5</v>
      </c>
      <c r="U475">
        <f t="shared" si="112"/>
        <v>2.0052052522504932E-2</v>
      </c>
      <c r="X475" s="1"/>
    </row>
    <row r="476" spans="1:24" x14ac:dyDescent="0.25">
      <c r="A476" s="7"/>
      <c r="B476">
        <f t="shared" si="97"/>
        <v>42.20000000000033</v>
      </c>
      <c r="C476">
        <f t="shared" si="98"/>
        <v>-317.43178827315302</v>
      </c>
      <c r="D476">
        <f t="shared" si="99"/>
        <v>448.0334196552401</v>
      </c>
      <c r="E476">
        <f t="shared" si="100"/>
        <v>-248.73026420164345</v>
      </c>
      <c r="F476">
        <f t="shared" si="101"/>
        <v>38486.558965858327</v>
      </c>
      <c r="G476">
        <f t="shared" si="102"/>
        <v>-3656.3348837642407</v>
      </c>
      <c r="H476">
        <f t="shared" si="103"/>
        <v>67622.27951496809</v>
      </c>
      <c r="I476">
        <f t="shared" si="104"/>
        <v>67721.056338355382</v>
      </c>
      <c r="J476" s="41">
        <f t="shared" si="105"/>
        <v>512.44579172609838</v>
      </c>
      <c r="K476">
        <f t="shared" si="106"/>
        <v>25.548185760365012</v>
      </c>
      <c r="L476">
        <f t="shared" si="107"/>
        <v>38.476122477836441</v>
      </c>
      <c r="M476" s="41">
        <f t="shared" si="108"/>
        <v>71.371883808923869</v>
      </c>
      <c r="N476" s="5">
        <f t="shared" si="109"/>
        <v>2.4199559000926714E-7</v>
      </c>
      <c r="O476" s="4">
        <f>SUM($N$54:N476)*0.1+$O$30</f>
        <v>1.690767366068591E-6</v>
      </c>
      <c r="P476" s="4">
        <f>SUM($O$235:O476)</f>
        <v>6.4741445848074059E-5</v>
      </c>
      <c r="Q476" s="5">
        <f t="shared" si="110"/>
        <v>-4.4756002798488319E-6</v>
      </c>
      <c r="R476" s="4">
        <f>SUM($Q$54:Q476)*0.1+$O$8</f>
        <v>3.9310714346474037E-5</v>
      </c>
      <c r="S476" s="4">
        <f>SUM($R$235:R476)</f>
        <v>2.0091264109894733E-2</v>
      </c>
      <c r="T476">
        <f t="shared" si="111"/>
        <v>3.9347057789830262E-5</v>
      </c>
      <c r="U476">
        <f t="shared" si="112"/>
        <v>2.0091368420004516E-2</v>
      </c>
      <c r="X476" s="1"/>
    </row>
    <row r="477" spans="1:24" x14ac:dyDescent="0.25">
      <c r="A477" s="7"/>
      <c r="B477">
        <f t="shared" si="97"/>
        <v>42.300000000000331</v>
      </c>
      <c r="C477">
        <f t="shared" si="98"/>
        <v>-317.43178827315302</v>
      </c>
      <c r="D477">
        <f t="shared" si="99"/>
        <v>448.0334196552401</v>
      </c>
      <c r="E477">
        <f t="shared" si="100"/>
        <v>-248.73026420164345</v>
      </c>
      <c r="F477">
        <f t="shared" si="101"/>
        <v>38486.558965858327</v>
      </c>
      <c r="G477">
        <f t="shared" si="102"/>
        <v>-3681.2079101844056</v>
      </c>
      <c r="H477">
        <f t="shared" si="103"/>
        <v>67782.510177325836</v>
      </c>
      <c r="I477">
        <f t="shared" si="104"/>
        <v>67882.398142797552</v>
      </c>
      <c r="J477" s="41">
        <f t="shared" si="105"/>
        <v>512.44579172609838</v>
      </c>
      <c r="K477">
        <f t="shared" si="106"/>
        <v>25.609052950182701</v>
      </c>
      <c r="L477">
        <f t="shared" si="107"/>
        <v>38.476122477836441</v>
      </c>
      <c r="M477" s="41">
        <f t="shared" si="108"/>
        <v>71.393694369976913</v>
      </c>
      <c r="N477" s="5">
        <f t="shared" si="109"/>
        <v>2.4364181851273155E-7</v>
      </c>
      <c r="O477" s="4">
        <f>SUM($N$54:N477)*0.1+$O$30</f>
        <v>1.7151315479198643E-6</v>
      </c>
      <c r="P477" s="4">
        <f>SUM($O$235:O477)</f>
        <v>6.6456577395993921E-5</v>
      </c>
      <c r="Q477" s="5">
        <f t="shared" si="110"/>
        <v>-4.4862051929400851E-6</v>
      </c>
      <c r="R477" s="4">
        <f>SUM($Q$54:Q477)*0.1+$O$8</f>
        <v>3.8862093827180029E-5</v>
      </c>
      <c r="S477" s="4">
        <f>SUM($R$235:R477)</f>
        <v>2.0130126203721913E-2</v>
      </c>
      <c r="T477">
        <f t="shared" si="111"/>
        <v>3.8899923044386789E-5</v>
      </c>
      <c r="U477">
        <f t="shared" si="112"/>
        <v>2.0130235901609568E-2</v>
      </c>
      <c r="X477" s="1"/>
    </row>
    <row r="478" spans="1:24" x14ac:dyDescent="0.25">
      <c r="A478" s="7"/>
      <c r="B478">
        <f t="shared" si="97"/>
        <v>42.400000000000333</v>
      </c>
      <c r="C478">
        <f t="shared" si="98"/>
        <v>-317.43178827315302</v>
      </c>
      <c r="D478">
        <f t="shared" si="99"/>
        <v>448.0334196552401</v>
      </c>
      <c r="E478">
        <f t="shared" si="100"/>
        <v>-248.73026420164345</v>
      </c>
      <c r="F478">
        <f t="shared" si="101"/>
        <v>38486.558965858327</v>
      </c>
      <c r="G478">
        <f t="shared" si="102"/>
        <v>-3706.0809366045701</v>
      </c>
      <c r="H478">
        <f t="shared" si="103"/>
        <v>67942.740839683567</v>
      </c>
      <c r="I478">
        <f t="shared" si="104"/>
        <v>68043.743788221036</v>
      </c>
      <c r="J478" s="41">
        <f t="shared" si="105"/>
        <v>512.44579172609838</v>
      </c>
      <c r="K478">
        <f t="shared" si="106"/>
        <v>25.669921589034253</v>
      </c>
      <c r="L478">
        <f t="shared" si="107"/>
        <v>38.476122477836441</v>
      </c>
      <c r="M478" s="41">
        <f t="shared" si="108"/>
        <v>71.415550667733271</v>
      </c>
      <c r="N478" s="5">
        <f t="shared" si="109"/>
        <v>2.4528804701619591E-7</v>
      </c>
      <c r="O478" s="4">
        <f>SUM($N$54:N478)*0.1+$O$30</f>
        <v>1.739660352621484E-6</v>
      </c>
      <c r="P478" s="4">
        <f>SUM($O$235:O478)</f>
        <v>6.81962377486154E-5</v>
      </c>
      <c r="Q478" s="5">
        <f t="shared" si="110"/>
        <v>-4.4968101060313376E-6</v>
      </c>
      <c r="R478" s="4">
        <f>SUM($Q$54:Q478)*0.1+$O$8</f>
        <v>3.84124128165769E-5</v>
      </c>
      <c r="S478" s="4">
        <f>SUM($R$235:R478)</f>
        <v>2.016853861653849E-2</v>
      </c>
      <c r="T478">
        <f t="shared" si="111"/>
        <v>3.8451786389368237E-5</v>
      </c>
      <c r="U478">
        <f t="shared" si="112"/>
        <v>2.0168653912783753E-2</v>
      </c>
      <c r="X478" s="1"/>
    </row>
    <row r="479" spans="1:24" x14ac:dyDescent="0.25">
      <c r="A479" s="7"/>
      <c r="B479">
        <f t="shared" si="97"/>
        <v>42.500000000000334</v>
      </c>
      <c r="C479">
        <f t="shared" si="98"/>
        <v>-317.43178827315302</v>
      </c>
      <c r="D479">
        <f t="shared" si="99"/>
        <v>448.0334196552401</v>
      </c>
      <c r="E479">
        <f t="shared" si="100"/>
        <v>-248.73026420164345</v>
      </c>
      <c r="F479">
        <f t="shared" si="101"/>
        <v>38486.558965858327</v>
      </c>
      <c r="G479">
        <f t="shared" si="102"/>
        <v>-3730.953963024735</v>
      </c>
      <c r="H479">
        <f t="shared" si="103"/>
        <v>68102.971502041328</v>
      </c>
      <c r="I479">
        <f t="shared" si="104"/>
        <v>68205.093247367258</v>
      </c>
      <c r="J479" s="41">
        <f t="shared" si="105"/>
        <v>512.44579172609838</v>
      </c>
      <c r="K479">
        <f t="shared" si="106"/>
        <v>25.730791666636211</v>
      </c>
      <c r="L479">
        <f t="shared" si="107"/>
        <v>38.476122477836441</v>
      </c>
      <c r="M479" s="41">
        <f t="shared" si="108"/>
        <v>71.437452660213509</v>
      </c>
      <c r="N479" s="5">
        <f t="shared" si="109"/>
        <v>2.4693427551966032E-7</v>
      </c>
      <c r="O479" s="4">
        <f>SUM($N$54:N479)*0.1+$O$30</f>
        <v>1.7643537801734499E-6</v>
      </c>
      <c r="P479" s="4">
        <f>SUM($O$235:O479)</f>
        <v>6.9960591528788857E-5</v>
      </c>
      <c r="Q479" s="5">
        <f t="shared" si="110"/>
        <v>-4.5074150191225925E-6</v>
      </c>
      <c r="R479" s="4">
        <f>SUM($Q$54:Q479)*0.1+$O$8</f>
        <v>3.7961671314664636E-5</v>
      </c>
      <c r="S479" s="4">
        <f>SUM($R$235:R479)</f>
        <v>2.0206500287853153E-2</v>
      </c>
      <c r="T479">
        <f t="shared" si="111"/>
        <v>3.8002650345262025E-5</v>
      </c>
      <c r="U479">
        <f t="shared" si="112"/>
        <v>2.0206621399120057E-2</v>
      </c>
      <c r="X479" s="1"/>
    </row>
    <row r="480" spans="1:24" x14ac:dyDescent="0.25">
      <c r="A480" s="7"/>
      <c r="B480">
        <f t="shared" si="97"/>
        <v>42.600000000000335</v>
      </c>
      <c r="C480">
        <f t="shared" si="98"/>
        <v>-317.43178827315302</v>
      </c>
      <c r="D480">
        <f t="shared" si="99"/>
        <v>448.0334196552401</v>
      </c>
      <c r="E480">
        <f t="shared" si="100"/>
        <v>-248.73026420164345</v>
      </c>
      <c r="F480">
        <f t="shared" si="101"/>
        <v>38486.558965858327</v>
      </c>
      <c r="G480">
        <f t="shared" si="102"/>
        <v>-3755.8269894448995</v>
      </c>
      <c r="H480">
        <f t="shared" si="103"/>
        <v>68263.202164399074</v>
      </c>
      <c r="I480">
        <f t="shared" si="104"/>
        <v>68366.446493234238</v>
      </c>
      <c r="J480" s="41">
        <f t="shared" si="105"/>
        <v>512.44579172609838</v>
      </c>
      <c r="K480">
        <f t="shared" si="106"/>
        <v>25.791663172801904</v>
      </c>
      <c r="L480">
        <f t="shared" si="107"/>
        <v>38.476122477836441</v>
      </c>
      <c r="M480" s="41">
        <f t="shared" si="108"/>
        <v>71.459400305401928</v>
      </c>
      <c r="N480" s="5">
        <f t="shared" si="109"/>
        <v>2.4858050402312468E-7</v>
      </c>
      <c r="O480" s="4">
        <f>SUM($N$54:N480)*0.1+$O$30</f>
        <v>1.7892118305757627E-6</v>
      </c>
      <c r="P480" s="4">
        <f>SUM($O$235:O480)</f>
        <v>7.1749803359364621E-5</v>
      </c>
      <c r="Q480" s="5">
        <f t="shared" si="110"/>
        <v>-4.5180199322138458E-6</v>
      </c>
      <c r="R480" s="4">
        <f>SUM($Q$54:Q480)*0.1+$O$8</f>
        <v>3.750986932144325E-5</v>
      </c>
      <c r="S480" s="4">
        <f>SUM($R$235:R480)</f>
        <v>2.0244010157174596E-2</v>
      </c>
      <c r="T480">
        <f t="shared" si="111"/>
        <v>3.755251756522353E-5</v>
      </c>
      <c r="U480">
        <f t="shared" si="112"/>
        <v>2.0244137306343047E-2</v>
      </c>
      <c r="X480" s="1"/>
    </row>
    <row r="481" spans="1:24" x14ac:dyDescent="0.25">
      <c r="A481" s="7"/>
      <c r="B481">
        <f t="shared" si="97"/>
        <v>42.700000000000337</v>
      </c>
      <c r="C481">
        <f t="shared" si="98"/>
        <v>-317.43178827315302</v>
      </c>
      <c r="D481">
        <f t="shared" si="99"/>
        <v>448.0334196552401</v>
      </c>
      <c r="E481">
        <f t="shared" si="100"/>
        <v>-248.73026420164345</v>
      </c>
      <c r="F481">
        <f t="shared" si="101"/>
        <v>38486.558965858327</v>
      </c>
      <c r="G481">
        <f t="shared" si="102"/>
        <v>-3780.7000158650644</v>
      </c>
      <c r="H481">
        <f t="shared" si="103"/>
        <v>68423.432826756805</v>
      </c>
      <c r="I481">
        <f t="shared" si="104"/>
        <v>68527.803499073736</v>
      </c>
      <c r="J481" s="41">
        <f t="shared" si="105"/>
        <v>512.44579172609838</v>
      </c>
      <c r="K481">
        <f t="shared" si="106"/>
        <v>25.852536097440396</v>
      </c>
      <c r="L481">
        <f t="shared" si="107"/>
        <v>38.476122477836441</v>
      </c>
      <c r="M481" s="41">
        <f t="shared" si="108"/>
        <v>71.481393561246904</v>
      </c>
      <c r="N481" s="5">
        <f t="shared" si="109"/>
        <v>2.502267325265891E-7</v>
      </c>
      <c r="O481" s="4">
        <f>SUM($N$54:N481)*0.1+$O$30</f>
        <v>1.8142345038284213E-6</v>
      </c>
      <c r="P481" s="4">
        <f>SUM($O$235:O481)</f>
        <v>7.3564037863193039E-5</v>
      </c>
      <c r="Q481" s="5">
        <f t="shared" si="110"/>
        <v>-4.5286248453050983E-6</v>
      </c>
      <c r="R481" s="4">
        <f>SUM($Q$54:Q481)*0.1+$O$8</f>
        <v>3.7057006836912731E-5</v>
      </c>
      <c r="S481" s="4">
        <f>SUM($R$235:R481)</f>
        <v>2.0281067164011509E-2</v>
      </c>
      <c r="T481">
        <f t="shared" si="111"/>
        <v>3.7101390843819836E-5</v>
      </c>
      <c r="U481">
        <f t="shared" si="112"/>
        <v>2.0281200580311132E-2</v>
      </c>
      <c r="X481" s="1"/>
    </row>
    <row r="482" spans="1:24" x14ac:dyDescent="0.25">
      <c r="A482" s="7"/>
      <c r="B482">
        <f t="shared" si="97"/>
        <v>42.800000000000338</v>
      </c>
      <c r="C482">
        <f t="shared" si="98"/>
        <v>-317.43178827315302</v>
      </c>
      <c r="D482">
        <f t="shared" si="99"/>
        <v>448.0334196552401</v>
      </c>
      <c r="E482">
        <f t="shared" si="100"/>
        <v>-248.73026420164345</v>
      </c>
      <c r="F482">
        <f t="shared" si="101"/>
        <v>38486.558965858327</v>
      </c>
      <c r="G482">
        <f t="shared" si="102"/>
        <v>-3805.5730422852289</v>
      </c>
      <c r="H482">
        <f t="shared" si="103"/>
        <v>68583.663489114566</v>
      </c>
      <c r="I482">
        <f t="shared" si="104"/>
        <v>68689.164238388243</v>
      </c>
      <c r="J482" s="41">
        <f t="shared" si="105"/>
        <v>512.44579172609838</v>
      </c>
      <c r="K482">
        <f t="shared" si="106"/>
        <v>25.913410430555338</v>
      </c>
      <c r="L482">
        <f t="shared" si="107"/>
        <v>38.476122477836441</v>
      </c>
      <c r="M482" s="41">
        <f t="shared" si="108"/>
        <v>71.503432385661213</v>
      </c>
      <c r="N482" s="5">
        <f t="shared" si="109"/>
        <v>2.5187296103005346E-7</v>
      </c>
      <c r="O482" s="4">
        <f>SUM($N$54:N482)*0.1+$O$30</f>
        <v>1.8394217999314268E-6</v>
      </c>
      <c r="P482" s="4">
        <f>SUM($O$235:O482)</f>
        <v>7.5403459663124468E-5</v>
      </c>
      <c r="Q482" s="5">
        <f t="shared" si="110"/>
        <v>-4.5392297583963532E-6</v>
      </c>
      <c r="R482" s="4">
        <f>SUM($Q$54:Q482)*0.1+$O$8</f>
        <v>3.6603083861073103E-5</v>
      </c>
      <c r="S482" s="4">
        <f>SUM($R$235:R482)</f>
        <v>2.0317670247872583E-2</v>
      </c>
      <c r="T482">
        <f t="shared" si="111"/>
        <v>3.6649273126472964E-5</v>
      </c>
      <c r="U482">
        <f t="shared" si="112"/>
        <v>2.0317810167018883E-2</v>
      </c>
      <c r="X482" s="1"/>
    </row>
    <row r="483" spans="1:24" x14ac:dyDescent="0.25">
      <c r="A483" s="7"/>
      <c r="B483">
        <f t="shared" si="97"/>
        <v>42.90000000000034</v>
      </c>
      <c r="C483">
        <f t="shared" si="98"/>
        <v>-317.43178827315302</v>
      </c>
      <c r="D483">
        <f t="shared" si="99"/>
        <v>448.0334196552401</v>
      </c>
      <c r="E483">
        <f t="shared" si="100"/>
        <v>-248.73026420164345</v>
      </c>
      <c r="F483">
        <f t="shared" si="101"/>
        <v>38486.558965858327</v>
      </c>
      <c r="G483">
        <f t="shared" si="102"/>
        <v>-3830.4460687053938</v>
      </c>
      <c r="H483">
        <f t="shared" si="103"/>
        <v>68743.894151472312</v>
      </c>
      <c r="I483">
        <f t="shared" si="104"/>
        <v>68850.52868492798</v>
      </c>
      <c r="J483" s="41">
        <f t="shared" si="105"/>
        <v>512.44579172609838</v>
      </c>
      <c r="K483">
        <f t="shared" si="106"/>
        <v>25.974286162243843</v>
      </c>
      <c r="L483">
        <f t="shared" si="107"/>
        <v>38.476122477836441</v>
      </c>
      <c r="M483" s="41">
        <f t="shared" si="108"/>
        <v>71.525516736522391</v>
      </c>
      <c r="N483" s="5">
        <f t="shared" si="109"/>
        <v>2.5351918953351787E-7</v>
      </c>
      <c r="O483" s="4">
        <f>SUM($N$54:N483)*0.1+$O$30</f>
        <v>1.8647737188847785E-6</v>
      </c>
      <c r="P483" s="4">
        <f>SUM($O$235:O483)</f>
        <v>7.726823338200924E-5</v>
      </c>
      <c r="Q483" s="5">
        <f t="shared" si="110"/>
        <v>-4.5498346714876065E-6</v>
      </c>
      <c r="R483" s="4">
        <f>SUM($Q$54:Q483)*0.1+$O$8</f>
        <v>3.6148100393924328E-5</v>
      </c>
      <c r="S483" s="4">
        <f>SUM($R$235:R483)</f>
        <v>2.0353818348266509E-2</v>
      </c>
      <c r="T483">
        <f t="shared" si="111"/>
        <v>3.6196167519668097E-5</v>
      </c>
      <c r="U483">
        <f t="shared" si="112"/>
        <v>2.0353965012599395E-2</v>
      </c>
      <c r="X483" s="1"/>
    </row>
    <row r="484" spans="1:24" x14ac:dyDescent="0.25">
      <c r="A484" s="7"/>
      <c r="B484">
        <f t="shared" si="97"/>
        <v>43.000000000000341</v>
      </c>
      <c r="C484">
        <f t="shared" si="98"/>
        <v>-317.43178827315302</v>
      </c>
      <c r="D484">
        <f t="shared" si="99"/>
        <v>448.0334196552401</v>
      </c>
      <c r="E484">
        <f t="shared" si="100"/>
        <v>-248.73026420164345</v>
      </c>
      <c r="F484">
        <f t="shared" si="101"/>
        <v>38486.558965858327</v>
      </c>
      <c r="G484">
        <f t="shared" si="102"/>
        <v>-3855.3190951255583</v>
      </c>
      <c r="H484">
        <f t="shared" si="103"/>
        <v>68904.124813830043</v>
      </c>
      <c r="I484">
        <f t="shared" si="104"/>
        <v>69011.896812688094</v>
      </c>
      <c r="J484" s="41">
        <f t="shared" si="105"/>
        <v>512.44579172609838</v>
      </c>
      <c r="K484">
        <f t="shared" si="106"/>
        <v>26.035163282695411</v>
      </c>
      <c r="L484">
        <f t="shared" si="107"/>
        <v>38.476122477836441</v>
      </c>
      <c r="M484" s="41">
        <f t="shared" si="108"/>
        <v>71.547646571672942</v>
      </c>
      <c r="N484" s="5">
        <f t="shared" si="109"/>
        <v>2.5516541803698223E-7</v>
      </c>
      <c r="O484" s="4">
        <f>SUM($N$54:N484)*0.1+$O$30</f>
        <v>1.8902902606884766E-6</v>
      </c>
      <c r="P484" s="4">
        <f>SUM($O$235:O484)</f>
        <v>7.9158523642697715E-5</v>
      </c>
      <c r="Q484" s="5">
        <f t="shared" si="110"/>
        <v>-4.5604395845788589E-6</v>
      </c>
      <c r="R484" s="4">
        <f>SUM($Q$54:Q484)*0.1+$O$8</f>
        <v>3.5692056435466445E-5</v>
      </c>
      <c r="S484" s="4">
        <f>SUM($R$235:R484)</f>
        <v>2.0389510404701976E-2</v>
      </c>
      <c r="T484">
        <f t="shared" si="111"/>
        <v>3.5742077302000444E-5</v>
      </c>
      <c r="U484">
        <f t="shared" si="112"/>
        <v>2.0389664063326679E-2</v>
      </c>
      <c r="X484" s="1"/>
    </row>
    <row r="485" spans="1:24" x14ac:dyDescent="0.25">
      <c r="A485" s="7"/>
      <c r="B485">
        <f t="shared" si="97"/>
        <v>43.100000000000342</v>
      </c>
      <c r="C485">
        <f t="shared" si="98"/>
        <v>-317.43178827315302</v>
      </c>
      <c r="D485">
        <f t="shared" si="99"/>
        <v>448.0334196552401</v>
      </c>
      <c r="E485">
        <f t="shared" si="100"/>
        <v>-248.73026420164345</v>
      </c>
      <c r="F485">
        <f t="shared" si="101"/>
        <v>38486.558965858327</v>
      </c>
      <c r="G485">
        <f t="shared" si="102"/>
        <v>-3880.1921215457232</v>
      </c>
      <c r="H485">
        <f t="shared" si="103"/>
        <v>69064.355476187804</v>
      </c>
      <c r="I485">
        <f t="shared" si="104"/>
        <v>69173.268595905873</v>
      </c>
      <c r="J485" s="41">
        <f t="shared" si="105"/>
        <v>512.44579172609838</v>
      </c>
      <c r="K485">
        <f t="shared" si="106"/>
        <v>26.096041782190909</v>
      </c>
      <c r="L485">
        <f t="shared" si="107"/>
        <v>38.476122477836441</v>
      </c>
      <c r="M485" s="41">
        <f t="shared" si="108"/>
        <v>71.569821848920824</v>
      </c>
      <c r="N485" s="5">
        <f t="shared" si="109"/>
        <v>2.5681164654044664E-7</v>
      </c>
      <c r="O485" s="4">
        <f>SUM($N$54:N485)*0.1+$O$30</f>
        <v>1.9159714253425214E-6</v>
      </c>
      <c r="P485" s="4">
        <f>SUM($O$235:O485)</f>
        <v>8.1074495068040236E-5</v>
      </c>
      <c r="Q485" s="5">
        <f t="shared" si="110"/>
        <v>-4.5710444976701139E-6</v>
      </c>
      <c r="R485" s="4">
        <f>SUM($Q$54:Q485)*0.1+$O$8</f>
        <v>3.5234951985699427E-5</v>
      </c>
      <c r="S485" s="4">
        <f>SUM($R$235:R485)</f>
        <v>2.0424745356687677E-2</v>
      </c>
      <c r="T485">
        <f t="shared" si="111"/>
        <v>3.5287005936141325E-5</v>
      </c>
      <c r="U485">
        <f t="shared" si="112"/>
        <v>2.0424906265618097E-2</v>
      </c>
      <c r="X485" s="1"/>
    </row>
    <row r="486" spans="1:24" x14ac:dyDescent="0.25">
      <c r="A486" s="7"/>
      <c r="B486">
        <f t="shared" si="97"/>
        <v>43.200000000000344</v>
      </c>
      <c r="C486">
        <f t="shared" si="98"/>
        <v>-317.43178827315302</v>
      </c>
      <c r="D486">
        <f t="shared" si="99"/>
        <v>448.0334196552401</v>
      </c>
      <c r="E486">
        <f t="shared" si="100"/>
        <v>-248.73026420164345</v>
      </c>
      <c r="F486">
        <f t="shared" si="101"/>
        <v>38486.558965858327</v>
      </c>
      <c r="G486">
        <f t="shared" si="102"/>
        <v>-3905.0651479658877</v>
      </c>
      <c r="H486">
        <f t="shared" si="103"/>
        <v>69224.586138545536</v>
      </c>
      <c r="I486">
        <f t="shared" si="104"/>
        <v>69334.644009057753</v>
      </c>
      <c r="J486" s="41">
        <f t="shared" si="105"/>
        <v>512.44579172609838</v>
      </c>
      <c r="K486">
        <f t="shared" si="106"/>
        <v>26.156921651101413</v>
      </c>
      <c r="L486">
        <f t="shared" si="107"/>
        <v>38.476122477836441</v>
      </c>
      <c r="M486" s="41">
        <f t="shared" si="108"/>
        <v>71.592042526039648</v>
      </c>
      <c r="N486" s="5">
        <f t="shared" si="109"/>
        <v>2.58457875043911E-7</v>
      </c>
      <c r="O486" s="4">
        <f>SUM($N$54:N486)*0.1+$O$30</f>
        <v>1.9418172128469122E-6</v>
      </c>
      <c r="P486" s="4">
        <f>SUM($O$235:O486)</f>
        <v>8.301631228088715E-5</v>
      </c>
      <c r="Q486" s="5">
        <f t="shared" si="110"/>
        <v>-4.5816494107613663E-6</v>
      </c>
      <c r="R486" s="4">
        <f>SUM($Q$54:Q486)*0.1+$O$8</f>
        <v>3.4776787044623302E-5</v>
      </c>
      <c r="S486" s="4">
        <f>SUM($R$235:R486)</f>
        <v>2.0459522143732301E-2</v>
      </c>
      <c r="T486">
        <f t="shared" si="111"/>
        <v>3.483095708181427E-5</v>
      </c>
      <c r="U486">
        <f t="shared" si="112"/>
        <v>2.0459690566036845E-2</v>
      </c>
      <c r="X486" s="1"/>
    </row>
    <row r="487" spans="1:24" x14ac:dyDescent="0.25">
      <c r="A487" s="7"/>
      <c r="B487">
        <f t="shared" si="97"/>
        <v>43.300000000000345</v>
      </c>
      <c r="C487">
        <f t="shared" si="98"/>
        <v>-317.43178827315302</v>
      </c>
      <c r="D487">
        <f t="shared" si="99"/>
        <v>448.0334196552401</v>
      </c>
      <c r="E487">
        <f t="shared" si="100"/>
        <v>-248.73026420164345</v>
      </c>
      <c r="F487">
        <f t="shared" si="101"/>
        <v>38486.558965858327</v>
      </c>
      <c r="G487">
        <f t="shared" si="102"/>
        <v>-3929.9381743860522</v>
      </c>
      <c r="H487">
        <f t="shared" si="103"/>
        <v>69384.816800903282</v>
      </c>
      <c r="I487">
        <f t="shared" si="104"/>
        <v>69496.023026856768</v>
      </c>
      <c r="J487" s="41">
        <f t="shared" si="105"/>
        <v>512.44579172609838</v>
      </c>
      <c r="K487">
        <f t="shared" si="106"/>
        <v>26.217802879887259</v>
      </c>
      <c r="L487">
        <f t="shared" si="107"/>
        <v>38.476122477836441</v>
      </c>
      <c r="M487" s="41">
        <f t="shared" si="108"/>
        <v>71.614308560769032</v>
      </c>
      <c r="N487" s="5">
        <f t="shared" si="109"/>
        <v>2.6010410354737542E-7</v>
      </c>
      <c r="O487" s="4">
        <f>SUM($N$54:N487)*0.1+$O$30</f>
        <v>1.9678276232016497E-6</v>
      </c>
      <c r="P487" s="4">
        <f>SUM($O$235:O487)</f>
        <v>8.49841399040888E-5</v>
      </c>
      <c r="Q487" s="5">
        <f t="shared" si="110"/>
        <v>-4.5922543238526196E-6</v>
      </c>
      <c r="R487" s="4">
        <f>SUM($Q$54:Q487)*0.1+$O$8</f>
        <v>3.4317561612238028E-5</v>
      </c>
      <c r="S487" s="4">
        <f>SUM($R$235:R487)</f>
        <v>2.049383970534454E-2</v>
      </c>
      <c r="T487">
        <f t="shared" si="111"/>
        <v>3.4373934609881197E-5</v>
      </c>
      <c r="U487">
        <f t="shared" si="112"/>
        <v>2.0494015911294489E-2</v>
      </c>
      <c r="X487" s="1"/>
    </row>
    <row r="488" spans="1:24" x14ac:dyDescent="0.25">
      <c r="A488" s="7"/>
      <c r="B488">
        <f t="shared" si="97"/>
        <v>43.400000000000347</v>
      </c>
      <c r="C488">
        <f t="shared" si="98"/>
        <v>-317.43178827315302</v>
      </c>
      <c r="D488">
        <f t="shared" si="99"/>
        <v>448.0334196552401</v>
      </c>
      <c r="E488">
        <f t="shared" si="100"/>
        <v>-248.73026420164345</v>
      </c>
      <c r="F488">
        <f t="shared" si="101"/>
        <v>38486.558965858327</v>
      </c>
      <c r="G488">
        <f t="shared" si="102"/>
        <v>-3954.8112008062171</v>
      </c>
      <c r="H488">
        <f t="shared" si="103"/>
        <v>69545.047463261042</v>
      </c>
      <c r="I488">
        <f t="shared" si="104"/>
        <v>69657.405624249703</v>
      </c>
      <c r="J488" s="41">
        <f t="shared" si="105"/>
        <v>512.44579172609838</v>
      </c>
      <c r="K488">
        <f t="shared" si="106"/>
        <v>26.278685459096966</v>
      </c>
      <c r="L488">
        <f t="shared" si="107"/>
        <v>38.476122477836441</v>
      </c>
      <c r="M488" s="41">
        <f t="shared" si="108"/>
        <v>71.636619910814929</v>
      </c>
      <c r="N488" s="5">
        <f t="shared" si="109"/>
        <v>2.6175033205083978E-7</v>
      </c>
      <c r="O488" s="4">
        <f>SUM($N$54:N488)*0.1+$O$30</f>
        <v>1.9940026564067336E-6</v>
      </c>
      <c r="P488" s="4">
        <f>SUM($O$235:O488)</f>
        <v>8.6978142560495533E-5</v>
      </c>
      <c r="Q488" s="5">
        <f t="shared" si="110"/>
        <v>-4.6028592369438746E-6</v>
      </c>
      <c r="R488" s="4">
        <f>SUM($Q$54:Q488)*0.1+$O$8</f>
        <v>3.3857275688543647E-5</v>
      </c>
      <c r="S488" s="4">
        <f>SUM($R$235:R488)</f>
        <v>2.0527696981033083E-2</v>
      </c>
      <c r="T488">
        <f t="shared" si="111"/>
        <v>3.3915942617651153E-5</v>
      </c>
      <c r="U488">
        <f t="shared" si="112"/>
        <v>2.0527881248253509E-2</v>
      </c>
      <c r="X488" s="1"/>
    </row>
    <row r="489" spans="1:24" x14ac:dyDescent="0.25">
      <c r="A489" s="7"/>
      <c r="B489">
        <f t="shared" si="97"/>
        <v>43.500000000000348</v>
      </c>
      <c r="C489">
        <f t="shared" si="98"/>
        <v>-317.43178827315302</v>
      </c>
      <c r="D489">
        <f t="shared" si="99"/>
        <v>448.0334196552401</v>
      </c>
      <c r="E489">
        <f t="shared" si="100"/>
        <v>-248.73026420164345</v>
      </c>
      <c r="F489">
        <f t="shared" si="101"/>
        <v>38486.558965858327</v>
      </c>
      <c r="G489">
        <f t="shared" si="102"/>
        <v>-3979.6842272263816</v>
      </c>
      <c r="H489">
        <f t="shared" si="103"/>
        <v>69705.278125618774</v>
      </c>
      <c r="I489">
        <f t="shared" si="104"/>
        <v>69818.791776414335</v>
      </c>
      <c r="J489" s="41">
        <f t="shared" si="105"/>
        <v>512.44579172609838</v>
      </c>
      <c r="K489">
        <f t="shared" si="106"/>
        <v>26.339569379366196</v>
      </c>
      <c r="L489">
        <f t="shared" si="107"/>
        <v>38.476122477836441</v>
      </c>
      <c r="M489" s="41">
        <f t="shared" si="108"/>
        <v>71.658976533849938</v>
      </c>
      <c r="N489" s="5">
        <f t="shared" si="109"/>
        <v>2.6339656055430419E-7</v>
      </c>
      <c r="O489" s="4">
        <f>SUM($N$54:N489)*0.1+$O$30</f>
        <v>2.0203423124621637E-6</v>
      </c>
      <c r="P489" s="4">
        <f>SUM($O$235:O489)</f>
        <v>8.8998484872957693E-5</v>
      </c>
      <c r="Q489" s="5">
        <f t="shared" si="110"/>
        <v>-4.613464150035127E-6</v>
      </c>
      <c r="R489" s="4">
        <f>SUM($Q$54:Q489)*0.1+$O$8</f>
        <v>3.3395929273540145E-5</v>
      </c>
      <c r="S489" s="4">
        <f>SUM($R$235:R489)</f>
        <v>2.0561092910306621E-2</v>
      </c>
      <c r="T489">
        <f t="shared" si="111"/>
        <v>3.3456985445536187E-5</v>
      </c>
      <c r="U489">
        <f t="shared" si="112"/>
        <v>2.056128552392994E-2</v>
      </c>
      <c r="X489" s="1"/>
    </row>
    <row r="490" spans="1:24" x14ac:dyDescent="0.25">
      <c r="A490" s="7"/>
      <c r="B490">
        <f t="shared" si="97"/>
        <v>43.60000000000035</v>
      </c>
      <c r="C490">
        <f t="shared" si="98"/>
        <v>-317.43178827315302</v>
      </c>
      <c r="D490">
        <f t="shared" si="99"/>
        <v>448.0334196552401</v>
      </c>
      <c r="E490">
        <f t="shared" si="100"/>
        <v>-248.73026420164345</v>
      </c>
      <c r="F490">
        <f t="shared" si="101"/>
        <v>38486.558965858327</v>
      </c>
      <c r="G490">
        <f t="shared" si="102"/>
        <v>-4004.5572536465465</v>
      </c>
      <c r="H490">
        <f t="shared" si="103"/>
        <v>69865.50878797652</v>
      </c>
      <c r="I490">
        <f t="shared" si="104"/>
        <v>69980.181458757012</v>
      </c>
      <c r="J490" s="41">
        <f t="shared" si="105"/>
        <v>512.44579172609838</v>
      </c>
      <c r="K490">
        <f t="shared" si="106"/>
        <v>26.400454631416846</v>
      </c>
      <c r="L490">
        <f t="shared" si="107"/>
        <v>38.476122477836441</v>
      </c>
      <c r="M490" s="41">
        <f t="shared" si="108"/>
        <v>71.681378387513661</v>
      </c>
      <c r="N490" s="5">
        <f t="shared" si="109"/>
        <v>2.650427890577686E-7</v>
      </c>
      <c r="O490" s="4">
        <f>SUM($N$54:N490)*0.1+$O$30</f>
        <v>2.0468465913679411E-6</v>
      </c>
      <c r="P490" s="4">
        <f>SUM($O$235:O490)</f>
        <v>9.1045331464325639E-5</v>
      </c>
      <c r="Q490" s="5">
        <f t="shared" si="110"/>
        <v>-4.6240690631263803E-6</v>
      </c>
      <c r="R490" s="4">
        <f>SUM($Q$54:Q490)*0.1+$O$8</f>
        <v>3.2933522367227495E-5</v>
      </c>
      <c r="S490" s="4">
        <f>SUM($R$235:R490)</f>
        <v>2.059402643267385E-2</v>
      </c>
      <c r="T490">
        <f t="shared" si="111"/>
        <v>3.2997067695194803E-5</v>
      </c>
      <c r="U490">
        <f t="shared" si="112"/>
        <v>2.0594227685496017E-2</v>
      </c>
      <c r="X490" s="1"/>
    </row>
    <row r="491" spans="1:24" x14ac:dyDescent="0.25">
      <c r="A491" s="7"/>
      <c r="B491">
        <f t="shared" ref="B491:B554" si="113">B490+0.1</f>
        <v>43.700000000000351</v>
      </c>
      <c r="C491">
        <f t="shared" si="98"/>
        <v>-317.43178827315302</v>
      </c>
      <c r="D491">
        <f t="shared" si="99"/>
        <v>448.0334196552401</v>
      </c>
      <c r="E491">
        <f t="shared" si="100"/>
        <v>-248.73026420164345</v>
      </c>
      <c r="F491">
        <f t="shared" si="101"/>
        <v>38486.558965858327</v>
      </c>
      <c r="G491">
        <f t="shared" si="102"/>
        <v>-4029.430280066711</v>
      </c>
      <c r="H491">
        <f t="shared" si="103"/>
        <v>70025.73945033428</v>
      </c>
      <c r="I491">
        <f t="shared" si="104"/>
        <v>70141.574646909823</v>
      </c>
      <c r="J491" s="41">
        <f t="shared" si="105"/>
        <v>512.44579172609838</v>
      </c>
      <c r="K491">
        <f t="shared" si="106"/>
        <v>26.46134120605597</v>
      </c>
      <c r="L491">
        <f t="shared" si="107"/>
        <v>38.476122477836441</v>
      </c>
      <c r="M491" s="41">
        <f t="shared" si="108"/>
        <v>71.703825429412944</v>
      </c>
      <c r="N491" s="5">
        <f t="shared" si="109"/>
        <v>2.6668901756123296E-7</v>
      </c>
      <c r="O491" s="4">
        <f>SUM($N$54:N491)*0.1+$O$30</f>
        <v>2.0735154931240644E-6</v>
      </c>
      <c r="P491" s="4">
        <f>SUM($O$235:O491)</f>
        <v>9.3118846957449702E-5</v>
      </c>
      <c r="Q491" s="5">
        <f t="shared" si="110"/>
        <v>-4.6346739762176353E-6</v>
      </c>
      <c r="R491" s="4">
        <f>SUM($Q$54:Q491)*0.1+$O$8</f>
        <v>3.2470054969605737E-5</v>
      </c>
      <c r="S491" s="4">
        <f>SUM($R$235:R491)</f>
        <v>2.0626496487643455E-2</v>
      </c>
      <c r="T491">
        <f t="shared" si="111"/>
        <v>3.2536194249319383E-5</v>
      </c>
      <c r="U491">
        <f t="shared" si="112"/>
        <v>2.062670668028288E-2</v>
      </c>
      <c r="X491" s="1"/>
    </row>
    <row r="492" spans="1:24" x14ac:dyDescent="0.25">
      <c r="A492" s="7"/>
      <c r="B492">
        <f t="shared" si="113"/>
        <v>43.800000000000352</v>
      </c>
      <c r="C492">
        <f t="shared" si="98"/>
        <v>-317.43178827315302</v>
      </c>
      <c r="D492">
        <f t="shared" si="99"/>
        <v>448.0334196552401</v>
      </c>
      <c r="E492">
        <f t="shared" si="100"/>
        <v>-248.73026420164345</v>
      </c>
      <c r="F492">
        <f t="shared" si="101"/>
        <v>38486.558965858327</v>
      </c>
      <c r="G492">
        <f t="shared" si="102"/>
        <v>-4054.303306486876</v>
      </c>
      <c r="H492">
        <f t="shared" si="103"/>
        <v>70185.970112692012</v>
      </c>
      <c r="I492">
        <f t="shared" si="104"/>
        <v>70302.971316728042</v>
      </c>
      <c r="J492" s="41">
        <f t="shared" si="105"/>
        <v>512.44579172609838</v>
      </c>
      <c r="K492">
        <f t="shared" si="106"/>
        <v>26.522229094174818</v>
      </c>
      <c r="L492">
        <f t="shared" si="107"/>
        <v>38.476122477836441</v>
      </c>
      <c r="M492" s="41">
        <f t="shared" si="108"/>
        <v>71.726317617122263</v>
      </c>
      <c r="N492" s="5">
        <f t="shared" si="109"/>
        <v>2.6833524606469738E-7</v>
      </c>
      <c r="O492" s="4">
        <f>SUM($N$54:N492)*0.1+$O$30</f>
        <v>2.1003490177305344E-6</v>
      </c>
      <c r="P492" s="4">
        <f>SUM($O$235:O492)</f>
        <v>9.5219195975180241E-5</v>
      </c>
      <c r="Q492" s="5">
        <f t="shared" si="110"/>
        <v>-4.6452788893088877E-6</v>
      </c>
      <c r="R492" s="4">
        <f>SUM($Q$54:Q492)*0.1+$O$8</f>
        <v>3.2005527080674831E-5</v>
      </c>
      <c r="S492" s="4">
        <f>SUM($R$235:R492)</f>
        <v>2.065850201472413E-2</v>
      </c>
      <c r="T492">
        <f t="shared" si="111"/>
        <v>3.2074370293243352E-5</v>
      </c>
      <c r="U492">
        <f t="shared" si="112"/>
        <v>2.0658721455783343E-2</v>
      </c>
      <c r="X492" s="1"/>
    </row>
    <row r="493" spans="1:24" x14ac:dyDescent="0.25">
      <c r="A493" s="7"/>
      <c r="B493">
        <f t="shared" si="113"/>
        <v>43.900000000000354</v>
      </c>
      <c r="C493">
        <f t="shared" si="98"/>
        <v>-317.43178827315302</v>
      </c>
      <c r="D493">
        <f t="shared" si="99"/>
        <v>448.0334196552401</v>
      </c>
      <c r="E493">
        <f t="shared" si="100"/>
        <v>-248.73026420164345</v>
      </c>
      <c r="F493">
        <f t="shared" si="101"/>
        <v>38486.558965858327</v>
      </c>
      <c r="G493">
        <f t="shared" si="102"/>
        <v>-4079.1763329070404</v>
      </c>
      <c r="H493">
        <f t="shared" si="103"/>
        <v>70346.200775049758</v>
      </c>
      <c r="I493">
        <f t="shared" si="104"/>
        <v>70464.371444287783</v>
      </c>
      <c r="J493" s="41">
        <f t="shared" si="105"/>
        <v>512.44579172609838</v>
      </c>
      <c r="K493">
        <f t="shared" si="106"/>
        <v>26.583118286747965</v>
      </c>
      <c r="L493">
        <f t="shared" si="107"/>
        <v>38.476122477836441</v>
      </c>
      <c r="M493" s="41">
        <f t="shared" si="108"/>
        <v>71.748854908184043</v>
      </c>
      <c r="N493" s="5">
        <f t="shared" si="109"/>
        <v>2.6998147456816174E-7</v>
      </c>
      <c r="O493" s="4">
        <f>SUM($N$54:N493)*0.1+$O$30</f>
        <v>2.1273471651873504E-6</v>
      </c>
      <c r="P493" s="4">
        <f>SUM($O$235:O493)</f>
        <v>9.7346543140367588E-5</v>
      </c>
      <c r="Q493" s="5">
        <f t="shared" si="110"/>
        <v>-4.655883802400141E-6</v>
      </c>
      <c r="R493" s="4">
        <f>SUM($Q$54:Q493)*0.1+$O$8</f>
        <v>3.1539938700434831E-5</v>
      </c>
      <c r="S493" s="4">
        <f>SUM($R$235:R493)</f>
        <v>2.0690041953424564E-2</v>
      </c>
      <c r="T493">
        <f t="shared" si="111"/>
        <v>3.1611601338565835E-5</v>
      </c>
      <c r="U493">
        <f t="shared" si="112"/>
        <v>2.0690270959654682E-2</v>
      </c>
      <c r="X493" s="1"/>
    </row>
    <row r="494" spans="1:24" x14ac:dyDescent="0.25">
      <c r="A494" s="7"/>
      <c r="B494">
        <f t="shared" si="113"/>
        <v>44.000000000000355</v>
      </c>
      <c r="C494">
        <f t="shared" si="98"/>
        <v>-317.43178827315302</v>
      </c>
      <c r="D494">
        <f t="shared" si="99"/>
        <v>448.0334196552401</v>
      </c>
      <c r="E494">
        <f t="shared" si="100"/>
        <v>-248.73026420164345</v>
      </c>
      <c r="F494">
        <f t="shared" si="101"/>
        <v>38486.558965858327</v>
      </c>
      <c r="G494">
        <f t="shared" si="102"/>
        <v>-4104.0493593272049</v>
      </c>
      <c r="H494">
        <f t="shared" si="103"/>
        <v>70506.431437407504</v>
      </c>
      <c r="I494">
        <f t="shared" si="104"/>
        <v>70625.775005883232</v>
      </c>
      <c r="J494" s="41">
        <f t="shared" si="105"/>
        <v>512.44579172609838</v>
      </c>
      <c r="K494">
        <f t="shared" si="106"/>
        <v>26.644008774832237</v>
      </c>
      <c r="L494">
        <f t="shared" si="107"/>
        <v>38.476122477836441</v>
      </c>
      <c r="M494" s="41">
        <f t="shared" si="108"/>
        <v>71.771437260108897</v>
      </c>
      <c r="N494" s="5">
        <f t="shared" si="109"/>
        <v>2.716277030716261E-7</v>
      </c>
      <c r="O494" s="4">
        <f>SUM($N$54:N494)*0.1+$O$30</f>
        <v>2.1545099354945131E-6</v>
      </c>
      <c r="P494" s="4">
        <f>SUM($O$235:O494)</f>
        <v>9.95010530758621E-5</v>
      </c>
      <c r="Q494" s="5">
        <f t="shared" si="110"/>
        <v>-4.6664887154913943E-6</v>
      </c>
      <c r="R494" s="4">
        <f>SUM($Q$54:Q494)*0.1+$O$8</f>
        <v>3.1073289828885682E-5</v>
      </c>
      <c r="S494" s="4">
        <f>SUM($R$235:R494)</f>
        <v>2.072111524325345E-2</v>
      </c>
      <c r="T494">
        <f t="shared" si="111"/>
        <v>3.1147893249015653E-5</v>
      </c>
      <c r="U494">
        <f t="shared" si="112"/>
        <v>2.072135413972151E-2</v>
      </c>
      <c r="X494" s="1"/>
    </row>
    <row r="495" spans="1:24" x14ac:dyDescent="0.25">
      <c r="A495" s="7"/>
      <c r="B495">
        <f t="shared" si="113"/>
        <v>44.100000000000357</v>
      </c>
      <c r="C495">
        <f t="shared" si="98"/>
        <v>-317.43178827315302</v>
      </c>
      <c r="D495">
        <f t="shared" si="99"/>
        <v>448.0334196552401</v>
      </c>
      <c r="E495">
        <f t="shared" si="100"/>
        <v>-248.73026420164345</v>
      </c>
      <c r="F495">
        <f t="shared" si="101"/>
        <v>38486.558965858327</v>
      </c>
      <c r="G495">
        <f t="shared" si="102"/>
        <v>-4128.9223857473698</v>
      </c>
      <c r="H495">
        <f t="shared" si="103"/>
        <v>70666.66209976525</v>
      </c>
      <c r="I495">
        <f t="shared" si="104"/>
        <v>70787.181978024266</v>
      </c>
      <c r="J495" s="41">
        <f t="shared" si="105"/>
        <v>512.44579172609838</v>
      </c>
      <c r="K495">
        <f t="shared" si="106"/>
        <v>26.704900549565846</v>
      </c>
      <c r="L495">
        <f t="shared" si="107"/>
        <v>38.476122477836441</v>
      </c>
      <c r="M495" s="41">
        <f t="shared" si="108"/>
        <v>71.794064630376056</v>
      </c>
      <c r="N495" s="5">
        <f t="shared" si="109"/>
        <v>2.7327393157509051E-7</v>
      </c>
      <c r="O495" s="4">
        <f>SUM($N$54:N495)*0.1+$O$30</f>
        <v>2.1818373286520226E-6</v>
      </c>
      <c r="P495" s="4">
        <f>SUM($O$235:O495)</f>
        <v>1.0168289040451412E-4</v>
      </c>
      <c r="Q495" s="5">
        <f t="shared" si="110"/>
        <v>-4.6770936285826484E-6</v>
      </c>
      <c r="R495" s="4">
        <f>SUM($Q$54:Q495)*0.1+$O$8</f>
        <v>3.0605580466027427E-5</v>
      </c>
      <c r="S495" s="4">
        <f>SUM($R$235:R495)</f>
        <v>2.0751720823719479E-2</v>
      </c>
      <c r="T495">
        <f t="shared" si="111"/>
        <v>3.0683252268805845E-5</v>
      </c>
      <c r="U495">
        <f t="shared" si="112"/>
        <v>2.0751969943978661E-2</v>
      </c>
      <c r="X495" s="1"/>
    </row>
    <row r="496" spans="1:24" x14ac:dyDescent="0.25">
      <c r="A496" s="7"/>
      <c r="B496">
        <f t="shared" si="113"/>
        <v>44.200000000000358</v>
      </c>
      <c r="C496">
        <f t="shared" si="98"/>
        <v>-317.43178827315302</v>
      </c>
      <c r="D496">
        <f t="shared" si="99"/>
        <v>448.0334196552401</v>
      </c>
      <c r="E496">
        <f t="shared" si="100"/>
        <v>-248.73026420164345</v>
      </c>
      <c r="F496">
        <f t="shared" si="101"/>
        <v>38486.558965858327</v>
      </c>
      <c r="G496">
        <f t="shared" si="102"/>
        <v>-4153.7954121675348</v>
      </c>
      <c r="H496">
        <f t="shared" si="103"/>
        <v>70826.892762122996</v>
      </c>
      <c r="I496">
        <f t="shared" si="104"/>
        <v>70948.592337434122</v>
      </c>
      <c r="J496" s="41">
        <f t="shared" si="105"/>
        <v>512.44579172609838</v>
      </c>
      <c r="K496">
        <f t="shared" si="106"/>
        <v>26.765793602167488</v>
      </c>
      <c r="L496">
        <f t="shared" si="107"/>
        <v>38.476122477836441</v>
      </c>
      <c r="M496" s="41">
        <f t="shared" si="108"/>
        <v>71.816736976433575</v>
      </c>
      <c r="N496" s="5">
        <f t="shared" si="109"/>
        <v>2.7492016007855492E-7</v>
      </c>
      <c r="O496" s="4">
        <f>SUM($N$54:N496)*0.1+$O$30</f>
        <v>2.2093293446598779E-6</v>
      </c>
      <c r="P496" s="4">
        <f>SUM($O$235:O496)</f>
        <v>1.03892219749174E-4</v>
      </c>
      <c r="Q496" s="5">
        <f t="shared" si="110"/>
        <v>-4.6876985416739017E-6</v>
      </c>
      <c r="R496" s="4">
        <f>SUM($Q$54:Q496)*0.1+$O$8</f>
        <v>3.0136810611860036E-5</v>
      </c>
      <c r="S496" s="4">
        <f>SUM($R$235:R496)</f>
        <v>2.0781857634331338E-2</v>
      </c>
      <c r="T496">
        <f t="shared" si="111"/>
        <v>3.0217685053761065E-5</v>
      </c>
      <c r="U496">
        <f t="shared" si="112"/>
        <v>2.0782117320594169E-2</v>
      </c>
      <c r="X496" s="1"/>
    </row>
    <row r="497" spans="1:24" x14ac:dyDescent="0.25">
      <c r="A497" s="7"/>
      <c r="B497">
        <f t="shared" si="113"/>
        <v>44.30000000000036</v>
      </c>
      <c r="C497">
        <f t="shared" si="98"/>
        <v>-317.43178827315302</v>
      </c>
      <c r="D497">
        <f t="shared" si="99"/>
        <v>448.0334196552401</v>
      </c>
      <c r="E497">
        <f t="shared" si="100"/>
        <v>-248.73026420164345</v>
      </c>
      <c r="F497">
        <f t="shared" si="101"/>
        <v>38486.558965858327</v>
      </c>
      <c r="G497">
        <f t="shared" si="102"/>
        <v>-4178.6684385876997</v>
      </c>
      <c r="H497">
        <f t="shared" si="103"/>
        <v>70987.123424480742</v>
      </c>
      <c r="I497">
        <f t="shared" si="104"/>
        <v>71110.006061046792</v>
      </c>
      <c r="J497" s="41">
        <f t="shared" si="105"/>
        <v>512.44579172609838</v>
      </c>
      <c r="K497">
        <f t="shared" si="106"/>
        <v>26.826687923935371</v>
      </c>
      <c r="L497">
        <f t="shared" si="107"/>
        <v>38.476122477836441</v>
      </c>
      <c r="M497" s="41">
        <f t="shared" si="108"/>
        <v>71.83945425569874</v>
      </c>
      <c r="N497" s="5">
        <f t="shared" si="109"/>
        <v>2.7656638858201933E-7</v>
      </c>
      <c r="O497" s="4">
        <f>SUM($N$54:N497)*0.1+$O$30</f>
        <v>2.2369859835180801E-6</v>
      </c>
      <c r="P497" s="4">
        <f>SUM($O$235:O497)</f>
        <v>1.0612920573269209E-4</v>
      </c>
      <c r="Q497" s="5">
        <f t="shared" si="110"/>
        <v>-4.6983034547651549E-6</v>
      </c>
      <c r="R497" s="4">
        <f>SUM($Q$54:Q497)*0.1+$O$8</f>
        <v>2.9666980266383511E-5</v>
      </c>
      <c r="S497" s="4">
        <f>SUM($R$235:R497)</f>
        <v>2.0811524614597721E-2</v>
      </c>
      <c r="T497">
        <f t="shared" si="111"/>
        <v>2.9751198705538657E-5</v>
      </c>
      <c r="U497">
        <f t="shared" si="112"/>
        <v>2.0811795217912276E-2</v>
      </c>
      <c r="X497" s="1"/>
    </row>
    <row r="498" spans="1:24" x14ac:dyDescent="0.25">
      <c r="A498" s="7"/>
      <c r="B498">
        <f t="shared" si="113"/>
        <v>44.400000000000361</v>
      </c>
      <c r="C498">
        <f t="shared" si="98"/>
        <v>-317.43178827315302</v>
      </c>
      <c r="D498">
        <f t="shared" si="99"/>
        <v>448.0334196552401</v>
      </c>
      <c r="E498">
        <f t="shared" si="100"/>
        <v>-248.73026420164345</v>
      </c>
      <c r="F498">
        <f t="shared" si="101"/>
        <v>38486.558965858327</v>
      </c>
      <c r="G498">
        <f t="shared" si="102"/>
        <v>-4203.5414650078637</v>
      </c>
      <c r="H498">
        <f t="shared" si="103"/>
        <v>71147.354086838488</v>
      </c>
      <c r="I498">
        <f t="shared" si="104"/>
        <v>71271.423126004811</v>
      </c>
      <c r="J498" s="41">
        <f t="shared" si="105"/>
        <v>512.44579172609838</v>
      </c>
      <c r="K498">
        <f t="shared" si="106"/>
        <v>26.887583506246376</v>
      </c>
      <c r="L498">
        <f t="shared" si="107"/>
        <v>38.476122477836441</v>
      </c>
      <c r="M498" s="41">
        <f t="shared" si="108"/>
        <v>71.862216425558316</v>
      </c>
      <c r="N498" s="5">
        <f t="shared" si="109"/>
        <v>2.7821261708548364E-7</v>
      </c>
      <c r="O498" s="4">
        <f>SUM($N$54:N498)*0.1+$O$30</f>
        <v>2.2648072452266286E-6</v>
      </c>
      <c r="P498" s="4">
        <f>SUM($O$235:O498)</f>
        <v>1.0839401297791871E-4</v>
      </c>
      <c r="Q498" s="5">
        <f t="shared" si="110"/>
        <v>-4.7089083678564091E-6</v>
      </c>
      <c r="R498" s="4">
        <f>SUM($Q$54:Q498)*0.1+$O$8</f>
        <v>2.9196089429597879E-5</v>
      </c>
      <c r="S498" s="4">
        <f>SUM($R$235:R498)</f>
        <v>2.0840720704027319E-2</v>
      </c>
      <c r="T498">
        <f t="shared" si="111"/>
        <v>2.9283800809305953E-5</v>
      </c>
      <c r="U498">
        <f t="shared" si="112"/>
        <v>2.0841002584456498E-2</v>
      </c>
      <c r="X498" s="1"/>
    </row>
    <row r="499" spans="1:24" x14ac:dyDescent="0.25">
      <c r="A499" s="7"/>
      <c r="B499">
        <f t="shared" si="113"/>
        <v>44.500000000000362</v>
      </c>
      <c r="C499">
        <f t="shared" si="98"/>
        <v>-317.43178827315302</v>
      </c>
      <c r="D499">
        <f t="shared" si="99"/>
        <v>448.0334196552401</v>
      </c>
      <c r="E499">
        <f t="shared" si="100"/>
        <v>-248.73026420164345</v>
      </c>
      <c r="F499">
        <f t="shared" si="101"/>
        <v>38486.558965858327</v>
      </c>
      <c r="G499">
        <f t="shared" si="102"/>
        <v>-4228.4144914280287</v>
      </c>
      <c r="H499">
        <f t="shared" si="103"/>
        <v>71307.584749196234</v>
      </c>
      <c r="I499">
        <f t="shared" si="104"/>
        <v>71432.843509656828</v>
      </c>
      <c r="J499" s="41">
        <f t="shared" si="105"/>
        <v>512.44579172609838</v>
      </c>
      <c r="K499">
        <f t="shared" si="106"/>
        <v>26.948480340555136</v>
      </c>
      <c r="L499">
        <f t="shared" si="107"/>
        <v>38.476122477836441</v>
      </c>
      <c r="M499" s="41">
        <f t="shared" si="108"/>
        <v>71.885023443368908</v>
      </c>
      <c r="N499" s="5">
        <f t="shared" si="109"/>
        <v>2.7985884558894805E-7</v>
      </c>
      <c r="O499" s="4">
        <f>SUM($N$54:N499)*0.1+$O$30</f>
        <v>2.2927931297855234E-6</v>
      </c>
      <c r="P499" s="4">
        <f>SUM($O$235:O499)</f>
        <v>1.1068680610770423E-4</v>
      </c>
      <c r="Q499" s="5">
        <f t="shared" si="110"/>
        <v>-4.7195132809476623E-6</v>
      </c>
      <c r="R499" s="4">
        <f>SUM($Q$54:Q499)*0.1+$O$8</f>
        <v>2.8724138101503098E-5</v>
      </c>
      <c r="S499" s="4">
        <f>SUM($R$235:R499)</f>
        <v>2.0869444842128822E-2</v>
      </c>
      <c r="T499">
        <f t="shared" si="111"/>
        <v>2.8815499475286104E-5</v>
      </c>
      <c r="U499">
        <f t="shared" si="112"/>
        <v>2.0869738368932744E-2</v>
      </c>
      <c r="X499" s="1"/>
    </row>
    <row r="500" spans="1:24" x14ac:dyDescent="0.25">
      <c r="A500" s="7"/>
      <c r="B500">
        <f t="shared" si="113"/>
        <v>44.600000000000364</v>
      </c>
      <c r="C500">
        <f t="shared" si="98"/>
        <v>-317.43178827315302</v>
      </c>
      <c r="D500">
        <f t="shared" si="99"/>
        <v>448.0334196552401</v>
      </c>
      <c r="E500">
        <f t="shared" si="100"/>
        <v>-248.73026420164345</v>
      </c>
      <c r="F500">
        <f t="shared" si="101"/>
        <v>38486.558965858327</v>
      </c>
      <c r="G500">
        <f t="shared" si="102"/>
        <v>-4253.2875178481936</v>
      </c>
      <c r="H500">
        <f t="shared" si="103"/>
        <v>71467.815411553966</v>
      </c>
      <c r="I500">
        <f t="shared" si="104"/>
        <v>71594.267189555292</v>
      </c>
      <c r="J500" s="41">
        <f t="shared" si="105"/>
        <v>512.44579172609838</v>
      </c>
      <c r="K500">
        <f t="shared" si="106"/>
        <v>27.00937841839318</v>
      </c>
      <c r="L500">
        <f t="shared" si="107"/>
        <v>38.476122477836441</v>
      </c>
      <c r="M500" s="41">
        <f t="shared" si="108"/>
        <v>71.907875266457253</v>
      </c>
      <c r="N500" s="5">
        <f t="shared" si="109"/>
        <v>2.8150507409241247E-7</v>
      </c>
      <c r="O500" s="4">
        <f>SUM($N$54:N500)*0.1+$O$30</f>
        <v>2.3209436371947645E-6</v>
      </c>
      <c r="P500" s="4">
        <f>SUM($O$235:O500)</f>
        <v>1.13007749744899E-4</v>
      </c>
      <c r="Q500" s="5">
        <f t="shared" si="110"/>
        <v>-4.7301181940389148E-6</v>
      </c>
      <c r="R500" s="4">
        <f>SUM($Q$54:Q500)*0.1+$O$8</f>
        <v>2.8251126282099223E-5</v>
      </c>
      <c r="S500" s="4">
        <f>SUM($R$235:R500)</f>
        <v>2.0897695968410922E-2</v>
      </c>
      <c r="T500">
        <f t="shared" si="111"/>
        <v>2.8346303384641749E-5</v>
      </c>
      <c r="U500">
        <f t="shared" si="112"/>
        <v>2.0898001520232516E-2</v>
      </c>
      <c r="X500" s="1"/>
    </row>
    <row r="501" spans="1:24" x14ac:dyDescent="0.25">
      <c r="A501" s="7"/>
      <c r="B501">
        <f t="shared" si="113"/>
        <v>44.700000000000365</v>
      </c>
      <c r="C501">
        <f t="shared" si="98"/>
        <v>-317.43178827315302</v>
      </c>
      <c r="D501">
        <f t="shared" si="99"/>
        <v>448.0334196552401</v>
      </c>
      <c r="E501">
        <f t="shared" si="100"/>
        <v>-248.73026420164345</v>
      </c>
      <c r="F501">
        <f t="shared" si="101"/>
        <v>38486.558965858327</v>
      </c>
      <c r="G501">
        <f t="shared" si="102"/>
        <v>-4278.1605442683585</v>
      </c>
      <c r="H501">
        <f t="shared" si="103"/>
        <v>71628.046073911726</v>
      </c>
      <c r="I501">
        <f t="shared" si="104"/>
        <v>71755.694143454253</v>
      </c>
      <c r="J501" s="41">
        <f t="shared" si="105"/>
        <v>512.44579172609838</v>
      </c>
      <c r="K501">
        <f t="shared" si="106"/>
        <v>27.070277731368083</v>
      </c>
      <c r="L501">
        <f t="shared" si="107"/>
        <v>38.476122477836441</v>
      </c>
      <c r="M501" s="41">
        <f t="shared" si="108"/>
        <v>71.930771852120529</v>
      </c>
      <c r="N501" s="5">
        <f t="shared" si="109"/>
        <v>2.8315130259587688E-7</v>
      </c>
      <c r="O501" s="4">
        <f>SUM($N$54:N501)*0.1+$O$30</f>
        <v>2.349258767454352E-6</v>
      </c>
      <c r="P501" s="4">
        <f>SUM($O$235:O501)</f>
        <v>1.1535700851235335E-4</v>
      </c>
      <c r="Q501" s="5">
        <f t="shared" si="110"/>
        <v>-4.7407231071301698E-6</v>
      </c>
      <c r="R501" s="4">
        <f>SUM($Q$54:Q501)*0.1+$O$8</f>
        <v>2.77770539713862E-5</v>
      </c>
      <c r="S501" s="4">
        <f>SUM($R$235:R501)</f>
        <v>2.0925473022382308E-2</v>
      </c>
      <c r="T501">
        <f t="shared" si="111"/>
        <v>2.7876221840230842E-5</v>
      </c>
      <c r="U501">
        <f t="shared" si="112"/>
        <v>2.0925790987436119E-2</v>
      </c>
      <c r="X501" s="1"/>
    </row>
    <row r="502" spans="1:24" x14ac:dyDescent="0.25">
      <c r="A502" s="7"/>
      <c r="B502">
        <f t="shared" si="113"/>
        <v>44.800000000000367</v>
      </c>
      <c r="C502">
        <f t="shared" si="98"/>
        <v>-317.43178827315302</v>
      </c>
      <c r="D502">
        <f t="shared" si="99"/>
        <v>448.0334196552401</v>
      </c>
      <c r="E502">
        <f t="shared" si="100"/>
        <v>-248.73026420164345</v>
      </c>
      <c r="F502">
        <f t="shared" si="101"/>
        <v>38486.558965858327</v>
      </c>
      <c r="G502">
        <f t="shared" si="102"/>
        <v>-4303.0335706885226</v>
      </c>
      <c r="H502">
        <f t="shared" si="103"/>
        <v>71788.276736269472</v>
      </c>
      <c r="I502">
        <f t="shared" si="104"/>
        <v>71917.124349306963</v>
      </c>
      <c r="J502" s="41">
        <f t="shared" si="105"/>
        <v>512.44579172609838</v>
      </c>
      <c r="K502">
        <f t="shared" si="106"/>
        <v>27.131178271162572</v>
      </c>
      <c r="L502">
        <f t="shared" si="107"/>
        <v>38.476122477836441</v>
      </c>
      <c r="M502" s="41">
        <f t="shared" si="108"/>
        <v>71.953713157626652</v>
      </c>
      <c r="N502" s="5">
        <f t="shared" si="109"/>
        <v>2.8479753109934124E-7</v>
      </c>
      <c r="O502" s="4">
        <f>SUM($N$54:N502)*0.1+$O$30</f>
        <v>2.3777385205642862E-6</v>
      </c>
      <c r="P502" s="4">
        <f>SUM($O$235:O502)</f>
        <v>1.1773474703291764E-4</v>
      </c>
      <c r="Q502" s="5">
        <f t="shared" si="110"/>
        <v>-4.751328020221423E-6</v>
      </c>
      <c r="R502" s="4">
        <f>SUM($Q$54:Q502)*0.1+$O$8</f>
        <v>2.7301921169364069E-5</v>
      </c>
      <c r="S502" s="4">
        <f>SUM($R$235:R502)</f>
        <v>2.0952774943551671E-2</v>
      </c>
      <c r="T502">
        <f t="shared" si="111"/>
        <v>2.7405264822846452E-5</v>
      </c>
      <c r="U502">
        <f t="shared" si="112"/>
        <v>2.0953105719815991E-2</v>
      </c>
      <c r="X502" s="1"/>
    </row>
    <row r="503" spans="1:24" x14ac:dyDescent="0.25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-317.43178827315302</v>
      </c>
      <c r="D503">
        <f t="shared" ref="D503:D566" si="115">IF(B503&lt;$B$41,$B$13,IF(AND($B$41&lt;=B503,B503&lt;$B$41+$G$8),$B$13+$B$16,$B$13+$B$16+$B$10))</f>
        <v>448.0334196552401</v>
      </c>
      <c r="E503">
        <f t="shared" ref="E503:E566" si="116">IF(B503&lt;$B$41,$B$14,IF(AND($B$41&lt;=B503,B503&lt;$B$41+$G$8),$B$14+$B$17,$B$14+$B$17+$B$11))</f>
        <v>-248.73026420164345</v>
      </c>
      <c r="F503">
        <f t="shared" ref="F503:F566" si="117">IF(B503&lt;$B$41,-$G$6*$B$13,IF(AND($B$41&lt;=B503,B503&lt;$B$41+$G$8),-$G$6*$B$13,-$G$6*$B$13-$G$5*$B$10))</f>
        <v>38486.558965858327</v>
      </c>
      <c r="G503">
        <f t="shared" ref="G503:G566" si="118">IF(B503&lt;$B$41,$B$14*B503,IF(AND($B$41&lt;=B503,B503&lt;$B$41+$G$8),$B$14*B503-(-B503+$B$41)*$B$17,$B$14*B503-(-B503+$B$41)*$B$17-(-B503+$B$41+$G$8)*$B$11+$G$5*$B$12))</f>
        <v>-4327.9065971086875</v>
      </c>
      <c r="H503">
        <f t="shared" ref="H503:H566" si="119">IF(B503&lt;$B$41,-$B$13*B503,IF(AND($B$41&lt;=B503,B503&lt;=$B$41+$G$8),-$B$13*B503+(-B503+B490)*B465,-$B$13*B503+(-B503+$B$41)*$B$16+(-B503+$B$41+$G$8)*$B$10))</f>
        <v>71948.507398627204</v>
      </c>
      <c r="I503">
        <f t="shared" ref="I503:I566" si="120">SQRT(SUMSQ(H503,G503))</f>
        <v>72078.55778526378</v>
      </c>
      <c r="J503" s="41">
        <f t="shared" ref="J503:J566" si="121">SQRT(SUMSQ(D503:E503))</f>
        <v>512.44579172609838</v>
      </c>
      <c r="K503">
        <f t="shared" ref="K503:K566" si="122">32*I503/(PI()*$G$13^3)</f>
        <v>27.192080029533741</v>
      </c>
      <c r="L503">
        <f t="shared" ref="L503:L566" si="123">16*F503/(PI()*$G$13^3)*$G$23</f>
        <v>38.476122477836441</v>
      </c>
      <c r="M503" s="41">
        <f t="shared" ref="M503:M566" si="124">SQRT(K503^2+3*L503^2)</f>
        <v>71.976699140214663</v>
      </c>
      <c r="N503" s="5">
        <f t="shared" ref="N503:N566" si="125">-G503/($G$15*$B$42)</f>
        <v>2.864437596028056E-7</v>
      </c>
      <c r="O503" s="4">
        <f>SUM($N$54:N503)*0.1+$O$30</f>
        <v>2.4063828965245668E-6</v>
      </c>
      <c r="P503" s="4">
        <f>SUM($O$235:O503)</f>
        <v>1.2014112992944221E-4</v>
      </c>
      <c r="Q503" s="5">
        <f t="shared" ref="Q503:Q566" si="126">-H503/($B$42*$G$15)</f>
        <v>-4.7619329333126755E-6</v>
      </c>
      <c r="R503" s="4">
        <f>SUM($Q$54:Q503)*0.1+$O$8</f>
        <v>2.6825727876032791E-5</v>
      </c>
      <c r="S503" s="4">
        <f>SUM($R$235:R503)</f>
        <v>2.0979600671427703E-2</v>
      </c>
      <c r="T503">
        <f t="shared" ref="T503:T566" si="127">SQRT(SUMSQ(O503,R503))</f>
        <v>2.6933443053639628E-5</v>
      </c>
      <c r="U503">
        <f t="shared" ref="U503:U566" si="128">SQRT(S503^2+P503^2)</f>
        <v>2.0979944666840056E-2</v>
      </c>
      <c r="X503" s="1"/>
    </row>
    <row r="504" spans="1:24" x14ac:dyDescent="0.25">
      <c r="A504" s="7"/>
      <c r="B504">
        <f t="shared" si="113"/>
        <v>45.000000000000369</v>
      </c>
      <c r="C504">
        <f t="shared" si="114"/>
        <v>-317.43178827315302</v>
      </c>
      <c r="D504">
        <f t="shared" si="115"/>
        <v>448.0334196552401</v>
      </c>
      <c r="E504">
        <f t="shared" si="116"/>
        <v>-248.73026420164345</v>
      </c>
      <c r="F504">
        <f t="shared" si="117"/>
        <v>38486.558965858327</v>
      </c>
      <c r="G504">
        <f t="shared" si="118"/>
        <v>-4352.7796235288524</v>
      </c>
      <c r="H504">
        <f t="shared" si="119"/>
        <v>72108.738060984964</v>
      </c>
      <c r="I504">
        <f t="shared" si="120"/>
        <v>72239.994429669983</v>
      </c>
      <c r="J504" s="41">
        <f t="shared" si="121"/>
        <v>512.44579172609838</v>
      </c>
      <c r="K504">
        <f t="shared" si="122"/>
        <v>27.252982998312209</v>
      </c>
      <c r="L504">
        <f t="shared" si="123"/>
        <v>38.476122477836441</v>
      </c>
      <c r="M504" s="41">
        <f t="shared" si="124"/>
        <v>71.999729757094954</v>
      </c>
      <c r="N504" s="5">
        <f t="shared" si="125"/>
        <v>2.8808998810627001E-7</v>
      </c>
      <c r="O504" s="4">
        <f>SUM($N$54:N504)*0.1+$O$30</f>
        <v>2.4351918953351937E-6</v>
      </c>
      <c r="P504" s="4">
        <f>SUM($O$235:O504)</f>
        <v>1.2257632182477741E-4</v>
      </c>
      <c r="Q504" s="5">
        <f t="shared" si="126"/>
        <v>-4.7725378464039304E-6</v>
      </c>
      <c r="R504" s="4">
        <f>SUM($Q$54:Q504)*0.1+$O$8</f>
        <v>2.6348474091392391E-5</v>
      </c>
      <c r="S504" s="4">
        <f>SUM($R$235:R504)</f>
        <v>2.1005949145519096E-2</v>
      </c>
      <c r="T504">
        <f t="shared" si="127"/>
        <v>2.6460768063529113E-5</v>
      </c>
      <c r="U504">
        <f t="shared" si="128"/>
        <v>2.1006306778175131E-2</v>
      </c>
      <c r="X504" s="1"/>
    </row>
    <row r="505" spans="1:24" x14ac:dyDescent="0.25">
      <c r="A505" s="7"/>
      <c r="B505">
        <f t="shared" si="113"/>
        <v>45.100000000000371</v>
      </c>
      <c r="C505">
        <f t="shared" si="114"/>
        <v>-317.43178827315302</v>
      </c>
      <c r="D505">
        <f t="shared" si="115"/>
        <v>448.0334196552401</v>
      </c>
      <c r="E505">
        <f t="shared" si="116"/>
        <v>-248.73026420164345</v>
      </c>
      <c r="F505">
        <f t="shared" si="117"/>
        <v>38486.558965858327</v>
      </c>
      <c r="G505">
        <f t="shared" si="118"/>
        <v>-4377.6526499490174</v>
      </c>
      <c r="H505">
        <f t="shared" si="119"/>
        <v>72268.968723342696</v>
      </c>
      <c r="I505">
        <f t="shared" si="120"/>
        <v>72401.434261063434</v>
      </c>
      <c r="J505" s="41">
        <f t="shared" si="121"/>
        <v>512.44579172609838</v>
      </c>
      <c r="K505">
        <f t="shared" si="122"/>
        <v>27.313887169401251</v>
      </c>
      <c r="L505">
        <f t="shared" si="123"/>
        <v>38.476122477836441</v>
      </c>
      <c r="M505" s="41">
        <f t="shared" si="124"/>
        <v>72.022804965449609</v>
      </c>
      <c r="N505" s="5">
        <f t="shared" si="125"/>
        <v>2.8973621660973443E-7</v>
      </c>
      <c r="O505" s="4">
        <f>SUM($N$54:N505)*0.1+$O$30</f>
        <v>2.464165516996167E-6</v>
      </c>
      <c r="P505" s="4">
        <f>SUM($O$235:O505)</f>
        <v>1.2504048734177358E-4</v>
      </c>
      <c r="Q505" s="5">
        <f t="shared" si="126"/>
        <v>-4.7831427594951829E-6</v>
      </c>
      <c r="R505" s="4">
        <f>SUM($Q$54:Q505)*0.1+$O$8</f>
        <v>2.5870159815442884E-5</v>
      </c>
      <c r="S505" s="4">
        <f>SUM($R$235:R505)</f>
        <v>2.1031819305334539E-2</v>
      </c>
      <c r="T505">
        <f t="shared" si="127"/>
        <v>2.5987252270521188E-5</v>
      </c>
      <c r="U505">
        <f t="shared" si="128"/>
        <v>2.1032191003690446E-2</v>
      </c>
      <c r="X505" s="1"/>
    </row>
    <row r="506" spans="1:24" x14ac:dyDescent="0.25">
      <c r="A506" s="7"/>
      <c r="B506">
        <f t="shared" si="113"/>
        <v>45.200000000000372</v>
      </c>
      <c r="C506">
        <f t="shared" si="114"/>
        <v>-317.43178827315302</v>
      </c>
      <c r="D506">
        <f t="shared" si="115"/>
        <v>448.0334196552401</v>
      </c>
      <c r="E506">
        <f t="shared" si="116"/>
        <v>-248.73026420164345</v>
      </c>
      <c r="F506">
        <f t="shared" si="117"/>
        <v>38486.558965858327</v>
      </c>
      <c r="G506">
        <f t="shared" si="118"/>
        <v>-4402.5256763691814</v>
      </c>
      <c r="H506">
        <f t="shared" si="119"/>
        <v>72429.199385700442</v>
      </c>
      <c r="I506">
        <f t="shared" si="120"/>
        <v>72562.87725817271</v>
      </c>
      <c r="J506" s="41">
        <f t="shared" si="121"/>
        <v>512.44579172609838</v>
      </c>
      <c r="K506">
        <f t="shared" si="122"/>
        <v>27.374792534776095</v>
      </c>
      <c r="L506">
        <f t="shared" si="123"/>
        <v>38.476122477836441</v>
      </c>
      <c r="M506" s="41">
        <f t="shared" si="124"/>
        <v>72.04592472243273</v>
      </c>
      <c r="N506" s="5">
        <f t="shared" si="125"/>
        <v>2.9138244511319879E-7</v>
      </c>
      <c r="O506" s="4">
        <f>SUM($N$54:N506)*0.1+$O$30</f>
        <v>2.4933037615074866E-6</v>
      </c>
      <c r="P506" s="4">
        <f>SUM($O$235:O506)</f>
        <v>1.2753379110328107E-4</v>
      </c>
      <c r="Q506" s="5">
        <f t="shared" si="126"/>
        <v>-4.7937476725864361E-6</v>
      </c>
      <c r="R506" s="4">
        <f>SUM($Q$54:Q506)*0.1+$O$8</f>
        <v>2.5390785048184228E-5</v>
      </c>
      <c r="S506" s="4">
        <f>SUM($R$235:R506)</f>
        <v>2.1057210090382722E-2</v>
      </c>
      <c r="T506">
        <f t="shared" si="127"/>
        <v>2.5512909066005058E-5</v>
      </c>
      <c r="U506">
        <f t="shared" si="128"/>
        <v>2.1057596293461156E-2</v>
      </c>
      <c r="X506" s="1"/>
    </row>
    <row r="507" spans="1:24" x14ac:dyDescent="0.25">
      <c r="A507" s="7"/>
      <c r="B507">
        <f t="shared" si="113"/>
        <v>45.300000000000374</v>
      </c>
      <c r="C507">
        <f t="shared" si="114"/>
        <v>-317.43178827315302</v>
      </c>
      <c r="D507">
        <f t="shared" si="115"/>
        <v>448.0334196552401</v>
      </c>
      <c r="E507">
        <f t="shared" si="116"/>
        <v>-248.73026420164345</v>
      </c>
      <c r="F507">
        <f t="shared" si="117"/>
        <v>38486.558965858327</v>
      </c>
      <c r="G507">
        <f t="shared" si="118"/>
        <v>-4427.3987027893463</v>
      </c>
      <c r="H507">
        <f t="shared" si="119"/>
        <v>72589.430048058202</v>
      </c>
      <c r="I507">
        <f t="shared" si="120"/>
        <v>72724.323399914792</v>
      </c>
      <c r="J507" s="41">
        <f t="shared" si="121"/>
        <v>512.44579172609838</v>
      </c>
      <c r="K507">
        <f t="shared" si="122"/>
        <v>27.435699086483037</v>
      </c>
      <c r="L507">
        <f t="shared" si="123"/>
        <v>38.476122477836441</v>
      </c>
      <c r="M507" s="41">
        <f t="shared" si="124"/>
        <v>72.069088985170737</v>
      </c>
      <c r="N507" s="5">
        <f t="shared" si="125"/>
        <v>2.930286736166632E-7</v>
      </c>
      <c r="O507" s="4">
        <f>SUM($N$54:N507)*0.1+$O$30</f>
        <v>2.5226066288691529E-6</v>
      </c>
      <c r="P507" s="4">
        <f>SUM($O$235:O507)</f>
        <v>1.3005639773215022E-4</v>
      </c>
      <c r="Q507" s="5">
        <f t="shared" si="126"/>
        <v>-4.8043525856776911E-6</v>
      </c>
      <c r="R507" s="4">
        <f>SUM($Q$54:Q507)*0.1+$O$8</f>
        <v>2.4910349789616465E-5</v>
      </c>
      <c r="S507" s="4">
        <f>SUM($R$235:R507)</f>
        <v>2.1082120440172339E-2</v>
      </c>
      <c r="T507">
        <f t="shared" si="127"/>
        <v>2.5037752911255027E-5</v>
      </c>
      <c r="U507">
        <f t="shared" si="128"/>
        <v>2.1082521597772012E-2</v>
      </c>
      <c r="X507" s="1"/>
    </row>
    <row r="508" spans="1:24" x14ac:dyDescent="0.25">
      <c r="A508" s="7"/>
      <c r="B508">
        <f t="shared" si="113"/>
        <v>45.400000000000375</v>
      </c>
      <c r="C508">
        <f t="shared" si="114"/>
        <v>-317.43178827315302</v>
      </c>
      <c r="D508">
        <f t="shared" si="115"/>
        <v>448.0334196552401</v>
      </c>
      <c r="E508">
        <f t="shared" si="116"/>
        <v>-248.73026420164345</v>
      </c>
      <c r="F508">
        <f t="shared" si="117"/>
        <v>38486.558965858327</v>
      </c>
      <c r="G508">
        <f t="shared" si="118"/>
        <v>-4452.2717292095112</v>
      </c>
      <c r="H508">
        <f t="shared" si="119"/>
        <v>72749.660710415934</v>
      </c>
      <c r="I508">
        <f t="shared" si="120"/>
        <v>72885.772665393029</v>
      </c>
      <c r="J508" s="41">
        <f t="shared" si="121"/>
        <v>512.44579172609838</v>
      </c>
      <c r="K508">
        <f t="shared" si="122"/>
        <v>27.496606816638693</v>
      </c>
      <c r="L508">
        <f t="shared" si="123"/>
        <v>38.476122477836441</v>
      </c>
      <c r="M508" s="41">
        <f t="shared" si="124"/>
        <v>72.092297710762637</v>
      </c>
      <c r="N508" s="5">
        <f t="shared" si="125"/>
        <v>2.9467490212012756E-7</v>
      </c>
      <c r="O508" s="4">
        <f>SUM($N$54:N508)*0.1+$O$30</f>
        <v>2.5520741190811656E-6</v>
      </c>
      <c r="P508" s="4">
        <f>SUM($O$235:O508)</f>
        <v>1.3260847185123139E-4</v>
      </c>
      <c r="Q508" s="5">
        <f t="shared" si="126"/>
        <v>-4.8149574987689435E-6</v>
      </c>
      <c r="R508" s="4">
        <f>SUM($Q$54:Q508)*0.1+$O$8</f>
        <v>2.4428854039739567E-5</v>
      </c>
      <c r="S508" s="4">
        <f>SUM($R$235:R508)</f>
        <v>2.1106549294212077E-2</v>
      </c>
      <c r="T508">
        <f t="shared" si="127"/>
        <v>2.4561799445565547E-5</v>
      </c>
      <c r="U508">
        <f t="shared" si="128"/>
        <v>2.1106965867121002E-2</v>
      </c>
      <c r="X508" s="1"/>
    </row>
    <row r="509" spans="1:24" x14ac:dyDescent="0.25">
      <c r="A509" s="7"/>
      <c r="B509">
        <f t="shared" si="113"/>
        <v>45.500000000000377</v>
      </c>
      <c r="C509">
        <f t="shared" si="114"/>
        <v>-317.43178827315302</v>
      </c>
      <c r="D509">
        <f t="shared" si="115"/>
        <v>448.0334196552401</v>
      </c>
      <c r="E509">
        <f t="shared" si="116"/>
        <v>-248.73026420164345</v>
      </c>
      <c r="F509">
        <f t="shared" si="117"/>
        <v>38486.558965858327</v>
      </c>
      <c r="G509">
        <f t="shared" si="118"/>
        <v>-4477.1447556296762</v>
      </c>
      <c r="H509">
        <f t="shared" si="119"/>
        <v>72909.89137277368</v>
      </c>
      <c r="I509">
        <f t="shared" si="120"/>
        <v>73047.225033895156</v>
      </c>
      <c r="J509" s="41">
        <f t="shared" si="121"/>
        <v>512.44579172609838</v>
      </c>
      <c r="K509">
        <f t="shared" si="122"/>
        <v>27.557515717429229</v>
      </c>
      <c r="L509">
        <f t="shared" si="123"/>
        <v>38.476122477836441</v>
      </c>
      <c r="M509" s="41">
        <f t="shared" si="124"/>
        <v>72.115550856280436</v>
      </c>
      <c r="N509" s="5">
        <f t="shared" si="125"/>
        <v>2.9632113062359197E-7</v>
      </c>
      <c r="O509" s="4">
        <f>SUM($N$54:N509)*0.1+$O$30</f>
        <v>2.5817062321435246E-6</v>
      </c>
      <c r="P509" s="4">
        <f>SUM($O$235:O509)</f>
        <v>1.3519017808337491E-4</v>
      </c>
      <c r="Q509" s="5">
        <f t="shared" si="126"/>
        <v>-4.8255624118601968E-6</v>
      </c>
      <c r="R509" s="4">
        <f>SUM($Q$54:Q509)*0.1+$O$8</f>
        <v>2.3946297798553562E-5</v>
      </c>
      <c r="S509" s="4">
        <f>SUM($R$235:R509)</f>
        <v>2.1130495592010631E-2</v>
      </c>
      <c r="T509">
        <f t="shared" si="127"/>
        <v>2.4085065607676881E-5</v>
      </c>
      <c r="U509">
        <f t="shared" si="128"/>
        <v>2.1130928052223143E-2</v>
      </c>
      <c r="X509" s="1"/>
    </row>
    <row r="510" spans="1:24" x14ac:dyDescent="0.25">
      <c r="A510" s="7"/>
      <c r="B510">
        <f t="shared" si="113"/>
        <v>45.600000000000378</v>
      </c>
      <c r="C510">
        <f t="shared" si="114"/>
        <v>-317.43178827315302</v>
      </c>
      <c r="D510">
        <f t="shared" si="115"/>
        <v>448.0334196552401</v>
      </c>
      <c r="E510">
        <f t="shared" si="116"/>
        <v>-248.73026420164345</v>
      </c>
      <c r="F510">
        <f t="shared" si="117"/>
        <v>38486.558965858327</v>
      </c>
      <c r="G510">
        <f t="shared" si="118"/>
        <v>-4502.0177820498402</v>
      </c>
      <c r="H510">
        <f t="shared" si="119"/>
        <v>73070.12203513144</v>
      </c>
      <c r="I510">
        <f t="shared" si="120"/>
        <v>73208.680484891229</v>
      </c>
      <c r="J510" s="41">
        <f t="shared" si="121"/>
        <v>512.44579172609838</v>
      </c>
      <c r="K510">
        <f t="shared" si="122"/>
        <v>27.6184257811096</v>
      </c>
      <c r="L510">
        <f t="shared" si="123"/>
        <v>38.476122477836441</v>
      </c>
      <c r="M510" s="41">
        <f t="shared" si="124"/>
        <v>72.138848378769339</v>
      </c>
      <c r="N510" s="5">
        <f t="shared" si="125"/>
        <v>2.9796735912705633E-7</v>
      </c>
      <c r="O510" s="4">
        <f>SUM($N$54:N510)*0.1+$O$30</f>
        <v>2.6115029680562304E-6</v>
      </c>
      <c r="P510" s="4">
        <f>SUM($O$235:O510)</f>
        <v>1.3780168105143113E-4</v>
      </c>
      <c r="Q510" s="5">
        <f t="shared" si="126"/>
        <v>-4.8361673249514518E-6</v>
      </c>
      <c r="R510" s="4">
        <f>SUM($Q$54:Q510)*0.1+$O$8</f>
        <v>2.3462681066058408E-5</v>
      </c>
      <c r="S510" s="4">
        <f>SUM($R$235:R510)</f>
        <v>2.115395827307669E-2</v>
      </c>
      <c r="T510">
        <f t="shared" si="127"/>
        <v>2.3607569772421351E-5</v>
      </c>
      <c r="U510">
        <f t="shared" si="128"/>
        <v>2.1154407104014294E-2</v>
      </c>
      <c r="X510" s="1"/>
    </row>
    <row r="511" spans="1:24" x14ac:dyDescent="0.25">
      <c r="A511" s="7"/>
      <c r="B511">
        <f t="shared" si="113"/>
        <v>45.700000000000379</v>
      </c>
      <c r="C511">
        <f t="shared" si="114"/>
        <v>-317.43178827315302</v>
      </c>
      <c r="D511">
        <f t="shared" si="115"/>
        <v>448.0334196552401</v>
      </c>
      <c r="E511">
        <f t="shared" si="116"/>
        <v>-248.73026420164345</v>
      </c>
      <c r="F511">
        <f t="shared" si="117"/>
        <v>38486.558965858327</v>
      </c>
      <c r="G511">
        <f t="shared" si="118"/>
        <v>-4526.8908084700051</v>
      </c>
      <c r="H511">
        <f t="shared" si="119"/>
        <v>73230.352697489172</v>
      </c>
      <c r="I511">
        <f t="shared" si="120"/>
        <v>73370.138998031558</v>
      </c>
      <c r="J511" s="41">
        <f t="shared" si="121"/>
        <v>512.44579172609838</v>
      </c>
      <c r="K511">
        <f t="shared" si="122"/>
        <v>27.679337000002757</v>
      </c>
      <c r="L511">
        <f t="shared" si="123"/>
        <v>38.476122477836441</v>
      </c>
      <c r="M511" s="41">
        <f t="shared" si="124"/>
        <v>72.162190235248076</v>
      </c>
      <c r="N511" s="5">
        <f t="shared" si="125"/>
        <v>2.9961358763052075E-7</v>
      </c>
      <c r="O511" s="4">
        <f>SUM($N$54:N511)*0.1+$O$30</f>
        <v>2.6414643268192829E-6</v>
      </c>
      <c r="P511" s="4">
        <f>SUM($O$235:O511)</f>
        <v>1.4044314537825042E-4</v>
      </c>
      <c r="Q511" s="5">
        <f t="shared" si="126"/>
        <v>-4.8467722380427042E-6</v>
      </c>
      <c r="R511" s="4">
        <f>SUM($Q$54:Q511)*0.1+$O$8</f>
        <v>2.2978003842254134E-5</v>
      </c>
      <c r="S511" s="4">
        <f>SUM($R$235:R511)</f>
        <v>2.1176936276918943E-2</v>
      </c>
      <c r="T511">
        <f t="shared" si="127"/>
        <v>2.3129331904845515E-5</v>
      </c>
      <c r="U511">
        <f t="shared" si="128"/>
        <v>2.1177401973655061E-2</v>
      </c>
      <c r="X511" s="1"/>
    </row>
    <row r="512" spans="1:24" x14ac:dyDescent="0.25">
      <c r="A512" s="7"/>
      <c r="B512">
        <f t="shared" si="113"/>
        <v>45.800000000000381</v>
      </c>
      <c r="C512">
        <f t="shared" si="114"/>
        <v>-317.43178827315302</v>
      </c>
      <c r="D512">
        <f t="shared" si="115"/>
        <v>448.0334196552401</v>
      </c>
      <c r="E512">
        <f t="shared" si="116"/>
        <v>-248.73026420164345</v>
      </c>
      <c r="F512">
        <f t="shared" si="117"/>
        <v>38486.558965858327</v>
      </c>
      <c r="G512">
        <f t="shared" si="118"/>
        <v>-4551.7638348901701</v>
      </c>
      <c r="H512">
        <f t="shared" si="119"/>
        <v>73390.583359846918</v>
      </c>
      <c r="I512">
        <f t="shared" si="120"/>
        <v>73531.600553144861</v>
      </c>
      <c r="J512" s="41">
        <f t="shared" si="121"/>
        <v>512.44579172609838</v>
      </c>
      <c r="K512">
        <f t="shared" si="122"/>
        <v>27.740249366498965</v>
      </c>
      <c r="L512">
        <f t="shared" si="123"/>
        <v>38.476122477836441</v>
      </c>
      <c r="M512" s="41">
        <f t="shared" si="124"/>
        <v>72.1855763827093</v>
      </c>
      <c r="N512" s="5">
        <f t="shared" si="125"/>
        <v>3.0125981613398516E-7</v>
      </c>
      <c r="O512" s="4">
        <f>SUM($N$54:N512)*0.1+$O$30</f>
        <v>2.6715903084326813E-6</v>
      </c>
      <c r="P512" s="4">
        <f>SUM($O$235:O512)</f>
        <v>1.4311473568668311E-4</v>
      </c>
      <c r="Q512" s="5">
        <f t="shared" si="126"/>
        <v>-4.8573771511339575E-6</v>
      </c>
      <c r="R512" s="4">
        <f>SUM($Q$54:Q512)*0.1+$O$8</f>
        <v>2.2492266127140738E-5</v>
      </c>
      <c r="S512" s="4">
        <f>SUM($R$235:R512)</f>
        <v>2.1199428543046083E-2</v>
      </c>
      <c r="T512">
        <f t="shared" si="127"/>
        <v>2.2650373734449372E-5</v>
      </c>
      <c r="U512">
        <f t="shared" si="128"/>
        <v>2.1199911612534796E-2</v>
      </c>
      <c r="X512" s="1"/>
    </row>
    <row r="513" spans="1:24" x14ac:dyDescent="0.25">
      <c r="A513" s="7"/>
      <c r="B513">
        <f t="shared" si="113"/>
        <v>45.900000000000382</v>
      </c>
      <c r="C513">
        <f t="shared" si="114"/>
        <v>-317.43178827315302</v>
      </c>
      <c r="D513">
        <f t="shared" si="115"/>
        <v>448.0334196552401</v>
      </c>
      <c r="E513">
        <f t="shared" si="116"/>
        <v>-248.73026420164345</v>
      </c>
      <c r="F513">
        <f t="shared" si="117"/>
        <v>38486.558965858327</v>
      </c>
      <c r="G513">
        <f t="shared" si="118"/>
        <v>-4576.636861310335</v>
      </c>
      <c r="H513">
        <f t="shared" si="119"/>
        <v>73550.814022204664</v>
      </c>
      <c r="I513">
        <f t="shared" si="120"/>
        <v>73693.065130236253</v>
      </c>
      <c r="J513" s="41">
        <f t="shared" si="121"/>
        <v>512.44579172609838</v>
      </c>
      <c r="K513">
        <f t="shared" si="122"/>
        <v>27.801162873055024</v>
      </c>
      <c r="L513">
        <f t="shared" si="123"/>
        <v>38.476122477836441</v>
      </c>
      <c r="M513" s="41">
        <f t="shared" si="124"/>
        <v>72.209006778119758</v>
      </c>
      <c r="N513" s="5">
        <f t="shared" si="125"/>
        <v>3.0290604463744952E-7</v>
      </c>
      <c r="O513" s="4">
        <f>SUM($N$54:N513)*0.1+$O$30</f>
        <v>2.7018809128964265E-6</v>
      </c>
      <c r="P513" s="4">
        <f>SUM($O$235:O513)</f>
        <v>1.4581661659957953E-4</v>
      </c>
      <c r="Q513" s="5">
        <f t="shared" si="126"/>
        <v>-4.8679820642252108E-6</v>
      </c>
      <c r="R513" s="4">
        <f>SUM($Q$54:Q513)*0.1+$O$8</f>
        <v>2.2005467920718208E-5</v>
      </c>
      <c r="S513" s="4">
        <f>SUM($R$235:R513)</f>
        <v>2.1221434010966801E-2</v>
      </c>
      <c r="T513">
        <f t="shared" si="127"/>
        <v>2.2170718952646352E-5</v>
      </c>
      <c r="U513">
        <f t="shared" si="128"/>
        <v>2.1221934972275622E-2</v>
      </c>
      <c r="X513" s="1"/>
    </row>
    <row r="514" spans="1:24" x14ac:dyDescent="0.25">
      <c r="A514" s="7"/>
      <c r="B514">
        <f t="shared" si="113"/>
        <v>46.000000000000384</v>
      </c>
      <c r="C514">
        <f t="shared" si="114"/>
        <v>-317.43178827315302</v>
      </c>
      <c r="D514">
        <f t="shared" si="115"/>
        <v>448.0334196552401</v>
      </c>
      <c r="E514">
        <f t="shared" si="116"/>
        <v>-248.73026420164345</v>
      </c>
      <c r="F514">
        <f t="shared" si="117"/>
        <v>38486.558965858327</v>
      </c>
      <c r="G514">
        <f t="shared" si="118"/>
        <v>-4601.509887730499</v>
      </c>
      <c r="H514">
        <f t="shared" si="119"/>
        <v>73711.04468456241</v>
      </c>
      <c r="I514">
        <f t="shared" si="120"/>
        <v>73854.532709485327</v>
      </c>
      <c r="J514" s="41">
        <f t="shared" si="121"/>
        <v>512.44579172609838</v>
      </c>
      <c r="K514">
        <f t="shared" si="122"/>
        <v>27.862077512193565</v>
      </c>
      <c r="L514">
        <f t="shared" si="123"/>
        <v>38.476122477836441</v>
      </c>
      <c r="M514" s="41">
        <f t="shared" si="124"/>
        <v>72.232481378420701</v>
      </c>
      <c r="N514" s="5">
        <f t="shared" si="125"/>
        <v>3.0455227314091388E-7</v>
      </c>
      <c r="O514" s="4">
        <f>SUM($N$54:N514)*0.1+$O$30</f>
        <v>2.7323361402105176E-6</v>
      </c>
      <c r="P514" s="4">
        <f>SUM($O$235:O514)</f>
        <v>1.4854895273979006E-4</v>
      </c>
      <c r="Q514" s="5">
        <f t="shared" si="126"/>
        <v>-4.8785869773164649E-6</v>
      </c>
      <c r="R514" s="4">
        <f>SUM($Q$54:Q514)*0.1+$O$8</f>
        <v>2.151760922298657E-5</v>
      </c>
      <c r="S514" s="4">
        <f>SUM($R$235:R514)</f>
        <v>2.1242951620189788E-2</v>
      </c>
      <c r="T514">
        <f t="shared" si="127"/>
        <v>2.1690393437101533E-5</v>
      </c>
      <c r="U514">
        <f t="shared" si="128"/>
        <v>2.1243471004736586E-2</v>
      </c>
      <c r="X514" s="1"/>
    </row>
    <row r="515" spans="1:24" x14ac:dyDescent="0.25">
      <c r="A515" s="7"/>
      <c r="B515">
        <f t="shared" si="113"/>
        <v>46.100000000000385</v>
      </c>
      <c r="C515">
        <f t="shared" si="114"/>
        <v>-317.43178827315302</v>
      </c>
      <c r="D515">
        <f t="shared" si="115"/>
        <v>448.0334196552401</v>
      </c>
      <c r="E515">
        <f t="shared" si="116"/>
        <v>-248.73026420164345</v>
      </c>
      <c r="F515">
        <f t="shared" si="117"/>
        <v>38486.558965858327</v>
      </c>
      <c r="G515">
        <f t="shared" si="118"/>
        <v>-4626.382914150664</v>
      </c>
      <c r="H515">
        <f t="shared" si="119"/>
        <v>73871.275346920156</v>
      </c>
      <c r="I515">
        <f t="shared" si="120"/>
        <v>74016.003271244248</v>
      </c>
      <c r="J515" s="41">
        <f t="shared" si="121"/>
        <v>512.44579172609838</v>
      </c>
      <c r="K515">
        <f t="shared" si="122"/>
        <v>27.922993276502325</v>
      </c>
      <c r="L515">
        <f t="shared" si="123"/>
        <v>38.476122477836441</v>
      </c>
      <c r="M515" s="41">
        <f t="shared" si="124"/>
        <v>72.256000140528158</v>
      </c>
      <c r="N515" s="5">
        <f t="shared" si="125"/>
        <v>3.0619850164437829E-7</v>
      </c>
      <c r="O515" s="4">
        <f>SUM($N$54:N515)*0.1+$O$30</f>
        <v>2.7629559903749555E-6</v>
      </c>
      <c r="P515" s="4">
        <f>SUM($O$235:O515)</f>
        <v>1.5131190873016501E-4</v>
      </c>
      <c r="Q515" s="5">
        <f t="shared" si="126"/>
        <v>-4.8891918904077182E-6</v>
      </c>
      <c r="R515" s="4">
        <f>SUM($Q$54:Q515)*0.1+$O$8</f>
        <v>2.1028690033945798E-5</v>
      </c>
      <c r="S515" s="4">
        <f>SUM($R$235:R515)</f>
        <v>2.1263980310223734E-2</v>
      </c>
      <c r="T515">
        <f t="shared" si="127"/>
        <v>2.1209425507272002E-5</v>
      </c>
      <c r="U515">
        <f t="shared" si="128"/>
        <v>2.1264518662017867E-2</v>
      </c>
      <c r="X515" s="1"/>
    </row>
    <row r="516" spans="1:24" x14ac:dyDescent="0.25">
      <c r="A516" s="7"/>
      <c r="B516">
        <f t="shared" si="113"/>
        <v>46.200000000000387</v>
      </c>
      <c r="C516">
        <f t="shared" si="114"/>
        <v>-317.43178827315302</v>
      </c>
      <c r="D516">
        <f t="shared" si="115"/>
        <v>448.0334196552401</v>
      </c>
      <c r="E516">
        <f t="shared" si="116"/>
        <v>-248.73026420164345</v>
      </c>
      <c r="F516">
        <f t="shared" si="117"/>
        <v>38486.558965858327</v>
      </c>
      <c r="G516">
        <f t="shared" si="118"/>
        <v>-4651.2559405708289</v>
      </c>
      <c r="H516">
        <f t="shared" si="119"/>
        <v>74031.506009277902</v>
      </c>
      <c r="I516">
        <f t="shared" si="120"/>
        <v>74177.476796035902</v>
      </c>
      <c r="J516" s="41">
        <f t="shared" si="121"/>
        <v>512.44579172609838</v>
      </c>
      <c r="K516">
        <f t="shared" si="122"/>
        <v>27.983910158633435</v>
      </c>
      <c r="L516">
        <f t="shared" si="123"/>
        <v>38.476122477836441</v>
      </c>
      <c r="M516" s="41">
        <f t="shared" si="124"/>
        <v>72.279563021333203</v>
      </c>
      <c r="N516" s="5">
        <f t="shared" si="125"/>
        <v>3.0784473014784271E-7</v>
      </c>
      <c r="O516" s="4">
        <f>SUM($N$54:N516)*0.1+$O$30</f>
        <v>2.7937404633897401E-6</v>
      </c>
      <c r="P516" s="4">
        <f>SUM($O$235:O516)</f>
        <v>1.5410564919355476E-4</v>
      </c>
      <c r="Q516" s="5">
        <f t="shared" si="126"/>
        <v>-4.8997968034989715E-6</v>
      </c>
      <c r="R516" s="4">
        <f>SUM($Q$54:Q516)*0.1+$O$8</f>
        <v>2.0538710353595904E-5</v>
      </c>
      <c r="S516" s="4">
        <f>SUM($R$235:R516)</f>
        <v>2.128451902057733E-2</v>
      </c>
      <c r="T516">
        <f t="shared" si="127"/>
        <v>2.0727846216278446E-5</v>
      </c>
      <c r="U516">
        <f t="shared" si="128"/>
        <v>2.1285076896465079E-2</v>
      </c>
      <c r="X516" s="1"/>
    </row>
    <row r="517" spans="1:24" x14ac:dyDescent="0.25">
      <c r="A517" s="7"/>
      <c r="B517">
        <f t="shared" si="113"/>
        <v>46.300000000000388</v>
      </c>
      <c r="C517">
        <f t="shared" si="114"/>
        <v>-317.43178827315302</v>
      </c>
      <c r="D517">
        <f t="shared" si="115"/>
        <v>448.0334196552401</v>
      </c>
      <c r="E517">
        <f t="shared" si="116"/>
        <v>-248.73026420164345</v>
      </c>
      <c r="F517">
        <f t="shared" si="117"/>
        <v>38486.558965858327</v>
      </c>
      <c r="G517">
        <f t="shared" si="118"/>
        <v>-4676.1289669909929</v>
      </c>
      <c r="H517">
        <f t="shared" si="119"/>
        <v>74191.736671635648</v>
      </c>
      <c r="I517">
        <f t="shared" si="120"/>
        <v>74338.953264552081</v>
      </c>
      <c r="J517" s="41">
        <f t="shared" si="121"/>
        <v>512.44579172609838</v>
      </c>
      <c r="K517">
        <f t="shared" si="122"/>
        <v>28.044828151302763</v>
      </c>
      <c r="L517">
        <f t="shared" si="123"/>
        <v>38.476122477836441</v>
      </c>
      <c r="M517" s="41">
        <f t="shared" si="124"/>
        <v>72.303169977702325</v>
      </c>
      <c r="N517" s="5">
        <f t="shared" si="125"/>
        <v>3.0949095865130701E-7</v>
      </c>
      <c r="O517" s="4">
        <f>SUM($N$54:N517)*0.1+$O$30</f>
        <v>2.8246895592548707E-6</v>
      </c>
      <c r="P517" s="4">
        <f>SUM($O$235:O517)</f>
        <v>1.5693033875280963E-4</v>
      </c>
      <c r="Q517" s="5">
        <f t="shared" si="126"/>
        <v>-4.9104017165902256E-6</v>
      </c>
      <c r="R517" s="4">
        <f>SUM($Q$54:Q517)*0.1+$O$8</f>
        <v>2.0047670181936889E-5</v>
      </c>
      <c r="S517" s="4">
        <f>SUM($R$235:R517)</f>
        <v>2.1304566690759266E-2</v>
      </c>
      <c r="T517">
        <f t="shared" si="127"/>
        <v>2.0245689685211638E-5</v>
      </c>
      <c r="U517">
        <f t="shared" si="128"/>
        <v>2.1305144660673635E-2</v>
      </c>
      <c r="X517" s="1"/>
    </row>
    <row r="518" spans="1:24" x14ac:dyDescent="0.25">
      <c r="A518" s="7"/>
      <c r="B518">
        <f t="shared" si="113"/>
        <v>46.400000000000389</v>
      </c>
      <c r="C518">
        <f t="shared" si="114"/>
        <v>-317.43178827315302</v>
      </c>
      <c r="D518">
        <f t="shared" si="115"/>
        <v>448.0334196552401</v>
      </c>
      <c r="E518">
        <f t="shared" si="116"/>
        <v>-248.73026420164345</v>
      </c>
      <c r="F518">
        <f t="shared" si="117"/>
        <v>38486.558965858327</v>
      </c>
      <c r="G518">
        <f t="shared" si="118"/>
        <v>-4701.0019934111579</v>
      </c>
      <c r="H518">
        <f t="shared" si="119"/>
        <v>74351.967333993394</v>
      </c>
      <c r="I518">
        <f t="shared" si="120"/>
        <v>74500.432657651574</v>
      </c>
      <c r="J518" s="41">
        <f t="shared" si="121"/>
        <v>512.44579172609838</v>
      </c>
      <c r="K518">
        <f t="shared" si="122"/>
        <v>28.105747247289166</v>
      </c>
      <c r="L518">
        <f t="shared" si="123"/>
        <v>38.476122477836441</v>
      </c>
      <c r="M518" s="41">
        <f t="shared" si="124"/>
        <v>72.326820966477669</v>
      </c>
      <c r="N518" s="5">
        <f t="shared" si="125"/>
        <v>3.1113718715477143E-7</v>
      </c>
      <c r="O518" s="4">
        <f>SUM($N$54:N518)*0.1+$O$30</f>
        <v>2.855803277970348E-6</v>
      </c>
      <c r="P518" s="4">
        <f>SUM($O$235:O518)</f>
        <v>1.5978614203077999E-4</v>
      </c>
      <c r="Q518" s="5">
        <f t="shared" si="126"/>
        <v>-4.9210066296814789E-6</v>
      </c>
      <c r="R518" s="4">
        <f>SUM($Q$54:Q518)*0.1+$O$8</f>
        <v>1.9555569518968726E-5</v>
      </c>
      <c r="S518" s="4">
        <f>SUM($R$235:R518)</f>
        <v>2.1324122260278234E-2</v>
      </c>
      <c r="T518">
        <f t="shared" si="127"/>
        <v>1.9762993487163957E-5</v>
      </c>
      <c r="U518">
        <f t="shared" si="128"/>
        <v>2.1324720907493228E-2</v>
      </c>
      <c r="X518" s="1"/>
    </row>
    <row r="519" spans="1:24" x14ac:dyDescent="0.25">
      <c r="A519" s="7"/>
      <c r="B519">
        <f t="shared" si="113"/>
        <v>46.500000000000391</v>
      </c>
      <c r="C519">
        <f t="shared" si="114"/>
        <v>-317.43178827315302</v>
      </c>
      <c r="D519">
        <f t="shared" si="115"/>
        <v>448.0334196552401</v>
      </c>
      <c r="E519">
        <f t="shared" si="116"/>
        <v>-248.73026420164345</v>
      </c>
      <c r="F519">
        <f t="shared" si="117"/>
        <v>38486.558965858327</v>
      </c>
      <c r="G519">
        <f t="shared" si="118"/>
        <v>-4725.8750198313228</v>
      </c>
      <c r="H519">
        <f t="shared" si="119"/>
        <v>74512.19799635114</v>
      </c>
      <c r="I519">
        <f t="shared" si="120"/>
        <v>74661.914956358436</v>
      </c>
      <c r="J519" s="41">
        <f t="shared" si="121"/>
        <v>512.44579172609838</v>
      </c>
      <c r="K519">
        <f t="shared" si="122"/>
        <v>28.166667439433851</v>
      </c>
      <c r="L519">
        <f t="shared" si="123"/>
        <v>38.476122477836441</v>
      </c>
      <c r="M519" s="41">
        <f t="shared" si="124"/>
        <v>72.35051594447738</v>
      </c>
      <c r="N519" s="5">
        <f t="shared" si="125"/>
        <v>3.1278341565823584E-7</v>
      </c>
      <c r="O519" s="4">
        <f>SUM($N$54:N519)*0.1+$O$30</f>
        <v>2.8870816195361712E-6</v>
      </c>
      <c r="P519" s="4">
        <f>SUM($O$235:O519)</f>
        <v>1.6267322365031615E-4</v>
      </c>
      <c r="Q519" s="5">
        <f t="shared" si="126"/>
        <v>-4.9316115427727321E-6</v>
      </c>
      <c r="R519" s="4">
        <f>SUM($Q$54:Q519)*0.1+$O$8</f>
        <v>1.9062408364691456E-5</v>
      </c>
      <c r="S519" s="4">
        <f>SUM($R$235:R519)</f>
        <v>2.1343184668642927E-2</v>
      </c>
      <c r="T519">
        <f t="shared" si="127"/>
        <v>1.9279799089724E-5</v>
      </c>
      <c r="U519">
        <f t="shared" si="128"/>
        <v>2.1343804590032378E-2</v>
      </c>
      <c r="X519" s="1"/>
    </row>
    <row r="520" spans="1:24" x14ac:dyDescent="0.25">
      <c r="A520" s="7"/>
      <c r="B520">
        <f t="shared" si="113"/>
        <v>46.600000000000392</v>
      </c>
      <c r="C520">
        <f t="shared" si="114"/>
        <v>-317.43178827315302</v>
      </c>
      <c r="D520">
        <f t="shared" si="115"/>
        <v>448.0334196552401</v>
      </c>
      <c r="E520">
        <f t="shared" si="116"/>
        <v>-248.73026420164345</v>
      </c>
      <c r="F520">
        <f t="shared" si="117"/>
        <v>38486.558965858327</v>
      </c>
      <c r="G520">
        <f t="shared" si="118"/>
        <v>-4750.7480462514877</v>
      </c>
      <c r="H520">
        <f t="shared" si="119"/>
        <v>74672.428658708886</v>
      </c>
      <c r="I520">
        <f t="shared" si="120"/>
        <v>74823.400141860242</v>
      </c>
      <c r="J520" s="41">
        <f t="shared" si="121"/>
        <v>512.44579172609838</v>
      </c>
      <c r="K520">
        <f t="shared" si="122"/>
        <v>28.227588720639716</v>
      </c>
      <c r="L520">
        <f t="shared" si="123"/>
        <v>38.476122477836441</v>
      </c>
      <c r="M520" s="41">
        <f t="shared" si="124"/>
        <v>72.374254868495868</v>
      </c>
      <c r="N520" s="5">
        <f t="shared" si="125"/>
        <v>3.1442964416170025E-7</v>
      </c>
      <c r="O520" s="4">
        <f>SUM($N$54:N520)*0.1+$O$30</f>
        <v>2.9185245839523412E-6</v>
      </c>
      <c r="P520" s="4">
        <f>SUM($O$235:O520)</f>
        <v>1.655917482342685E-4</v>
      </c>
      <c r="Q520" s="5">
        <f t="shared" si="126"/>
        <v>-4.9422164558639863E-6</v>
      </c>
      <c r="R520" s="4">
        <f>SUM($Q$54:Q520)*0.1+$O$8</f>
        <v>1.8568186719105051E-5</v>
      </c>
      <c r="S520" s="4">
        <f>SUM($R$235:R520)</f>
        <v>2.1361752855362032E-2</v>
      </c>
      <c r="T520">
        <f t="shared" si="127"/>
        <v>1.8796152366446792E-5</v>
      </c>
      <c r="U520">
        <f t="shared" si="128"/>
        <v>2.1362394661663078E-2</v>
      </c>
      <c r="X520" s="1"/>
    </row>
    <row r="521" spans="1:24" x14ac:dyDescent="0.25">
      <c r="A521" s="7"/>
      <c r="B521">
        <f t="shared" si="113"/>
        <v>46.700000000000394</v>
      </c>
      <c r="C521">
        <f t="shared" si="114"/>
        <v>-317.43178827315302</v>
      </c>
      <c r="D521">
        <f t="shared" si="115"/>
        <v>448.0334196552401</v>
      </c>
      <c r="E521">
        <f t="shared" si="116"/>
        <v>-248.73026420164345</v>
      </c>
      <c r="F521">
        <f t="shared" si="117"/>
        <v>38486.558965858327</v>
      </c>
      <c r="G521">
        <f t="shared" si="118"/>
        <v>-4775.6210726716517</v>
      </c>
      <c r="H521">
        <f t="shared" si="119"/>
        <v>74832.659321066618</v>
      </c>
      <c r="I521">
        <f t="shared" si="120"/>
        <v>74984.888195506195</v>
      </c>
      <c r="J521" s="41">
        <f t="shared" si="121"/>
        <v>512.44579172609838</v>
      </c>
      <c r="K521">
        <f t="shared" si="122"/>
        <v>28.288511083870631</v>
      </c>
      <c r="L521">
        <f t="shared" si="123"/>
        <v>38.476122477836441</v>
      </c>
      <c r="M521" s="41">
        <f t="shared" si="124"/>
        <v>72.398037695304168</v>
      </c>
      <c r="N521" s="5">
        <f t="shared" si="125"/>
        <v>3.1607587266516461E-7</v>
      </c>
      <c r="O521" s="4">
        <f>SUM($N$54:N521)*0.1+$O$30</f>
        <v>2.9501321712188579E-6</v>
      </c>
      <c r="P521" s="4">
        <f>SUM($O$235:O521)</f>
        <v>1.6854188040548736E-4</v>
      </c>
      <c r="Q521" s="5">
        <f t="shared" si="126"/>
        <v>-4.9528213689552387E-6</v>
      </c>
      <c r="R521" s="4">
        <f>SUM($Q$54:Q521)*0.1+$O$8</f>
        <v>1.8072904582209538E-5</v>
      </c>
      <c r="S521" s="4">
        <f>SUM($R$235:R521)</f>
        <v>2.1379825759944241E-2</v>
      </c>
      <c r="T521">
        <f t="shared" si="127"/>
        <v>1.8312104189997145E-5</v>
      </c>
      <c r="U521">
        <f t="shared" si="128"/>
        <v>2.1380490076025525E-2</v>
      </c>
      <c r="X521" s="1"/>
    </row>
    <row r="522" spans="1:24" x14ac:dyDescent="0.25">
      <c r="A522" s="7"/>
      <c r="B522">
        <f t="shared" si="113"/>
        <v>46.800000000000395</v>
      </c>
      <c r="C522">
        <f t="shared" si="114"/>
        <v>-317.43178827315302</v>
      </c>
      <c r="D522">
        <f t="shared" si="115"/>
        <v>448.0334196552401</v>
      </c>
      <c r="E522">
        <f t="shared" si="116"/>
        <v>-248.73026420164345</v>
      </c>
      <c r="F522">
        <f t="shared" si="117"/>
        <v>38486.558965858327</v>
      </c>
      <c r="G522">
        <f t="shared" si="118"/>
        <v>-4800.4940990918167</v>
      </c>
      <c r="H522">
        <f t="shared" si="119"/>
        <v>74992.889983424378</v>
      </c>
      <c r="I522">
        <f t="shared" si="120"/>
        <v>75146.379098805599</v>
      </c>
      <c r="J522" s="41">
        <f t="shared" si="121"/>
        <v>512.44579172609838</v>
      </c>
      <c r="K522">
        <f t="shared" si="122"/>
        <v>28.349434522150872</v>
      </c>
      <c r="L522">
        <f t="shared" si="123"/>
        <v>38.476122477836441</v>
      </c>
      <c r="M522" s="41">
        <f t="shared" si="124"/>
        <v>72.421864381650181</v>
      </c>
      <c r="N522" s="5">
        <f t="shared" si="125"/>
        <v>3.1772210116862903E-7</v>
      </c>
      <c r="O522" s="4">
        <f>SUM($N$54:N522)*0.1+$O$30</f>
        <v>2.9819043813357206E-6</v>
      </c>
      <c r="P522" s="4">
        <f>SUM($O$235:O522)</f>
        <v>1.7152378478682307E-4</v>
      </c>
      <c r="Q522" s="5">
        <f t="shared" si="126"/>
        <v>-4.9634262820464928E-6</v>
      </c>
      <c r="R522" s="4">
        <f>SUM($Q$54:Q522)*0.1+$O$8</f>
        <v>1.7576561954004877E-5</v>
      </c>
      <c r="S522" s="4">
        <f>SUM($R$235:R522)</f>
        <v>2.1397402321898247E-2</v>
      </c>
      <c r="T522">
        <f t="shared" si="127"/>
        <v>1.7827711122362314E-5</v>
      </c>
      <c r="U522">
        <f t="shared" si="128"/>
        <v>2.1398089787032955E-2</v>
      </c>
      <c r="X522" s="1"/>
    </row>
    <row r="523" spans="1:24" x14ac:dyDescent="0.25">
      <c r="A523" s="7"/>
      <c r="B523">
        <f t="shared" si="113"/>
        <v>46.900000000000396</v>
      </c>
      <c r="C523">
        <f t="shared" si="114"/>
        <v>-317.43178827315302</v>
      </c>
      <c r="D523">
        <f t="shared" si="115"/>
        <v>448.0334196552401</v>
      </c>
      <c r="E523">
        <f t="shared" si="116"/>
        <v>-248.73026420164345</v>
      </c>
      <c r="F523">
        <f t="shared" si="117"/>
        <v>38486.558965858327</v>
      </c>
      <c r="G523">
        <f t="shared" si="118"/>
        <v>-4825.3671255119816</v>
      </c>
      <c r="H523">
        <f t="shared" si="119"/>
        <v>75153.120645782124</v>
      </c>
      <c r="I523">
        <f t="shared" si="120"/>
        <v>75307.87283342595</v>
      </c>
      <c r="J523" s="41">
        <f t="shared" si="121"/>
        <v>512.44579172609838</v>
      </c>
      <c r="K523">
        <f t="shared" si="122"/>
        <v>28.410359028564383</v>
      </c>
      <c r="L523">
        <f t="shared" si="123"/>
        <v>38.476122477836441</v>
      </c>
      <c r="M523" s="41">
        <f t="shared" si="124"/>
        <v>72.445734884258997</v>
      </c>
      <c r="N523" s="5">
        <f t="shared" si="125"/>
        <v>3.1936832967209339E-7</v>
      </c>
      <c r="O523" s="4">
        <f>SUM($N$54:N523)*0.1+$O$30</f>
        <v>3.01384121430293E-6</v>
      </c>
      <c r="P523" s="4">
        <f>SUM($O$235:O523)</f>
        <v>1.7453762600112599E-4</v>
      </c>
      <c r="Q523" s="5">
        <f t="shared" si="126"/>
        <v>-4.974031195137747E-6</v>
      </c>
      <c r="R523" s="4">
        <f>SUM($Q$54:Q523)*0.1+$O$8</f>
        <v>1.7079158834491109E-5</v>
      </c>
      <c r="S523" s="4">
        <f>SUM($R$235:R523)</f>
        <v>2.1414481480732737E-2</v>
      </c>
      <c r="T523">
        <f t="shared" si="127"/>
        <v>1.7343036220881471E-5</v>
      </c>
      <c r="U523">
        <f t="shared" si="128"/>
        <v>2.1415192748876568E-2</v>
      </c>
      <c r="X523" s="1"/>
    </row>
    <row r="524" spans="1:24" x14ac:dyDescent="0.25">
      <c r="A524" s="7"/>
      <c r="B524">
        <f t="shared" si="113"/>
        <v>47.000000000000398</v>
      </c>
      <c r="C524">
        <f t="shared" si="114"/>
        <v>-317.43178827315302</v>
      </c>
      <c r="D524">
        <f t="shared" si="115"/>
        <v>448.0334196552401</v>
      </c>
      <c r="E524">
        <f t="shared" si="116"/>
        <v>-248.73026420164345</v>
      </c>
      <c r="F524">
        <f t="shared" si="117"/>
        <v>38486.558965858327</v>
      </c>
      <c r="G524">
        <f t="shared" si="118"/>
        <v>-4850.2401519321465</v>
      </c>
      <c r="H524">
        <f t="shared" si="119"/>
        <v>75313.351308139856</v>
      </c>
      <c r="I524">
        <f t="shared" si="120"/>
        <v>75469.369381191369</v>
      </c>
      <c r="J524" s="41">
        <f t="shared" si="121"/>
        <v>512.44579172609838</v>
      </c>
      <c r="K524">
        <f t="shared" si="122"/>
        <v>28.4712845962542</v>
      </c>
      <c r="L524">
        <f t="shared" si="123"/>
        <v>38.476122477836441</v>
      </c>
      <c r="M524" s="41">
        <f t="shared" si="124"/>
        <v>72.469649159833196</v>
      </c>
      <c r="N524" s="5">
        <f t="shared" si="125"/>
        <v>3.210145581755578E-7</v>
      </c>
      <c r="O524" s="4">
        <f>SUM($N$54:N524)*0.1+$O$30</f>
        <v>3.0459426701204861E-6</v>
      </c>
      <c r="P524" s="4">
        <f>SUM($O$235:O524)</f>
        <v>1.7758356867124647E-4</v>
      </c>
      <c r="Q524" s="5">
        <f t="shared" si="126"/>
        <v>-4.9846361082289994E-6</v>
      </c>
      <c r="R524" s="4">
        <f>SUM($Q$54:Q524)*0.1+$O$8</f>
        <v>1.658069522366822E-5</v>
      </c>
      <c r="S524" s="4">
        <f>SUM($R$235:R524)</f>
        <v>2.1431062175956406E-2</v>
      </c>
      <c r="T524">
        <f t="shared" si="127"/>
        <v>1.6858149983015184E-5</v>
      </c>
      <c r="U524">
        <f t="shared" si="128"/>
        <v>2.1431797916030549E-2</v>
      </c>
      <c r="X524" s="1"/>
    </row>
    <row r="525" spans="1:24" x14ac:dyDescent="0.25">
      <c r="A525" s="7"/>
      <c r="B525">
        <f t="shared" si="113"/>
        <v>47.100000000000399</v>
      </c>
      <c r="C525">
        <f t="shared" si="114"/>
        <v>-317.43178827315302</v>
      </c>
      <c r="D525">
        <f t="shared" si="115"/>
        <v>448.0334196552401</v>
      </c>
      <c r="E525">
        <f t="shared" si="116"/>
        <v>-248.73026420164345</v>
      </c>
      <c r="F525">
        <f t="shared" si="117"/>
        <v>38486.558965858327</v>
      </c>
      <c r="G525">
        <f t="shared" si="118"/>
        <v>-4875.1131783523106</v>
      </c>
      <c r="H525">
        <f t="shared" si="119"/>
        <v>75473.581970497602</v>
      </c>
      <c r="I525">
        <f t="shared" si="120"/>
        <v>75630.868724080938</v>
      </c>
      <c r="J525" s="41">
        <f t="shared" si="121"/>
        <v>512.44579172609838</v>
      </c>
      <c r="K525">
        <f t="shared" si="122"/>
        <v>28.532211218421828</v>
      </c>
      <c r="L525">
        <f t="shared" si="123"/>
        <v>38.476122477836441</v>
      </c>
      <c r="M525" s="41">
        <f t="shared" si="124"/>
        <v>72.493607165053163</v>
      </c>
      <c r="N525" s="5">
        <f t="shared" si="125"/>
        <v>3.2266078667902216E-7</v>
      </c>
      <c r="O525" s="4">
        <f>SUM($N$54:N525)*0.1+$O$30</f>
        <v>3.0782087487883886E-6</v>
      </c>
      <c r="P525" s="4">
        <f>SUM($O$235:O525)</f>
        <v>1.8066177742003485E-4</v>
      </c>
      <c r="Q525" s="5">
        <f t="shared" si="126"/>
        <v>-4.9952410213202527E-6</v>
      </c>
      <c r="R525" s="4">
        <f>SUM($Q$54:Q525)*0.1+$O$8</f>
        <v>1.6081171121536182E-5</v>
      </c>
      <c r="S525" s="4">
        <f>SUM($R$235:R525)</f>
        <v>2.1447143347077941E-2</v>
      </c>
      <c r="T525">
        <f t="shared" si="127"/>
        <v>1.6373131458009084E-5</v>
      </c>
      <c r="U525">
        <f t="shared" si="128"/>
        <v>2.1447904243257199E-2</v>
      </c>
      <c r="X525" s="1"/>
    </row>
    <row r="526" spans="1:24" x14ac:dyDescent="0.25">
      <c r="A526" s="7"/>
      <c r="B526">
        <f t="shared" si="113"/>
        <v>47.200000000000401</v>
      </c>
      <c r="C526">
        <f t="shared" si="114"/>
        <v>-317.43178827315302</v>
      </c>
      <c r="D526">
        <f t="shared" si="115"/>
        <v>448.0334196552401</v>
      </c>
      <c r="E526">
        <f t="shared" si="116"/>
        <v>-248.73026420164345</v>
      </c>
      <c r="F526">
        <f t="shared" si="117"/>
        <v>38486.558965858327</v>
      </c>
      <c r="G526">
        <f t="shared" si="118"/>
        <v>-4899.9862047724755</v>
      </c>
      <c r="H526">
        <f t="shared" si="119"/>
        <v>75633.812632855363</v>
      </c>
      <c r="I526">
        <f t="shared" si="120"/>
        <v>75792.370844227</v>
      </c>
      <c r="J526" s="41">
        <f t="shared" si="121"/>
        <v>512.44579172609838</v>
      </c>
      <c r="K526">
        <f t="shared" si="122"/>
        <v>28.593138888326578</v>
      </c>
      <c r="L526">
        <f t="shared" si="123"/>
        <v>38.476122477836441</v>
      </c>
      <c r="M526" s="41">
        <f t="shared" si="124"/>
        <v>72.51760885657734</v>
      </c>
      <c r="N526" s="5">
        <f t="shared" si="125"/>
        <v>3.2430701518248657E-7</v>
      </c>
      <c r="O526" s="4">
        <f>SUM($N$54:N526)*0.1+$O$30</f>
        <v>3.1106394503066374E-6</v>
      </c>
      <c r="P526" s="4">
        <f>SUM($O$235:O526)</f>
        <v>1.8377241687034148E-4</v>
      </c>
      <c r="Q526" s="5">
        <f t="shared" si="126"/>
        <v>-5.0058459344115076E-6</v>
      </c>
      <c r="R526" s="4">
        <f>SUM($Q$54:Q526)*0.1+$O$8</f>
        <v>1.5580586528095037E-5</v>
      </c>
      <c r="S526" s="4">
        <f>SUM($R$235:R526)</f>
        <v>2.1462723933606036E-2</v>
      </c>
      <c r="T526">
        <f t="shared" si="127"/>
        <v>1.5888069560184477E-5</v>
      </c>
      <c r="U526">
        <f t="shared" si="128"/>
        <v>2.1463510685612166E-2</v>
      </c>
      <c r="X526" s="1"/>
    </row>
    <row r="527" spans="1:24" x14ac:dyDescent="0.25">
      <c r="A527" s="7"/>
      <c r="B527">
        <f t="shared" si="113"/>
        <v>47.300000000000402</v>
      </c>
      <c r="C527">
        <f t="shared" si="114"/>
        <v>-317.43178827315302</v>
      </c>
      <c r="D527">
        <f t="shared" si="115"/>
        <v>448.0334196552401</v>
      </c>
      <c r="E527">
        <f t="shared" si="116"/>
        <v>-248.73026420164345</v>
      </c>
      <c r="F527">
        <f t="shared" si="117"/>
        <v>38486.558965858327</v>
      </c>
      <c r="G527">
        <f t="shared" si="118"/>
        <v>-4924.8592311926404</v>
      </c>
      <c r="H527">
        <f t="shared" si="119"/>
        <v>75794.043295213094</v>
      </c>
      <c r="I527">
        <f t="shared" si="120"/>
        <v>75953.87572391353</v>
      </c>
      <c r="J527" s="41">
        <f t="shared" si="121"/>
        <v>512.44579172609838</v>
      </c>
      <c r="K527">
        <f t="shared" si="122"/>
        <v>28.654067599284975</v>
      </c>
      <c r="L527">
        <f t="shared" si="123"/>
        <v>38.476122477836441</v>
      </c>
      <c r="M527" s="41">
        <f t="shared" si="124"/>
        <v>72.541654191042568</v>
      </c>
      <c r="N527" s="5">
        <f t="shared" si="125"/>
        <v>3.2595324368595099E-7</v>
      </c>
      <c r="O527" s="4">
        <f>SUM($N$54:N527)*0.1+$O$30</f>
        <v>3.1432347746752326E-6</v>
      </c>
      <c r="P527" s="4">
        <f>SUM($O$235:O527)</f>
        <v>1.8691565164501671E-4</v>
      </c>
      <c r="Q527" s="5">
        <f t="shared" si="126"/>
        <v>-5.0164508475027601E-6</v>
      </c>
      <c r="R527" s="4">
        <f>SUM($Q$54:Q527)*0.1+$O$8</f>
        <v>1.5078941443344744E-5</v>
      </c>
      <c r="S527" s="4">
        <f>SUM($R$235:R527)</f>
        <v>2.1477802875049381E-2</v>
      </c>
      <c r="T527">
        <f t="shared" si="127"/>
        <v>1.5403064626902897E-5</v>
      </c>
      <c r="U527">
        <f t="shared" si="128"/>
        <v>2.147861619844978E-2</v>
      </c>
      <c r="X527" s="1"/>
    </row>
    <row r="528" spans="1:24" x14ac:dyDescent="0.25">
      <c r="A528" s="7"/>
      <c r="B528">
        <f t="shared" si="113"/>
        <v>47.400000000000404</v>
      </c>
      <c r="C528">
        <f t="shared" si="114"/>
        <v>-317.43178827315302</v>
      </c>
      <c r="D528">
        <f t="shared" si="115"/>
        <v>448.0334196552401</v>
      </c>
      <c r="E528">
        <f t="shared" si="116"/>
        <v>-248.73026420164345</v>
      </c>
      <c r="F528">
        <f t="shared" si="117"/>
        <v>38486.558965858327</v>
      </c>
      <c r="G528">
        <f t="shared" si="118"/>
        <v>-4949.7322576128054</v>
      </c>
      <c r="H528">
        <f t="shared" si="119"/>
        <v>75954.27395757084</v>
      </c>
      <c r="I528">
        <f t="shared" si="120"/>
        <v>76115.383345574606</v>
      </c>
      <c r="J528" s="41">
        <f t="shared" si="121"/>
        <v>512.44579172609838</v>
      </c>
      <c r="K528">
        <f t="shared" si="122"/>
        <v>28.714997344670163</v>
      </c>
      <c r="L528">
        <f t="shared" si="123"/>
        <v>38.476122477836441</v>
      </c>
      <c r="M528" s="41">
        <f t="shared" si="124"/>
        <v>72.565743125064358</v>
      </c>
      <c r="N528" s="5">
        <f t="shared" si="125"/>
        <v>3.2759947218941535E-7</v>
      </c>
      <c r="O528" s="4">
        <f>SUM($N$54:N528)*0.1+$O$30</f>
        <v>3.1759947218941741E-6</v>
      </c>
      <c r="P528" s="4">
        <f>SUM($O$235:O528)</f>
        <v>1.9009164636691087E-4</v>
      </c>
      <c r="Q528" s="5">
        <f t="shared" si="126"/>
        <v>-5.0270557605940133E-6</v>
      </c>
      <c r="R528" s="4">
        <f>SUM($Q$54:Q528)*0.1+$O$8</f>
        <v>1.4576235867285356E-5</v>
      </c>
      <c r="S528" s="4">
        <f>SUM($R$235:R528)</f>
        <v>2.1492379110916667E-2</v>
      </c>
      <c r="T528">
        <f t="shared" si="127"/>
        <v>1.4918230274809265E-5</v>
      </c>
      <c r="U528">
        <f t="shared" si="128"/>
        <v>2.1493219737428491E-2</v>
      </c>
      <c r="X528" s="1"/>
    </row>
    <row r="529" spans="1:24" x14ac:dyDescent="0.25">
      <c r="A529" s="7"/>
      <c r="B529">
        <f t="shared" si="113"/>
        <v>47.500000000000405</v>
      </c>
      <c r="C529">
        <f t="shared" si="114"/>
        <v>-317.43178827315302</v>
      </c>
      <c r="D529">
        <f t="shared" si="115"/>
        <v>448.0334196552401</v>
      </c>
      <c r="E529">
        <f t="shared" si="116"/>
        <v>-248.73026420164345</v>
      </c>
      <c r="F529">
        <f t="shared" si="117"/>
        <v>38486.558965858327</v>
      </c>
      <c r="G529">
        <f t="shared" si="118"/>
        <v>-4974.6052840329694</v>
      </c>
      <c r="H529">
        <f t="shared" si="119"/>
        <v>76114.504619928601</v>
      </c>
      <c r="I529">
        <f t="shared" si="120"/>
        <v>76276.893691792808</v>
      </c>
      <c r="J529" s="41">
        <f t="shared" si="121"/>
        <v>512.44579172609838</v>
      </c>
      <c r="K529">
        <f t="shared" si="122"/>
        <v>28.775928117911313</v>
      </c>
      <c r="L529">
        <f t="shared" si="123"/>
        <v>38.476122477836441</v>
      </c>
      <c r="M529" s="41">
        <f t="shared" si="124"/>
        <v>72.589875615237219</v>
      </c>
      <c r="N529" s="5">
        <f t="shared" si="125"/>
        <v>3.2924570069287971E-7</v>
      </c>
      <c r="O529" s="4">
        <f>SUM($N$54:N529)*0.1+$O$30</f>
        <v>3.2089192919634624E-6</v>
      </c>
      <c r="P529" s="4">
        <f>SUM($O$235:O529)</f>
        <v>1.9330056565887432E-4</v>
      </c>
      <c r="Q529" s="5">
        <f t="shared" si="126"/>
        <v>-5.0376606736852683E-6</v>
      </c>
      <c r="R529" s="4">
        <f>SUM($Q$54:Q529)*0.1+$O$8</f>
        <v>1.4072469799916821E-5</v>
      </c>
      <c r="S529" s="4">
        <f>SUM($R$235:R529)</f>
        <v>2.1506451580716585E-2</v>
      </c>
      <c r="T529">
        <f t="shared" si="127"/>
        <v>1.4433695621423719E-5</v>
      </c>
      <c r="U529">
        <f t="shared" si="128"/>
        <v>2.1507320258516423E-2</v>
      </c>
      <c r="X529" s="1"/>
    </row>
    <row r="530" spans="1:24" x14ac:dyDescent="0.25">
      <c r="A530" s="7"/>
      <c r="B530">
        <f t="shared" si="113"/>
        <v>47.600000000000406</v>
      </c>
      <c r="C530">
        <f t="shared" si="114"/>
        <v>-317.43178827315302</v>
      </c>
      <c r="D530">
        <f t="shared" si="115"/>
        <v>448.0334196552401</v>
      </c>
      <c r="E530">
        <f t="shared" si="116"/>
        <v>-248.73026420164345</v>
      </c>
      <c r="F530">
        <f t="shared" si="117"/>
        <v>38486.558965858327</v>
      </c>
      <c r="G530">
        <f t="shared" si="118"/>
        <v>-4999.4783104531343</v>
      </c>
      <c r="H530">
        <f t="shared" si="119"/>
        <v>76274.735282286332</v>
      </c>
      <c r="I530">
        <f t="shared" si="120"/>
        <v>76438.406745297529</v>
      </c>
      <c r="J530" s="41">
        <f t="shared" si="121"/>
        <v>512.44579172609838</v>
      </c>
      <c r="K530">
        <f t="shared" si="122"/>
        <v>28.836859912492983</v>
      </c>
      <c r="L530">
        <f t="shared" si="123"/>
        <v>38.476122477836441</v>
      </c>
      <c r="M530" s="41">
        <f t="shared" si="124"/>
        <v>72.61405161813488</v>
      </c>
      <c r="N530" s="5">
        <f t="shared" si="125"/>
        <v>3.3089192919634412E-7</v>
      </c>
      <c r="O530" s="4">
        <f>SUM($N$54:N530)*0.1+$O$30</f>
        <v>3.242008484883097E-6</v>
      </c>
      <c r="P530" s="4">
        <f>SUM($O$235:O530)</f>
        <v>1.9654257414375743E-4</v>
      </c>
      <c r="Q530" s="5">
        <f t="shared" si="126"/>
        <v>-5.0482655867765207E-6</v>
      </c>
      <c r="R530" s="4">
        <f>SUM($Q$54:Q530)*0.1+$O$8</f>
        <v>1.3567643241239178E-5</v>
      </c>
      <c r="S530" s="4">
        <f>SUM($R$235:R530)</f>
        <v>2.1520019223957826E-2</v>
      </c>
      <c r="T530">
        <f t="shared" si="127"/>
        <v>1.3949607956412148E-5</v>
      </c>
      <c r="U530">
        <f t="shared" si="128"/>
        <v>2.1520916717997062E-2</v>
      </c>
      <c r="X530" s="1"/>
    </row>
    <row r="531" spans="1:24" x14ac:dyDescent="0.25">
      <c r="A531" s="7"/>
      <c r="B531">
        <f t="shared" si="113"/>
        <v>47.700000000000408</v>
      </c>
      <c r="C531">
        <f t="shared" si="114"/>
        <v>-317.43178827315302</v>
      </c>
      <c r="D531">
        <f t="shared" si="115"/>
        <v>448.0334196552401</v>
      </c>
      <c r="E531">
        <f t="shared" si="116"/>
        <v>-248.73026420164345</v>
      </c>
      <c r="F531">
        <f t="shared" si="117"/>
        <v>38486.558965858327</v>
      </c>
      <c r="G531">
        <f t="shared" si="118"/>
        <v>-5024.3513368732993</v>
      </c>
      <c r="H531">
        <f t="shared" si="119"/>
        <v>76434.965944644078</v>
      </c>
      <c r="I531">
        <f t="shared" si="120"/>
        <v>76599.922488963668</v>
      </c>
      <c r="J531" s="41">
        <f t="shared" si="121"/>
        <v>512.44579172609838</v>
      </c>
      <c r="K531">
        <f t="shared" si="122"/>
        <v>28.897792721954623</v>
      </c>
      <c r="L531">
        <f t="shared" si="123"/>
        <v>38.476122477836441</v>
      </c>
      <c r="M531" s="41">
        <f t="shared" si="124"/>
        <v>72.638271090310681</v>
      </c>
      <c r="N531" s="5">
        <f t="shared" si="125"/>
        <v>3.3253815769980853E-7</v>
      </c>
      <c r="O531" s="4">
        <f>SUM($N$54:N531)*0.1+$O$30</f>
        <v>3.2752623006530779E-6</v>
      </c>
      <c r="P531" s="4">
        <f>SUM($O$235:O531)</f>
        <v>1.9981783644441051E-4</v>
      </c>
      <c r="Q531" s="5">
        <f t="shared" si="126"/>
        <v>-5.058870499867774E-6</v>
      </c>
      <c r="R531" s="4">
        <f>SUM($Q$54:Q531)*0.1+$O$8</f>
        <v>1.30617561912524E-5</v>
      </c>
      <c r="S531" s="4">
        <f>SUM($R$235:R531)</f>
        <v>2.153308098014908E-2</v>
      </c>
      <c r="T531">
        <f t="shared" si="127"/>
        <v>1.3466135969081839E-5</v>
      </c>
      <c r="U531">
        <f t="shared" si="128"/>
        <v>2.1534008072475019E-2</v>
      </c>
      <c r="X531" s="1"/>
    </row>
    <row r="532" spans="1:24" x14ac:dyDescent="0.25">
      <c r="A532" s="7"/>
      <c r="B532">
        <f t="shared" si="113"/>
        <v>47.800000000000409</v>
      </c>
      <c r="C532">
        <f t="shared" si="114"/>
        <v>-317.43178827315302</v>
      </c>
      <c r="D532">
        <f t="shared" si="115"/>
        <v>448.0334196552401</v>
      </c>
      <c r="E532">
        <f t="shared" si="116"/>
        <v>-248.73026420164345</v>
      </c>
      <c r="F532">
        <f t="shared" si="117"/>
        <v>38486.558965858327</v>
      </c>
      <c r="G532">
        <f t="shared" si="118"/>
        <v>-5049.2243632934642</v>
      </c>
      <c r="H532">
        <f t="shared" si="119"/>
        <v>76595.196607001824</v>
      </c>
      <c r="I532">
        <f t="shared" si="120"/>
        <v>76761.440905809868</v>
      </c>
      <c r="J532" s="41">
        <f t="shared" si="121"/>
        <v>512.44579172609838</v>
      </c>
      <c r="K532">
        <f t="shared" si="122"/>
        <v>28.958726539889913</v>
      </c>
      <c r="L532">
        <f t="shared" si="123"/>
        <v>38.476122477836441</v>
      </c>
      <c r="M532" s="41">
        <f t="shared" si="124"/>
        <v>72.662533988297824</v>
      </c>
      <c r="N532" s="5">
        <f t="shared" si="125"/>
        <v>3.3418438620327295E-7</v>
      </c>
      <c r="O532" s="4">
        <f>SUM($N$54:N532)*0.1+$O$30</f>
        <v>3.3086807392734052E-6</v>
      </c>
      <c r="P532" s="4">
        <f>SUM($O$235:O532)</f>
        <v>2.0312651718368391E-4</v>
      </c>
      <c r="Q532" s="5">
        <f t="shared" si="126"/>
        <v>-5.0694754129590273E-6</v>
      </c>
      <c r="R532" s="4">
        <f>SUM($Q$54:Q532)*0.1+$O$8</f>
        <v>1.2554808649956487E-5</v>
      </c>
      <c r="S532" s="4">
        <f>SUM($R$235:R532)</f>
        <v>2.1545635788799037E-2</v>
      </c>
      <c r="T532">
        <f t="shared" si="127"/>
        <v>1.298347366737658E-5</v>
      </c>
      <c r="U532">
        <f t="shared" si="128"/>
        <v>2.1546593278881955E-2</v>
      </c>
      <c r="X532" s="1"/>
    </row>
    <row r="533" spans="1:24" x14ac:dyDescent="0.25">
      <c r="A533" s="7"/>
      <c r="B533">
        <f t="shared" si="113"/>
        <v>47.900000000000411</v>
      </c>
      <c r="C533">
        <f t="shared" si="114"/>
        <v>-317.43178827315302</v>
      </c>
      <c r="D533">
        <f t="shared" si="115"/>
        <v>448.0334196552401</v>
      </c>
      <c r="E533">
        <f t="shared" si="116"/>
        <v>-248.73026420164345</v>
      </c>
      <c r="F533">
        <f t="shared" si="117"/>
        <v>38486.558965858327</v>
      </c>
      <c r="G533">
        <f t="shared" si="118"/>
        <v>-5074.0973897136282</v>
      </c>
      <c r="H533">
        <f t="shared" si="119"/>
        <v>76755.42726935957</v>
      </c>
      <c r="I533">
        <f t="shared" si="120"/>
        <v>76922.961978997177</v>
      </c>
      <c r="J533" s="41">
        <f t="shared" si="121"/>
        <v>512.44579172609838</v>
      </c>
      <c r="K533">
        <f t="shared" si="122"/>
        <v>29.019661359946252</v>
      </c>
      <c r="L533">
        <f t="shared" si="123"/>
        <v>38.476122477836441</v>
      </c>
      <c r="M533" s="41">
        <f t="shared" si="124"/>
        <v>72.686840268609615</v>
      </c>
      <c r="N533" s="5">
        <f t="shared" si="125"/>
        <v>3.3583061470673725E-7</v>
      </c>
      <c r="O533" s="4">
        <f>SUM($N$54:N533)*0.1+$O$30</f>
        <v>3.3422638007440788E-6</v>
      </c>
      <c r="P533" s="4">
        <f>SUM($O$235:O533)</f>
        <v>2.06468780984428E-4</v>
      </c>
      <c r="Q533" s="5">
        <f t="shared" si="126"/>
        <v>-5.0800803260502814E-6</v>
      </c>
      <c r="R533" s="4">
        <f>SUM($Q$54:Q533)*0.1+$O$8</f>
        <v>1.2046800617351467E-5</v>
      </c>
      <c r="S533" s="4">
        <f>SUM($R$235:R533)</f>
        <v>2.1557682589416389E-2</v>
      </c>
      <c r="T533">
        <f t="shared" si="127"/>
        <v>1.2501845160934602E-5</v>
      </c>
      <c r="U533">
        <f t="shared" si="128"/>
        <v>2.1558671294482593E-2</v>
      </c>
      <c r="X533" s="1"/>
    </row>
    <row r="534" spans="1:24" x14ac:dyDescent="0.25">
      <c r="A534" s="7"/>
      <c r="B534">
        <f t="shared" si="113"/>
        <v>48.000000000000412</v>
      </c>
      <c r="C534">
        <f t="shared" si="114"/>
        <v>-317.43178827315302</v>
      </c>
      <c r="D534">
        <f t="shared" si="115"/>
        <v>448.0334196552401</v>
      </c>
      <c r="E534">
        <f t="shared" si="116"/>
        <v>-248.73026420164345</v>
      </c>
      <c r="F534">
        <f t="shared" si="117"/>
        <v>38486.558965858327</v>
      </c>
      <c r="G534">
        <f t="shared" si="118"/>
        <v>-5098.9704161337932</v>
      </c>
      <c r="H534">
        <f t="shared" si="119"/>
        <v>76915.657931717316</v>
      </c>
      <c r="I534">
        <f t="shared" si="120"/>
        <v>77084.485691827489</v>
      </c>
      <c r="J534" s="41">
        <f t="shared" si="121"/>
        <v>512.44579172609838</v>
      </c>
      <c r="K534">
        <f t="shared" si="122"/>
        <v>29.080597175824177</v>
      </c>
      <c r="L534">
        <f t="shared" si="123"/>
        <v>38.476122477836441</v>
      </c>
      <c r="M534" s="41">
        <f t="shared" si="124"/>
        <v>72.711189887739877</v>
      </c>
      <c r="N534" s="5">
        <f t="shared" si="125"/>
        <v>3.3747684321020167E-7</v>
      </c>
      <c r="O534" s="4">
        <f>SUM($N$54:N534)*0.1+$O$30</f>
        <v>3.3760114850650991E-6</v>
      </c>
      <c r="P534" s="4">
        <f>SUM($O$235:O534)</f>
        <v>2.098447924694931E-4</v>
      </c>
      <c r="Q534" s="5">
        <f t="shared" si="126"/>
        <v>-5.0906852391415347E-6</v>
      </c>
      <c r="R534" s="4">
        <f>SUM($Q$54:Q534)*0.1+$O$8</f>
        <v>1.1537732093437299E-5</v>
      </c>
      <c r="S534" s="4">
        <f>SUM($R$235:R534)</f>
        <v>2.1569220321509826E-2</v>
      </c>
      <c r="T534">
        <f t="shared" si="127"/>
        <v>1.2021510529347986E-5</v>
      </c>
      <c r="U534">
        <f t="shared" si="128"/>
        <v>2.1570241076880874E-2</v>
      </c>
      <c r="X534" s="1"/>
    </row>
    <row r="535" spans="1:24" x14ac:dyDescent="0.25">
      <c r="A535" s="7"/>
      <c r="B535">
        <f t="shared" si="113"/>
        <v>48.100000000000414</v>
      </c>
      <c r="C535">
        <f t="shared" si="114"/>
        <v>-317.43178827315302</v>
      </c>
      <c r="D535">
        <f t="shared" si="115"/>
        <v>448.0334196552401</v>
      </c>
      <c r="E535">
        <f t="shared" si="116"/>
        <v>-248.73026420164345</v>
      </c>
      <c r="F535">
        <f t="shared" si="117"/>
        <v>38486.558965858327</v>
      </c>
      <c r="G535">
        <f t="shared" si="118"/>
        <v>-5123.8434425539581</v>
      </c>
      <c r="H535">
        <f t="shared" si="119"/>
        <v>77075.888594075062</v>
      </c>
      <c r="I535">
        <f t="shared" si="120"/>
        <v>77246.012027742079</v>
      </c>
      <c r="J535" s="41">
        <f t="shared" si="121"/>
        <v>512.44579172609838</v>
      </c>
      <c r="K535">
        <f t="shared" si="122"/>
        <v>29.141533981276808</v>
      </c>
      <c r="L535">
        <f t="shared" si="123"/>
        <v>38.476122477836441</v>
      </c>
      <c r="M535" s="41">
        <f t="shared" si="124"/>
        <v>72.73558280216308</v>
      </c>
      <c r="N535" s="5">
        <f t="shared" si="125"/>
        <v>3.3912307171366608E-7</v>
      </c>
      <c r="O535" s="4">
        <f>SUM($N$54:N535)*0.1+$O$30</f>
        <v>3.4099237922364658E-6</v>
      </c>
      <c r="P535" s="4">
        <f>SUM($O$235:O535)</f>
        <v>2.1325471626172955E-4</v>
      </c>
      <c r="Q535" s="5">
        <f t="shared" si="126"/>
        <v>-5.101290152232788E-6</v>
      </c>
      <c r="R535" s="4">
        <f>SUM($Q$54:Q535)*0.1+$O$8</f>
        <v>1.1027603078214037E-5</v>
      </c>
      <c r="S535" s="4">
        <f>SUM($R$235:R535)</f>
        <v>2.1580247924588038E-2</v>
      </c>
      <c r="T535">
        <f t="shared" si="127"/>
        <v>1.1542773060209406E-5</v>
      </c>
      <c r="U535">
        <f t="shared" si="128"/>
        <v>2.1581301584026255E-2</v>
      </c>
      <c r="X535" s="1"/>
    </row>
    <row r="536" spans="1:24" x14ac:dyDescent="0.25">
      <c r="A536" s="7"/>
      <c r="B536">
        <f t="shared" si="113"/>
        <v>48.200000000000415</v>
      </c>
      <c r="C536">
        <f t="shared" si="114"/>
        <v>-317.43178827315302</v>
      </c>
      <c r="D536">
        <f t="shared" si="115"/>
        <v>448.0334196552401</v>
      </c>
      <c r="E536">
        <f t="shared" si="116"/>
        <v>-248.73026420164345</v>
      </c>
      <c r="F536">
        <f t="shared" si="117"/>
        <v>38486.558965858327</v>
      </c>
      <c r="G536">
        <f t="shared" si="118"/>
        <v>-5148.716468974123</v>
      </c>
      <c r="H536">
        <f t="shared" si="119"/>
        <v>77236.119256432808</v>
      </c>
      <c r="I536">
        <f t="shared" si="120"/>
        <v>77407.540970320173</v>
      </c>
      <c r="J536" s="41">
        <f t="shared" si="121"/>
        <v>512.44579172609838</v>
      </c>
      <c r="K536">
        <f t="shared" si="122"/>
        <v>29.202471770109309</v>
      </c>
      <c r="L536">
        <f t="shared" si="123"/>
        <v>38.476122477836441</v>
      </c>
      <c r="M536" s="41">
        <f t="shared" si="124"/>
        <v>72.760018968334819</v>
      </c>
      <c r="N536" s="5">
        <f t="shared" si="125"/>
        <v>3.4076930021713049E-7</v>
      </c>
      <c r="O536" s="4">
        <f>SUM($N$54:N536)*0.1+$O$30</f>
        <v>3.4440007222581789E-6</v>
      </c>
      <c r="P536" s="4">
        <f>SUM($O$235:O536)</f>
        <v>2.1669871698398773E-4</v>
      </c>
      <c r="Q536" s="5">
        <f t="shared" si="126"/>
        <v>-5.1118950653240421E-6</v>
      </c>
      <c r="R536" s="4">
        <f>SUM($Q$54:Q536)*0.1+$O$8</f>
        <v>1.0516413571681613E-5</v>
      </c>
      <c r="S536" s="4">
        <f>SUM($R$235:R536)</f>
        <v>2.1590764338159721E-2</v>
      </c>
      <c r="T536">
        <f t="shared" si="127"/>
        <v>1.106598822453576E-5</v>
      </c>
      <c r="U536">
        <f t="shared" si="128"/>
        <v>2.159185177422011E-2</v>
      </c>
      <c r="X536" s="1"/>
    </row>
    <row r="537" spans="1:24" x14ac:dyDescent="0.25">
      <c r="A537" s="7"/>
      <c r="B537">
        <f t="shared" si="113"/>
        <v>48.300000000000416</v>
      </c>
      <c r="C537">
        <f t="shared" si="114"/>
        <v>-317.43178827315302</v>
      </c>
      <c r="D537">
        <f t="shared" si="115"/>
        <v>448.0334196552401</v>
      </c>
      <c r="E537">
        <f t="shared" si="116"/>
        <v>-248.73026420164345</v>
      </c>
      <c r="F537">
        <f t="shared" si="117"/>
        <v>38486.558965858327</v>
      </c>
      <c r="G537">
        <f t="shared" si="118"/>
        <v>-5173.589495394287</v>
      </c>
      <c r="H537">
        <f t="shared" si="119"/>
        <v>77396.349918790555</v>
      </c>
      <c r="I537">
        <f t="shared" si="120"/>
        <v>77569.072503277523</v>
      </c>
      <c r="J537" s="41">
        <f t="shared" si="121"/>
        <v>512.44579172609838</v>
      </c>
      <c r="K537">
        <f t="shared" si="122"/>
        <v>29.263410536178341</v>
      </c>
      <c r="L537">
        <f t="shared" si="123"/>
        <v>38.476122477836441</v>
      </c>
      <c r="M537" s="41">
        <f t="shared" si="124"/>
        <v>72.784498342691933</v>
      </c>
      <c r="N537" s="5">
        <f t="shared" si="125"/>
        <v>3.424155287205948E-7</v>
      </c>
      <c r="O537" s="4">
        <f>SUM($N$54:N537)*0.1+$O$30</f>
        <v>3.4782422751302382E-6</v>
      </c>
      <c r="P537" s="4">
        <f>SUM($O$235:O537)</f>
        <v>2.2017695925911798E-4</v>
      </c>
      <c r="Q537" s="5">
        <f t="shared" si="126"/>
        <v>-5.1224999784152954E-6</v>
      </c>
      <c r="R537" s="4">
        <f>SUM($Q$54:Q537)*0.1+$O$8</f>
        <v>1.0004163573840109E-5</v>
      </c>
      <c r="S537" s="4">
        <f>SUM($R$235:R537)</f>
        <v>2.160076850173356E-2</v>
      </c>
      <c r="T537">
        <f t="shared" si="127"/>
        <v>1.0591574865743643E-5</v>
      </c>
      <c r="U537">
        <f t="shared" si="128"/>
        <v>2.1601890606122266E-2</v>
      </c>
      <c r="X537" s="1"/>
    </row>
    <row r="538" spans="1:24" x14ac:dyDescent="0.25">
      <c r="A538" s="7"/>
      <c r="B538">
        <f t="shared" si="113"/>
        <v>48.400000000000418</v>
      </c>
      <c r="C538">
        <f t="shared" si="114"/>
        <v>-317.43178827315302</v>
      </c>
      <c r="D538">
        <f t="shared" si="115"/>
        <v>448.0334196552401</v>
      </c>
      <c r="E538">
        <f t="shared" si="116"/>
        <v>-248.73026420164345</v>
      </c>
      <c r="F538">
        <f t="shared" si="117"/>
        <v>38486.558965858327</v>
      </c>
      <c r="G538">
        <f t="shared" si="118"/>
        <v>-5198.462521814452</v>
      </c>
      <c r="H538">
        <f t="shared" si="119"/>
        <v>77556.580581148301</v>
      </c>
      <c r="I538">
        <f t="shared" si="120"/>
        <v>77730.606610464965</v>
      </c>
      <c r="J538" s="41">
        <f t="shared" si="121"/>
        <v>512.44579172609838</v>
      </c>
      <c r="K538">
        <f t="shared" si="122"/>
        <v>29.324350273391538</v>
      </c>
      <c r="L538">
        <f t="shared" si="123"/>
        <v>38.476122477836441</v>
      </c>
      <c r="M538" s="41">
        <f t="shared" si="124"/>
        <v>72.809020881652913</v>
      </c>
      <c r="N538" s="5">
        <f t="shared" si="125"/>
        <v>3.4406175722405921E-7</v>
      </c>
      <c r="O538" s="4">
        <f>SUM($N$54:N538)*0.1+$O$30</f>
        <v>3.5126484508526439E-6</v>
      </c>
      <c r="P538" s="4">
        <f>SUM($O$235:O538)</f>
        <v>2.2368960770997062E-4</v>
      </c>
      <c r="Q538" s="5">
        <f t="shared" si="126"/>
        <v>-5.1331048915065487E-6</v>
      </c>
      <c r="R538" s="4">
        <f>SUM($Q$54:Q538)*0.1+$O$8</f>
        <v>9.490853084689443E-6</v>
      </c>
      <c r="S538" s="4">
        <f>SUM($R$235:R538)</f>
        <v>2.1610259354818251E-2</v>
      </c>
      <c r="T538">
        <f t="shared" si="127"/>
        <v>1.0120029220038676E-5</v>
      </c>
      <c r="U538">
        <f t="shared" si="128"/>
        <v>2.1611417038757713E-2</v>
      </c>
      <c r="X538" s="1"/>
    </row>
    <row r="539" spans="1:24" x14ac:dyDescent="0.25">
      <c r="A539" s="7"/>
      <c r="B539">
        <f t="shared" si="113"/>
        <v>48.500000000000419</v>
      </c>
      <c r="C539">
        <f t="shared" si="114"/>
        <v>-317.43178827315302</v>
      </c>
      <c r="D539">
        <f t="shared" si="115"/>
        <v>448.0334196552401</v>
      </c>
      <c r="E539">
        <f t="shared" si="116"/>
        <v>-248.73026420164345</v>
      </c>
      <c r="F539">
        <f t="shared" si="117"/>
        <v>38486.558965858327</v>
      </c>
      <c r="G539">
        <f t="shared" si="118"/>
        <v>-5223.3355482346169</v>
      </c>
      <c r="H539">
        <f t="shared" si="119"/>
        <v>77716.811243506047</v>
      </c>
      <c r="I539">
        <f t="shared" si="120"/>
        <v>77892.143275867042</v>
      </c>
      <c r="J539" s="41">
        <f t="shared" si="121"/>
        <v>512.44579172609838</v>
      </c>
      <c r="K539">
        <f t="shared" si="122"/>
        <v>29.385290975706969</v>
      </c>
      <c r="L539">
        <f t="shared" si="123"/>
        <v>38.476122477836441</v>
      </c>
      <c r="M539" s="41">
        <f t="shared" si="124"/>
        <v>72.833586541618118</v>
      </c>
      <c r="N539" s="5">
        <f t="shared" si="125"/>
        <v>3.4570798572752363E-7</v>
      </c>
      <c r="O539" s="4">
        <f>SUM($N$54:N539)*0.1+$O$30</f>
        <v>3.5472192494253964E-6</v>
      </c>
      <c r="P539" s="4">
        <f>SUM($O$235:O539)</f>
        <v>2.2723682695939603E-4</v>
      </c>
      <c r="Q539" s="5">
        <f t="shared" si="126"/>
        <v>-5.1437098045978028E-6</v>
      </c>
      <c r="R539" s="4">
        <f>SUM($Q$54:Q539)*0.1+$O$8</f>
        <v>8.9764821042296694E-6</v>
      </c>
      <c r="S539" s="4">
        <f>SUM($R$235:R539)</f>
        <v>2.161923583692248E-2</v>
      </c>
      <c r="T539">
        <f t="shared" si="127"/>
        <v>9.6519425698172068E-6</v>
      </c>
      <c r="U539">
        <f t="shared" si="128"/>
        <v>2.1620430031523419E-2</v>
      </c>
      <c r="X539" s="1"/>
    </row>
    <row r="540" spans="1:24" x14ac:dyDescent="0.25">
      <c r="A540" s="7"/>
      <c r="B540">
        <f t="shared" si="113"/>
        <v>48.600000000000421</v>
      </c>
      <c r="C540">
        <f t="shared" si="114"/>
        <v>-317.43178827315302</v>
      </c>
      <c r="D540">
        <f t="shared" si="115"/>
        <v>448.0334196552401</v>
      </c>
      <c r="E540">
        <f t="shared" si="116"/>
        <v>-248.73026420164345</v>
      </c>
      <c r="F540">
        <f t="shared" si="117"/>
        <v>38486.558965858327</v>
      </c>
      <c r="G540">
        <f t="shared" si="118"/>
        <v>-5248.2085746547818</v>
      </c>
      <c r="H540">
        <f t="shared" si="119"/>
        <v>77877.041905863778</v>
      </c>
      <c r="I540">
        <f t="shared" si="120"/>
        <v>78053.682483600627</v>
      </c>
      <c r="J540" s="41">
        <f t="shared" si="121"/>
        <v>512.44579172609838</v>
      </c>
      <c r="K540">
        <f t="shared" si="122"/>
        <v>29.446232637132624</v>
      </c>
      <c r="L540">
        <f t="shared" si="123"/>
        <v>38.476122477836441</v>
      </c>
      <c r="M540" s="41">
        <f t="shared" si="124"/>
        <v>72.858195278970143</v>
      </c>
      <c r="N540" s="5">
        <f t="shared" si="125"/>
        <v>3.4735421423098804E-7</v>
      </c>
      <c r="O540" s="4">
        <f>SUM($N$54:N540)*0.1+$O$30</f>
        <v>3.5819546708484952E-6</v>
      </c>
      <c r="P540" s="4">
        <f>SUM($O$235:O540)</f>
        <v>2.3081878163024451E-4</v>
      </c>
      <c r="Q540" s="5">
        <f t="shared" si="126"/>
        <v>-5.1543147176890552E-6</v>
      </c>
      <c r="R540" s="4">
        <f>SUM($Q$54:Q540)*0.1+$O$8</f>
        <v>8.4610506324607612E-6</v>
      </c>
      <c r="S540" s="4">
        <f>SUM($R$235:R540)</f>
        <v>2.1627696887554941E-2</v>
      </c>
      <c r="T540">
        <f t="shared" si="127"/>
        <v>9.188023567072409E-6</v>
      </c>
      <c r="U540">
        <f t="shared" si="128"/>
        <v>2.1628928544195319E-2</v>
      </c>
      <c r="X540" s="1"/>
    </row>
    <row r="541" spans="1:24" x14ac:dyDescent="0.25">
      <c r="A541" s="7"/>
      <c r="B541">
        <f t="shared" si="113"/>
        <v>48.700000000000422</v>
      </c>
      <c r="C541">
        <f t="shared" si="114"/>
        <v>-317.43178827315302</v>
      </c>
      <c r="D541">
        <f t="shared" si="115"/>
        <v>448.0334196552401</v>
      </c>
      <c r="E541">
        <f t="shared" si="116"/>
        <v>-248.73026420164345</v>
      </c>
      <c r="F541">
        <f t="shared" si="117"/>
        <v>38486.558965858327</v>
      </c>
      <c r="G541">
        <f t="shared" si="118"/>
        <v>-5273.0816010749459</v>
      </c>
      <c r="H541">
        <f t="shared" si="119"/>
        <v>78037.272568221539</v>
      </c>
      <c r="I541">
        <f t="shared" si="120"/>
        <v>78215.224217913594</v>
      </c>
      <c r="J541" s="41">
        <f t="shared" si="121"/>
        <v>512.44579172609838</v>
      </c>
      <c r="K541">
        <f t="shared" si="122"/>
        <v>29.507175251725918</v>
      </c>
      <c r="L541">
        <f t="shared" si="123"/>
        <v>38.476122477836441</v>
      </c>
      <c r="M541" s="41">
        <f t="shared" si="124"/>
        <v>72.882847050073991</v>
      </c>
      <c r="N541" s="5">
        <f t="shared" si="125"/>
        <v>3.490004427344524E-7</v>
      </c>
      <c r="O541" s="4">
        <f>SUM($N$54:N541)*0.1+$O$30</f>
        <v>3.6168547151219403E-6</v>
      </c>
      <c r="P541" s="4">
        <f>SUM($O$235:O541)</f>
        <v>2.3443563634536644E-4</v>
      </c>
      <c r="Q541" s="5">
        <f t="shared" si="126"/>
        <v>-5.1649196307803093E-6</v>
      </c>
      <c r="R541" s="4">
        <f>SUM($Q$54:Q541)*0.1+$O$8</f>
        <v>7.9445586693827183E-6</v>
      </c>
      <c r="S541" s="4">
        <f>SUM($R$235:R541)</f>
        <v>2.1635641446224325E-2</v>
      </c>
      <c r="T541">
        <f t="shared" si="127"/>
        <v>8.7291265589154986E-6</v>
      </c>
      <c r="U541">
        <f t="shared" si="128"/>
        <v>2.1636911536935408E-2</v>
      </c>
      <c r="X541" s="1"/>
    </row>
    <row r="542" spans="1:24" x14ac:dyDescent="0.25">
      <c r="A542" s="7"/>
      <c r="B542">
        <f t="shared" si="113"/>
        <v>48.800000000000423</v>
      </c>
      <c r="C542">
        <f t="shared" si="114"/>
        <v>-317.43178827315302</v>
      </c>
      <c r="D542">
        <f t="shared" si="115"/>
        <v>448.0334196552401</v>
      </c>
      <c r="E542">
        <f t="shared" si="116"/>
        <v>-248.73026420164345</v>
      </c>
      <c r="F542">
        <f t="shared" si="117"/>
        <v>38486.558965858327</v>
      </c>
      <c r="G542">
        <f t="shared" si="118"/>
        <v>-5297.9546274951108</v>
      </c>
      <c r="H542">
        <f t="shared" si="119"/>
        <v>78197.503230579285</v>
      </c>
      <c r="I542">
        <f t="shared" si="120"/>
        <v>78376.768463183369</v>
      </c>
      <c r="J542" s="41">
        <f t="shared" si="121"/>
        <v>512.44579172609838</v>
      </c>
      <c r="K542">
        <f t="shared" si="122"/>
        <v>29.568118813593141</v>
      </c>
      <c r="L542">
        <f t="shared" si="123"/>
        <v>38.476122477836441</v>
      </c>
      <c r="M542" s="41">
        <f t="shared" si="124"/>
        <v>72.907541811277468</v>
      </c>
      <c r="N542" s="5">
        <f t="shared" si="125"/>
        <v>3.5064667123791681E-7</v>
      </c>
      <c r="O542" s="4">
        <f>SUM($N$54:N542)*0.1+$O$30</f>
        <v>3.6519193822457318E-6</v>
      </c>
      <c r="P542" s="4">
        <f>SUM($O$235:O542)</f>
        <v>2.3808755572761217E-4</v>
      </c>
      <c r="Q542" s="5">
        <f t="shared" si="126"/>
        <v>-5.1755245438715635E-6</v>
      </c>
      <c r="R542" s="4">
        <f>SUM($Q$54:Q542)*0.1+$O$8</f>
        <v>7.4270062149955679E-6</v>
      </c>
      <c r="S542" s="4">
        <f>SUM($R$235:R542)</f>
        <v>2.164306845243932E-2</v>
      </c>
      <c r="T542">
        <f t="shared" si="127"/>
        <v>8.2762876032678342E-6</v>
      </c>
      <c r="U542">
        <f t="shared" si="128"/>
        <v>2.1644377970299042E-2</v>
      </c>
      <c r="X542" s="1"/>
    </row>
    <row r="543" spans="1:24" x14ac:dyDescent="0.25">
      <c r="A543" s="7"/>
      <c r="B543">
        <f t="shared" si="113"/>
        <v>48.900000000000425</v>
      </c>
      <c r="C543">
        <f t="shared" si="114"/>
        <v>-317.43178827315302</v>
      </c>
      <c r="D543">
        <f t="shared" si="115"/>
        <v>448.0334196552401</v>
      </c>
      <c r="E543">
        <f t="shared" si="116"/>
        <v>-248.73026420164345</v>
      </c>
      <c r="F543">
        <f t="shared" si="117"/>
        <v>38486.558965858327</v>
      </c>
      <c r="G543">
        <f t="shared" si="118"/>
        <v>-5322.8276539152757</v>
      </c>
      <c r="H543">
        <f t="shared" si="119"/>
        <v>78357.733892937016</v>
      </c>
      <c r="I543">
        <f t="shared" si="120"/>
        <v>78538.315203915699</v>
      </c>
      <c r="J543" s="41">
        <f t="shared" si="121"/>
        <v>512.44579172609838</v>
      </c>
      <c r="K543">
        <f t="shared" si="122"/>
        <v>29.629063316888988</v>
      </c>
      <c r="L543">
        <f t="shared" si="123"/>
        <v>38.476122477836441</v>
      </c>
      <c r="M543" s="41">
        <f t="shared" si="124"/>
        <v>72.932279518911429</v>
      </c>
      <c r="N543" s="5">
        <f t="shared" si="125"/>
        <v>3.5229289974138117E-7</v>
      </c>
      <c r="O543" s="4">
        <f>SUM($N$54:N543)*0.1+$O$30</f>
        <v>3.6871486722198696E-6</v>
      </c>
      <c r="P543" s="4">
        <f>SUM($O$235:O543)</f>
        <v>2.4177470439983205E-4</v>
      </c>
      <c r="Q543" s="5">
        <f t="shared" si="126"/>
        <v>-5.1861294569628159E-6</v>
      </c>
      <c r="R543" s="4">
        <f>SUM($Q$54:Q543)*0.1+$O$8</f>
        <v>6.9083932692992828E-6</v>
      </c>
      <c r="S543" s="4">
        <f>SUM($R$235:R543)</f>
        <v>2.1649976845708619E-2</v>
      </c>
      <c r="T543">
        <f t="shared" si="127"/>
        <v>7.8307702618805247E-6</v>
      </c>
      <c r="U543">
        <f t="shared" si="128"/>
        <v>2.1651326805242375E-2</v>
      </c>
      <c r="X543" s="1"/>
    </row>
    <row r="544" spans="1:24" x14ac:dyDescent="0.25">
      <c r="A544" s="7"/>
      <c r="B544">
        <f t="shared" si="113"/>
        <v>49.000000000000426</v>
      </c>
      <c r="C544">
        <f t="shared" si="114"/>
        <v>-317.43178827315302</v>
      </c>
      <c r="D544">
        <f t="shared" si="115"/>
        <v>448.0334196552401</v>
      </c>
      <c r="E544">
        <f t="shared" si="116"/>
        <v>-248.73026420164345</v>
      </c>
      <c r="F544">
        <f t="shared" si="117"/>
        <v>38486.558965858327</v>
      </c>
      <c r="G544">
        <f t="shared" si="118"/>
        <v>-5347.7006803354407</v>
      </c>
      <c r="H544">
        <f t="shared" si="119"/>
        <v>78517.964555294777</v>
      </c>
      <c r="I544">
        <f t="shared" si="120"/>
        <v>78699.864424743369</v>
      </c>
      <c r="J544" s="41">
        <f t="shared" si="121"/>
        <v>512.44579172609838</v>
      </c>
      <c r="K544">
        <f t="shared" si="122"/>
        <v>29.690008755816081</v>
      </c>
      <c r="L544">
        <f t="shared" si="123"/>
        <v>38.476122477836441</v>
      </c>
      <c r="M544" s="41">
        <f t="shared" si="124"/>
        <v>72.95706012929007</v>
      </c>
      <c r="N544" s="5">
        <f t="shared" si="125"/>
        <v>3.5393912824484559E-7</v>
      </c>
      <c r="O544" s="4">
        <f>SUM($N$54:N544)*0.1+$O$30</f>
        <v>3.7225425850443542E-6</v>
      </c>
      <c r="P544" s="4">
        <f>SUM($O$235:O544)</f>
        <v>2.4549724698487641E-4</v>
      </c>
      <c r="Q544" s="5">
        <f t="shared" si="126"/>
        <v>-5.19673437005407E-6</v>
      </c>
      <c r="R544" s="4">
        <f>SUM($Q$54:Q544)*0.1+$O$8</f>
        <v>6.3887198322938902E-6</v>
      </c>
      <c r="S544" s="4">
        <f>SUM($R$235:R544)</f>
        <v>2.1656365565540913E-2</v>
      </c>
      <c r="T544">
        <f t="shared" si="127"/>
        <v>7.3941236392836967E-6</v>
      </c>
      <c r="U544">
        <f t="shared" si="128"/>
        <v>2.1657757003129927E-2</v>
      </c>
      <c r="X544" s="1"/>
    </row>
    <row r="545" spans="1:24" x14ac:dyDescent="0.25">
      <c r="A545" s="7"/>
      <c r="B545">
        <f t="shared" si="113"/>
        <v>49.100000000000428</v>
      </c>
      <c r="C545">
        <f t="shared" si="114"/>
        <v>-317.43178827315302</v>
      </c>
      <c r="D545">
        <f t="shared" si="115"/>
        <v>448.0334196552401</v>
      </c>
      <c r="E545">
        <f t="shared" si="116"/>
        <v>-248.73026420164345</v>
      </c>
      <c r="F545">
        <f t="shared" si="117"/>
        <v>38486.558965858327</v>
      </c>
      <c r="G545">
        <f t="shared" si="118"/>
        <v>-5372.5737067556047</v>
      </c>
      <c r="H545">
        <f t="shared" si="119"/>
        <v>78678.195217652523</v>
      </c>
      <c r="I545">
        <f t="shared" si="120"/>
        <v>78861.416110424761</v>
      </c>
      <c r="J545" s="41">
        <f t="shared" si="121"/>
        <v>512.44579172609838</v>
      </c>
      <c r="K545">
        <f t="shared" si="122"/>
        <v>29.750955124624429</v>
      </c>
      <c r="L545">
        <f t="shared" si="123"/>
        <v>38.476122477836441</v>
      </c>
      <c r="M545" s="41">
        <f t="shared" si="124"/>
        <v>72.981883598711178</v>
      </c>
      <c r="N545" s="5">
        <f t="shared" si="125"/>
        <v>3.5558535674830995E-7</v>
      </c>
      <c r="O545" s="4">
        <f>SUM($N$54:N545)*0.1+$O$30</f>
        <v>3.7581011207191847E-6</v>
      </c>
      <c r="P545" s="4">
        <f>SUM($O$235:O545)</f>
        <v>2.492553481055956E-4</v>
      </c>
      <c r="Q545" s="5">
        <f t="shared" si="126"/>
        <v>-5.2073392831453242E-6</v>
      </c>
      <c r="R545" s="4">
        <f>SUM($Q$54:Q545)*0.1+$O$8</f>
        <v>5.867985903979363E-6</v>
      </c>
      <c r="S545" s="4">
        <f>SUM($R$235:R545)</f>
        <v>2.1662233551444893E-2</v>
      </c>
      <c r="T545">
        <f t="shared" si="127"/>
        <v>6.9682553485683414E-6</v>
      </c>
      <c r="U545">
        <f t="shared" si="128"/>
        <v>2.1663667525742357E-2</v>
      </c>
      <c r="X545" s="1"/>
    </row>
    <row r="546" spans="1:24" x14ac:dyDescent="0.25">
      <c r="A546" s="7"/>
      <c r="B546">
        <f t="shared" si="113"/>
        <v>49.200000000000429</v>
      </c>
      <c r="C546">
        <f t="shared" si="114"/>
        <v>-317.43178827315302</v>
      </c>
      <c r="D546">
        <f t="shared" si="115"/>
        <v>448.0334196552401</v>
      </c>
      <c r="E546">
        <f t="shared" si="116"/>
        <v>-248.73026420164345</v>
      </c>
      <c r="F546">
        <f t="shared" si="117"/>
        <v>38486.558965858327</v>
      </c>
      <c r="G546">
        <f t="shared" si="118"/>
        <v>-5397.4467331757696</v>
      </c>
      <c r="H546">
        <f t="shared" si="119"/>
        <v>78838.425880010254</v>
      </c>
      <c r="I546">
        <f t="shared" si="120"/>
        <v>79022.970245842691</v>
      </c>
      <c r="J546" s="41">
        <f t="shared" si="121"/>
        <v>512.44579172609838</v>
      </c>
      <c r="K546">
        <f t="shared" si="122"/>
        <v>29.81190241761098</v>
      </c>
      <c r="L546">
        <f t="shared" si="123"/>
        <v>38.476122477836441</v>
      </c>
      <c r="M546" s="41">
        <f t="shared" si="124"/>
        <v>73.006749883456465</v>
      </c>
      <c r="N546" s="5">
        <f t="shared" si="125"/>
        <v>3.5723158525177436E-7</v>
      </c>
      <c r="O546" s="4">
        <f>SUM($N$54:N546)*0.1+$O$30</f>
        <v>3.7938242792443619E-6</v>
      </c>
      <c r="P546" s="4">
        <f>SUM($O$235:O546)</f>
        <v>2.5304917238483995E-4</v>
      </c>
      <c r="Q546" s="5">
        <f t="shared" si="126"/>
        <v>-5.2179441962365766E-6</v>
      </c>
      <c r="R546" s="4">
        <f>SUM($Q$54:Q546)*0.1+$O$8</f>
        <v>5.346191484355674E-6</v>
      </c>
      <c r="S546" s="4">
        <f>SUM($R$235:R546)</f>
        <v>2.1667579742929249E-2</v>
      </c>
      <c r="T546">
        <f t="shared" si="127"/>
        <v>6.555521798391119E-6</v>
      </c>
      <c r="U546">
        <f t="shared" si="128"/>
        <v>2.1669057335284399E-2</v>
      </c>
      <c r="X546" s="1"/>
    </row>
    <row r="547" spans="1:24" x14ac:dyDescent="0.25">
      <c r="A547" s="7"/>
      <c r="B547">
        <f t="shared" si="113"/>
        <v>49.300000000000431</v>
      </c>
      <c r="C547">
        <f t="shared" si="114"/>
        <v>-317.43178827315302</v>
      </c>
      <c r="D547">
        <f t="shared" si="115"/>
        <v>448.0334196552401</v>
      </c>
      <c r="E547">
        <f t="shared" si="116"/>
        <v>-248.73026420164345</v>
      </c>
      <c r="F547">
        <f t="shared" si="117"/>
        <v>38486.558965858327</v>
      </c>
      <c r="G547">
        <f t="shared" si="118"/>
        <v>-5422.3197595959346</v>
      </c>
      <c r="H547">
        <f t="shared" si="119"/>
        <v>78998.656542368015</v>
      </c>
      <c r="I547">
        <f t="shared" si="120"/>
        <v>79184.526816003199</v>
      </c>
      <c r="J547" s="41">
        <f t="shared" si="121"/>
        <v>512.44579172609838</v>
      </c>
      <c r="K547">
        <f t="shared" si="122"/>
        <v>29.872850629119171</v>
      </c>
      <c r="L547">
        <f t="shared" si="123"/>
        <v>38.476122477836441</v>
      </c>
      <c r="M547" s="41">
        <f t="shared" si="124"/>
        <v>73.031658939791839</v>
      </c>
      <c r="N547" s="5">
        <f t="shared" si="125"/>
        <v>3.5887781375523877E-7</v>
      </c>
      <c r="O547" s="4">
        <f>SUM($N$54:N547)*0.1+$O$30</f>
        <v>3.8297120606198859E-6</v>
      </c>
      <c r="P547" s="4">
        <f>SUM($O$235:O547)</f>
        <v>2.5687888444545984E-4</v>
      </c>
      <c r="Q547" s="5">
        <f t="shared" si="126"/>
        <v>-5.2285491093278307E-6</v>
      </c>
      <c r="R547" s="4">
        <f>SUM($Q$54:Q547)*0.1+$O$8</f>
        <v>4.8233365734229045E-6</v>
      </c>
      <c r="S547" s="4">
        <f>SUM($R$235:R547)</f>
        <v>2.1672403079502672E-2</v>
      </c>
      <c r="T547">
        <f t="shared" si="127"/>
        <v>6.1588367544347544E-6</v>
      </c>
      <c r="U547">
        <f t="shared" si="128"/>
        <v>2.1673925394392932E-2</v>
      </c>
      <c r="X547" s="1"/>
    </row>
    <row r="548" spans="1:24" x14ac:dyDescent="0.25">
      <c r="A548" s="7"/>
      <c r="B548">
        <f t="shared" si="113"/>
        <v>49.400000000000432</v>
      </c>
      <c r="C548">
        <f t="shared" si="114"/>
        <v>-317.43178827315302</v>
      </c>
      <c r="D548">
        <f t="shared" si="115"/>
        <v>448.0334196552401</v>
      </c>
      <c r="E548">
        <f t="shared" si="116"/>
        <v>-248.73026420164345</v>
      </c>
      <c r="F548">
        <f t="shared" si="117"/>
        <v>38486.558965858327</v>
      </c>
      <c r="G548">
        <f t="shared" si="118"/>
        <v>-5447.1927860160986</v>
      </c>
      <c r="H548">
        <f t="shared" si="119"/>
        <v>79158.887204725746</v>
      </c>
      <c r="I548">
        <f t="shared" si="120"/>
        <v>79346.085806034054</v>
      </c>
      <c r="J548" s="41">
        <f t="shared" si="121"/>
        <v>512.44579172609838</v>
      </c>
      <c r="K548">
        <f t="shared" si="122"/>
        <v>29.933799753538356</v>
      </c>
      <c r="L548">
        <f t="shared" si="123"/>
        <v>38.476122477836441</v>
      </c>
      <c r="M548" s="41">
        <f t="shared" si="124"/>
        <v>73.056610723967651</v>
      </c>
      <c r="N548" s="5">
        <f t="shared" si="125"/>
        <v>3.6052404225870308E-7</v>
      </c>
      <c r="O548" s="4">
        <f>SUM($N$54:N548)*0.1+$O$30</f>
        <v>3.8657644648457558E-6</v>
      </c>
      <c r="P548" s="4">
        <f>SUM($O$235:O548)</f>
        <v>2.6074464891030557E-4</v>
      </c>
      <c r="Q548" s="5">
        <f t="shared" si="126"/>
        <v>-5.2391540224190831E-6</v>
      </c>
      <c r="R548" s="4">
        <f>SUM($Q$54:Q548)*0.1+$O$8</f>
        <v>4.2994211711810005E-6</v>
      </c>
      <c r="S548" s="4">
        <f>SUM($R$235:R548)</f>
        <v>2.1676702500673852E-2</v>
      </c>
      <c r="T548">
        <f t="shared" si="127"/>
        <v>5.781795335781404E-6</v>
      </c>
      <c r="U548">
        <f t="shared" si="128"/>
        <v>2.1678270666145291E-2</v>
      </c>
      <c r="X548" s="1"/>
    </row>
    <row r="549" spans="1:24" x14ac:dyDescent="0.25">
      <c r="A549" s="7"/>
      <c r="B549">
        <f t="shared" si="113"/>
        <v>49.500000000000433</v>
      </c>
      <c r="C549">
        <f t="shared" si="114"/>
        <v>-317.43178827315302</v>
      </c>
      <c r="D549">
        <f t="shared" si="115"/>
        <v>448.0334196552401</v>
      </c>
      <c r="E549">
        <f t="shared" si="116"/>
        <v>-248.73026420164345</v>
      </c>
      <c r="F549">
        <f t="shared" si="117"/>
        <v>38486.558965858327</v>
      </c>
      <c r="G549">
        <f t="shared" si="118"/>
        <v>-5472.0658124362635</v>
      </c>
      <c r="H549">
        <f t="shared" si="119"/>
        <v>79319.117867083492</v>
      </c>
      <c r="I549">
        <f t="shared" si="120"/>
        <v>79507.647201183849</v>
      </c>
      <c r="J549" s="41">
        <f t="shared" si="121"/>
        <v>512.44579172609838</v>
      </c>
      <c r="K549">
        <f t="shared" si="122"/>
        <v>29.994749785303483</v>
      </c>
      <c r="L549">
        <f t="shared" si="123"/>
        <v>38.476122477836441</v>
      </c>
      <c r="M549" s="41">
        <f t="shared" si="124"/>
        <v>73.08160519221903</v>
      </c>
      <c r="N549" s="5">
        <f t="shared" si="125"/>
        <v>3.6217027076216749E-7</v>
      </c>
      <c r="O549" s="4">
        <f>SUM($N$54:N549)*0.1+$O$30</f>
        <v>3.9019814919219725E-6</v>
      </c>
      <c r="P549" s="4">
        <f>SUM($O$235:O549)</f>
        <v>2.6464663040222754E-4</v>
      </c>
      <c r="Q549" s="5">
        <f t="shared" si="126"/>
        <v>-5.2497589355103373E-6</v>
      </c>
      <c r="R549" s="4">
        <f>SUM($Q$54:Q549)*0.1+$O$8</f>
        <v>3.7744452776299617E-6</v>
      </c>
      <c r="S549" s="4">
        <f>SUM($R$235:R549)</f>
        <v>2.1680476945951481E-2</v>
      </c>
      <c r="T549">
        <f t="shared" si="127"/>
        <v>5.4288025122603917E-6</v>
      </c>
      <c r="U549">
        <f t="shared" si="128"/>
        <v>2.1682092114067703E-2</v>
      </c>
      <c r="X549" s="1"/>
    </row>
    <row r="550" spans="1:24" x14ac:dyDescent="0.25">
      <c r="A550" s="7"/>
      <c r="B550">
        <f t="shared" si="113"/>
        <v>49.600000000000435</v>
      </c>
      <c r="C550">
        <f t="shared" si="114"/>
        <v>-317.43178827315302</v>
      </c>
      <c r="D550">
        <f t="shared" si="115"/>
        <v>448.0334196552401</v>
      </c>
      <c r="E550">
        <f t="shared" si="116"/>
        <v>-248.73026420164345</v>
      </c>
      <c r="F550">
        <f t="shared" si="117"/>
        <v>38486.558965858327</v>
      </c>
      <c r="G550">
        <f t="shared" si="118"/>
        <v>-5496.9388388564284</v>
      </c>
      <c r="H550">
        <f t="shared" si="119"/>
        <v>79479.348529441238</v>
      </c>
      <c r="I550">
        <f t="shared" si="120"/>
        <v>79669.210986820515</v>
      </c>
      <c r="J550" s="41">
        <f t="shared" si="121"/>
        <v>512.44579172609838</v>
      </c>
      <c r="K550">
        <f t="shared" si="122"/>
        <v>30.055700718894514</v>
      </c>
      <c r="L550">
        <f t="shared" si="123"/>
        <v>38.476122477836441</v>
      </c>
      <c r="M550" s="41">
        <f t="shared" si="124"/>
        <v>73.106642300766126</v>
      </c>
      <c r="N550" s="5">
        <f t="shared" si="125"/>
        <v>3.6381649926563191E-7</v>
      </c>
      <c r="O550" s="4">
        <f>SUM($N$54:N550)*0.1+$O$30</f>
        <v>3.938363141848535E-6</v>
      </c>
      <c r="P550" s="4">
        <f>SUM($O$235:O550)</f>
        <v>2.685849935440761E-4</v>
      </c>
      <c r="Q550" s="5">
        <f t="shared" si="126"/>
        <v>-5.2603638486015905E-6</v>
      </c>
      <c r="R550" s="4">
        <f>SUM($Q$54:Q550)*0.1+$O$8</f>
        <v>3.2484088927697884E-6</v>
      </c>
      <c r="S550" s="4">
        <f>SUM($R$235:R550)</f>
        <v>2.1683725354844252E-2</v>
      </c>
      <c r="T550">
        <f t="shared" si="127"/>
        <v>5.1051801703462837E-6</v>
      </c>
      <c r="U550">
        <f t="shared" si="128"/>
        <v>2.1685388702143954E-2</v>
      </c>
      <c r="X550" s="1"/>
    </row>
    <row r="551" spans="1:24" x14ac:dyDescent="0.25">
      <c r="A551" s="7"/>
      <c r="B551">
        <f t="shared" si="113"/>
        <v>49.700000000000436</v>
      </c>
      <c r="C551">
        <f t="shared" si="114"/>
        <v>-317.43178827315302</v>
      </c>
      <c r="D551">
        <f t="shared" si="115"/>
        <v>448.0334196552401</v>
      </c>
      <c r="E551">
        <f t="shared" si="116"/>
        <v>-248.73026420164345</v>
      </c>
      <c r="F551">
        <f t="shared" si="117"/>
        <v>38486.558965858327</v>
      </c>
      <c r="G551">
        <f t="shared" si="118"/>
        <v>-5521.8118652765934</v>
      </c>
      <c r="H551">
        <f t="shared" si="119"/>
        <v>79639.579191798985</v>
      </c>
      <c r="I551">
        <f t="shared" si="120"/>
        <v>79830.777148430236</v>
      </c>
      <c r="J551" s="41">
        <f t="shared" si="121"/>
        <v>512.44579172609838</v>
      </c>
      <c r="K551">
        <f t="shared" si="122"/>
        <v>30.116652548836015</v>
      </c>
      <c r="L551">
        <f t="shared" si="123"/>
        <v>38.476122477836441</v>
      </c>
      <c r="M551" s="41">
        <f t="shared" si="124"/>
        <v>73.131722005814424</v>
      </c>
      <c r="N551" s="5">
        <f t="shared" si="125"/>
        <v>3.6546272776909632E-7</v>
      </c>
      <c r="O551" s="4">
        <f>SUM($N$54:N551)*0.1+$O$30</f>
        <v>3.9749094146254444E-6</v>
      </c>
      <c r="P551" s="4">
        <f>SUM($O$235:O551)</f>
        <v>2.7255990295870153E-4</v>
      </c>
      <c r="Q551" s="5">
        <f t="shared" si="126"/>
        <v>-5.2709687616928438E-6</v>
      </c>
      <c r="R551" s="4">
        <f>SUM($Q$54:Q551)*0.1+$O$8</f>
        <v>2.7213120166005346E-6</v>
      </c>
      <c r="S551" s="4">
        <f>SUM($R$235:R551)</f>
        <v>2.1686446666860853E-2</v>
      </c>
      <c r="T551">
        <f t="shared" si="127"/>
        <v>4.8172029172718541E-6</v>
      </c>
      <c r="U551">
        <f t="shared" si="128"/>
        <v>2.1688159394824196E-2</v>
      </c>
      <c r="X551" s="1"/>
    </row>
    <row r="552" spans="1:24" x14ac:dyDescent="0.25">
      <c r="A552" s="7"/>
      <c r="B552">
        <f t="shared" si="113"/>
        <v>49.800000000000438</v>
      </c>
      <c r="C552">
        <f t="shared" si="114"/>
        <v>-317.43178827315302</v>
      </c>
      <c r="D552">
        <f t="shared" si="115"/>
        <v>448.0334196552401</v>
      </c>
      <c r="E552">
        <f t="shared" si="116"/>
        <v>-248.73026420164345</v>
      </c>
      <c r="F552">
        <f t="shared" si="117"/>
        <v>38486.558965858327</v>
      </c>
      <c r="G552">
        <f t="shared" si="118"/>
        <v>-5546.6848916967574</v>
      </c>
      <c r="H552">
        <f t="shared" si="119"/>
        <v>79799.809854156731</v>
      </c>
      <c r="I552">
        <f t="shared" si="120"/>
        <v>79992.345671616276</v>
      </c>
      <c r="J552" s="41">
        <f t="shared" si="121"/>
        <v>512.44579172609838</v>
      </c>
      <c r="K552">
        <f t="shared" si="122"/>
        <v>30.177605269696734</v>
      </c>
      <c r="L552">
        <f t="shared" si="123"/>
        <v>38.476122477836441</v>
      </c>
      <c r="M552" s="41">
        <f t="shared" si="124"/>
        <v>73.156844263555001</v>
      </c>
      <c r="N552" s="5">
        <f t="shared" si="125"/>
        <v>3.6710895627256063E-7</v>
      </c>
      <c r="O552" s="4">
        <f>SUM($N$54:N552)*0.1+$O$30</f>
        <v>4.0116203102527005E-6</v>
      </c>
      <c r="P552" s="4">
        <f>SUM($O$235:O552)</f>
        <v>2.7657152326895424E-4</v>
      </c>
      <c r="Q552" s="5">
        <f t="shared" si="126"/>
        <v>-5.2815736747840979E-6</v>
      </c>
      <c r="R552" s="4">
        <f>SUM($Q$54:Q552)*0.1+$O$8</f>
        <v>2.193154649122119E-6</v>
      </c>
      <c r="S552" s="4">
        <f>SUM($R$235:R552)</f>
        <v>2.1688639821509974E-2</v>
      </c>
      <c r="T552">
        <f t="shared" si="127"/>
        <v>4.571982592770661E-6</v>
      </c>
      <c r="U552">
        <f t="shared" si="128"/>
        <v>2.1690403157034022E-2</v>
      </c>
      <c r="X552" s="1"/>
    </row>
    <row r="553" spans="1:24" x14ac:dyDescent="0.25">
      <c r="A553" s="7"/>
      <c r="B553">
        <f t="shared" si="113"/>
        <v>49.900000000000439</v>
      </c>
      <c r="C553">
        <f t="shared" si="114"/>
        <v>-317.43178827315302</v>
      </c>
      <c r="D553">
        <f t="shared" si="115"/>
        <v>448.0334196552401</v>
      </c>
      <c r="E553">
        <f t="shared" si="116"/>
        <v>-248.73026420164345</v>
      </c>
      <c r="F553">
        <f t="shared" si="117"/>
        <v>38486.558965858327</v>
      </c>
      <c r="G553">
        <f t="shared" si="118"/>
        <v>-5571.5579181169223</v>
      </c>
      <c r="H553">
        <f t="shared" si="119"/>
        <v>79960.040516514477</v>
      </c>
      <c r="I553">
        <f t="shared" si="120"/>
        <v>80153.916542097737</v>
      </c>
      <c r="J553" s="41">
        <f t="shared" si="121"/>
        <v>512.44579172609838</v>
      </c>
      <c r="K553">
        <f t="shared" si="122"/>
        <v>30.238558876089112</v>
      </c>
      <c r="L553">
        <f t="shared" si="123"/>
        <v>38.476122477836441</v>
      </c>
      <c r="M553" s="41">
        <f t="shared" si="124"/>
        <v>73.182009030164778</v>
      </c>
      <c r="N553" s="5">
        <f t="shared" si="125"/>
        <v>3.6875518477602504E-7</v>
      </c>
      <c r="O553" s="4">
        <f>SUM($N$54:N553)*0.1+$O$30</f>
        <v>4.0484958287303025E-6</v>
      </c>
      <c r="P553" s="4">
        <f>SUM($O$235:O553)</f>
        <v>2.8062001909768457E-4</v>
      </c>
      <c r="Q553" s="5">
        <f t="shared" si="126"/>
        <v>-5.2921785878753512E-6</v>
      </c>
      <c r="R553" s="4">
        <f>SUM($Q$54:Q553)*0.1+$O$8</f>
        <v>1.6639367903345688E-6</v>
      </c>
      <c r="S553" s="4">
        <f>SUM($R$235:R553)</f>
        <v>2.1690303758300309E-2</v>
      </c>
      <c r="T553">
        <f t="shared" si="127"/>
        <v>4.3770999665846756E-6</v>
      </c>
      <c r="U553">
        <f t="shared" si="128"/>
        <v>2.169211895418368E-2</v>
      </c>
      <c r="X553" s="1"/>
    </row>
    <row r="554" spans="1:24" x14ac:dyDescent="0.25">
      <c r="A554" s="7"/>
      <c r="B554">
        <f t="shared" si="113"/>
        <v>50.000000000000441</v>
      </c>
      <c r="C554">
        <f t="shared" si="114"/>
        <v>-317.43178827315302</v>
      </c>
      <c r="D554">
        <f t="shared" si="115"/>
        <v>448.0334196552401</v>
      </c>
      <c r="E554">
        <f t="shared" si="116"/>
        <v>-248.73026420164345</v>
      </c>
      <c r="F554">
        <f t="shared" si="117"/>
        <v>38486.558965858327</v>
      </c>
      <c r="G554">
        <f t="shared" si="118"/>
        <v>-5596.4309445370873</v>
      </c>
      <c r="H554">
        <f t="shared" si="119"/>
        <v>80120.271178872223</v>
      </c>
      <c r="I554">
        <f t="shared" si="120"/>
        <v>80315.48974570843</v>
      </c>
      <c r="J554" s="41">
        <f t="shared" si="121"/>
        <v>512.44579172609838</v>
      </c>
      <c r="K554">
        <f t="shared" si="122"/>
        <v>30.299513362668868</v>
      </c>
      <c r="L554">
        <f t="shared" si="123"/>
        <v>38.476122477836441</v>
      </c>
      <c r="M554" s="41">
        <f t="shared" si="124"/>
        <v>73.207216261806877</v>
      </c>
      <c r="N554" s="5">
        <f t="shared" si="125"/>
        <v>3.7040141327948945E-7</v>
      </c>
      <c r="O554" s="4">
        <f>SUM($N$54:N554)*0.1+$O$30</f>
        <v>4.0855359700582521E-6</v>
      </c>
      <c r="P554" s="4">
        <f>SUM($O$235:O554)</f>
        <v>2.8470555506774281E-4</v>
      </c>
      <c r="Q554" s="5">
        <f t="shared" si="126"/>
        <v>-5.3027835009666045E-6</v>
      </c>
      <c r="R554" s="4">
        <f>SUM($Q$54:Q554)*0.1+$O$8</f>
        <v>1.1336584402379111E-6</v>
      </c>
      <c r="S554" s="4">
        <f>SUM($R$235:R554)</f>
        <v>2.1691437416740546E-2</v>
      </c>
      <c r="T554">
        <f t="shared" si="127"/>
        <v>4.2399039637428673E-6</v>
      </c>
      <c r="U554">
        <f t="shared" si="128"/>
        <v>2.1693305752177518E-2</v>
      </c>
      <c r="X554" s="1"/>
    </row>
    <row r="555" spans="1:24" x14ac:dyDescent="0.25">
      <c r="A555" s="7"/>
      <c r="B555">
        <f t="shared" ref="B555:B618" si="129">B554+0.1</f>
        <v>50.100000000000442</v>
      </c>
      <c r="C555">
        <f t="shared" si="114"/>
        <v>-317.43178827315302</v>
      </c>
      <c r="D555">
        <f t="shared" si="115"/>
        <v>448.0334196552401</v>
      </c>
      <c r="E555">
        <f t="shared" si="116"/>
        <v>-248.73026420164345</v>
      </c>
      <c r="F555">
        <f t="shared" si="117"/>
        <v>38486.558965858327</v>
      </c>
      <c r="G555">
        <f t="shared" si="118"/>
        <v>-5621.3039709572522</v>
      </c>
      <c r="H555">
        <f t="shared" si="119"/>
        <v>80280.501841229969</v>
      </c>
      <c r="I555">
        <f t="shared" si="120"/>
        <v>80477.065268395745</v>
      </c>
      <c r="J555" s="41">
        <f t="shared" si="121"/>
        <v>512.44579172609838</v>
      </c>
      <c r="K555">
        <f t="shared" si="122"/>
        <v>30.36046872413457</v>
      </c>
      <c r="L555">
        <f t="shared" si="123"/>
        <v>38.476122477836441</v>
      </c>
      <c r="M555" s="41">
        <f t="shared" si="124"/>
        <v>73.232465914630822</v>
      </c>
      <c r="N555" s="5">
        <f t="shared" si="125"/>
        <v>3.7204764178295386E-7</v>
      </c>
      <c r="O555" s="4">
        <f>SUM($N$54:N555)*0.1+$O$30</f>
        <v>4.1227407342365476E-6</v>
      </c>
      <c r="P555" s="4">
        <f>SUM($O$235:O555)</f>
        <v>2.8882829580197935E-4</v>
      </c>
      <c r="Q555" s="5">
        <f t="shared" si="126"/>
        <v>-5.3133884140578586E-6</v>
      </c>
      <c r="R555" s="4">
        <f>SUM($Q$54:Q555)*0.1+$O$8</f>
        <v>6.0231959883211869E-7</v>
      </c>
      <c r="S555" s="4">
        <f>SUM($R$235:R555)</f>
        <v>2.1692039736339378E-2</v>
      </c>
      <c r="T555">
        <f t="shared" si="127"/>
        <v>4.1665069375761983E-6</v>
      </c>
      <c r="U555">
        <f t="shared" si="128"/>
        <v>2.1693962517423653E-2</v>
      </c>
      <c r="X555" s="1"/>
    </row>
    <row r="556" spans="1:24" x14ac:dyDescent="0.25">
      <c r="A556" s="7"/>
      <c r="B556">
        <f t="shared" si="129"/>
        <v>50.200000000000443</v>
      </c>
      <c r="C556">
        <f t="shared" si="114"/>
        <v>-317.43178827315302</v>
      </c>
      <c r="D556">
        <f t="shared" si="115"/>
        <v>448.0334196552401</v>
      </c>
      <c r="E556">
        <f t="shared" si="116"/>
        <v>-248.73026420164345</v>
      </c>
      <c r="F556">
        <f t="shared" si="117"/>
        <v>38486.558965858327</v>
      </c>
      <c r="G556">
        <f t="shared" si="118"/>
        <v>-5646.1769973774162</v>
      </c>
      <c r="H556">
        <f t="shared" si="119"/>
        <v>80440.732503587715</v>
      </c>
      <c r="I556">
        <f t="shared" si="120"/>
        <v>80638.643096219486</v>
      </c>
      <c r="J556" s="41">
        <f t="shared" si="121"/>
        <v>512.44579172609838</v>
      </c>
      <c r="K556">
        <f t="shared" si="122"/>
        <v>30.421424955227192</v>
      </c>
      <c r="L556">
        <f t="shared" si="123"/>
        <v>38.476122477836441</v>
      </c>
      <c r="M556" s="41">
        <f t="shared" si="124"/>
        <v>73.257757944772862</v>
      </c>
      <c r="N556" s="5">
        <f t="shared" si="125"/>
        <v>3.7369387028641822E-7</v>
      </c>
      <c r="O556" s="4">
        <f>SUM($N$54:N556)*0.1+$O$30</f>
        <v>4.1601101212651899E-6</v>
      </c>
      <c r="P556" s="4">
        <f>SUM($O$235:O556)</f>
        <v>2.9298840592324456E-4</v>
      </c>
      <c r="Q556" s="5">
        <f t="shared" si="126"/>
        <v>-5.3239933271491119E-6</v>
      </c>
      <c r="R556" s="4">
        <f>SUM($Q$54:Q556)*0.1+$O$8</f>
        <v>6.9920266117218764E-8</v>
      </c>
      <c r="S556" s="4">
        <f>SUM($R$235:R556)</f>
        <v>2.1692109656605497E-2</v>
      </c>
      <c r="T556">
        <f t="shared" si="127"/>
        <v>4.1606976656165461E-6</v>
      </c>
      <c r="U556">
        <f t="shared" si="128"/>
        <v>2.1694088216843845E-2</v>
      </c>
      <c r="X556" s="1"/>
    </row>
    <row r="557" spans="1:24" x14ac:dyDescent="0.25">
      <c r="A557" s="7"/>
      <c r="B557">
        <f t="shared" si="129"/>
        <v>50.300000000000445</v>
      </c>
      <c r="C557">
        <f t="shared" si="114"/>
        <v>-317.43178827315302</v>
      </c>
      <c r="D557">
        <f t="shared" si="115"/>
        <v>448.0334196552401</v>
      </c>
      <c r="E557">
        <f t="shared" si="116"/>
        <v>-248.73026420164345</v>
      </c>
      <c r="F557">
        <f t="shared" si="117"/>
        <v>38486.558965858327</v>
      </c>
      <c r="G557">
        <f t="shared" si="118"/>
        <v>-5671.0500237975812</v>
      </c>
      <c r="H557">
        <f t="shared" si="119"/>
        <v>80600.963165945461</v>
      </c>
      <c r="I557">
        <f t="shared" si="120"/>
        <v>80800.223215350779</v>
      </c>
      <c r="J557" s="41">
        <f t="shared" si="121"/>
        <v>512.44579172609838</v>
      </c>
      <c r="K557">
        <f t="shared" si="122"/>
        <v>30.482382050729704</v>
      </c>
      <c r="L557">
        <f t="shared" si="123"/>
        <v>38.476122477836441</v>
      </c>
      <c r="M557" s="41">
        <f t="shared" si="124"/>
        <v>73.283092308356231</v>
      </c>
      <c r="N557" s="5">
        <f t="shared" si="125"/>
        <v>3.7534009878988258E-7</v>
      </c>
      <c r="O557" s="4">
        <f>SUM($N$54:N557)*0.1+$O$30</f>
        <v>4.1976441311441781E-6</v>
      </c>
      <c r="P557" s="4">
        <f>SUM($O$235:O557)</f>
        <v>2.9718605005438876E-4</v>
      </c>
      <c r="Q557" s="5">
        <f t="shared" si="126"/>
        <v>-5.3345982402403652E-6</v>
      </c>
      <c r="R557" s="4">
        <f>SUM($Q$54:Q557)*0.1+$O$8</f>
        <v>-4.6353955790681581E-7</v>
      </c>
      <c r="S557" s="4">
        <f>SUM($R$235:R557)</f>
        <v>2.1691646117047589E-2</v>
      </c>
      <c r="T557">
        <f t="shared" si="127"/>
        <v>4.2231605668590921E-6</v>
      </c>
      <c r="U557">
        <f t="shared" si="128"/>
        <v>2.169368181788358E-2</v>
      </c>
      <c r="X557" s="1"/>
    </row>
    <row r="558" spans="1:24" x14ac:dyDescent="0.25">
      <c r="A558" s="7"/>
      <c r="B558">
        <f t="shared" si="129"/>
        <v>50.400000000000446</v>
      </c>
      <c r="C558">
        <f t="shared" si="114"/>
        <v>-317.43178827315302</v>
      </c>
      <c r="D558">
        <f t="shared" si="115"/>
        <v>448.0334196552401</v>
      </c>
      <c r="E558">
        <f t="shared" si="116"/>
        <v>-248.73026420164345</v>
      </c>
      <c r="F558">
        <f t="shared" si="117"/>
        <v>38486.558965858327</v>
      </c>
      <c r="G558">
        <f t="shared" si="118"/>
        <v>-5695.9230502177461</v>
      </c>
      <c r="H558">
        <f t="shared" si="119"/>
        <v>80761.193828303207</v>
      </c>
      <c r="I558">
        <f t="shared" si="120"/>
        <v>80961.805612070937</v>
      </c>
      <c r="J558" s="41">
        <f t="shared" si="121"/>
        <v>512.44579172609838</v>
      </c>
      <c r="K558">
        <f t="shared" si="122"/>
        <v>30.54334000546665</v>
      </c>
      <c r="L558">
        <f t="shared" si="123"/>
        <v>38.476122477836441</v>
      </c>
      <c r="M558" s="41">
        <f t="shared" si="124"/>
        <v>73.308468961491414</v>
      </c>
      <c r="N558" s="5">
        <f t="shared" si="125"/>
        <v>3.76986327293347E-7</v>
      </c>
      <c r="O558" s="4">
        <f>SUM($N$54:N558)*0.1+$O$30</f>
        <v>4.235342763873513E-6</v>
      </c>
      <c r="P558" s="4">
        <f>SUM($O$235:O558)</f>
        <v>3.0142139281826225E-4</v>
      </c>
      <c r="Q558" s="5">
        <f t="shared" si="126"/>
        <v>-5.3452031533316193E-6</v>
      </c>
      <c r="R558" s="4">
        <f>SUM($Q$54:Q558)*0.1+$O$8</f>
        <v>-9.9805987323998502E-7</v>
      </c>
      <c r="S558" s="4">
        <f>SUM($R$235:R558)</f>
        <v>2.1690648057174348E-2</v>
      </c>
      <c r="T558">
        <f t="shared" si="127"/>
        <v>4.3513505763231192E-6</v>
      </c>
      <c r="U558">
        <f t="shared" si="128"/>
        <v>2.169274228852244E-2</v>
      </c>
      <c r="X558" s="1"/>
    </row>
    <row r="559" spans="1:24" x14ac:dyDescent="0.25">
      <c r="A559" s="7"/>
      <c r="B559">
        <f t="shared" si="129"/>
        <v>50.500000000000448</v>
      </c>
      <c r="C559">
        <f t="shared" si="114"/>
        <v>-317.43178827315302</v>
      </c>
      <c r="D559">
        <f t="shared" si="115"/>
        <v>448.0334196552401</v>
      </c>
      <c r="E559">
        <f t="shared" si="116"/>
        <v>-248.73026420164345</v>
      </c>
      <c r="F559">
        <f t="shared" si="117"/>
        <v>38486.558965858327</v>
      </c>
      <c r="G559">
        <f t="shared" si="118"/>
        <v>-5720.796076637911</v>
      </c>
      <c r="H559">
        <f t="shared" si="119"/>
        <v>80921.424490660938</v>
      </c>
      <c r="I559">
        <f t="shared" si="120"/>
        <v>81123.390272770383</v>
      </c>
      <c r="J559" s="41">
        <f t="shared" si="121"/>
        <v>512.44579172609838</v>
      </c>
      <c r="K559">
        <f t="shared" si="122"/>
        <v>30.604298814303732</v>
      </c>
      <c r="L559">
        <f t="shared" si="123"/>
        <v>38.476122477836441</v>
      </c>
      <c r="M559" s="41">
        <f t="shared" si="124"/>
        <v>73.333887860276462</v>
      </c>
      <c r="N559" s="5">
        <f t="shared" si="125"/>
        <v>3.7863255579681141E-7</v>
      </c>
      <c r="O559" s="4">
        <f>SUM($N$54:N559)*0.1+$O$30</f>
        <v>4.2732060194531947E-6</v>
      </c>
      <c r="P559" s="4">
        <f>SUM($O$235:O559)</f>
        <v>3.0569459883771544E-4</v>
      </c>
      <c r="Q559" s="5">
        <f t="shared" si="126"/>
        <v>-5.3558080664228717E-6</v>
      </c>
      <c r="R559" s="4">
        <f>SUM($Q$54:Q559)*0.1+$O$8</f>
        <v>-1.5336406798822618E-6</v>
      </c>
      <c r="S559" s="4">
        <f>SUM($R$235:R559)</f>
        <v>2.1689114416494466E-2</v>
      </c>
      <c r="T559">
        <f t="shared" si="127"/>
        <v>4.5400818736759303E-6</v>
      </c>
      <c r="U559">
        <f t="shared" si="128"/>
        <v>2.1691268597284638E-2</v>
      </c>
      <c r="X559" s="1"/>
    </row>
    <row r="560" spans="1:24" x14ac:dyDescent="0.25">
      <c r="A560" s="7"/>
      <c r="B560">
        <f t="shared" si="129"/>
        <v>50.600000000000449</v>
      </c>
      <c r="C560">
        <f t="shared" si="114"/>
        <v>-317.43178827315302</v>
      </c>
      <c r="D560">
        <f t="shared" si="115"/>
        <v>448.0334196552401</v>
      </c>
      <c r="E560">
        <f t="shared" si="116"/>
        <v>-248.73026420164345</v>
      </c>
      <c r="F560">
        <f t="shared" si="117"/>
        <v>38486.558965858327</v>
      </c>
      <c r="G560">
        <f t="shared" si="118"/>
        <v>-5745.6691030580751</v>
      </c>
      <c r="H560">
        <f t="shared" si="119"/>
        <v>81081.655153018699</v>
      </c>
      <c r="I560">
        <f t="shared" si="120"/>
        <v>81284.977183947587</v>
      </c>
      <c r="J560" s="41">
        <f t="shared" si="121"/>
        <v>512.44579172609838</v>
      </c>
      <c r="K560">
        <f t="shared" si="122"/>
        <v>30.665258472147411</v>
      </c>
      <c r="L560">
        <f t="shared" si="123"/>
        <v>38.476122477836441</v>
      </c>
      <c r="M560" s="41">
        <f t="shared" si="124"/>
        <v>73.35934896079722</v>
      </c>
      <c r="N560" s="5">
        <f t="shared" si="125"/>
        <v>3.8027878430027577E-7</v>
      </c>
      <c r="O560" s="4">
        <f>SUM($N$54:N560)*0.1+$O$30</f>
        <v>4.3112338978832224E-6</v>
      </c>
      <c r="P560" s="4">
        <f>SUM($O$235:O560)</f>
        <v>3.1000583273559865E-4</v>
      </c>
      <c r="Q560" s="5">
        <f t="shared" si="126"/>
        <v>-5.3664129795141259E-6</v>
      </c>
      <c r="R560" s="4">
        <f>SUM($Q$54:Q560)*0.1+$O$8</f>
        <v>-2.0702819778337003E-6</v>
      </c>
      <c r="S560" s="4">
        <f>SUM($R$235:R560)</f>
        <v>2.1687044134516633E-2</v>
      </c>
      <c r="T560">
        <f t="shared" si="127"/>
        <v>4.782552162810185E-6</v>
      </c>
      <c r="U560">
        <f t="shared" si="128"/>
        <v>2.1689259713249837E-2</v>
      </c>
      <c r="X560" s="1"/>
    </row>
    <row r="561" spans="1:24" x14ac:dyDescent="0.25">
      <c r="A561" s="7"/>
      <c r="B561">
        <f t="shared" si="129"/>
        <v>50.70000000000045</v>
      </c>
      <c r="C561">
        <f t="shared" si="114"/>
        <v>-317.43178827315302</v>
      </c>
      <c r="D561">
        <f t="shared" si="115"/>
        <v>448.0334196552401</v>
      </c>
      <c r="E561">
        <f t="shared" si="116"/>
        <v>-248.73026420164345</v>
      </c>
      <c r="F561">
        <f t="shared" si="117"/>
        <v>38486.558965858327</v>
      </c>
      <c r="G561">
        <f t="shared" si="118"/>
        <v>-5770.54212947824</v>
      </c>
      <c r="H561">
        <f t="shared" si="119"/>
        <v>81241.885815376445</v>
      </c>
      <c r="I561">
        <f t="shared" si="120"/>
        <v>81446.566332207934</v>
      </c>
      <c r="J561" s="41">
        <f t="shared" si="121"/>
        <v>512.44579172609838</v>
      </c>
      <c r="K561">
        <f t="shared" si="122"/>
        <v>30.726218973944494</v>
      </c>
      <c r="L561">
        <f t="shared" si="123"/>
        <v>38.476122477836441</v>
      </c>
      <c r="M561" s="41">
        <f t="shared" si="124"/>
        <v>73.384852219127609</v>
      </c>
      <c r="N561" s="5">
        <f t="shared" si="125"/>
        <v>3.8192501280374018E-7</v>
      </c>
      <c r="O561" s="4">
        <f>SUM($N$54:N561)*0.1+$O$30</f>
        <v>4.3494263991635968E-6</v>
      </c>
      <c r="P561" s="4">
        <f>SUM($O$235:O561)</f>
        <v>3.1435525913476225E-4</v>
      </c>
      <c r="Q561" s="5">
        <f t="shared" si="126"/>
        <v>-5.37701789260538E-6</v>
      </c>
      <c r="R561" s="4">
        <f>SUM($Q$54:Q561)*0.1+$O$8</f>
        <v>-2.6079837670942192E-6</v>
      </c>
      <c r="S561" s="4">
        <f>SUM($R$235:R561)</f>
        <v>2.1684436150749539E-2</v>
      </c>
      <c r="T561">
        <f t="shared" si="127"/>
        <v>5.071399149265237E-6</v>
      </c>
      <c r="U561">
        <f t="shared" si="128"/>
        <v>2.1686714606064219E-2</v>
      </c>
      <c r="X561" s="1"/>
    </row>
    <row r="562" spans="1:24" x14ac:dyDescent="0.25">
      <c r="A562" s="7"/>
      <c r="B562">
        <f t="shared" si="129"/>
        <v>50.800000000000452</v>
      </c>
      <c r="C562">
        <f t="shared" si="114"/>
        <v>-317.43178827315302</v>
      </c>
      <c r="D562">
        <f t="shared" si="115"/>
        <v>448.0334196552401</v>
      </c>
      <c r="E562">
        <f t="shared" si="116"/>
        <v>-248.73026420164345</v>
      </c>
      <c r="F562">
        <f t="shared" si="117"/>
        <v>38486.558965858327</v>
      </c>
      <c r="G562">
        <f t="shared" si="118"/>
        <v>-5795.4151558984049</v>
      </c>
      <c r="H562">
        <f t="shared" si="119"/>
        <v>81402.116477734176</v>
      </c>
      <c r="I562">
        <f t="shared" si="120"/>
        <v>81608.157704262747</v>
      </c>
      <c r="J562" s="41">
        <f t="shared" si="121"/>
        <v>512.44579172609838</v>
      </c>
      <c r="K562">
        <f t="shared" si="122"/>
        <v>30.787180314681738</v>
      </c>
      <c r="L562">
        <f t="shared" si="123"/>
        <v>38.476122477836441</v>
      </c>
      <c r="M562" s="41">
        <f t="shared" si="124"/>
        <v>73.410397591329925</v>
      </c>
      <c r="N562" s="5">
        <f t="shared" si="125"/>
        <v>3.8357124130720454E-7</v>
      </c>
      <c r="O562" s="4">
        <f>SUM($N$54:N562)*0.1+$O$30</f>
        <v>4.3877835232943171E-6</v>
      </c>
      <c r="P562" s="4">
        <f>SUM($O$235:O562)</f>
        <v>3.1874304265805658E-4</v>
      </c>
      <c r="Q562" s="5">
        <f t="shared" si="126"/>
        <v>-5.3876228056966324E-6</v>
      </c>
      <c r="R562" s="4">
        <f>SUM($Q$54:Q562)*0.1+$O$8</f>
        <v>-3.1467460476638999E-6</v>
      </c>
      <c r="S562" s="4">
        <f>SUM($R$235:R562)</f>
        <v>2.1681289404701876E-2</v>
      </c>
      <c r="T562">
        <f t="shared" si="127"/>
        <v>5.3995050639647951E-6</v>
      </c>
      <c r="U562">
        <f t="shared" si="128"/>
        <v>2.1683632245951802E-2</v>
      </c>
      <c r="X562" s="1"/>
    </row>
    <row r="563" spans="1:24" x14ac:dyDescent="0.25">
      <c r="A563" s="7"/>
      <c r="B563">
        <f t="shared" si="129"/>
        <v>50.900000000000453</v>
      </c>
      <c r="C563">
        <f t="shared" si="114"/>
        <v>-317.43178827315302</v>
      </c>
      <c r="D563">
        <f t="shared" si="115"/>
        <v>448.0334196552401</v>
      </c>
      <c r="E563">
        <f t="shared" si="116"/>
        <v>-248.73026420164345</v>
      </c>
      <c r="F563">
        <f t="shared" si="117"/>
        <v>38486.558965858327</v>
      </c>
      <c r="G563">
        <f t="shared" si="118"/>
        <v>-5820.2881823185699</v>
      </c>
      <c r="H563">
        <f t="shared" si="119"/>
        <v>81562.347140091937</v>
      </c>
      <c r="I563">
        <f t="shared" si="120"/>
        <v>81769.751286928222</v>
      </c>
      <c r="J563" s="41">
        <f t="shared" si="121"/>
        <v>512.44579172609838</v>
      </c>
      <c r="K563">
        <f t="shared" si="122"/>
        <v>30.848142489385474</v>
      </c>
      <c r="L563">
        <f t="shared" si="123"/>
        <v>38.476122477836441</v>
      </c>
      <c r="M563" s="41">
        <f t="shared" si="124"/>
        <v>73.435985033455097</v>
      </c>
      <c r="N563" s="5">
        <f t="shared" si="125"/>
        <v>3.8521746981066896E-7</v>
      </c>
      <c r="O563" s="4">
        <f>SUM($N$54:N563)*0.1+$O$30</f>
        <v>4.4263052702753841E-6</v>
      </c>
      <c r="P563" s="4">
        <f>SUM($O$235:O563)</f>
        <v>3.2316934792833197E-4</v>
      </c>
      <c r="Q563" s="5">
        <f t="shared" si="126"/>
        <v>-5.3982277187878865E-6</v>
      </c>
      <c r="R563" s="4">
        <f>SUM($Q$54:Q563)*0.1+$O$8</f>
        <v>-3.6865688195426881E-6</v>
      </c>
      <c r="S563" s="4">
        <f>SUM($R$235:R563)</f>
        <v>2.1677602835882333E-2</v>
      </c>
      <c r="T563">
        <f t="shared" si="127"/>
        <v>5.7604659539738632E-6</v>
      </c>
      <c r="U563">
        <f t="shared" si="128"/>
        <v>2.1680011603726006E-2</v>
      </c>
      <c r="X563" s="1"/>
    </row>
    <row r="564" spans="1:24" x14ac:dyDescent="0.25">
      <c r="A564" s="7"/>
      <c r="B564">
        <f t="shared" si="129"/>
        <v>51.000000000000455</v>
      </c>
      <c r="C564">
        <f t="shared" si="114"/>
        <v>-317.43178827315302</v>
      </c>
      <c r="D564">
        <f t="shared" si="115"/>
        <v>448.0334196552401</v>
      </c>
      <c r="E564">
        <f t="shared" si="116"/>
        <v>-248.73026420164345</v>
      </c>
      <c r="F564">
        <f t="shared" si="117"/>
        <v>38486.558965858327</v>
      </c>
      <c r="G564">
        <f t="shared" si="118"/>
        <v>-5845.1612087387339</v>
      </c>
      <c r="H564">
        <f t="shared" si="119"/>
        <v>81722.577802449683</v>
      </c>
      <c r="I564">
        <f t="shared" si="120"/>
        <v>81931.347067124341</v>
      </c>
      <c r="J564" s="41">
        <f t="shared" si="121"/>
        <v>512.44579172609838</v>
      </c>
      <c r="K564">
        <f t="shared" si="122"/>
        <v>30.909105493121189</v>
      </c>
      <c r="L564">
        <f t="shared" si="123"/>
        <v>38.476122477836441</v>
      </c>
      <c r="M564" s="41">
        <f t="shared" si="124"/>
        <v>73.461614501542954</v>
      </c>
      <c r="N564" s="5">
        <f t="shared" si="125"/>
        <v>3.8686369831413332E-7</v>
      </c>
      <c r="O564" s="4">
        <f>SUM($N$54:N564)*0.1+$O$30</f>
        <v>4.4649916401067979E-6</v>
      </c>
      <c r="P564" s="4">
        <f>SUM($O$235:O564)</f>
        <v>3.2763433956843878E-4</v>
      </c>
      <c r="Q564" s="5">
        <f t="shared" si="126"/>
        <v>-5.4088326318791398E-6</v>
      </c>
      <c r="R564" s="4">
        <f>SUM($Q$54:Q564)*0.1+$O$8</f>
        <v>-4.2274520827305839E-6</v>
      </c>
      <c r="S564" s="4">
        <f>SUM($R$235:R564)</f>
        <v>2.1673375383799601E-2</v>
      </c>
      <c r="T564">
        <f t="shared" si="127"/>
        <v>6.1487804854301595E-6</v>
      </c>
      <c r="U564">
        <f t="shared" si="128"/>
        <v>2.167585165080152E-2</v>
      </c>
      <c r="X564" s="1"/>
    </row>
    <row r="565" spans="1:24" x14ac:dyDescent="0.25">
      <c r="A565" s="7"/>
      <c r="B565">
        <f t="shared" si="129"/>
        <v>51.100000000000456</v>
      </c>
      <c r="C565">
        <f t="shared" si="114"/>
        <v>-317.43178827315302</v>
      </c>
      <c r="D565">
        <f t="shared" si="115"/>
        <v>448.0334196552401</v>
      </c>
      <c r="E565">
        <f t="shared" si="116"/>
        <v>-248.73026420164345</v>
      </c>
      <c r="F565">
        <f t="shared" si="117"/>
        <v>38486.558965858327</v>
      </c>
      <c r="G565">
        <f t="shared" si="118"/>
        <v>-5870.0342351588988</v>
      </c>
      <c r="H565">
        <f t="shared" si="119"/>
        <v>81882.808464807415</v>
      </c>
      <c r="I565">
        <f t="shared" si="120"/>
        <v>82092.94503187394</v>
      </c>
      <c r="J565" s="41">
        <f t="shared" si="121"/>
        <v>512.44579172609838</v>
      </c>
      <c r="K565">
        <f t="shared" si="122"/>
        <v>30.970069320993161</v>
      </c>
      <c r="L565">
        <f t="shared" si="123"/>
        <v>38.476122477836441</v>
      </c>
      <c r="M565" s="41">
        <f t="shared" si="124"/>
        <v>73.487285951622496</v>
      </c>
      <c r="N565" s="5">
        <f t="shared" si="125"/>
        <v>3.8850992681759773E-7</v>
      </c>
      <c r="O565" s="4">
        <f>SUM($N$54:N565)*0.1+$O$30</f>
        <v>4.5038426327885576E-6</v>
      </c>
      <c r="P565" s="4">
        <f>SUM($O$235:O565)</f>
        <v>3.3213818220122736E-4</v>
      </c>
      <c r="Q565" s="5">
        <f t="shared" si="126"/>
        <v>-5.4194375449703931E-6</v>
      </c>
      <c r="R565" s="4">
        <f>SUM($Q$54:Q565)*0.1+$O$8</f>
        <v>-4.7693958372276143E-6</v>
      </c>
      <c r="S565" s="4">
        <f>SUM($R$235:R565)</f>
        <v>2.1668605987962372E-2</v>
      </c>
      <c r="T565">
        <f t="shared" si="127"/>
        <v>6.5598578576892853E-6</v>
      </c>
      <c r="U565">
        <f t="shared" si="128"/>
        <v>2.1671151359206432E-2</v>
      </c>
      <c r="X565" s="1"/>
    </row>
    <row r="566" spans="1:24" x14ac:dyDescent="0.25">
      <c r="A566" s="7"/>
      <c r="B566">
        <f t="shared" si="129"/>
        <v>51.200000000000458</v>
      </c>
      <c r="C566">
        <f t="shared" si="114"/>
        <v>-317.43178827315302</v>
      </c>
      <c r="D566">
        <f t="shared" si="115"/>
        <v>448.0334196552401</v>
      </c>
      <c r="E566">
        <f t="shared" si="116"/>
        <v>-248.73026420164345</v>
      </c>
      <c r="F566">
        <f t="shared" si="117"/>
        <v>38486.558965858327</v>
      </c>
      <c r="G566">
        <f t="shared" si="118"/>
        <v>-5894.9072615790637</v>
      </c>
      <c r="H566">
        <f t="shared" si="119"/>
        <v>82043.039127165175</v>
      </c>
      <c r="I566">
        <f t="shared" si="120"/>
        <v>82254.545168301629</v>
      </c>
      <c r="J566" s="41">
        <f t="shared" si="121"/>
        <v>512.44579172609838</v>
      </c>
      <c r="K566">
        <f t="shared" si="122"/>
        <v>31.031033968144072</v>
      </c>
      <c r="L566">
        <f t="shared" si="123"/>
        <v>38.476122477836441</v>
      </c>
      <c r="M566" s="41">
        <f t="shared" si="124"/>
        <v>73.512999339712181</v>
      </c>
      <c r="N566" s="5">
        <f t="shared" si="125"/>
        <v>3.9015615532106214E-7</v>
      </c>
      <c r="O566" s="4">
        <f>SUM($N$54:N566)*0.1+$O$30</f>
        <v>4.5428582483206641E-6</v>
      </c>
      <c r="P566" s="4">
        <f>SUM($O$235:O566)</f>
        <v>3.3668104044954803E-4</v>
      </c>
      <c r="Q566" s="5">
        <f t="shared" si="126"/>
        <v>-5.4300424580616472E-6</v>
      </c>
      <c r="R566" s="4">
        <f>SUM($Q$54:Q566)*0.1+$O$8</f>
        <v>-5.3124000830337794E-6</v>
      </c>
      <c r="S566" s="4">
        <f>SUM($R$235:R566)</f>
        <v>2.1663293587879339E-2</v>
      </c>
      <c r="T566">
        <f t="shared" si="127"/>
        <v>6.9899324536473454E-6</v>
      </c>
      <c r="U566">
        <f t="shared" si="128"/>
        <v>2.1665909701594627E-2</v>
      </c>
      <c r="X566" s="1"/>
    </row>
    <row r="567" spans="1:24" x14ac:dyDescent="0.25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-317.43178827315302</v>
      </c>
      <c r="D567">
        <f t="shared" ref="D567:D630" si="131">IF(B567&lt;$B$41,$B$13,IF(AND($B$41&lt;=B567,B567&lt;$B$41+$G$8),$B$13+$B$16,$B$13+$B$16+$B$10))</f>
        <v>448.0334196552401</v>
      </c>
      <c r="E567">
        <f t="shared" ref="E567:E630" si="132">IF(B567&lt;$B$41,$B$14,IF(AND($B$41&lt;=B567,B567&lt;$B$41+$G$8),$B$14+$B$17,$B$14+$B$17+$B$11))</f>
        <v>-248.73026420164345</v>
      </c>
      <c r="F567">
        <f t="shared" ref="F567:F630" si="133">IF(B567&lt;$B$41,-$G$6*$B$13,IF(AND($B$41&lt;=B567,B567&lt;$B$41+$G$8),-$G$6*$B$13,-$G$6*$B$13-$G$5*$B$10))</f>
        <v>38486.558965858327</v>
      </c>
      <c r="G567">
        <f t="shared" ref="G567:G630" si="134">IF(B567&lt;$B$41,$B$14*B567,IF(AND($B$41&lt;=B567,B567&lt;$B$41+$G$8),$B$14*B567-(-B567+$B$41)*$B$17,$B$14*B567-(-B567+$B$41)*$B$17-(-B567+$B$41+$G$8)*$B$11+$G$5*$B$12))</f>
        <v>-5919.7802879992287</v>
      </c>
      <c r="H567">
        <f t="shared" ref="H567:H630" si="135">IF(B567&lt;$B$41,-$B$13*B567,IF(AND($B$41&lt;=B567,B567&lt;=$B$41+$G$8),-$B$13*B567+(-B567+B554)*B529,-$B$13*B567+(-B567+$B$41)*$B$16+(-B567+$B$41+$G$8)*$B$10))</f>
        <v>82203.269789522907</v>
      </c>
      <c r="I567">
        <f t="shared" ref="I567:I630" si="136">SQRT(SUMSQ(H567,G567))</f>
        <v>82416.147463632835</v>
      </c>
      <c r="J567" s="41">
        <f t="shared" ref="J567:J630" si="137">SQRT(SUMSQ(D567:E567))</f>
        <v>512.44579172609838</v>
      </c>
      <c r="K567">
        <f t="shared" ref="K567:K630" si="138">32*I567/(PI()*$G$13^3)</f>
        <v>31.09199942975464</v>
      </c>
      <c r="L567">
        <f t="shared" ref="L567:L630" si="139">16*F567/(PI()*$G$13^3)*$G$23</f>
        <v>38.476122477836441</v>
      </c>
      <c r="M567" s="41">
        <f t="shared" ref="M567:M630" si="140">SQRT(K567^2+3*L567^2)</f>
        <v>73.538754621820146</v>
      </c>
      <c r="N567" s="5">
        <f t="shared" ref="N567:N630" si="141">-G567/($G$15*$B$42)</f>
        <v>3.9180238382452656E-7</v>
      </c>
      <c r="O567" s="4">
        <f>SUM($N$54:N567)*0.1+$O$30</f>
        <v>4.5820384867031165E-6</v>
      </c>
      <c r="P567" s="4">
        <f>SUM($O$235:O567)</f>
        <v>3.4126307893625116E-4</v>
      </c>
      <c r="Q567" s="5">
        <f t="shared" ref="Q567:Q630" si="142">-H567/($B$42*$G$15)</f>
        <v>-5.4406473711528997E-6</v>
      </c>
      <c r="R567" s="4">
        <f>SUM($Q$54:Q567)*0.1+$O$8</f>
        <v>-5.8564648201490791E-6</v>
      </c>
      <c r="S567" s="4">
        <f>SUM($R$235:R567)</f>
        <v>2.1657437123059189E-2</v>
      </c>
      <c r="T567">
        <f t="shared" ref="T567:T630" si="143">SQRT(SUMSQ(O567,R567))</f>
        <v>7.435943577198012E-6</v>
      </c>
      <c r="U567">
        <f t="shared" ref="U567:U630" si="144">SQRT(S567^2+P567^2)</f>
        <v>2.1660125651258522E-2</v>
      </c>
      <c r="X567" s="1"/>
    </row>
    <row r="568" spans="1:24" x14ac:dyDescent="0.25">
      <c r="A568" s="7"/>
      <c r="B568">
        <f t="shared" si="129"/>
        <v>51.40000000000046</v>
      </c>
      <c r="C568">
        <f t="shared" si="130"/>
        <v>-317.43178827315302</v>
      </c>
      <c r="D568">
        <f t="shared" si="131"/>
        <v>448.0334196552401</v>
      </c>
      <c r="E568">
        <f t="shared" si="132"/>
        <v>-248.73026420164345</v>
      </c>
      <c r="F568">
        <f t="shared" si="133"/>
        <v>38486.558965858327</v>
      </c>
      <c r="G568">
        <f t="shared" si="134"/>
        <v>-5944.6533144193927</v>
      </c>
      <c r="H568">
        <f t="shared" si="135"/>
        <v>82363.500451880653</v>
      </c>
      <c r="I568">
        <f t="shared" si="136"/>
        <v>82577.751905192854</v>
      </c>
      <c r="J568" s="41">
        <f t="shared" si="137"/>
        <v>512.44579172609838</v>
      </c>
      <c r="K568">
        <f t="shared" si="138"/>
        <v>31.15296570104325</v>
      </c>
      <c r="L568">
        <f t="shared" si="139"/>
        <v>38.476122477836441</v>
      </c>
      <c r="M568" s="41">
        <f t="shared" si="140"/>
        <v>73.564551753944571</v>
      </c>
      <c r="N568" s="5">
        <f t="shared" si="141"/>
        <v>3.9344861232799086E-7</v>
      </c>
      <c r="O568" s="4">
        <f>SUM($N$54:N568)*0.1+$O$30</f>
        <v>4.6213833479359157E-6</v>
      </c>
      <c r="P568" s="4">
        <f>SUM($O$235:O568)</f>
        <v>3.4588446228418708E-4</v>
      </c>
      <c r="Q568" s="5">
        <f t="shared" si="142"/>
        <v>-5.4512522842441538E-6</v>
      </c>
      <c r="R568" s="4">
        <f>SUM($Q$54:Q568)*0.1+$O$8</f>
        <v>-6.4015900485735135E-6</v>
      </c>
      <c r="S568" s="4">
        <f>SUM($R$235:R568)</f>
        <v>2.1651035533010617E-2</v>
      </c>
      <c r="T568">
        <f t="shared" si="143"/>
        <v>7.8954125413796346E-6</v>
      </c>
      <c r="U568">
        <f t="shared" si="144"/>
        <v>2.1653798182142039E-2</v>
      </c>
      <c r="X568" s="1"/>
    </row>
    <row r="569" spans="1:24" x14ac:dyDescent="0.25">
      <c r="A569" s="7"/>
      <c r="B569">
        <f t="shared" si="129"/>
        <v>51.500000000000462</v>
      </c>
      <c r="C569">
        <f t="shared" si="130"/>
        <v>-317.43178827315302</v>
      </c>
      <c r="D569">
        <f t="shared" si="131"/>
        <v>448.0334196552401</v>
      </c>
      <c r="E569">
        <f t="shared" si="132"/>
        <v>-248.73026420164345</v>
      </c>
      <c r="F569">
        <f t="shared" si="133"/>
        <v>38486.558965858327</v>
      </c>
      <c r="G569">
        <f t="shared" si="134"/>
        <v>-5969.5263408395576</v>
      </c>
      <c r="H569">
        <f t="shared" si="135"/>
        <v>82523.731114238413</v>
      </c>
      <c r="I569">
        <f t="shared" si="136"/>
        <v>82739.358480405805</v>
      </c>
      <c r="J569" s="41">
        <f t="shared" si="137"/>
        <v>512.44579172609838</v>
      </c>
      <c r="K569">
        <f t="shared" si="138"/>
        <v>31.213932777265573</v>
      </c>
      <c r="L569">
        <f t="shared" si="139"/>
        <v>38.476122477836441</v>
      </c>
      <c r="M569" s="41">
        <f t="shared" si="140"/>
        <v>73.590390692073825</v>
      </c>
      <c r="N569" s="5">
        <f t="shared" si="141"/>
        <v>3.9509484083145528E-7</v>
      </c>
      <c r="O569" s="4">
        <f>SUM($N$54:N569)*0.1+$O$30</f>
        <v>4.6608928320190616E-6</v>
      </c>
      <c r="P569" s="4">
        <f>SUM($O$235:O569)</f>
        <v>3.5054535511620615E-4</v>
      </c>
      <c r="Q569" s="5">
        <f t="shared" si="142"/>
        <v>-5.4618571973354079E-6</v>
      </c>
      <c r="R569" s="4">
        <f>SUM($Q$54:Q569)*0.1+$O$8</f>
        <v>-6.9477757683070553E-6</v>
      </c>
      <c r="S569" s="4">
        <f>SUM($R$235:R569)</f>
        <v>2.164408775724231E-2</v>
      </c>
      <c r="T569">
        <f t="shared" si="143"/>
        <v>8.3663319392814773E-6</v>
      </c>
      <c r="U569">
        <f t="shared" si="144"/>
        <v>2.1646926268853971E-2</v>
      </c>
      <c r="X569" s="1"/>
    </row>
    <row r="570" spans="1:24" x14ac:dyDescent="0.25">
      <c r="A570" s="7"/>
      <c r="B570">
        <f t="shared" si="129"/>
        <v>51.600000000000463</v>
      </c>
      <c r="C570">
        <f t="shared" si="130"/>
        <v>-317.43178827315302</v>
      </c>
      <c r="D570">
        <f t="shared" si="131"/>
        <v>448.0334196552401</v>
      </c>
      <c r="E570">
        <f t="shared" si="132"/>
        <v>-248.73026420164345</v>
      </c>
      <c r="F570">
        <f t="shared" si="133"/>
        <v>38486.558965858327</v>
      </c>
      <c r="G570">
        <f t="shared" si="134"/>
        <v>-5994.3993672597226</v>
      </c>
      <c r="H570">
        <f t="shared" si="135"/>
        <v>82683.961776596145</v>
      </c>
      <c r="I570">
        <f t="shared" si="136"/>
        <v>82900.967176793638</v>
      </c>
      <c r="J570" s="41">
        <f t="shared" si="137"/>
        <v>512.44579172609838</v>
      </c>
      <c r="K570">
        <f t="shared" si="138"/>
        <v>31.274900653714191</v>
      </c>
      <c r="L570">
        <f t="shared" si="139"/>
        <v>38.476122477836441</v>
      </c>
      <c r="M570" s="41">
        <f t="shared" si="140"/>
        <v>73.616271392186817</v>
      </c>
      <c r="N570" s="5">
        <f t="shared" si="141"/>
        <v>3.9674106933491969E-7</v>
      </c>
      <c r="O570" s="4">
        <f>SUM($N$54:N570)*0.1+$O$30</f>
        <v>4.7005669389525534E-6</v>
      </c>
      <c r="P570" s="4">
        <f>SUM($O$235:O570)</f>
        <v>3.552459220551587E-4</v>
      </c>
      <c r="Q570" s="5">
        <f t="shared" si="142"/>
        <v>-5.4724621104266603E-6</v>
      </c>
      <c r="R570" s="4">
        <f>SUM($Q$54:Q570)*0.1+$O$8</f>
        <v>-7.4950219793497048E-6</v>
      </c>
      <c r="S570" s="4">
        <f>SUM($R$235:R570)</f>
        <v>2.1636592735262961E-2</v>
      </c>
      <c r="T570">
        <f t="shared" si="143"/>
        <v>8.8470720590774518E-6</v>
      </c>
      <c r="U570">
        <f t="shared" si="144"/>
        <v>2.1639508886681574E-2</v>
      </c>
      <c r="X570" s="1"/>
    </row>
    <row r="571" spans="1:24" x14ac:dyDescent="0.25">
      <c r="A571" s="7"/>
      <c r="B571">
        <f t="shared" si="129"/>
        <v>51.700000000000465</v>
      </c>
      <c r="C571">
        <f t="shared" si="130"/>
        <v>-317.43178827315302</v>
      </c>
      <c r="D571">
        <f t="shared" si="131"/>
        <v>448.0334196552401</v>
      </c>
      <c r="E571">
        <f t="shared" si="132"/>
        <v>-248.73026420164345</v>
      </c>
      <c r="F571">
        <f t="shared" si="133"/>
        <v>38486.558965858327</v>
      </c>
      <c r="G571">
        <f t="shared" si="134"/>
        <v>-6019.2723936798875</v>
      </c>
      <c r="H571">
        <f t="shared" si="135"/>
        <v>82844.192438953891</v>
      </c>
      <c r="I571">
        <f t="shared" si="136"/>
        <v>83062.577981975381</v>
      </c>
      <c r="J571" s="41">
        <f t="shared" si="137"/>
        <v>512.44579172609838</v>
      </c>
      <c r="K571">
        <f t="shared" si="138"/>
        <v>31.335869325718306</v>
      </c>
      <c r="L571">
        <f t="shared" si="139"/>
        <v>38.476122477836441</v>
      </c>
      <c r="M571" s="41">
        <f t="shared" si="140"/>
        <v>73.642193810253275</v>
      </c>
      <c r="N571" s="5">
        <f t="shared" si="141"/>
        <v>3.983872978383841E-7</v>
      </c>
      <c r="O571" s="4">
        <f>SUM($N$54:N571)*0.1+$O$30</f>
        <v>4.740405668736392E-6</v>
      </c>
      <c r="P571" s="4">
        <f>SUM($O$235:O571)</f>
        <v>3.5998632772389508E-4</v>
      </c>
      <c r="Q571" s="5">
        <f t="shared" si="142"/>
        <v>-5.4830670235179145E-6</v>
      </c>
      <c r="R571" s="4">
        <f>SUM($Q$54:Q571)*0.1+$O$8</f>
        <v>-8.043328681701516E-6</v>
      </c>
      <c r="S571" s="4">
        <f>SUM($R$235:R571)</f>
        <v>2.1628549406581259E-2</v>
      </c>
      <c r="T571">
        <f t="shared" si="143"/>
        <v>9.3363045251357549E-6</v>
      </c>
      <c r="U571">
        <f t="shared" si="144"/>
        <v>2.1631545011604573E-2</v>
      </c>
      <c r="X571" s="1"/>
    </row>
    <row r="572" spans="1:24" x14ac:dyDescent="0.25">
      <c r="A572" s="7"/>
      <c r="B572">
        <f t="shared" si="129"/>
        <v>51.800000000000466</v>
      </c>
      <c r="C572">
        <f t="shared" si="130"/>
        <v>-317.43178827315302</v>
      </c>
      <c r="D572">
        <f t="shared" si="131"/>
        <v>448.0334196552401</v>
      </c>
      <c r="E572">
        <f t="shared" si="132"/>
        <v>-248.73026420164345</v>
      </c>
      <c r="F572">
        <f t="shared" si="133"/>
        <v>38486.558965858327</v>
      </c>
      <c r="G572">
        <f t="shared" si="134"/>
        <v>-6044.1454201000515</v>
      </c>
      <c r="H572">
        <f t="shared" si="135"/>
        <v>83004.423101311651</v>
      </c>
      <c r="I572">
        <f t="shared" si="136"/>
        <v>83224.190883666</v>
      </c>
      <c r="J572" s="41">
        <f t="shared" si="137"/>
        <v>512.44579172609838</v>
      </c>
      <c r="K572">
        <f t="shared" si="138"/>
        <v>31.396838788643311</v>
      </c>
      <c r="L572">
        <f t="shared" si="139"/>
        <v>38.476122477836441</v>
      </c>
      <c r="M572" s="41">
        <f t="shared" si="140"/>
        <v>73.668157902233915</v>
      </c>
      <c r="N572" s="5">
        <f t="shared" si="141"/>
        <v>4.0003352634184841E-7</v>
      </c>
      <c r="O572" s="4">
        <f>SUM($N$54:N572)*0.1+$O$30</f>
        <v>4.7804090213705765E-6</v>
      </c>
      <c r="P572" s="4">
        <f>SUM($O$235:O572)</f>
        <v>3.6476673674526564E-4</v>
      </c>
      <c r="Q572" s="5">
        <f t="shared" si="142"/>
        <v>-5.4936719366091686E-6</v>
      </c>
      <c r="R572" s="4">
        <f>SUM($Q$54:Q572)*0.1+$O$8</f>
        <v>-8.5926958753624076E-6</v>
      </c>
      <c r="S572" s="4">
        <f>SUM($R$235:R572)</f>
        <v>2.1619956710705896E-2</v>
      </c>
      <c r="T572">
        <f t="shared" si="143"/>
        <v>9.8329412089197049E-6</v>
      </c>
      <c r="U572">
        <f t="shared" si="144"/>
        <v>2.1623033620309446E-2</v>
      </c>
      <c r="X572" s="1"/>
    </row>
    <row r="573" spans="1:24" x14ac:dyDescent="0.25">
      <c r="A573" s="7"/>
      <c r="B573">
        <f t="shared" si="129"/>
        <v>51.900000000000468</v>
      </c>
      <c r="C573">
        <f t="shared" si="130"/>
        <v>-317.43178827315302</v>
      </c>
      <c r="D573">
        <f t="shared" si="131"/>
        <v>448.0334196552401</v>
      </c>
      <c r="E573">
        <f t="shared" si="132"/>
        <v>-248.73026420164345</v>
      </c>
      <c r="F573">
        <f t="shared" si="133"/>
        <v>38486.558965858327</v>
      </c>
      <c r="G573">
        <f t="shared" si="134"/>
        <v>-6069.0184465202165</v>
      </c>
      <c r="H573">
        <f t="shared" si="135"/>
        <v>83164.653763669383</v>
      </c>
      <c r="I573">
        <f t="shared" si="136"/>
        <v>83385.805869675503</v>
      </c>
      <c r="J573" s="41">
        <f t="shared" si="137"/>
        <v>512.44579172609838</v>
      </c>
      <c r="K573">
        <f t="shared" si="138"/>
        <v>31.45780903789046</v>
      </c>
      <c r="L573">
        <f t="shared" si="139"/>
        <v>38.476122477836441</v>
      </c>
      <c r="M573" s="41">
        <f t="shared" si="140"/>
        <v>73.694163624080801</v>
      </c>
      <c r="N573" s="5">
        <f t="shared" si="141"/>
        <v>4.0167975484531282E-7</v>
      </c>
      <c r="O573" s="4">
        <f>SUM($N$54:N573)*0.1+$O$30</f>
        <v>4.8205769968551078E-6</v>
      </c>
      <c r="P573" s="4">
        <f>SUM($O$235:O573)</f>
        <v>3.6958731374212077E-4</v>
      </c>
      <c r="Q573" s="5">
        <f t="shared" si="142"/>
        <v>-5.504276849700421E-6</v>
      </c>
      <c r="R573" s="4">
        <f>SUM($Q$54:Q573)*0.1+$O$8</f>
        <v>-9.1431235603324609E-6</v>
      </c>
      <c r="S573" s="4">
        <f>SUM($R$235:R573)</f>
        <v>2.1610813587145564E-2</v>
      </c>
      <c r="T573">
        <f t="shared" si="143"/>
        <v>1.0336085865651231E-5</v>
      </c>
      <c r="U573">
        <f t="shared" si="144"/>
        <v>2.1613973690204086E-2</v>
      </c>
      <c r="X573" s="1"/>
    </row>
    <row r="574" spans="1:24" x14ac:dyDescent="0.25">
      <c r="A574" s="7"/>
      <c r="B574">
        <f t="shared" si="129"/>
        <v>52.000000000000469</v>
      </c>
      <c r="C574">
        <f t="shared" si="130"/>
        <v>-317.43178827315302</v>
      </c>
      <c r="D574">
        <f t="shared" si="131"/>
        <v>448.0334196552401</v>
      </c>
      <c r="E574">
        <f t="shared" si="132"/>
        <v>-248.73026420164345</v>
      </c>
      <c r="F574">
        <f t="shared" si="133"/>
        <v>38486.558965858327</v>
      </c>
      <c r="G574">
        <f t="shared" si="134"/>
        <v>-6093.8914729403814</v>
      </c>
      <c r="H574">
        <f t="shared" si="135"/>
        <v>83324.884426027129</v>
      </c>
      <c r="I574">
        <f t="shared" si="136"/>
        <v>83547.422927908163</v>
      </c>
      <c r="J574" s="41">
        <f t="shared" si="137"/>
        <v>512.44579172609838</v>
      </c>
      <c r="K574">
        <f t="shared" si="138"/>
        <v>31.518780068896557</v>
      </c>
      <c r="L574">
        <f t="shared" si="139"/>
        <v>38.476122477836441</v>
      </c>
      <c r="M574" s="41">
        <f t="shared" si="140"/>
        <v>73.720210931737597</v>
      </c>
      <c r="N574" s="5">
        <f t="shared" si="141"/>
        <v>4.0332598334877724E-7</v>
      </c>
      <c r="O574" s="4">
        <f>SUM($N$54:N574)*0.1+$O$30</f>
        <v>4.8609095951899858E-6</v>
      </c>
      <c r="P574" s="4">
        <f>SUM($O$235:O574)</f>
        <v>3.7444822333731077E-4</v>
      </c>
      <c r="Q574" s="5">
        <f t="shared" si="142"/>
        <v>-5.5148817627916751E-6</v>
      </c>
      <c r="R574" s="4">
        <f>SUM($Q$54:Q574)*0.1+$O$8</f>
        <v>-9.6946117366116219E-6</v>
      </c>
      <c r="S574" s="4">
        <f>SUM($R$235:R574)</f>
        <v>2.1601118975408954E-2</v>
      </c>
      <c r="T574">
        <f t="shared" si="143"/>
        <v>1.0844996026567178E-5</v>
      </c>
      <c r="U574">
        <f t="shared" si="144"/>
        <v>2.1604364199432791E-2</v>
      </c>
      <c r="X574" s="1"/>
    </row>
    <row r="575" spans="1:24" x14ac:dyDescent="0.25">
      <c r="A575" s="7"/>
      <c r="B575">
        <f t="shared" si="129"/>
        <v>52.10000000000047</v>
      </c>
      <c r="C575">
        <f t="shared" si="130"/>
        <v>-317.43178827315302</v>
      </c>
      <c r="D575">
        <f t="shared" si="131"/>
        <v>448.0334196552401</v>
      </c>
      <c r="E575">
        <f t="shared" si="132"/>
        <v>-248.73026420164345</v>
      </c>
      <c r="F575">
        <f t="shared" si="133"/>
        <v>38486.558965858327</v>
      </c>
      <c r="G575">
        <f t="shared" si="134"/>
        <v>-6118.7644993605463</v>
      </c>
      <c r="H575">
        <f t="shared" si="135"/>
        <v>83485.11508838486</v>
      </c>
      <c r="I575">
        <f t="shared" si="136"/>
        <v>83709.042046361399</v>
      </c>
      <c r="J575" s="41">
        <f t="shared" si="137"/>
        <v>512.44579172609838</v>
      </c>
      <c r="K575">
        <f t="shared" si="138"/>
        <v>31.579751877133564</v>
      </c>
      <c r="L575">
        <f t="shared" si="139"/>
        <v>38.476122477836441</v>
      </c>
      <c r="M575" s="41">
        <f t="shared" si="140"/>
        <v>73.746299781139754</v>
      </c>
      <c r="N575" s="5">
        <f t="shared" si="141"/>
        <v>4.0497221185224165E-7</v>
      </c>
      <c r="O575" s="4">
        <f>SUM($N$54:N575)*0.1+$O$30</f>
        <v>4.9014068163752097E-6</v>
      </c>
      <c r="P575" s="4">
        <f>SUM($O$235:O575)</f>
        <v>3.7934963015368598E-4</v>
      </c>
      <c r="Q575" s="5">
        <f t="shared" si="142"/>
        <v>-5.5254866758829276E-6</v>
      </c>
      <c r="R575" s="4">
        <f>SUM($Q$54:Q575)*0.1+$O$8</f>
        <v>-1.0247160404199917E-5</v>
      </c>
      <c r="S575" s="4">
        <f>SUM($R$235:R575)</f>
        <v>2.1590871815004756E-2</v>
      </c>
      <c r="T575">
        <f t="shared" si="143"/>
        <v>1.1359053003178214E-5</v>
      </c>
      <c r="U575">
        <f t="shared" si="144"/>
        <v>2.1594204126891652E-2</v>
      </c>
      <c r="X575" s="1"/>
    </row>
    <row r="576" spans="1:24" x14ac:dyDescent="0.25">
      <c r="A576" s="7"/>
      <c r="B576">
        <f t="shared" si="129"/>
        <v>52.200000000000472</v>
      </c>
      <c r="C576">
        <f t="shared" si="130"/>
        <v>-317.43178827315302</v>
      </c>
      <c r="D576">
        <f t="shared" si="131"/>
        <v>448.0334196552401</v>
      </c>
      <c r="E576">
        <f t="shared" si="132"/>
        <v>-248.73026420164345</v>
      </c>
      <c r="F576">
        <f t="shared" si="133"/>
        <v>38486.558965858327</v>
      </c>
      <c r="G576">
        <f t="shared" si="134"/>
        <v>-6143.6375257807103</v>
      </c>
      <c r="H576">
        <f t="shared" si="135"/>
        <v>83645.345750742621</v>
      </c>
      <c r="I576">
        <f t="shared" si="136"/>
        <v>83870.66321312511</v>
      </c>
      <c r="J576" s="41">
        <f t="shared" si="137"/>
        <v>512.44579172609838</v>
      </c>
      <c r="K576">
        <f t="shared" si="138"/>
        <v>31.64072445810832</v>
      </c>
      <c r="L576">
        <f t="shared" si="139"/>
        <v>38.476122477836441</v>
      </c>
      <c r="M576" s="41">
        <f t="shared" si="140"/>
        <v>73.772430128214879</v>
      </c>
      <c r="N576" s="5">
        <f t="shared" si="141"/>
        <v>4.0661844035570601E-7</v>
      </c>
      <c r="O576" s="4">
        <f>SUM($N$54:N576)*0.1+$O$30</f>
        <v>4.9420686604107804E-6</v>
      </c>
      <c r="P576" s="4">
        <f>SUM($O$235:O576)</f>
        <v>3.8429169881409674E-4</v>
      </c>
      <c r="Q576" s="5">
        <f t="shared" si="142"/>
        <v>-5.5360915889741817E-6</v>
      </c>
      <c r="R576" s="4">
        <f>SUM($Q$54:Q576)*0.1+$O$8</f>
        <v>-1.0800769563097348E-5</v>
      </c>
      <c r="S576" s="4">
        <f>SUM($R$235:R576)</f>
        <v>2.1580071045441657E-2</v>
      </c>
      <c r="T576">
        <f t="shared" si="143"/>
        <v>1.1877738244267909E-5</v>
      </c>
      <c r="U576">
        <f t="shared" si="144"/>
        <v>2.15834924522443E-2</v>
      </c>
      <c r="X576" s="1"/>
    </row>
    <row r="577" spans="1:24" x14ac:dyDescent="0.25">
      <c r="A577" s="7"/>
      <c r="B577">
        <f t="shared" si="129"/>
        <v>52.300000000000473</v>
      </c>
      <c r="C577">
        <f t="shared" si="130"/>
        <v>-317.43178827315302</v>
      </c>
      <c r="D577">
        <f t="shared" si="131"/>
        <v>448.0334196552401</v>
      </c>
      <c r="E577">
        <f t="shared" si="132"/>
        <v>-248.73026420164345</v>
      </c>
      <c r="F577">
        <f t="shared" si="133"/>
        <v>38486.558965858327</v>
      </c>
      <c r="G577">
        <f t="shared" si="134"/>
        <v>-6168.5105522008753</v>
      </c>
      <c r="H577">
        <f t="shared" si="135"/>
        <v>83805.576413100367</v>
      </c>
      <c r="I577">
        <f t="shared" si="136"/>
        <v>84032.286416380564</v>
      </c>
      <c r="J577" s="41">
        <f t="shared" si="137"/>
        <v>512.44579172609838</v>
      </c>
      <c r="K577">
        <f t="shared" si="138"/>
        <v>31.70169780736213</v>
      </c>
      <c r="L577">
        <f t="shared" si="139"/>
        <v>38.476122477836441</v>
      </c>
      <c r="M577" s="41">
        <f t="shared" si="140"/>
        <v>73.798601928882917</v>
      </c>
      <c r="N577" s="5">
        <f t="shared" si="141"/>
        <v>4.0826466885917037E-7</v>
      </c>
      <c r="O577" s="4">
        <f>SUM($N$54:N577)*0.1+$O$30</f>
        <v>4.982895127296697E-6</v>
      </c>
      <c r="P577" s="4">
        <f>SUM($O$235:O577)</f>
        <v>3.8927459394139346E-4</v>
      </c>
      <c r="Q577" s="5">
        <f t="shared" si="142"/>
        <v>-5.546696502065435E-6</v>
      </c>
      <c r="R577" s="4">
        <f>SUM($Q$54:Q577)*0.1+$O$8</f>
        <v>-1.1355439213303885E-5</v>
      </c>
      <c r="S577" s="4">
        <f>SUM($R$235:R577)</f>
        <v>2.1568715606228354E-2</v>
      </c>
      <c r="T577">
        <f t="shared" si="143"/>
        <v>1.2400614645116457E-5</v>
      </c>
      <c r="U577">
        <f t="shared" si="144"/>
        <v>2.157222815593806E-2</v>
      </c>
      <c r="X577" s="1"/>
    </row>
    <row r="578" spans="1:24" x14ac:dyDescent="0.25">
      <c r="A578" s="7"/>
      <c r="B578">
        <f t="shared" si="129"/>
        <v>52.400000000000475</v>
      </c>
      <c r="C578">
        <f t="shared" si="130"/>
        <v>-317.43178827315302</v>
      </c>
      <c r="D578">
        <f t="shared" si="131"/>
        <v>448.0334196552401</v>
      </c>
      <c r="E578">
        <f t="shared" si="132"/>
        <v>-248.73026420164345</v>
      </c>
      <c r="F578">
        <f t="shared" si="133"/>
        <v>38486.558965858327</v>
      </c>
      <c r="G578">
        <f t="shared" si="134"/>
        <v>-6193.3835786210402</v>
      </c>
      <c r="H578">
        <f t="shared" si="135"/>
        <v>83965.807075458099</v>
      </c>
      <c r="I578">
        <f t="shared" si="136"/>
        <v>84193.91164439969</v>
      </c>
      <c r="J578" s="41">
        <f t="shared" si="137"/>
        <v>512.44579172609838</v>
      </c>
      <c r="K578">
        <f t="shared" si="138"/>
        <v>31.762671920470513</v>
      </c>
      <c r="L578">
        <f t="shared" si="139"/>
        <v>38.476122477836441</v>
      </c>
      <c r="M578" s="41">
        <f t="shared" si="140"/>
        <v>73.82481513905644</v>
      </c>
      <c r="N578" s="5">
        <f t="shared" si="141"/>
        <v>4.0991089736263478E-7</v>
      </c>
      <c r="O578" s="4">
        <f>SUM($N$54:N578)*0.1+$O$30</f>
        <v>5.0238862170329603E-6</v>
      </c>
      <c r="P578" s="4">
        <f>SUM($O$235:O578)</f>
        <v>3.9429848015842643E-4</v>
      </c>
      <c r="Q578" s="5">
        <f t="shared" si="142"/>
        <v>-5.5573014151566883E-6</v>
      </c>
      <c r="R578" s="4">
        <f>SUM($Q$54:Q578)*0.1+$O$8</f>
        <v>-1.1911169354819558E-5</v>
      </c>
      <c r="S578" s="4">
        <f>SUM($R$235:R578)</f>
        <v>2.1556804436873536E-2</v>
      </c>
      <c r="T578">
        <f t="shared" si="143"/>
        <v>1.2927311712838301E-5</v>
      </c>
      <c r="U578">
        <f t="shared" si="144"/>
        <v>2.1560410219220456E-2</v>
      </c>
      <c r="X578" s="1"/>
    </row>
    <row r="579" spans="1:24" x14ac:dyDescent="0.25">
      <c r="A579" s="7"/>
      <c r="B579">
        <f t="shared" si="129"/>
        <v>52.500000000000476</v>
      </c>
      <c r="C579">
        <f t="shared" si="130"/>
        <v>-317.43178827315302</v>
      </c>
      <c r="D579">
        <f t="shared" si="131"/>
        <v>448.0334196552401</v>
      </c>
      <c r="E579">
        <f t="shared" si="132"/>
        <v>-248.73026420164345</v>
      </c>
      <c r="F579">
        <f t="shared" si="133"/>
        <v>38486.558965858327</v>
      </c>
      <c r="G579">
        <f t="shared" si="134"/>
        <v>-6218.2566050412042</v>
      </c>
      <c r="H579">
        <f t="shared" si="135"/>
        <v>84126.037737815859</v>
      </c>
      <c r="I579">
        <f t="shared" si="136"/>
        <v>84355.538885544185</v>
      </c>
      <c r="J579" s="41">
        <f t="shared" si="137"/>
        <v>512.44579172609838</v>
      </c>
      <c r="K579">
        <f t="shared" si="138"/>
        <v>31.823646793042844</v>
      </c>
      <c r="L579">
        <f t="shared" si="139"/>
        <v>38.476122477836441</v>
      </c>
      <c r="M579" s="41">
        <f t="shared" si="140"/>
        <v>73.851069714640943</v>
      </c>
      <c r="N579" s="5">
        <f t="shared" si="141"/>
        <v>4.1155712586609914E-7</v>
      </c>
      <c r="O579" s="4">
        <f>SUM($N$54:N579)*0.1+$O$30</f>
        <v>5.0650419296195705E-6</v>
      </c>
      <c r="P579" s="4">
        <f>SUM($O$235:O579)</f>
        <v>3.9936352208804599E-4</v>
      </c>
      <c r="Q579" s="5">
        <f t="shared" si="142"/>
        <v>-5.5679063282479424E-6</v>
      </c>
      <c r="R579" s="4">
        <f>SUM($Q$54:Q579)*0.1+$O$8</f>
        <v>-1.2467959987644338E-5</v>
      </c>
      <c r="S579" s="4">
        <f>SUM($R$235:R579)</f>
        <v>2.1544336476885893E-2</v>
      </c>
      <c r="T579">
        <f t="shared" si="143"/>
        <v>1.3457513737771347E-5</v>
      </c>
      <c r="U579">
        <f t="shared" si="144"/>
        <v>2.1548037624156184E-2</v>
      </c>
      <c r="X579" s="1"/>
    </row>
    <row r="580" spans="1:24" x14ac:dyDescent="0.25">
      <c r="A580" s="7"/>
      <c r="B580">
        <f t="shared" si="129"/>
        <v>52.600000000000477</v>
      </c>
      <c r="C580">
        <f t="shared" si="130"/>
        <v>-317.43178827315302</v>
      </c>
      <c r="D580">
        <f t="shared" si="131"/>
        <v>448.0334196552401</v>
      </c>
      <c r="E580">
        <f t="shared" si="132"/>
        <v>-248.73026420164345</v>
      </c>
      <c r="F580">
        <f t="shared" si="133"/>
        <v>38486.558965858327</v>
      </c>
      <c r="G580">
        <f t="shared" si="134"/>
        <v>-6243.1296314613692</v>
      </c>
      <c r="H580">
        <f t="shared" si="135"/>
        <v>84286.268400173605</v>
      </c>
      <c r="I580">
        <f t="shared" si="136"/>
        <v>84517.16812826453</v>
      </c>
      <c r="J580" s="41">
        <f t="shared" si="137"/>
        <v>512.44579172609838</v>
      </c>
      <c r="K580">
        <f t="shared" si="138"/>
        <v>31.884622420721996</v>
      </c>
      <c r="L580">
        <f t="shared" si="139"/>
        <v>38.476122477836441</v>
      </c>
      <c r="M580" s="41">
        <f t="shared" si="140"/>
        <v>73.877365611535041</v>
      </c>
      <c r="N580" s="5">
        <f t="shared" si="141"/>
        <v>4.1320335436956356E-7</v>
      </c>
      <c r="O580" s="4">
        <f>SUM($N$54:N580)*0.1+$O$30</f>
        <v>5.1063622650565265E-6</v>
      </c>
      <c r="P580" s="4">
        <f>SUM($O$235:O580)</f>
        <v>4.0446988435310254E-4</v>
      </c>
      <c r="Q580" s="5">
        <f t="shared" si="142"/>
        <v>-5.5785112413391957E-6</v>
      </c>
      <c r="R580" s="4">
        <f>SUM($Q$54:Q580)*0.1+$O$8</f>
        <v>-1.3025811111778279E-5</v>
      </c>
      <c r="S580" s="4">
        <f>SUM($R$235:R580)</f>
        <v>2.1531310665774114E-2</v>
      </c>
      <c r="T580">
        <f t="shared" si="143"/>
        <v>1.3990950314461119E-5</v>
      </c>
      <c r="U580">
        <f t="shared" si="144"/>
        <v>2.1535109353644499E-2</v>
      </c>
      <c r="X580" s="1"/>
    </row>
    <row r="581" spans="1:24" x14ac:dyDescent="0.25">
      <c r="A581" s="7"/>
      <c r="B581">
        <f t="shared" si="129"/>
        <v>52.700000000000479</v>
      </c>
      <c r="C581">
        <f t="shared" si="130"/>
        <v>-317.43178827315302</v>
      </c>
      <c r="D581">
        <f t="shared" si="131"/>
        <v>448.0334196552401</v>
      </c>
      <c r="E581">
        <f t="shared" si="132"/>
        <v>-248.73026420164345</v>
      </c>
      <c r="F581">
        <f t="shared" si="133"/>
        <v>38486.558965858327</v>
      </c>
      <c r="G581">
        <f t="shared" si="134"/>
        <v>-6268.0026578815341</v>
      </c>
      <c r="H581">
        <f t="shared" si="135"/>
        <v>84446.499062531337</v>
      </c>
      <c r="I581">
        <f t="shared" si="136"/>
        <v>84678.799361099329</v>
      </c>
      <c r="J581" s="41">
        <f t="shared" si="137"/>
        <v>512.44579172609838</v>
      </c>
      <c r="K581">
        <f t="shared" si="138"/>
        <v>31.94559879918409</v>
      </c>
      <c r="L581">
        <f t="shared" si="139"/>
        <v>38.476122477836441</v>
      </c>
      <c r="M581" s="41">
        <f t="shared" si="140"/>
        <v>73.903702785630728</v>
      </c>
      <c r="N581" s="5">
        <f t="shared" si="141"/>
        <v>4.1484958287302797E-7</v>
      </c>
      <c r="O581" s="4">
        <f>SUM($N$54:N581)*0.1+$O$30</f>
        <v>5.1478472233438293E-6</v>
      </c>
      <c r="P581" s="4">
        <f>SUM($O$235:O581)</f>
        <v>4.0961773157644637E-4</v>
      </c>
      <c r="Q581" s="5">
        <f t="shared" si="142"/>
        <v>-5.5891161544304489E-6</v>
      </c>
      <c r="R581" s="4">
        <f>SUM($Q$54:Q581)*0.1+$O$8</f>
        <v>-1.3584722727221329E-5</v>
      </c>
      <c r="S581" s="4">
        <f>SUM($R$235:R581)</f>
        <v>2.1517725943046892E-2</v>
      </c>
      <c r="T581">
        <f t="shared" si="143"/>
        <v>1.4527388705833285E-5</v>
      </c>
      <c r="U581">
        <f t="shared" si="144"/>
        <v>2.152162439143698E-2</v>
      </c>
      <c r="X581" s="1"/>
    </row>
    <row r="582" spans="1:24" x14ac:dyDescent="0.25">
      <c r="A582" s="7"/>
      <c r="B582">
        <f t="shared" si="129"/>
        <v>52.80000000000048</v>
      </c>
      <c r="C582">
        <f t="shared" si="130"/>
        <v>-317.43178827315302</v>
      </c>
      <c r="D582">
        <f t="shared" si="131"/>
        <v>448.0334196552401</v>
      </c>
      <c r="E582">
        <f t="shared" si="132"/>
        <v>-248.73026420164345</v>
      </c>
      <c r="F582">
        <f t="shared" si="133"/>
        <v>38486.558965858327</v>
      </c>
      <c r="G582">
        <f t="shared" si="134"/>
        <v>-6292.875684301699</v>
      </c>
      <c r="H582">
        <f t="shared" si="135"/>
        <v>84606.729724889097</v>
      </c>
      <c r="I582">
        <f t="shared" si="136"/>
        <v>84840.432572674385</v>
      </c>
      <c r="J582" s="41">
        <f t="shared" si="137"/>
        <v>512.44579172609838</v>
      </c>
      <c r="K582">
        <f t="shared" si="138"/>
        <v>32.006575924138133</v>
      </c>
      <c r="L582">
        <f t="shared" si="139"/>
        <v>38.476122477836441</v>
      </c>
      <c r="M582" s="41">
        <f t="shared" si="140"/>
        <v>73.930081192813731</v>
      </c>
      <c r="N582" s="5">
        <f t="shared" si="141"/>
        <v>4.1649581137649233E-7</v>
      </c>
      <c r="O582" s="4">
        <f>SUM($N$54:N582)*0.1+$O$30</f>
        <v>5.189496804481478E-6</v>
      </c>
      <c r="P582" s="4">
        <f>SUM($O$235:O582)</f>
        <v>4.1480722838092783E-4</v>
      </c>
      <c r="Q582" s="5">
        <f t="shared" si="142"/>
        <v>-5.5997210675217031E-6</v>
      </c>
      <c r="R582" s="4">
        <f>SUM($Q$54:Q582)*0.1+$O$8</f>
        <v>-1.4144694833973485E-5</v>
      </c>
      <c r="S582" s="4">
        <f>SUM($R$235:R582)</f>
        <v>2.150358124821292E-2</v>
      </c>
      <c r="T582">
        <f t="shared" si="143"/>
        <v>1.5066627659498314E-5</v>
      </c>
      <c r="U582">
        <f t="shared" si="144"/>
        <v>2.1507581722155826E-2</v>
      </c>
      <c r="X582" s="1"/>
    </row>
    <row r="583" spans="1:24" x14ac:dyDescent="0.25">
      <c r="A583" s="7"/>
      <c r="B583">
        <f t="shared" si="129"/>
        <v>52.900000000000482</v>
      </c>
      <c r="C583">
        <f t="shared" si="130"/>
        <v>-317.43178827315302</v>
      </c>
      <c r="D583">
        <f t="shared" si="131"/>
        <v>448.0334196552401</v>
      </c>
      <c r="E583">
        <f t="shared" si="132"/>
        <v>-248.73026420164345</v>
      </c>
      <c r="F583">
        <f t="shared" si="133"/>
        <v>38486.558965858327</v>
      </c>
      <c r="G583">
        <f t="shared" si="134"/>
        <v>-6317.7487107218631</v>
      </c>
      <c r="H583">
        <f t="shared" si="135"/>
        <v>84766.960387246843</v>
      </c>
      <c r="I583">
        <f t="shared" si="136"/>
        <v>85002.067751701805</v>
      </c>
      <c r="J583" s="41">
        <f t="shared" si="137"/>
        <v>512.44579172609838</v>
      </c>
      <c r="K583">
        <f t="shared" si="138"/>
        <v>32.067553791325707</v>
      </c>
      <c r="L583">
        <f t="shared" si="139"/>
        <v>38.476122477836441</v>
      </c>
      <c r="M583" s="41">
        <f t="shared" si="140"/>
        <v>73.956500788963638</v>
      </c>
      <c r="N583" s="5">
        <f t="shared" si="141"/>
        <v>4.1814203987995669E-7</v>
      </c>
      <c r="O583" s="4">
        <f>SUM($N$54:N583)*0.1+$O$30</f>
        <v>5.2313110084694734E-6</v>
      </c>
      <c r="P583" s="4">
        <f>SUM($O$235:O583)</f>
        <v>4.2003853938939732E-4</v>
      </c>
      <c r="Q583" s="5">
        <f t="shared" si="142"/>
        <v>-5.6103259806129563E-6</v>
      </c>
      <c r="R583" s="4">
        <f>SUM($Q$54:Q583)*0.1+$O$8</f>
        <v>-1.4705727432034804E-5</v>
      </c>
      <c r="S583" s="4">
        <f>SUM($R$235:R583)</f>
        <v>2.1488875520780885E-2</v>
      </c>
      <c r="T583">
        <f t="shared" si="143"/>
        <v>1.5608492373468837E-5</v>
      </c>
      <c r="U583">
        <f t="shared" si="144"/>
        <v>2.1492980331312556E-2</v>
      </c>
      <c r="X583" s="1"/>
    </row>
    <row r="584" spans="1:24" x14ac:dyDescent="0.25">
      <c r="A584" s="7"/>
      <c r="B584">
        <f t="shared" si="129"/>
        <v>53.000000000000483</v>
      </c>
      <c r="C584">
        <f t="shared" si="130"/>
        <v>-317.43178827315302</v>
      </c>
      <c r="D584">
        <f t="shared" si="131"/>
        <v>448.0334196552401</v>
      </c>
      <c r="E584">
        <f t="shared" si="132"/>
        <v>-248.73026420164345</v>
      </c>
      <c r="F584">
        <f t="shared" si="133"/>
        <v>38486.558965858327</v>
      </c>
      <c r="G584">
        <f t="shared" si="134"/>
        <v>-6342.621737142028</v>
      </c>
      <c r="H584">
        <f t="shared" si="135"/>
        <v>84927.191049604575</v>
      </c>
      <c r="I584">
        <f t="shared" si="136"/>
        <v>85163.704886979292</v>
      </c>
      <c r="J584" s="41">
        <f t="shared" si="137"/>
        <v>512.44579172609838</v>
      </c>
      <c r="K584">
        <f t="shared" si="138"/>
        <v>32.128532396520669</v>
      </c>
      <c r="L584">
        <f t="shared" si="139"/>
        <v>38.476122477836441</v>
      </c>
      <c r="M584" s="41">
        <f t="shared" si="140"/>
        <v>73.982961529954238</v>
      </c>
      <c r="N584" s="5">
        <f t="shared" si="141"/>
        <v>4.197882683834211E-7</v>
      </c>
      <c r="O584" s="4">
        <f>SUM($N$54:N584)*0.1+$O$30</f>
        <v>5.2732898353078156E-6</v>
      </c>
      <c r="P584" s="4">
        <f>SUM($O$235:O584)</f>
        <v>4.2531182922470512E-4</v>
      </c>
      <c r="Q584" s="5">
        <f t="shared" si="142"/>
        <v>-5.6209308937042096E-6</v>
      </c>
      <c r="R584" s="4">
        <f>SUM($Q$54:Q584)*0.1+$O$8</f>
        <v>-1.5267820521405203E-5</v>
      </c>
      <c r="S584" s="4">
        <f>SUM($R$235:R584)</f>
        <v>2.1473607700259481E-2</v>
      </c>
      <c r="T584">
        <f t="shared" si="143"/>
        <v>1.6152830376160167E-5</v>
      </c>
      <c r="U584">
        <f t="shared" si="144"/>
        <v>2.1477819205327195E-2</v>
      </c>
      <c r="X584" s="1"/>
    </row>
    <row r="585" spans="1:24" x14ac:dyDescent="0.25">
      <c r="A585" s="7"/>
      <c r="B585">
        <f t="shared" si="129"/>
        <v>53.100000000000485</v>
      </c>
      <c r="C585">
        <f t="shared" si="130"/>
        <v>-317.43178827315302</v>
      </c>
      <c r="D585">
        <f t="shared" si="131"/>
        <v>448.0334196552401</v>
      </c>
      <c r="E585">
        <f t="shared" si="132"/>
        <v>-248.73026420164345</v>
      </c>
      <c r="F585">
        <f t="shared" si="133"/>
        <v>38486.558965858327</v>
      </c>
      <c r="G585">
        <f t="shared" si="134"/>
        <v>-6367.4947635621929</v>
      </c>
      <c r="H585">
        <f t="shared" si="135"/>
        <v>85087.421711962335</v>
      </c>
      <c r="I585">
        <f t="shared" si="136"/>
        <v>85325.343967389374</v>
      </c>
      <c r="J585" s="41">
        <f t="shared" si="137"/>
        <v>512.44579172609838</v>
      </c>
      <c r="K585">
        <f t="shared" si="138"/>
        <v>32.189511735528889</v>
      </c>
      <c r="L585">
        <f t="shared" si="139"/>
        <v>38.476122477836441</v>
      </c>
      <c r="M585" s="41">
        <f t="shared" si="140"/>
        <v>74.00946337165378</v>
      </c>
      <c r="N585" s="5">
        <f t="shared" si="141"/>
        <v>4.2143449688688552E-7</v>
      </c>
      <c r="O585" s="4">
        <f>SUM($N$54:N585)*0.1+$O$30</f>
        <v>5.3154332849965038E-6</v>
      </c>
      <c r="P585" s="4">
        <f>SUM($O$235:O585)</f>
        <v>4.3062726250970163E-4</v>
      </c>
      <c r="Q585" s="5">
        <f t="shared" si="142"/>
        <v>-5.6315358067954637E-6</v>
      </c>
      <c r="R585" s="4">
        <f>SUM($Q$54:Q585)*0.1+$O$8</f>
        <v>-1.5830974102084763E-5</v>
      </c>
      <c r="S585" s="4">
        <f>SUM($R$235:R585)</f>
        <v>2.1457776726157396E-2</v>
      </c>
      <c r="T585">
        <f t="shared" si="143"/>
        <v>1.6699508137311325E-5</v>
      </c>
      <c r="U585">
        <f t="shared" si="144"/>
        <v>2.1462097331547973E-2</v>
      </c>
      <c r="X585" s="1"/>
    </row>
    <row r="586" spans="1:24" x14ac:dyDescent="0.25">
      <c r="A586" s="7"/>
      <c r="B586">
        <f t="shared" si="129"/>
        <v>53.200000000000486</v>
      </c>
      <c r="C586">
        <f t="shared" si="130"/>
        <v>-317.43178827315302</v>
      </c>
      <c r="D586">
        <f t="shared" si="131"/>
        <v>448.0334196552401</v>
      </c>
      <c r="E586">
        <f t="shared" si="132"/>
        <v>-248.73026420164345</v>
      </c>
      <c r="F586">
        <f t="shared" si="133"/>
        <v>38486.558965858327</v>
      </c>
      <c r="G586">
        <f t="shared" si="134"/>
        <v>-6392.3677899823579</v>
      </c>
      <c r="H586">
        <f t="shared" si="135"/>
        <v>85247.652374320067</v>
      </c>
      <c r="I586">
        <f t="shared" si="136"/>
        <v>85486.984981898393</v>
      </c>
      <c r="J586" s="41">
        <f t="shared" si="137"/>
        <v>512.44579172609838</v>
      </c>
      <c r="K586">
        <f t="shared" si="138"/>
        <v>32.250491804187853</v>
      </c>
      <c r="L586">
        <f t="shared" si="139"/>
        <v>38.476122477836441</v>
      </c>
      <c r="M586" s="41">
        <f t="shared" si="140"/>
        <v>74.036006269925167</v>
      </c>
      <c r="N586" s="5">
        <f t="shared" si="141"/>
        <v>4.2308072539034993E-7</v>
      </c>
      <c r="O586" s="4">
        <f>SUM($N$54:N586)*0.1+$O$30</f>
        <v>5.3577413575355387E-6</v>
      </c>
      <c r="P586" s="4">
        <f>SUM($O$235:O586)</f>
        <v>4.3598500386723716E-4</v>
      </c>
      <c r="Q586" s="5">
        <f t="shared" si="142"/>
        <v>-5.6421407198867162E-6</v>
      </c>
      <c r="R586" s="4">
        <f>SUM($Q$54:Q586)*0.1+$O$8</f>
        <v>-1.6395188174073432E-5</v>
      </c>
      <c r="S586" s="4">
        <f>SUM($R$235:R586)</f>
        <v>2.1441381537983323E-2</v>
      </c>
      <c r="T586">
        <f t="shared" si="143"/>
        <v>1.724840826620022E-5</v>
      </c>
      <c r="U586">
        <f t="shared" si="144"/>
        <v>2.1445813698271494E-2</v>
      </c>
      <c r="X586" s="1"/>
    </row>
    <row r="587" spans="1:24" x14ac:dyDescent="0.25">
      <c r="A587" s="7"/>
      <c r="B587">
        <f t="shared" si="129"/>
        <v>53.300000000000487</v>
      </c>
      <c r="C587">
        <f t="shared" si="130"/>
        <v>-317.43178827315302</v>
      </c>
      <c r="D587">
        <f t="shared" si="131"/>
        <v>448.0334196552401</v>
      </c>
      <c r="E587">
        <f t="shared" si="132"/>
        <v>-248.73026420164345</v>
      </c>
      <c r="F587">
        <f t="shared" si="133"/>
        <v>38486.558965858327</v>
      </c>
      <c r="G587">
        <f t="shared" si="134"/>
        <v>-6417.2408164025219</v>
      </c>
      <c r="H587">
        <f t="shared" si="135"/>
        <v>85407.883036677813</v>
      </c>
      <c r="I587">
        <f t="shared" si="136"/>
        <v>85648.627919555962</v>
      </c>
      <c r="J587" s="41">
        <f t="shared" si="137"/>
        <v>512.44579172609838</v>
      </c>
      <c r="K587">
        <f t="shared" si="138"/>
        <v>32.311472598366457</v>
      </c>
      <c r="L587">
        <f t="shared" si="139"/>
        <v>38.476122477836441</v>
      </c>
      <c r="M587" s="41">
        <f t="shared" si="140"/>
        <v>74.062590180626259</v>
      </c>
      <c r="N587" s="5">
        <f t="shared" si="141"/>
        <v>4.2472695389381424E-7</v>
      </c>
      <c r="O587" s="4">
        <f>SUM($N$54:N587)*0.1+$O$30</f>
        <v>5.4002140529249195E-6</v>
      </c>
      <c r="P587" s="4">
        <f>SUM($O$235:O587)</f>
        <v>4.4138521792016209E-4</v>
      </c>
      <c r="Q587" s="5">
        <f t="shared" si="142"/>
        <v>-5.6527456329779703E-6</v>
      </c>
      <c r="R587" s="4">
        <f>SUM($Q$54:Q587)*0.1+$O$8</f>
        <v>-1.6960462737371207E-5</v>
      </c>
      <c r="S587" s="4">
        <f>SUM($R$235:R587)</f>
        <v>2.1424421075245951E-2</v>
      </c>
      <c r="T587">
        <f t="shared" si="143"/>
        <v>1.7799427184130534E-5</v>
      </c>
      <c r="U587">
        <f t="shared" si="144"/>
        <v>2.1428967294763443E-2</v>
      </c>
      <c r="X587" s="1"/>
    </row>
    <row r="588" spans="1:24" x14ac:dyDescent="0.25">
      <c r="A588" s="7"/>
      <c r="B588">
        <f t="shared" si="129"/>
        <v>53.400000000000489</v>
      </c>
      <c r="C588">
        <f t="shared" si="130"/>
        <v>-317.43178827315302</v>
      </c>
      <c r="D588">
        <f t="shared" si="131"/>
        <v>448.0334196552401</v>
      </c>
      <c r="E588">
        <f t="shared" si="132"/>
        <v>-248.73026420164345</v>
      </c>
      <c r="F588">
        <f t="shared" si="133"/>
        <v>38486.558965858327</v>
      </c>
      <c r="G588">
        <f t="shared" si="134"/>
        <v>-6442.1138428226868</v>
      </c>
      <c r="H588">
        <f t="shared" si="135"/>
        <v>85568.113699035574</v>
      </c>
      <c r="I588">
        <f t="shared" si="136"/>
        <v>85810.272769494026</v>
      </c>
      <c r="J588" s="41">
        <f t="shared" si="137"/>
        <v>512.44579172609838</v>
      </c>
      <c r="K588">
        <f t="shared" si="138"/>
        <v>32.37245411396465</v>
      </c>
      <c r="L588">
        <f t="shared" si="139"/>
        <v>38.476122477836441</v>
      </c>
      <c r="M588" s="41">
        <f t="shared" si="140"/>
        <v>74.089215059610112</v>
      </c>
      <c r="N588" s="5">
        <f t="shared" si="141"/>
        <v>4.2637318239727865E-7</v>
      </c>
      <c r="O588" s="4">
        <f>SUM($N$54:N588)*0.1+$O$30</f>
        <v>5.442851371164647E-6</v>
      </c>
      <c r="P588" s="4">
        <f>SUM($O$235:O588)</f>
        <v>4.4682806929132672E-4</v>
      </c>
      <c r="Q588" s="5">
        <f t="shared" si="142"/>
        <v>-5.6633505460692244E-6</v>
      </c>
      <c r="R588" s="4">
        <f>SUM($Q$54:Q588)*0.1+$O$8</f>
        <v>-1.7526797791978145E-5</v>
      </c>
      <c r="S588" s="4">
        <f>SUM($R$235:R588)</f>
        <v>2.1406894277453972E-2</v>
      </c>
      <c r="T588">
        <f t="shared" si="143"/>
        <v>1.8352473181821542E-5</v>
      </c>
      <c r="U588">
        <f t="shared" si="144"/>
        <v>2.1411557111279841E-2</v>
      </c>
      <c r="X588" s="1"/>
    </row>
    <row r="589" spans="1:24" x14ac:dyDescent="0.25">
      <c r="A589" s="7"/>
      <c r="B589">
        <f t="shared" si="129"/>
        <v>53.50000000000049</v>
      </c>
      <c r="C589">
        <f t="shared" si="130"/>
        <v>-317.43178827315302</v>
      </c>
      <c r="D589">
        <f t="shared" si="131"/>
        <v>448.0334196552401</v>
      </c>
      <c r="E589">
        <f t="shared" si="132"/>
        <v>-248.73026420164345</v>
      </c>
      <c r="F589">
        <f t="shared" si="133"/>
        <v>38486.558965858327</v>
      </c>
      <c r="G589">
        <f t="shared" si="134"/>
        <v>-6466.9868692428518</v>
      </c>
      <c r="H589">
        <f t="shared" si="135"/>
        <v>85728.344361393305</v>
      </c>
      <c r="I589">
        <f t="shared" si="136"/>
        <v>85971.919520926109</v>
      </c>
      <c r="J589" s="41">
        <f t="shared" si="137"/>
        <v>512.44579172609838</v>
      </c>
      <c r="K589">
        <f t="shared" si="138"/>
        <v>32.43343634691319</v>
      </c>
      <c r="L589">
        <f t="shared" si="139"/>
        <v>38.476122477836441</v>
      </c>
      <c r="M589" s="41">
        <f t="shared" si="140"/>
        <v>74.115880862725234</v>
      </c>
      <c r="N589" s="5">
        <f t="shared" si="141"/>
        <v>4.2801941090074306E-7</v>
      </c>
      <c r="O589" s="4">
        <f>SUM($N$54:N589)*0.1+$O$30</f>
        <v>5.4856533122547213E-6</v>
      </c>
      <c r="P589" s="4">
        <f>SUM($O$235:O589)</f>
        <v>4.5231372260358144E-4</v>
      </c>
      <c r="Q589" s="5">
        <f t="shared" si="142"/>
        <v>-5.6739554591604769E-6</v>
      </c>
      <c r="R589" s="4">
        <f>SUM($Q$54:Q589)*0.1+$O$8</f>
        <v>-1.809419333789419E-5</v>
      </c>
      <c r="S589" s="4">
        <f>SUM($R$235:R589)</f>
        <v>2.1388800084116078E-2</v>
      </c>
      <c r="T589">
        <f t="shared" si="143"/>
        <v>1.8907464790694326E-5</v>
      </c>
      <c r="U589">
        <f t="shared" si="144"/>
        <v>2.1393582139088804E-2</v>
      </c>
      <c r="X589" s="1"/>
    </row>
    <row r="590" spans="1:24" x14ac:dyDescent="0.25">
      <c r="A590" s="7"/>
      <c r="B590">
        <f t="shared" si="129"/>
        <v>53.600000000000492</v>
      </c>
      <c r="C590">
        <f t="shared" si="130"/>
        <v>-317.43178827315302</v>
      </c>
      <c r="D590">
        <f t="shared" si="131"/>
        <v>448.0334196552401</v>
      </c>
      <c r="E590">
        <f t="shared" si="132"/>
        <v>-248.73026420164345</v>
      </c>
      <c r="F590">
        <f t="shared" si="133"/>
        <v>38486.558965858327</v>
      </c>
      <c r="G590">
        <f t="shared" si="134"/>
        <v>-6491.8598956630167</v>
      </c>
      <c r="H590">
        <f t="shared" si="135"/>
        <v>85888.575023751051</v>
      </c>
      <c r="I590">
        <f t="shared" si="136"/>
        <v>86133.568163146658</v>
      </c>
      <c r="J590" s="41">
        <f t="shared" si="137"/>
        <v>512.44579172609838</v>
      </c>
      <c r="K590">
        <f t="shared" si="138"/>
        <v>32.494419293173323</v>
      </c>
      <c r="L590">
        <f t="shared" si="139"/>
        <v>38.476122477836441</v>
      </c>
      <c r="M590" s="41">
        <f t="shared" si="140"/>
        <v>74.142587545815843</v>
      </c>
      <c r="N590" s="5">
        <f t="shared" si="141"/>
        <v>4.2966563940420748E-7</v>
      </c>
      <c r="O590" s="4">
        <f>SUM($N$54:N590)*0.1+$O$30</f>
        <v>5.5286198761951424E-6</v>
      </c>
      <c r="P590" s="4">
        <f>SUM($O$235:O590)</f>
        <v>4.5784234247977661E-4</v>
      </c>
      <c r="Q590" s="5">
        <f t="shared" si="142"/>
        <v>-5.684560372251731E-6</v>
      </c>
      <c r="R590" s="4">
        <f>SUM($Q$54:Q590)*0.1+$O$8</f>
        <v>-1.866264937511937E-5</v>
      </c>
      <c r="S590" s="4">
        <f>SUM($R$235:R590)</f>
        <v>2.1370137434740959E-2</v>
      </c>
      <c r="T590">
        <f t="shared" si="143"/>
        <v>1.9464329411364355E-5</v>
      </c>
      <c r="U590">
        <f t="shared" si="144"/>
        <v>2.1375041370492932E-2</v>
      </c>
      <c r="X590" s="1"/>
    </row>
    <row r="591" spans="1:24" x14ac:dyDescent="0.25">
      <c r="A591" s="7"/>
      <c r="B591">
        <f t="shared" si="129"/>
        <v>53.700000000000493</v>
      </c>
      <c r="C591">
        <f t="shared" si="130"/>
        <v>-317.43178827315302</v>
      </c>
      <c r="D591">
        <f t="shared" si="131"/>
        <v>448.0334196552401</v>
      </c>
      <c r="E591">
        <f t="shared" si="132"/>
        <v>-248.73026420164345</v>
      </c>
      <c r="F591">
        <f t="shared" si="133"/>
        <v>38486.558965858327</v>
      </c>
      <c r="G591">
        <f t="shared" si="134"/>
        <v>-6516.7329220831807</v>
      </c>
      <c r="H591">
        <f t="shared" si="135"/>
        <v>86048.805686108812</v>
      </c>
      <c r="I591">
        <f t="shared" si="136"/>
        <v>86295.21868553017</v>
      </c>
      <c r="J591" s="41">
        <f t="shared" si="137"/>
        <v>512.44579172609838</v>
      </c>
      <c r="K591">
        <f t="shared" si="138"/>
        <v>32.555402948736514</v>
      </c>
      <c r="L591">
        <f t="shared" si="139"/>
        <v>38.476122477836441</v>
      </c>
      <c r="M591" s="41">
        <f t="shared" si="140"/>
        <v>74.169335064722091</v>
      </c>
      <c r="N591" s="5">
        <f t="shared" si="141"/>
        <v>4.3131186790767184E-7</v>
      </c>
      <c r="O591" s="4">
        <f>SUM($N$54:N591)*0.1+$O$30</f>
        <v>5.5717510629859102E-6</v>
      </c>
      <c r="P591" s="4">
        <f>SUM($O$235:O591)</f>
        <v>4.634140935427625E-4</v>
      </c>
      <c r="Q591" s="5">
        <f t="shared" si="142"/>
        <v>-5.6951652853429851E-6</v>
      </c>
      <c r="R591" s="4">
        <f>SUM($Q$54:Q591)*0.1+$O$8</f>
        <v>-1.9232165903653657E-5</v>
      </c>
      <c r="S591" s="4">
        <f>SUM($R$235:R591)</f>
        <v>2.1350905268837306E-2</v>
      </c>
      <c r="T591">
        <f t="shared" si="143"/>
        <v>2.0023002153861516E-5</v>
      </c>
      <c r="U591">
        <f t="shared" si="144"/>
        <v>2.1355933798852221E-2</v>
      </c>
      <c r="X591" s="1"/>
    </row>
    <row r="592" spans="1:24" x14ac:dyDescent="0.25">
      <c r="A592" s="7"/>
      <c r="B592">
        <f t="shared" si="129"/>
        <v>53.800000000000495</v>
      </c>
      <c r="C592">
        <f t="shared" si="130"/>
        <v>-317.43178827315302</v>
      </c>
      <c r="D592">
        <f t="shared" si="131"/>
        <v>448.0334196552401</v>
      </c>
      <c r="E592">
        <f t="shared" si="132"/>
        <v>-248.73026420164345</v>
      </c>
      <c r="F592">
        <f t="shared" si="133"/>
        <v>38486.558965858327</v>
      </c>
      <c r="G592">
        <f t="shared" si="134"/>
        <v>-6541.6059485033456</v>
      </c>
      <c r="H592">
        <f t="shared" si="135"/>
        <v>86209.036348466543</v>
      </c>
      <c r="I592">
        <f t="shared" si="136"/>
        <v>86456.871077530435</v>
      </c>
      <c r="J592" s="41">
        <f t="shared" si="137"/>
        <v>512.44579172609838</v>
      </c>
      <c r="K592">
        <f t="shared" si="138"/>
        <v>32.616387309624152</v>
      </c>
      <c r="L592">
        <f t="shared" si="139"/>
        <v>38.476122477836441</v>
      </c>
      <c r="M592" s="41">
        <f t="shared" si="140"/>
        <v>74.196123375280351</v>
      </c>
      <c r="N592" s="5">
        <f t="shared" si="141"/>
        <v>4.329580964111362E-7</v>
      </c>
      <c r="O592" s="4">
        <f>SUM($N$54:N592)*0.1+$O$30</f>
        <v>5.615046872627024E-6</v>
      </c>
      <c r="P592" s="4">
        <f>SUM($O$235:O592)</f>
        <v>4.6902914041538953E-4</v>
      </c>
      <c r="Q592" s="5">
        <f t="shared" si="142"/>
        <v>-5.7057701984342375E-6</v>
      </c>
      <c r="R592" s="4">
        <f>SUM($Q$54:Q592)*0.1+$O$8</f>
        <v>-1.9802742923497106E-5</v>
      </c>
      <c r="S592" s="4">
        <f>SUM($R$235:R592)</f>
        <v>2.133110252591381E-2</v>
      </c>
      <c r="T592">
        <f t="shared" si="143"/>
        <v>2.0583424852922634E-5</v>
      </c>
      <c r="U592">
        <f t="shared" si="144"/>
        <v>2.1336258418607638E-2</v>
      </c>
      <c r="X592" s="1"/>
    </row>
    <row r="593" spans="1:24" x14ac:dyDescent="0.25">
      <c r="A593" s="7"/>
      <c r="B593">
        <f t="shared" si="129"/>
        <v>53.900000000000496</v>
      </c>
      <c r="C593">
        <f t="shared" si="130"/>
        <v>-317.43178827315302</v>
      </c>
      <c r="D593">
        <f t="shared" si="131"/>
        <v>448.0334196552401</v>
      </c>
      <c r="E593">
        <f t="shared" si="132"/>
        <v>-248.73026420164345</v>
      </c>
      <c r="F593">
        <f t="shared" si="133"/>
        <v>38486.558965858327</v>
      </c>
      <c r="G593">
        <f t="shared" si="134"/>
        <v>-6566.4789749235106</v>
      </c>
      <c r="H593">
        <f t="shared" si="135"/>
        <v>86369.267010824289</v>
      </c>
      <c r="I593">
        <f t="shared" si="136"/>
        <v>86618.525328679971</v>
      </c>
      <c r="J593" s="41">
        <f t="shared" si="137"/>
        <v>512.44579172609838</v>
      </c>
      <c r="K593">
        <f t="shared" si="138"/>
        <v>32.677372371887301</v>
      </c>
      <c r="L593">
        <f t="shared" si="139"/>
        <v>38.476122477836441</v>
      </c>
      <c r="M593" s="41">
        <f t="shared" si="140"/>
        <v>74.222952433323442</v>
      </c>
      <c r="N593" s="5">
        <f t="shared" si="141"/>
        <v>4.3460432491460061E-7</v>
      </c>
      <c r="O593" s="4">
        <f>SUM($N$54:N593)*0.1+$O$30</f>
        <v>5.6585073051184845E-6</v>
      </c>
      <c r="P593" s="4">
        <f>SUM($O$235:O593)</f>
        <v>4.7468764772050804E-4</v>
      </c>
      <c r="Q593" s="5">
        <f t="shared" si="142"/>
        <v>-5.7163751115254908E-6</v>
      </c>
      <c r="R593" s="4">
        <f>SUM($Q$54:Q593)*0.1+$O$8</f>
        <v>-2.0374380434649635E-5</v>
      </c>
      <c r="S593" s="4">
        <f>SUM($R$235:R593)</f>
        <v>2.1310728145479161E-2</v>
      </c>
      <c r="T593">
        <f t="shared" si="143"/>
        <v>2.1145545228674361E-5</v>
      </c>
      <c r="U593">
        <f t="shared" si="144"/>
        <v>2.1316014225305258E-2</v>
      </c>
      <c r="X593" s="1"/>
    </row>
    <row r="594" spans="1:24" x14ac:dyDescent="0.25">
      <c r="A594" s="7"/>
      <c r="B594">
        <f t="shared" si="129"/>
        <v>54.000000000000497</v>
      </c>
      <c r="C594">
        <f t="shared" si="130"/>
        <v>-317.43178827315302</v>
      </c>
      <c r="D594">
        <f t="shared" si="131"/>
        <v>448.0334196552401</v>
      </c>
      <c r="E594">
        <f t="shared" si="132"/>
        <v>-248.73026420164345</v>
      </c>
      <c r="F594">
        <f t="shared" si="133"/>
        <v>38486.558965858327</v>
      </c>
      <c r="G594">
        <f t="shared" si="134"/>
        <v>-6591.3520013436755</v>
      </c>
      <c r="H594">
        <f t="shared" si="135"/>
        <v>86529.497673182035</v>
      </c>
      <c r="I594">
        <f t="shared" si="136"/>
        <v>86780.181428589058</v>
      </c>
      <c r="J594" s="41">
        <f t="shared" si="137"/>
        <v>512.44579172609838</v>
      </c>
      <c r="K594">
        <f t="shared" si="138"/>
        <v>32.73835813160639</v>
      </c>
      <c r="L594">
        <f t="shared" si="139"/>
        <v>38.476122477836441</v>
      </c>
      <c r="M594" s="41">
        <f t="shared" si="140"/>
        <v>74.249822194680902</v>
      </c>
      <c r="N594" s="5">
        <f t="shared" si="141"/>
        <v>4.3625055341806502E-7</v>
      </c>
      <c r="O594" s="4">
        <f>SUM($N$54:N594)*0.1+$O$30</f>
        <v>5.7021323604602909E-6</v>
      </c>
      <c r="P594" s="4">
        <f>SUM($O$235:O594)</f>
        <v>4.8038978008096831E-4</v>
      </c>
      <c r="Q594" s="5">
        <f t="shared" si="142"/>
        <v>-5.7269800246167449E-6</v>
      </c>
      <c r="R594" s="4">
        <f>SUM($Q$54:Q594)*0.1+$O$8</f>
        <v>-2.0947078437111299E-5</v>
      </c>
      <c r="S594" s="4">
        <f>SUM($R$235:R594)</f>
        <v>2.128978106704205E-2</v>
      </c>
      <c r="T594">
        <f t="shared" si="143"/>
        <v>2.1709316168564628E-5</v>
      </c>
      <c r="U594">
        <f t="shared" si="144"/>
        <v>2.1295200215621087E-2</v>
      </c>
      <c r="X594" s="1"/>
    </row>
    <row r="595" spans="1:24" x14ac:dyDescent="0.25">
      <c r="A595" s="7"/>
      <c r="B595">
        <f t="shared" si="129"/>
        <v>54.100000000000499</v>
      </c>
      <c r="C595">
        <f t="shared" si="130"/>
        <v>-317.43178827315302</v>
      </c>
      <c r="D595">
        <f t="shared" si="131"/>
        <v>448.0334196552401</v>
      </c>
      <c r="E595">
        <f t="shared" si="132"/>
        <v>-248.73026420164345</v>
      </c>
      <c r="F595">
        <f t="shared" si="133"/>
        <v>38486.558965858327</v>
      </c>
      <c r="G595">
        <f t="shared" si="134"/>
        <v>-6616.2250277638395</v>
      </c>
      <c r="H595">
        <f t="shared" si="135"/>
        <v>86689.728335539781</v>
      </c>
      <c r="I595">
        <f t="shared" si="136"/>
        <v>86941.839366945176</v>
      </c>
      <c r="J595" s="41">
        <f t="shared" si="137"/>
        <v>512.44579172609838</v>
      </c>
      <c r="K595">
        <f t="shared" si="138"/>
        <v>32.799344584890939</v>
      </c>
      <c r="L595">
        <f t="shared" si="139"/>
        <v>38.476122477836441</v>
      </c>
      <c r="M595" s="41">
        <f t="shared" si="140"/>
        <v>74.276732615179199</v>
      </c>
      <c r="N595" s="5">
        <f t="shared" si="141"/>
        <v>4.3789678192152938E-7</v>
      </c>
      <c r="O595" s="4">
        <f>SUM($N$54:N595)*0.1+$O$30</f>
        <v>5.7459220386524441E-6</v>
      </c>
      <c r="P595" s="4">
        <f>SUM($O$235:O595)</f>
        <v>4.8613570211962075E-4</v>
      </c>
      <c r="Q595" s="5">
        <f t="shared" si="142"/>
        <v>-5.7375849377079982E-6</v>
      </c>
      <c r="R595" s="4">
        <f>SUM($Q$54:Q595)*0.1+$O$8</f>
        <v>-2.1520836930882125E-5</v>
      </c>
      <c r="S595" s="4">
        <f>SUM($R$235:R595)</f>
        <v>2.1268260230111167E-2</v>
      </c>
      <c r="T595">
        <f t="shared" si="143"/>
        <v>2.227469511081783E-5</v>
      </c>
      <c r="U595">
        <f t="shared" si="144"/>
        <v>2.1273815387386524E-2</v>
      </c>
      <c r="X595" s="1"/>
    </row>
    <row r="596" spans="1:24" x14ac:dyDescent="0.25">
      <c r="A596" s="7"/>
      <c r="B596">
        <f t="shared" si="129"/>
        <v>54.2000000000005</v>
      </c>
      <c r="C596">
        <f t="shared" si="130"/>
        <v>-317.43178827315302</v>
      </c>
      <c r="D596">
        <f t="shared" si="131"/>
        <v>448.0334196552401</v>
      </c>
      <c r="E596">
        <f t="shared" si="132"/>
        <v>-248.73026420164345</v>
      </c>
      <c r="F596">
        <f t="shared" si="133"/>
        <v>38486.558965858327</v>
      </c>
      <c r="G596">
        <f t="shared" si="134"/>
        <v>-6641.0980541840045</v>
      </c>
      <c r="H596">
        <f t="shared" si="135"/>
        <v>86849.958997897527</v>
      </c>
      <c r="I596">
        <f t="shared" si="136"/>
        <v>87103.499133512247</v>
      </c>
      <c r="J596" s="41">
        <f t="shared" si="137"/>
        <v>512.44579172609838</v>
      </c>
      <c r="K596">
        <f t="shared" si="138"/>
        <v>32.860331727879341</v>
      </c>
      <c r="L596">
        <f t="shared" si="139"/>
        <v>38.476122477836441</v>
      </c>
      <c r="M596" s="41">
        <f t="shared" si="140"/>
        <v>74.303683650642014</v>
      </c>
      <c r="N596" s="5">
        <f t="shared" si="141"/>
        <v>4.395430104249938E-7</v>
      </c>
      <c r="O596" s="4">
        <f>SUM($N$54:N596)*0.1+$O$30</f>
        <v>5.789876339694944E-6</v>
      </c>
      <c r="P596" s="4">
        <f>SUM($O$235:O596)</f>
        <v>4.9192557845931565E-4</v>
      </c>
      <c r="Q596" s="5">
        <f t="shared" si="142"/>
        <v>-5.7481898507992515E-6</v>
      </c>
      <c r="R596" s="4">
        <f>SUM($Q$54:Q596)*0.1+$O$8</f>
        <v>-2.2095655915962032E-5</v>
      </c>
      <c r="S596" s="4">
        <f>SUM($R$235:R596)</f>
        <v>2.1246164574195203E-2</v>
      </c>
      <c r="T596">
        <f t="shared" si="143"/>
        <v>2.2841643513231424E-5</v>
      </c>
      <c r="U596">
        <f t="shared" si="144"/>
        <v>2.1251858739614514E-2</v>
      </c>
      <c r="X596" s="1"/>
    </row>
    <row r="597" spans="1:24" x14ac:dyDescent="0.25">
      <c r="A597" s="7"/>
      <c r="B597">
        <f t="shared" si="129"/>
        <v>54.300000000000502</v>
      </c>
      <c r="C597">
        <f t="shared" si="130"/>
        <v>-317.43178827315302</v>
      </c>
      <c r="D597">
        <f t="shared" si="131"/>
        <v>448.0334196552401</v>
      </c>
      <c r="E597">
        <f t="shared" si="132"/>
        <v>-248.73026420164345</v>
      </c>
      <c r="F597">
        <f t="shared" si="133"/>
        <v>38486.558965858327</v>
      </c>
      <c r="G597">
        <f t="shared" si="134"/>
        <v>-6665.9710806041694</v>
      </c>
      <c r="H597">
        <f t="shared" si="135"/>
        <v>87010.189660255259</v>
      </c>
      <c r="I597">
        <f t="shared" si="136"/>
        <v>87265.160718129904</v>
      </c>
      <c r="J597" s="41">
        <f t="shared" si="137"/>
        <v>512.44579172609838</v>
      </c>
      <c r="K597">
        <f t="shared" si="138"/>
        <v>32.921319556738524</v>
      </c>
      <c r="L597">
        <f t="shared" si="139"/>
        <v>38.476122477836441</v>
      </c>
      <c r="M597" s="41">
        <f t="shared" si="140"/>
        <v>74.330675256890444</v>
      </c>
      <c r="N597" s="5">
        <f t="shared" si="141"/>
        <v>4.4118923892845816E-7</v>
      </c>
      <c r="O597" s="4">
        <f>SUM($N$54:N597)*0.1+$O$30</f>
        <v>5.8339952635877899E-6</v>
      </c>
      <c r="P597" s="4">
        <f>SUM($O$235:O597)</f>
        <v>4.9775957372290346E-4</v>
      </c>
      <c r="Q597" s="5">
        <f t="shared" si="142"/>
        <v>-5.7587947638905048E-6</v>
      </c>
      <c r="R597" s="4">
        <f>SUM($Q$54:Q597)*0.1+$O$8</f>
        <v>-2.26715353923511E-5</v>
      </c>
      <c r="S597" s="4">
        <f>SUM($R$235:R597)</f>
        <v>2.1223493038802853E-2</v>
      </c>
      <c r="T597">
        <f t="shared" si="143"/>
        <v>2.3410126393981586E-5</v>
      </c>
      <c r="U597">
        <f t="shared" si="144"/>
        <v>2.1229329272526392E-2</v>
      </c>
      <c r="X597" s="1"/>
    </row>
    <row r="598" spans="1:24" x14ac:dyDescent="0.25">
      <c r="A598" s="7"/>
      <c r="B598">
        <f t="shared" si="129"/>
        <v>54.400000000000503</v>
      </c>
      <c r="C598">
        <f t="shared" si="130"/>
        <v>-317.43178827315302</v>
      </c>
      <c r="D598">
        <f t="shared" si="131"/>
        <v>448.0334196552401</v>
      </c>
      <c r="E598">
        <f t="shared" si="132"/>
        <v>-248.73026420164345</v>
      </c>
      <c r="F598">
        <f t="shared" si="133"/>
        <v>38486.558965858327</v>
      </c>
      <c r="G598">
        <f t="shared" si="134"/>
        <v>-6690.8441070243343</v>
      </c>
      <c r="H598">
        <f t="shared" si="135"/>
        <v>87170.420322613019</v>
      </c>
      <c r="I598">
        <f t="shared" si="136"/>
        <v>87426.824110712871</v>
      </c>
      <c r="J598" s="41">
        <f t="shared" si="137"/>
        <v>512.44579172609838</v>
      </c>
      <c r="K598">
        <f t="shared" si="138"/>
        <v>32.982308067663766</v>
      </c>
      <c r="L598">
        <f t="shared" si="139"/>
        <v>38.476122477836441</v>
      </c>
      <c r="M598" s="41">
        <f t="shared" si="140"/>
        <v>74.357707389743325</v>
      </c>
      <c r="N598" s="5">
        <f t="shared" si="141"/>
        <v>4.4283546743192257E-7</v>
      </c>
      <c r="O598" s="4">
        <f>SUM($N$54:N598)*0.1+$O$30</f>
        <v>5.8782788103309825E-6</v>
      </c>
      <c r="P598" s="4">
        <f>SUM($O$235:O598)</f>
        <v>5.0363785253323447E-4</v>
      </c>
      <c r="Q598" s="5">
        <f t="shared" si="142"/>
        <v>-5.7693996769817589E-6</v>
      </c>
      <c r="R598" s="4">
        <f>SUM($Q$54:Q598)*0.1+$O$8</f>
        <v>-2.3248475360049275E-5</v>
      </c>
      <c r="S598" s="4">
        <f>SUM($R$235:R598)</f>
        <v>2.1200244563442803E-2</v>
      </c>
      <c r="T598">
        <f t="shared" si="143"/>
        <v>2.3980111933408581E-5</v>
      </c>
      <c r="U598">
        <f t="shared" si="144"/>
        <v>2.1206225987579458E-2</v>
      </c>
      <c r="X598" s="1"/>
    </row>
    <row r="599" spans="1:24" x14ac:dyDescent="0.25">
      <c r="A599" s="7"/>
      <c r="B599">
        <f t="shared" si="129"/>
        <v>54.500000000000504</v>
      </c>
      <c r="C599">
        <f t="shared" si="130"/>
        <v>-317.43178827315302</v>
      </c>
      <c r="D599">
        <f t="shared" si="131"/>
        <v>448.0334196552401</v>
      </c>
      <c r="E599">
        <f t="shared" si="132"/>
        <v>-248.73026420164345</v>
      </c>
      <c r="F599">
        <f t="shared" si="133"/>
        <v>38486.558965858327</v>
      </c>
      <c r="G599">
        <f t="shared" si="134"/>
        <v>-6715.7171334444984</v>
      </c>
      <c r="H599">
        <f t="shared" si="135"/>
        <v>87330.650984970765</v>
      </c>
      <c r="I599">
        <f t="shared" si="136"/>
        <v>87588.489301250171</v>
      </c>
      <c r="J599" s="41">
        <f t="shared" si="137"/>
        <v>512.44579172609838</v>
      </c>
      <c r="K599">
        <f t="shared" si="138"/>
        <v>33.043297256878354</v>
      </c>
      <c r="L599">
        <f t="shared" si="139"/>
        <v>38.476122477836441</v>
      </c>
      <c r="M599" s="41">
        <f t="shared" si="140"/>
        <v>74.384780005017404</v>
      </c>
      <c r="N599" s="5">
        <f t="shared" si="141"/>
        <v>4.4448169593538693E-7</v>
      </c>
      <c r="O599" s="4">
        <f>SUM($N$54:N599)*0.1+$O$30</f>
        <v>5.922726979924521E-6</v>
      </c>
      <c r="P599" s="4">
        <f>SUM($O$235:O599)</f>
        <v>5.0956057951315897E-4</v>
      </c>
      <c r="Q599" s="5">
        <f t="shared" si="142"/>
        <v>-5.7800045900730122E-6</v>
      </c>
      <c r="R599" s="4">
        <f>SUM($Q$54:Q599)*0.1+$O$8</f>
        <v>-2.3826475819056585E-5</v>
      </c>
      <c r="S599" s="4">
        <f>SUM($R$235:R599)</f>
        <v>2.1176418087623747E-2</v>
      </c>
      <c r="T599">
        <f t="shared" si="143"/>
        <v>2.4551571127624685E-5</v>
      </c>
      <c r="U599">
        <f t="shared" si="144"/>
        <v>2.1182547887495309E-2</v>
      </c>
      <c r="X599" s="1"/>
    </row>
    <row r="600" spans="1:24" x14ac:dyDescent="0.25">
      <c r="A600" s="7"/>
      <c r="B600">
        <f t="shared" si="129"/>
        <v>54.600000000000506</v>
      </c>
      <c r="C600">
        <f t="shared" si="130"/>
        <v>-317.43178827315302</v>
      </c>
      <c r="D600">
        <f t="shared" si="131"/>
        <v>448.0334196552401</v>
      </c>
      <c r="E600">
        <f t="shared" si="132"/>
        <v>-248.73026420164345</v>
      </c>
      <c r="F600">
        <f t="shared" si="133"/>
        <v>38486.558965858327</v>
      </c>
      <c r="G600">
        <f t="shared" si="134"/>
        <v>-6740.5901598646633</v>
      </c>
      <c r="H600">
        <f t="shared" si="135"/>
        <v>87490.881647328497</v>
      </c>
      <c r="I600">
        <f t="shared" si="136"/>
        <v>87750.156279804462</v>
      </c>
      <c r="J600" s="41">
        <f t="shared" si="137"/>
        <v>512.44579172609838</v>
      </c>
      <c r="K600">
        <f t="shared" si="138"/>
        <v>33.104287120633366</v>
      </c>
      <c r="L600">
        <f t="shared" si="139"/>
        <v>38.476122477836441</v>
      </c>
      <c r="M600" s="41">
        <f t="shared" si="140"/>
        <v>74.411893058527568</v>
      </c>
      <c r="N600" s="5">
        <f t="shared" si="141"/>
        <v>4.4612792443885134E-7</v>
      </c>
      <c r="O600" s="4">
        <f>SUM($N$54:N600)*0.1+$O$30</f>
        <v>5.9673397723684063E-6</v>
      </c>
      <c r="P600" s="4">
        <f>SUM($O$235:O600)</f>
        <v>5.1552791928552737E-4</v>
      </c>
      <c r="Q600" s="5">
        <f t="shared" si="142"/>
        <v>-5.7906095031642655E-6</v>
      </c>
      <c r="R600" s="4">
        <f>SUM($Q$54:Q600)*0.1+$O$8</f>
        <v>-2.4405536769373003E-5</v>
      </c>
      <c r="S600" s="4">
        <f>SUM($R$235:R600)</f>
        <v>2.1152012550854374E-2</v>
      </c>
      <c r="T600">
        <f t="shared" si="143"/>
        <v>2.5124477486310187E-5</v>
      </c>
      <c r="U600">
        <f t="shared" si="144"/>
        <v>2.1158293976288916E-2</v>
      </c>
      <c r="X600" s="1"/>
    </row>
    <row r="601" spans="1:24" x14ac:dyDescent="0.25">
      <c r="A601" s="7"/>
      <c r="B601">
        <f t="shared" si="129"/>
        <v>54.700000000000507</v>
      </c>
      <c r="C601">
        <f t="shared" si="130"/>
        <v>-317.43178827315302</v>
      </c>
      <c r="D601">
        <f t="shared" si="131"/>
        <v>448.0334196552401</v>
      </c>
      <c r="E601">
        <f t="shared" si="132"/>
        <v>-248.73026420164345</v>
      </c>
      <c r="F601">
        <f t="shared" si="133"/>
        <v>38486.558965858327</v>
      </c>
      <c r="G601">
        <f t="shared" si="134"/>
        <v>-6765.4631862848282</v>
      </c>
      <c r="H601">
        <f t="shared" si="135"/>
        <v>87651.112309686258</v>
      </c>
      <c r="I601">
        <f t="shared" si="136"/>
        <v>87911.825036511495</v>
      </c>
      <c r="J601" s="41">
        <f t="shared" si="137"/>
        <v>512.44579172609838</v>
      </c>
      <c r="K601">
        <f t="shared" si="138"/>
        <v>33.165277655207461</v>
      </c>
      <c r="L601">
        <f t="shared" si="139"/>
        <v>38.476122477836441</v>
      </c>
      <c r="M601" s="41">
        <f t="shared" si="140"/>
        <v>74.439046506087209</v>
      </c>
      <c r="N601" s="5">
        <f t="shared" si="141"/>
        <v>4.4777415294231576E-7</v>
      </c>
      <c r="O601" s="4">
        <f>SUM($N$54:N601)*0.1+$O$30</f>
        <v>6.0121171876626383E-6</v>
      </c>
      <c r="P601" s="4">
        <f>SUM($O$235:O601)</f>
        <v>5.2154003647319005E-4</v>
      </c>
      <c r="Q601" s="5">
        <f t="shared" si="142"/>
        <v>-5.8012144162555196E-6</v>
      </c>
      <c r="R601" s="4">
        <f>SUM($Q$54:Q601)*0.1+$O$8</f>
        <v>-2.4985658210998555E-5</v>
      </c>
      <c r="S601" s="4">
        <f>SUM($R$235:R601)</f>
        <v>2.1127026892643376E-2</v>
      </c>
      <c r="T601">
        <f t="shared" si="143"/>
        <v>2.5698806768311794E-5</v>
      </c>
      <c r="U601">
        <f t="shared" si="144"/>
        <v>2.1133463259298532E-2</v>
      </c>
      <c r="X601" s="1"/>
    </row>
    <row r="602" spans="1:24" x14ac:dyDescent="0.25">
      <c r="A602" s="7"/>
      <c r="B602">
        <f t="shared" si="129"/>
        <v>54.800000000000509</v>
      </c>
      <c r="C602">
        <f t="shared" si="130"/>
        <v>-317.43178827315302</v>
      </c>
      <c r="D602">
        <f t="shared" si="131"/>
        <v>448.0334196552401</v>
      </c>
      <c r="E602">
        <f t="shared" si="132"/>
        <v>-248.73026420164345</v>
      </c>
      <c r="F602">
        <f t="shared" si="133"/>
        <v>38486.558965858327</v>
      </c>
      <c r="G602">
        <f t="shared" si="134"/>
        <v>-6790.3362127049932</v>
      </c>
      <c r="H602">
        <f t="shared" si="135"/>
        <v>87811.342972044004</v>
      </c>
      <c r="I602">
        <f t="shared" si="136"/>
        <v>88073.495561579213</v>
      </c>
      <c r="J602" s="41">
        <f t="shared" si="137"/>
        <v>512.44579172609838</v>
      </c>
      <c r="K602">
        <f t="shared" si="138"/>
        <v>33.226268856906515</v>
      </c>
      <c r="L602">
        <f t="shared" si="139"/>
        <v>38.476122477836441</v>
      </c>
      <c r="M602" s="41">
        <f t="shared" si="140"/>
        <v>74.466240303508314</v>
      </c>
      <c r="N602" s="5">
        <f t="shared" si="141"/>
        <v>4.4942038144578012E-7</v>
      </c>
      <c r="O602" s="4">
        <f>SUM($N$54:N602)*0.1+$O$30</f>
        <v>6.0570592258072163E-6</v>
      </c>
      <c r="P602" s="4">
        <f>SUM($O$235:O602)</f>
        <v>5.2759709569899732E-4</v>
      </c>
      <c r="Q602" s="5">
        <f t="shared" si="142"/>
        <v>-5.8118193293467729E-6</v>
      </c>
      <c r="R602" s="4">
        <f>SUM($Q$54:Q602)*0.1+$O$8</f>
        <v>-2.5566840143933242E-5</v>
      </c>
      <c r="S602" s="4">
        <f>SUM($R$235:R602)</f>
        <v>2.1101460052499441E-2</v>
      </c>
      <c r="T602">
        <f t="shared" si="143"/>
        <v>2.6274536749681671E-5</v>
      </c>
      <c r="U602">
        <f t="shared" si="144"/>
        <v>2.1108054743216385E-2</v>
      </c>
      <c r="X602" s="1"/>
    </row>
    <row r="603" spans="1:24" x14ac:dyDescent="0.25">
      <c r="A603" s="7"/>
      <c r="B603">
        <f t="shared" si="129"/>
        <v>54.90000000000051</v>
      </c>
      <c r="C603">
        <f t="shared" si="130"/>
        <v>-317.43178827315302</v>
      </c>
      <c r="D603">
        <f t="shared" si="131"/>
        <v>448.0334196552401</v>
      </c>
      <c r="E603">
        <f t="shared" si="132"/>
        <v>-248.73026420164345</v>
      </c>
      <c r="F603">
        <f t="shared" si="133"/>
        <v>38486.558965858327</v>
      </c>
      <c r="G603">
        <f t="shared" si="134"/>
        <v>-6815.2092391251572</v>
      </c>
      <c r="H603">
        <f t="shared" si="135"/>
        <v>87971.573634401735</v>
      </c>
      <c r="I603">
        <f t="shared" si="136"/>
        <v>88235.167845287317</v>
      </c>
      <c r="J603" s="41">
        <f t="shared" si="137"/>
        <v>512.44579172609838</v>
      </c>
      <c r="K603">
        <f t="shared" si="138"/>
        <v>33.287260722063493</v>
      </c>
      <c r="L603">
        <f t="shared" si="139"/>
        <v>38.476122477836441</v>
      </c>
      <c r="M603" s="41">
        <f t="shared" si="140"/>
        <v>74.493474406601834</v>
      </c>
      <c r="N603" s="5">
        <f t="shared" si="141"/>
        <v>4.5106660994924448E-7</v>
      </c>
      <c r="O603" s="4">
        <f>SUM($N$54:N603)*0.1+$O$30</f>
        <v>6.102165886802141E-6</v>
      </c>
      <c r="P603" s="4">
        <f>SUM($O$235:O603)</f>
        <v>5.3369926158579946E-4</v>
      </c>
      <c r="Q603" s="5">
        <f t="shared" si="142"/>
        <v>-5.8224242424380261E-6</v>
      </c>
      <c r="R603" s="4">
        <f>SUM($Q$54:Q603)*0.1+$O$8</f>
        <v>-2.6149082568177037E-5</v>
      </c>
      <c r="S603" s="4">
        <f>SUM($R$235:R603)</f>
        <v>2.1075310969931264E-2</v>
      </c>
      <c r="T603">
        <f t="shared" si="143"/>
        <v>2.6851647019640936E-5</v>
      </c>
      <c r="U603">
        <f t="shared" si="144"/>
        <v>2.1082067436120261E-2</v>
      </c>
      <c r="X603" s="1"/>
    </row>
    <row r="604" spans="1:24" x14ac:dyDescent="0.25">
      <c r="A604" s="7"/>
      <c r="B604">
        <f t="shared" si="129"/>
        <v>55.000000000000512</v>
      </c>
      <c r="C604">
        <f t="shared" si="130"/>
        <v>-317.43178827315302</v>
      </c>
      <c r="D604">
        <f t="shared" si="131"/>
        <v>448.0334196552401</v>
      </c>
      <c r="E604">
        <f t="shared" si="132"/>
        <v>-248.73026420164345</v>
      </c>
      <c r="F604">
        <f t="shared" si="133"/>
        <v>38486.558965858327</v>
      </c>
      <c r="G604">
        <f t="shared" si="134"/>
        <v>-6840.0822655453221</v>
      </c>
      <c r="H604">
        <f t="shared" si="135"/>
        <v>88131.804296759496</v>
      </c>
      <c r="I604">
        <f t="shared" si="136"/>
        <v>88396.841877986473</v>
      </c>
      <c r="J604" s="41">
        <f t="shared" si="137"/>
        <v>512.44579172609838</v>
      </c>
      <c r="K604">
        <f t="shared" si="138"/>
        <v>33.348253247038123</v>
      </c>
      <c r="L604">
        <f t="shared" si="139"/>
        <v>38.476122477836441</v>
      </c>
      <c r="M604" s="41">
        <f t="shared" si="140"/>
        <v>74.520748771177821</v>
      </c>
      <c r="N604" s="5">
        <f t="shared" si="141"/>
        <v>4.5271283845270889E-7</v>
      </c>
      <c r="O604" s="4">
        <f>SUM($N$54:N604)*0.1+$O$30</f>
        <v>6.1474371706474116E-6</v>
      </c>
      <c r="P604" s="4">
        <f>SUM($O$235:O604)</f>
        <v>5.3984669875644688E-4</v>
      </c>
      <c r="Q604" s="5">
        <f t="shared" si="142"/>
        <v>-5.8330291555292803E-6</v>
      </c>
      <c r="R604" s="4">
        <f>SUM($Q$54:Q604)*0.1+$O$8</f>
        <v>-2.6732385483729966E-5</v>
      </c>
      <c r="S604" s="4">
        <f>SUM($R$235:R604)</f>
        <v>2.1048578584447534E-2</v>
      </c>
      <c r="T604">
        <f t="shared" si="143"/>
        <v>2.7430118800650391E-5</v>
      </c>
      <c r="U604">
        <f t="shared" si="144"/>
        <v>2.1055500347505911E-2</v>
      </c>
      <c r="X604" s="1"/>
    </row>
    <row r="605" spans="1:24" x14ac:dyDescent="0.25">
      <c r="A605" s="7"/>
      <c r="B605">
        <f t="shared" si="129"/>
        <v>55.100000000000513</v>
      </c>
      <c r="C605">
        <f t="shared" si="130"/>
        <v>-317.43178827315302</v>
      </c>
      <c r="D605">
        <f t="shared" si="131"/>
        <v>448.0334196552401</v>
      </c>
      <c r="E605">
        <f t="shared" si="132"/>
        <v>-248.73026420164345</v>
      </c>
      <c r="F605">
        <f t="shared" si="133"/>
        <v>38486.558965858327</v>
      </c>
      <c r="G605">
        <f t="shared" si="134"/>
        <v>-6864.955291965487</v>
      </c>
      <c r="H605">
        <f t="shared" si="135"/>
        <v>88292.034959117227</v>
      </c>
      <c r="I605">
        <f t="shared" si="136"/>
        <v>88558.517650097681</v>
      </c>
      <c r="J605" s="41">
        <f t="shared" si="137"/>
        <v>512.44579172609838</v>
      </c>
      <c r="K605">
        <f t="shared" si="138"/>
        <v>33.409246428216662</v>
      </c>
      <c r="L605">
        <f t="shared" si="139"/>
        <v>38.476122477836441</v>
      </c>
      <c r="M605" s="41">
        <f t="shared" si="140"/>
        <v>74.54806335304572</v>
      </c>
      <c r="N605" s="5">
        <f t="shared" si="141"/>
        <v>4.543590669561733E-7</v>
      </c>
      <c r="O605" s="4">
        <f>SUM($N$54:N605)*0.1+$O$30</f>
        <v>6.192873077343029E-6</v>
      </c>
      <c r="P605" s="4">
        <f>SUM($O$235:O605)</f>
        <v>5.4603957183378985E-4</v>
      </c>
      <c r="Q605" s="5">
        <f t="shared" si="142"/>
        <v>-5.8436340686205327E-6</v>
      </c>
      <c r="R605" s="4">
        <f>SUM($Q$54:Q605)*0.1+$O$8</f>
        <v>-2.7316748890592003E-5</v>
      </c>
      <c r="S605" s="4">
        <f>SUM($R$235:R605)</f>
        <v>2.1021261835556942E-2</v>
      </c>
      <c r="T605">
        <f t="shared" si="143"/>
        <v>2.8009934789351786E-5</v>
      </c>
      <c r="U605">
        <f t="shared" si="144"/>
        <v>2.1028352488320412E-2</v>
      </c>
      <c r="X605" s="1"/>
    </row>
    <row r="606" spans="1:24" x14ac:dyDescent="0.25">
      <c r="A606" s="7"/>
      <c r="B606">
        <f t="shared" si="129"/>
        <v>55.200000000000514</v>
      </c>
      <c r="C606">
        <f t="shared" si="130"/>
        <v>-317.43178827315302</v>
      </c>
      <c r="D606">
        <f t="shared" si="131"/>
        <v>448.0334196552401</v>
      </c>
      <c r="E606">
        <f t="shared" si="132"/>
        <v>-248.73026420164345</v>
      </c>
      <c r="F606">
        <f t="shared" si="133"/>
        <v>38486.558965858327</v>
      </c>
      <c r="G606">
        <f t="shared" si="134"/>
        <v>-6889.828318385652</v>
      </c>
      <c r="H606">
        <f t="shared" si="135"/>
        <v>88452.265621474973</v>
      </c>
      <c r="I606">
        <f t="shared" si="136"/>
        <v>88720.195152111744</v>
      </c>
      <c r="J606" s="41">
        <f t="shared" si="137"/>
        <v>512.44579172609838</v>
      </c>
      <c r="K606">
        <f t="shared" si="138"/>
        <v>33.470240262011721</v>
      </c>
      <c r="L606">
        <f t="shared" si="139"/>
        <v>38.476122477836441</v>
      </c>
      <c r="M606" s="41">
        <f t="shared" si="140"/>
        <v>74.575418108014659</v>
      </c>
      <c r="N606" s="5">
        <f t="shared" si="141"/>
        <v>4.5600529545963771E-7</v>
      </c>
      <c r="O606" s="4">
        <f>SUM($N$54:N606)*0.1+$O$30</f>
        <v>6.2384736068889931E-6</v>
      </c>
      <c r="P606" s="4">
        <f>SUM($O$235:O606)</f>
        <v>5.5227804544067879E-4</v>
      </c>
      <c r="Q606" s="5">
        <f t="shared" si="142"/>
        <v>-5.8542389817117868E-6</v>
      </c>
      <c r="R606" s="4">
        <f>SUM($Q$54:Q606)*0.1+$O$8</f>
        <v>-2.7902172788763201E-5</v>
      </c>
      <c r="S606" s="4">
        <f>SUM($R$235:R606)</f>
        <v>2.099335966276818E-2</v>
      </c>
      <c r="T606">
        <f t="shared" si="143"/>
        <v>2.8591079015627379E-5</v>
      </c>
      <c r="U606">
        <f t="shared" si="144"/>
        <v>2.1000622870996421E-2</v>
      </c>
      <c r="X606" s="1"/>
    </row>
    <row r="607" spans="1:24" x14ac:dyDescent="0.25">
      <c r="A607" s="7"/>
      <c r="B607">
        <f t="shared" si="129"/>
        <v>55.300000000000516</v>
      </c>
      <c r="C607">
        <f t="shared" si="130"/>
        <v>-317.43178827315302</v>
      </c>
      <c r="D607">
        <f t="shared" si="131"/>
        <v>448.0334196552401</v>
      </c>
      <c r="E607">
        <f t="shared" si="132"/>
        <v>-248.73026420164345</v>
      </c>
      <c r="F607">
        <f t="shared" si="133"/>
        <v>38486.558965858327</v>
      </c>
      <c r="G607">
        <f t="shared" si="134"/>
        <v>-6914.701344805816</v>
      </c>
      <c r="H607">
        <f t="shared" si="135"/>
        <v>88612.496283832734</v>
      </c>
      <c r="I607">
        <f t="shared" si="136"/>
        <v>88881.874374588486</v>
      </c>
      <c r="J607" s="41">
        <f t="shared" si="137"/>
        <v>512.44579172609838</v>
      </c>
      <c r="K607">
        <f t="shared" si="138"/>
        <v>33.531234744861919</v>
      </c>
      <c r="L607">
        <f t="shared" si="139"/>
        <v>38.476122477836441</v>
      </c>
      <c r="M607" s="41">
        <f t="shared" si="140"/>
        <v>74.602812991893586</v>
      </c>
      <c r="N607" s="5">
        <f t="shared" si="141"/>
        <v>4.5765152396310202E-7</v>
      </c>
      <c r="O607" s="4">
        <f>SUM($N$54:N607)*0.1+$O$30</f>
        <v>6.2842387592853031E-6</v>
      </c>
      <c r="P607" s="4">
        <f>SUM($O$235:O607)</f>
        <v>5.585622841999641E-4</v>
      </c>
      <c r="Q607" s="5">
        <f t="shared" si="142"/>
        <v>-5.864843894803041E-6</v>
      </c>
      <c r="R607" s="4">
        <f>SUM($Q$54:Q607)*0.1+$O$8</f>
        <v>-2.848865717824348E-5</v>
      </c>
      <c r="S607" s="4">
        <f>SUM($R$235:R607)</f>
        <v>2.0964871005589938E-2</v>
      </c>
      <c r="T607">
        <f t="shared" si="143"/>
        <v>2.9173536717429161E-5</v>
      </c>
      <c r="U607">
        <f t="shared" si="144"/>
        <v>2.0972310509487418E-2</v>
      </c>
      <c r="X607" s="1"/>
    </row>
    <row r="608" spans="1:24" x14ac:dyDescent="0.25">
      <c r="A608" s="7"/>
      <c r="B608">
        <f t="shared" si="129"/>
        <v>55.400000000000517</v>
      </c>
      <c r="C608">
        <f t="shared" si="130"/>
        <v>-317.43178827315302</v>
      </c>
      <c r="D608">
        <f t="shared" si="131"/>
        <v>448.0334196552401</v>
      </c>
      <c r="E608">
        <f t="shared" si="132"/>
        <v>-248.73026420164345</v>
      </c>
      <c r="F608">
        <f t="shared" si="133"/>
        <v>38486.558965858327</v>
      </c>
      <c r="G608">
        <f t="shared" si="134"/>
        <v>-6939.5743712259809</v>
      </c>
      <c r="H608">
        <f t="shared" si="135"/>
        <v>88772.726946190465</v>
      </c>
      <c r="I608">
        <f t="shared" si="136"/>
        <v>89043.555308156167</v>
      </c>
      <c r="J608" s="41">
        <f t="shared" si="137"/>
        <v>512.44579172609838</v>
      </c>
      <c r="K608">
        <f t="shared" si="138"/>
        <v>33.592229873231716</v>
      </c>
      <c r="L608">
        <f t="shared" si="139"/>
        <v>38.476122477836441</v>
      </c>
      <c r="M608" s="41">
        <f t="shared" si="140"/>
        <v>74.630247960491545</v>
      </c>
      <c r="N608" s="5">
        <f t="shared" si="141"/>
        <v>4.5929775246656643E-7</v>
      </c>
      <c r="O608" s="4">
        <f>SUM($N$54:N608)*0.1+$O$30</f>
        <v>6.33016853453196E-6</v>
      </c>
      <c r="P608" s="4">
        <f>SUM($O$235:O608)</f>
        <v>5.6489245273449605E-4</v>
      </c>
      <c r="Q608" s="5">
        <f t="shared" si="142"/>
        <v>-5.8754488078942934E-6</v>
      </c>
      <c r="R608" s="4">
        <f>SUM($Q$54:Q608)*0.1+$O$8</f>
        <v>-2.9076202059032921E-5</v>
      </c>
      <c r="S608" s="4">
        <f>SUM($R$235:R608)</f>
        <v>2.0935794803530906E-2</v>
      </c>
      <c r="T608">
        <f t="shared" si="143"/>
        <v>2.9757294229369858E-5</v>
      </c>
      <c r="U608">
        <f t="shared" si="144"/>
        <v>2.0943414419303936E-2</v>
      </c>
      <c r="X608" s="1"/>
    </row>
    <row r="609" spans="1:24" x14ac:dyDescent="0.25">
      <c r="A609" s="7"/>
      <c r="B609">
        <f t="shared" si="129"/>
        <v>55.500000000000519</v>
      </c>
      <c r="C609">
        <f t="shared" si="130"/>
        <v>-317.43178827315302</v>
      </c>
      <c r="D609">
        <f t="shared" si="131"/>
        <v>448.0334196552401</v>
      </c>
      <c r="E609">
        <f t="shared" si="132"/>
        <v>-248.73026420164345</v>
      </c>
      <c r="F609">
        <f t="shared" si="133"/>
        <v>38486.558965858327</v>
      </c>
      <c r="G609">
        <f t="shared" si="134"/>
        <v>-6964.4473976461459</v>
      </c>
      <c r="H609">
        <f t="shared" si="135"/>
        <v>88932.957608548211</v>
      </c>
      <c r="I609">
        <f t="shared" si="136"/>
        <v>89205.237943510991</v>
      </c>
      <c r="J609" s="41">
        <f t="shared" si="137"/>
        <v>512.44579172609838</v>
      </c>
      <c r="K609">
        <f t="shared" si="138"/>
        <v>33.653225643611201</v>
      </c>
      <c r="L609">
        <f t="shared" si="139"/>
        <v>38.476122477836441</v>
      </c>
      <c r="M609" s="41">
        <f t="shared" si="140"/>
        <v>74.657722969617964</v>
      </c>
      <c r="N609" s="5">
        <f t="shared" si="141"/>
        <v>4.6094398097003085E-7</v>
      </c>
      <c r="O609" s="4">
        <f>SUM($N$54:N609)*0.1+$O$30</f>
        <v>6.3762629326289627E-6</v>
      </c>
      <c r="P609" s="4">
        <f>SUM($O$235:O609)</f>
        <v>5.7126871566712506E-4</v>
      </c>
      <c r="Q609" s="5">
        <f t="shared" si="142"/>
        <v>-5.8860537209855467E-6</v>
      </c>
      <c r="R609" s="4">
        <f>SUM($Q$54:Q609)*0.1+$O$8</f>
        <v>-2.9664807431131496E-5</v>
      </c>
      <c r="S609" s="4">
        <f>SUM($R$235:R609)</f>
        <v>2.0906129996099775E-2</v>
      </c>
      <c r="T609">
        <f t="shared" si="143"/>
        <v>3.0342338883351304E-5</v>
      </c>
      <c r="U609">
        <f t="shared" si="144"/>
        <v>2.0913933617550829E-2</v>
      </c>
      <c r="X609" s="1"/>
    </row>
    <row r="610" spans="1:24" x14ac:dyDescent="0.25">
      <c r="A610" s="7"/>
      <c r="B610">
        <f t="shared" si="129"/>
        <v>55.60000000000052</v>
      </c>
      <c r="C610">
        <f t="shared" si="130"/>
        <v>-317.43178827315302</v>
      </c>
      <c r="D610">
        <f t="shared" si="131"/>
        <v>448.0334196552401</v>
      </c>
      <c r="E610">
        <f t="shared" si="132"/>
        <v>-248.73026420164345</v>
      </c>
      <c r="F610">
        <f t="shared" si="133"/>
        <v>38486.558965858327</v>
      </c>
      <c r="G610">
        <f t="shared" si="134"/>
        <v>-6989.3204240663099</v>
      </c>
      <c r="H610">
        <f t="shared" si="135"/>
        <v>89093.188270905972</v>
      </c>
      <c r="I610">
        <f t="shared" si="136"/>
        <v>89366.922271416333</v>
      </c>
      <c r="J610" s="41">
        <f t="shared" si="137"/>
        <v>512.44579172609838</v>
      </c>
      <c r="K610">
        <f t="shared" si="138"/>
        <v>33.714222052515794</v>
      </c>
      <c r="L610">
        <f t="shared" si="139"/>
        <v>38.476122477836441</v>
      </c>
      <c r="M610" s="41">
        <f t="shared" si="140"/>
        <v>74.685237975082828</v>
      </c>
      <c r="N610" s="5">
        <f t="shared" si="141"/>
        <v>4.6259020947349521E-7</v>
      </c>
      <c r="O610" s="4">
        <f>SUM($N$54:N610)*0.1+$O$30</f>
        <v>6.4225219535763121E-6</v>
      </c>
      <c r="P610" s="4">
        <f>SUM($O$235:O610)</f>
        <v>5.776912376207014E-4</v>
      </c>
      <c r="Q610" s="5">
        <f t="shared" si="142"/>
        <v>-5.8966586340768016E-6</v>
      </c>
      <c r="R610" s="4">
        <f>SUM($Q$54:Q610)*0.1+$O$8</f>
        <v>-3.0254473294539152E-5</v>
      </c>
      <c r="S610" s="4">
        <f>SUM($R$235:R610)</f>
        <v>2.0875875522805235E-2</v>
      </c>
      <c r="T610">
        <f t="shared" si="143"/>
        <v>3.0928658919748726E-5</v>
      </c>
      <c r="U610">
        <f t="shared" si="144"/>
        <v>2.0883867122965576E-2</v>
      </c>
      <c r="X610" s="1"/>
    </row>
    <row r="611" spans="1:24" x14ac:dyDescent="0.25">
      <c r="A611" s="7"/>
      <c r="B611">
        <f t="shared" si="129"/>
        <v>55.700000000000522</v>
      </c>
      <c r="C611">
        <f t="shared" si="130"/>
        <v>-317.43178827315302</v>
      </c>
      <c r="D611">
        <f t="shared" si="131"/>
        <v>448.0334196552401</v>
      </c>
      <c r="E611">
        <f t="shared" si="132"/>
        <v>-248.73026420164345</v>
      </c>
      <c r="F611">
        <f t="shared" si="133"/>
        <v>38486.558965858327</v>
      </c>
      <c r="G611">
        <f t="shared" si="134"/>
        <v>-7014.1934504864748</v>
      </c>
      <c r="H611">
        <f t="shared" si="135"/>
        <v>89253.418933263703</v>
      </c>
      <c r="I611">
        <f t="shared" si="136"/>
        <v>89528.608282702146</v>
      </c>
      <c r="J611" s="41">
        <f t="shared" si="137"/>
        <v>512.44579172609838</v>
      </c>
      <c r="K611">
        <f t="shared" si="138"/>
        <v>33.775219096486047</v>
      </c>
      <c r="L611">
        <f t="shared" si="139"/>
        <v>38.476122477836441</v>
      </c>
      <c r="M611" s="41">
        <f t="shared" si="140"/>
        <v>74.712792932696928</v>
      </c>
      <c r="N611" s="5">
        <f t="shared" si="141"/>
        <v>4.6423643797695962E-7</v>
      </c>
      <c r="O611" s="4">
        <f>SUM($N$54:N611)*0.1+$O$30</f>
        <v>6.4689455973740084E-6</v>
      </c>
      <c r="P611" s="4">
        <f>SUM($O$235:O611)</f>
        <v>5.8416018321807539E-4</v>
      </c>
      <c r="Q611" s="5">
        <f t="shared" si="142"/>
        <v>-5.9072635471680541E-6</v>
      </c>
      <c r="R611" s="4">
        <f>SUM($Q$54:Q611)*0.1+$O$8</f>
        <v>-3.084519964925597E-5</v>
      </c>
      <c r="S611" s="4">
        <f>SUM($R$235:R611)</f>
        <v>2.0845030323155978E-2</v>
      </c>
      <c r="T611">
        <f t="shared" si="143"/>
        <v>3.1516243407872154E-5</v>
      </c>
      <c r="U611">
        <f t="shared" si="144"/>
        <v>2.0853213955957715E-2</v>
      </c>
      <c r="X611" s="1"/>
    </row>
    <row r="612" spans="1:24" x14ac:dyDescent="0.25">
      <c r="A612" s="7"/>
      <c r="B612">
        <f t="shared" si="129"/>
        <v>55.800000000000523</v>
      </c>
      <c r="C612">
        <f t="shared" si="130"/>
        <v>-317.43178827315302</v>
      </c>
      <c r="D612">
        <f t="shared" si="131"/>
        <v>448.0334196552401</v>
      </c>
      <c r="E612">
        <f t="shared" si="132"/>
        <v>-248.73026420164345</v>
      </c>
      <c r="F612">
        <f t="shared" si="133"/>
        <v>38486.558965858327</v>
      </c>
      <c r="G612">
        <f t="shared" si="134"/>
        <v>-7039.0664769066398</v>
      </c>
      <c r="H612">
        <f t="shared" si="135"/>
        <v>89413.649595621449</v>
      </c>
      <c r="I612">
        <f t="shared" si="136"/>
        <v>89690.295968264516</v>
      </c>
      <c r="J612" s="41">
        <f t="shared" si="137"/>
        <v>512.44579172609838</v>
      </c>
      <c r="K612">
        <f t="shared" si="138"/>
        <v>33.83621677208744</v>
      </c>
      <c r="L612">
        <f t="shared" si="139"/>
        <v>38.476122477836441</v>
      </c>
      <c r="M612" s="41">
        <f t="shared" si="140"/>
        <v>74.74038779827211</v>
      </c>
      <c r="N612" s="5">
        <f t="shared" si="141"/>
        <v>4.6588266648042398E-7</v>
      </c>
      <c r="O612" s="4">
        <f>SUM($N$54:N612)*0.1+$O$30</f>
        <v>6.5155338640220505E-6</v>
      </c>
      <c r="P612" s="4">
        <f>SUM($O$235:O612)</f>
        <v>5.906757170820974E-4</v>
      </c>
      <c r="Q612" s="5">
        <f t="shared" si="142"/>
        <v>-5.9178684602593073E-6</v>
      </c>
      <c r="R612" s="4">
        <f>SUM($Q$54:Q612)*0.1+$O$8</f>
        <v>-3.1436986495281895E-5</v>
      </c>
      <c r="S612" s="4">
        <f>SUM($R$235:R612)</f>
        <v>2.0813593336660698E-2</v>
      </c>
      <c r="T612">
        <f t="shared" si="143"/>
        <v>3.2105082174598999E-5</v>
      </c>
      <c r="U612">
        <f t="shared" si="144"/>
        <v>2.0821973138649398E-2</v>
      </c>
      <c r="X612" s="1"/>
    </row>
    <row r="613" spans="1:24" x14ac:dyDescent="0.25">
      <c r="A613" s="7"/>
      <c r="B613">
        <f t="shared" si="129"/>
        <v>55.900000000000524</v>
      </c>
      <c r="C613">
        <f t="shared" si="130"/>
        <v>-317.43178827315302</v>
      </c>
      <c r="D613">
        <f t="shared" si="131"/>
        <v>448.0334196552401</v>
      </c>
      <c r="E613">
        <f t="shared" si="132"/>
        <v>-248.73026420164345</v>
      </c>
      <c r="F613">
        <f t="shared" si="133"/>
        <v>38486.558965858327</v>
      </c>
      <c r="G613">
        <f t="shared" si="134"/>
        <v>-7063.9395033268047</v>
      </c>
      <c r="H613">
        <f t="shared" si="135"/>
        <v>89573.880257979195</v>
      </c>
      <c r="I613">
        <f t="shared" si="136"/>
        <v>89851.985319064901</v>
      </c>
      <c r="J613" s="41">
        <f t="shared" si="137"/>
        <v>512.44579172609838</v>
      </c>
      <c r="K613">
        <f t="shared" si="138"/>
        <v>33.89721507591014</v>
      </c>
      <c r="L613">
        <f t="shared" si="139"/>
        <v>38.476122477836441</v>
      </c>
      <c r="M613" s="41">
        <f t="shared" si="140"/>
        <v>74.76802252762154</v>
      </c>
      <c r="N613" s="5">
        <f t="shared" si="141"/>
        <v>4.6752889498388839E-7</v>
      </c>
      <c r="O613" s="4">
        <f>SUM($N$54:N613)*0.1+$O$30</f>
        <v>6.5622867535204394E-6</v>
      </c>
      <c r="P613" s="4">
        <f>SUM($O$235:O613)</f>
        <v>5.9723800383561785E-4</v>
      </c>
      <c r="Q613" s="5">
        <f t="shared" si="142"/>
        <v>-5.9284733733505615E-6</v>
      </c>
      <c r="R613" s="4">
        <f>SUM($Q$54:Q613)*0.1+$O$8</f>
        <v>-3.2029833832616955E-5</v>
      </c>
      <c r="S613" s="4">
        <f>SUM($R$235:R613)</f>
        <v>2.0781563502828081E-2</v>
      </c>
      <c r="T613">
        <f t="shared" si="143"/>
        <v>3.2695165740220428E-5</v>
      </c>
      <c r="U613">
        <f t="shared" si="144"/>
        <v>2.079014369491711E-2</v>
      </c>
      <c r="X613" s="1"/>
    </row>
    <row r="614" spans="1:24" x14ac:dyDescent="0.25">
      <c r="A614" s="7"/>
      <c r="B614">
        <f t="shared" si="129"/>
        <v>56.000000000000526</v>
      </c>
      <c r="C614">
        <f t="shared" si="130"/>
        <v>-317.43178827315302</v>
      </c>
      <c r="D614">
        <f t="shared" si="131"/>
        <v>448.0334196552401</v>
      </c>
      <c r="E614">
        <f t="shared" si="132"/>
        <v>-248.73026420164345</v>
      </c>
      <c r="F614">
        <f t="shared" si="133"/>
        <v>38486.558965858327</v>
      </c>
      <c r="G614">
        <f t="shared" si="134"/>
        <v>-7088.8125297469687</v>
      </c>
      <c r="H614">
        <f t="shared" si="135"/>
        <v>89734.110920336941</v>
      </c>
      <c r="I614">
        <f t="shared" si="136"/>
        <v>90013.676326129644</v>
      </c>
      <c r="J614" s="41">
        <f t="shared" si="137"/>
        <v>512.44579172609838</v>
      </c>
      <c r="K614">
        <f t="shared" si="138"/>
        <v>33.958214004568774</v>
      </c>
      <c r="L614">
        <f t="shared" si="139"/>
        <v>38.476122477836441</v>
      </c>
      <c r="M614" s="41">
        <f t="shared" si="140"/>
        <v>74.795697076559847</v>
      </c>
      <c r="N614" s="5">
        <f t="shared" si="141"/>
        <v>4.6917512348735275E-7</v>
      </c>
      <c r="O614" s="4">
        <f>SUM($N$54:N614)*0.1+$O$30</f>
        <v>6.6092042658691743E-6</v>
      </c>
      <c r="P614" s="4">
        <f>SUM($O$235:O614)</f>
        <v>6.0384720810148702E-4</v>
      </c>
      <c r="Q614" s="5">
        <f t="shared" si="142"/>
        <v>-5.9390782864418147E-6</v>
      </c>
      <c r="R614" s="4">
        <f>SUM($Q$54:Q614)*0.1+$O$8</f>
        <v>-3.2623741661261122E-5</v>
      </c>
      <c r="S614" s="4">
        <f>SUM($R$235:R614)</f>
        <v>2.0748939761166818E-2</v>
      </c>
      <c r="T614">
        <f t="shared" si="143"/>
        <v>3.3286485260668297E-5</v>
      </c>
      <c r="U614">
        <f t="shared" si="144"/>
        <v>2.0757724650434625E-2</v>
      </c>
      <c r="X614" s="1"/>
    </row>
    <row r="615" spans="1:24" x14ac:dyDescent="0.25">
      <c r="A615" s="7"/>
      <c r="B615">
        <f t="shared" si="129"/>
        <v>56.100000000000527</v>
      </c>
      <c r="C615">
        <f t="shared" si="130"/>
        <v>-317.43178827315302</v>
      </c>
      <c r="D615">
        <f t="shared" si="131"/>
        <v>448.0334196552401</v>
      </c>
      <c r="E615">
        <f t="shared" si="132"/>
        <v>-248.73026420164345</v>
      </c>
      <c r="F615">
        <f t="shared" si="133"/>
        <v>38486.558965858327</v>
      </c>
      <c r="G615">
        <f t="shared" si="134"/>
        <v>-7113.6855561671337</v>
      </c>
      <c r="H615">
        <f t="shared" si="135"/>
        <v>89894.341582694688</v>
      </c>
      <c r="I615">
        <f t="shared" si="136"/>
        <v>90175.368980549305</v>
      </c>
      <c r="J615" s="41">
        <f t="shared" si="137"/>
        <v>512.44579172609838</v>
      </c>
      <c r="K615">
        <f t="shared" si="138"/>
        <v>34.019213554702198</v>
      </c>
      <c r="L615">
        <f t="shared" si="139"/>
        <v>38.476122477836441</v>
      </c>
      <c r="M615" s="41">
        <f t="shared" si="140"/>
        <v>74.823411400903424</v>
      </c>
      <c r="N615" s="5">
        <f t="shared" si="141"/>
        <v>4.7082135199081717E-7</v>
      </c>
      <c r="O615" s="4">
        <f>SUM($N$54:N615)*0.1+$O$30</f>
        <v>6.6562864010682558E-6</v>
      </c>
      <c r="P615" s="4">
        <f>SUM($O$235:O615)</f>
        <v>6.1050349450255531E-4</v>
      </c>
      <c r="Q615" s="5">
        <f t="shared" si="142"/>
        <v>-5.949683199533068E-6</v>
      </c>
      <c r="R615" s="4">
        <f>SUM($Q$54:Q615)*0.1+$O$8</f>
        <v>-3.3218709981214451E-5</v>
      </c>
      <c r="S615" s="4">
        <f>SUM($R$235:R615)</f>
        <v>2.0715721051185604E-2</v>
      </c>
      <c r="T615">
        <f t="shared" si="143"/>
        <v>3.3879032475398156E-5</v>
      </c>
      <c r="U615">
        <f t="shared" si="144"/>
        <v>2.0724715032717198E-2</v>
      </c>
      <c r="X615" s="1"/>
    </row>
    <row r="616" spans="1:24" x14ac:dyDescent="0.25">
      <c r="A616" s="7"/>
      <c r="B616">
        <f t="shared" si="129"/>
        <v>56.200000000000529</v>
      </c>
      <c r="C616">
        <f t="shared" si="130"/>
        <v>-317.43178827315302</v>
      </c>
      <c r="D616">
        <f t="shared" si="131"/>
        <v>448.0334196552401</v>
      </c>
      <c r="E616">
        <f t="shared" si="132"/>
        <v>-248.73026420164345</v>
      </c>
      <c r="F616">
        <f t="shared" si="133"/>
        <v>38486.558965858327</v>
      </c>
      <c r="G616">
        <f t="shared" si="134"/>
        <v>-7138.5585825872986</v>
      </c>
      <c r="H616">
        <f t="shared" si="135"/>
        <v>90054.572245052434</v>
      </c>
      <c r="I616">
        <f t="shared" si="136"/>
        <v>90337.063273478168</v>
      </c>
      <c r="J616" s="41">
        <f t="shared" si="137"/>
        <v>512.44579172609838</v>
      </c>
      <c r="K616">
        <f t="shared" si="138"/>
        <v>34.080213722973312</v>
      </c>
      <c r="L616">
        <f t="shared" si="139"/>
        <v>38.476122477836441</v>
      </c>
      <c r="M616" s="41">
        <f t="shared" si="140"/>
        <v>74.851165456470682</v>
      </c>
      <c r="N616" s="5">
        <f t="shared" si="141"/>
        <v>4.7246758049428158E-7</v>
      </c>
      <c r="O616" s="4">
        <f>SUM($N$54:N616)*0.1+$O$30</f>
        <v>6.7035331591176842E-6</v>
      </c>
      <c r="P616" s="4">
        <f>SUM($O$235:O616)</f>
        <v>6.1720702766167302E-4</v>
      </c>
      <c r="Q616" s="5">
        <f t="shared" si="142"/>
        <v>-5.9602881126243221E-6</v>
      </c>
      <c r="R616" s="4">
        <f>SUM($Q$54:Q616)*0.1+$O$8</f>
        <v>-3.3814738792476887E-5</v>
      </c>
      <c r="S616" s="4">
        <f>SUM($R$235:R616)</f>
        <v>2.0681906312393129E-2</v>
      </c>
      <c r="T616">
        <f t="shared" si="143"/>
        <v>3.4472799660294949E-5</v>
      </c>
      <c r="U616">
        <f t="shared" si="144"/>
        <v>2.0691113871167052E-2</v>
      </c>
      <c r="X616" s="1"/>
    </row>
    <row r="617" spans="1:24" x14ac:dyDescent="0.25">
      <c r="A617" s="7"/>
      <c r="B617">
        <f t="shared" si="129"/>
        <v>56.30000000000053</v>
      </c>
      <c r="C617">
        <f t="shared" si="130"/>
        <v>-317.43178827315302</v>
      </c>
      <c r="D617">
        <f t="shared" si="131"/>
        <v>448.0334196552401</v>
      </c>
      <c r="E617">
        <f t="shared" si="132"/>
        <v>-248.73026420164345</v>
      </c>
      <c r="F617">
        <f t="shared" si="133"/>
        <v>38486.558965858327</v>
      </c>
      <c r="G617">
        <f t="shared" si="134"/>
        <v>-7163.4316090074635</v>
      </c>
      <c r="H617">
        <f t="shared" si="135"/>
        <v>90214.80290741018</v>
      </c>
      <c r="I617">
        <f t="shared" si="136"/>
        <v>90498.759196133688</v>
      </c>
      <c r="J617" s="41">
        <f t="shared" si="137"/>
        <v>512.44579172609838</v>
      </c>
      <c r="K617">
        <f t="shared" si="138"/>
        <v>34.141214506068856</v>
      </c>
      <c r="L617">
        <f t="shared" si="139"/>
        <v>38.476122477836441</v>
      </c>
      <c r="M617" s="41">
        <f t="shared" si="140"/>
        <v>74.878959199082203</v>
      </c>
      <c r="N617" s="5">
        <f t="shared" si="141"/>
        <v>4.7411380899774594E-7</v>
      </c>
      <c r="O617" s="4">
        <f>SUM($N$54:N617)*0.1+$O$30</f>
        <v>6.7509445400174584E-6</v>
      </c>
      <c r="P617" s="4">
        <f>SUM($O$235:O617)</f>
        <v>6.2395797220169043E-4</v>
      </c>
      <c r="Q617" s="5">
        <f t="shared" si="142"/>
        <v>-5.9708930257155754E-6</v>
      </c>
      <c r="R617" s="4">
        <f>SUM($Q$54:Q617)*0.1+$O$8</f>
        <v>-3.4411828095048431E-5</v>
      </c>
      <c r="S617" s="4">
        <f>SUM($R$235:R617)</f>
        <v>2.064749448429808E-2</v>
      </c>
      <c r="T617">
        <f t="shared" si="143"/>
        <v>3.5067779585048664E-5</v>
      </c>
      <c r="U617">
        <f t="shared" si="144"/>
        <v>2.0656920197120229E-2</v>
      </c>
      <c r="X617" s="1"/>
    </row>
    <row r="618" spans="1:24" x14ac:dyDescent="0.25">
      <c r="A618" s="7"/>
      <c r="B618">
        <f t="shared" si="129"/>
        <v>56.400000000000531</v>
      </c>
      <c r="C618">
        <f t="shared" si="130"/>
        <v>-317.43178827315302</v>
      </c>
      <c r="D618">
        <f t="shared" si="131"/>
        <v>448.0334196552401</v>
      </c>
      <c r="E618">
        <f t="shared" si="132"/>
        <v>-248.73026420164345</v>
      </c>
      <c r="F618">
        <f t="shared" si="133"/>
        <v>38486.558965858327</v>
      </c>
      <c r="G618">
        <f t="shared" si="134"/>
        <v>-7188.3046354276275</v>
      </c>
      <c r="H618">
        <f t="shared" si="135"/>
        <v>90375.033569767926</v>
      </c>
      <c r="I618">
        <f t="shared" si="136"/>
        <v>90660.456739795816</v>
      </c>
      <c r="J618" s="41">
        <f t="shared" si="137"/>
        <v>512.44579172609838</v>
      </c>
      <c r="K618">
        <f t="shared" si="138"/>
        <v>34.202215900699123</v>
      </c>
      <c r="L618">
        <f t="shared" si="139"/>
        <v>38.476122477836441</v>
      </c>
      <c r="M618" s="41">
        <f t="shared" si="140"/>
        <v>74.906792584561032</v>
      </c>
      <c r="N618" s="5">
        <f t="shared" si="141"/>
        <v>4.757600375012103E-7</v>
      </c>
      <c r="O618" s="4">
        <f>SUM($N$54:N618)*0.1+$O$30</f>
        <v>6.7985205437675794E-6</v>
      </c>
      <c r="P618" s="4">
        <f>SUM($O$235:O618)</f>
        <v>6.3075649274545805E-4</v>
      </c>
      <c r="Q618" s="5">
        <f t="shared" si="142"/>
        <v>-5.9814979388068287E-6</v>
      </c>
      <c r="R618" s="4">
        <f>SUM($Q$54:Q618)*0.1+$O$8</f>
        <v>-3.5009977888929137E-5</v>
      </c>
      <c r="S618" s="4">
        <f>SUM($R$235:R618)</f>
        <v>2.0612484506409151E-2</v>
      </c>
      <c r="T618">
        <f t="shared" si="143"/>
        <v>3.5663965474514146E-5</v>
      </c>
      <c r="U618">
        <f t="shared" si="144"/>
        <v>2.0622133043894802E-2</v>
      </c>
      <c r="X618" s="1"/>
    </row>
    <row r="619" spans="1:24" x14ac:dyDescent="0.25">
      <c r="A619" s="7"/>
      <c r="B619">
        <f t="shared" ref="B619:B682" si="145">B618+0.1</f>
        <v>56.500000000000533</v>
      </c>
      <c r="C619">
        <f t="shared" si="130"/>
        <v>-317.43178827315302</v>
      </c>
      <c r="D619">
        <f t="shared" si="131"/>
        <v>448.0334196552401</v>
      </c>
      <c r="E619">
        <f t="shared" si="132"/>
        <v>-248.73026420164345</v>
      </c>
      <c r="F619">
        <f t="shared" si="133"/>
        <v>38486.558965858327</v>
      </c>
      <c r="G619">
        <f t="shared" si="134"/>
        <v>-7213.1776618477925</v>
      </c>
      <c r="H619">
        <f t="shared" si="135"/>
        <v>90535.264232125672</v>
      </c>
      <c r="I619">
        <f t="shared" si="136"/>
        <v>90822.155895806587</v>
      </c>
      <c r="J619" s="41">
        <f t="shared" si="137"/>
        <v>512.44579172609838</v>
      </c>
      <c r="K619">
        <f t="shared" si="138"/>
        <v>34.263217903597855</v>
      </c>
      <c r="L619">
        <f t="shared" si="139"/>
        <v>38.476122477836441</v>
      </c>
      <c r="M619" s="41">
        <f t="shared" si="140"/>
        <v>74.934665568732882</v>
      </c>
      <c r="N619" s="5">
        <f t="shared" si="141"/>
        <v>4.7740626600467471E-7</v>
      </c>
      <c r="O619" s="4">
        <f>SUM($N$54:N619)*0.1+$O$30</f>
        <v>6.8462611703680464E-6</v>
      </c>
      <c r="P619" s="4">
        <f>SUM($O$235:O619)</f>
        <v>6.3760275391582606E-4</v>
      </c>
      <c r="Q619" s="5">
        <f t="shared" si="142"/>
        <v>-5.9921028518980828E-6</v>
      </c>
      <c r="R619" s="4">
        <f>SUM($Q$54:Q619)*0.1+$O$8</f>
        <v>-3.5609188174118923E-5</v>
      </c>
      <c r="S619" s="4">
        <f>SUM($R$235:R619)</f>
        <v>2.0576875318235033E-2</v>
      </c>
      <c r="T619">
        <f t="shared" si="143"/>
        <v>3.6261350973628934E-5</v>
      </c>
      <c r="U619">
        <f t="shared" si="144"/>
        <v>2.0586751446840541E-2</v>
      </c>
      <c r="X619" s="1"/>
    </row>
    <row r="620" spans="1:24" x14ac:dyDescent="0.25">
      <c r="A620" s="7"/>
      <c r="B620">
        <f t="shared" si="145"/>
        <v>56.600000000000534</v>
      </c>
      <c r="C620">
        <f t="shared" si="130"/>
        <v>-317.43178827315302</v>
      </c>
      <c r="D620">
        <f t="shared" si="131"/>
        <v>448.0334196552401</v>
      </c>
      <c r="E620">
        <f t="shared" si="132"/>
        <v>-248.73026420164345</v>
      </c>
      <c r="F620">
        <f t="shared" si="133"/>
        <v>38486.558965858327</v>
      </c>
      <c r="G620">
        <f t="shared" si="134"/>
        <v>-7238.0506882679574</v>
      </c>
      <c r="H620">
        <f t="shared" si="135"/>
        <v>90695.494894483418</v>
      </c>
      <c r="I620">
        <f t="shared" si="136"/>
        <v>90983.856655569412</v>
      </c>
      <c r="J620" s="41">
        <f t="shared" si="137"/>
        <v>512.44579172609838</v>
      </c>
      <c r="K620">
        <f t="shared" si="138"/>
        <v>34.324220511521929</v>
      </c>
      <c r="L620">
        <f t="shared" si="139"/>
        <v>38.476122477836441</v>
      </c>
      <c r="M620" s="41">
        <f t="shared" si="140"/>
        <v>74.962578107426339</v>
      </c>
      <c r="N620" s="5">
        <f t="shared" si="141"/>
        <v>4.7905249450813913E-7</v>
      </c>
      <c r="O620" s="4">
        <f>SUM($N$54:N620)*0.1+$O$30</f>
        <v>6.89416641981886E-6</v>
      </c>
      <c r="P620" s="4">
        <f>SUM($O$235:O620)</f>
        <v>6.4449692033564487E-4</v>
      </c>
      <c r="Q620" s="5">
        <f t="shared" si="142"/>
        <v>-6.0027077649893361E-6</v>
      </c>
      <c r="R620" s="4">
        <f>SUM($Q$54:Q620)*0.1+$O$8</f>
        <v>-3.6209458950617871E-5</v>
      </c>
      <c r="S620" s="4">
        <f>SUM($R$235:R620)</f>
        <v>2.0540665859284414E-2</v>
      </c>
      <c r="T620">
        <f t="shared" si="143"/>
        <v>3.6859930115514848E-5</v>
      </c>
      <c r="U620">
        <f t="shared" si="144"/>
        <v>2.0550774443390069E-2</v>
      </c>
      <c r="X620" s="1"/>
    </row>
    <row r="621" spans="1:24" x14ac:dyDescent="0.25">
      <c r="A621" s="7"/>
      <c r="B621">
        <f t="shared" si="145"/>
        <v>56.700000000000536</v>
      </c>
      <c r="C621">
        <f t="shared" si="130"/>
        <v>-317.43178827315302</v>
      </c>
      <c r="D621">
        <f t="shared" si="131"/>
        <v>448.0334196552401</v>
      </c>
      <c r="E621">
        <f t="shared" si="132"/>
        <v>-248.73026420164345</v>
      </c>
      <c r="F621">
        <f t="shared" si="133"/>
        <v>38486.558965858327</v>
      </c>
      <c r="G621">
        <f t="shared" si="134"/>
        <v>-7262.9237146881223</v>
      </c>
      <c r="H621">
        <f t="shared" si="135"/>
        <v>90855.725556841149</v>
      </c>
      <c r="I621">
        <f t="shared" si="136"/>
        <v>91145.559010548706</v>
      </c>
      <c r="J621" s="41">
        <f t="shared" si="137"/>
        <v>512.44579172609838</v>
      </c>
      <c r="K621">
        <f t="shared" si="138"/>
        <v>34.385223721251243</v>
      </c>
      <c r="L621">
        <f t="shared" si="139"/>
        <v>38.476122477836441</v>
      </c>
      <c r="M621" s="41">
        <f t="shared" si="140"/>
        <v>74.990530156473156</v>
      </c>
      <c r="N621" s="5">
        <f t="shared" si="141"/>
        <v>4.8069872301160354E-7</v>
      </c>
      <c r="O621" s="4">
        <f>SUM($N$54:N621)*0.1+$O$30</f>
        <v>6.9422362921200205E-6</v>
      </c>
      <c r="P621" s="4">
        <f>SUM($O$235:O621)</f>
        <v>6.5143915662776487E-4</v>
      </c>
      <c r="Q621" s="5">
        <f t="shared" si="142"/>
        <v>-6.0133126780805885E-6</v>
      </c>
      <c r="R621" s="4">
        <f>SUM($Q$54:Q621)*0.1+$O$8</f>
        <v>-3.6810790218425927E-5</v>
      </c>
      <c r="S621" s="4">
        <f>SUM($R$235:R621)</f>
        <v>2.0503855069065987E-2</v>
      </c>
      <c r="T621">
        <f t="shared" si="143"/>
        <v>3.7459697292431371E-5</v>
      </c>
      <c r="U621">
        <f t="shared" si="144"/>
        <v>2.0514201073111544E-2</v>
      </c>
      <c r="X621" s="1"/>
    </row>
    <row r="622" spans="1:24" x14ac:dyDescent="0.25">
      <c r="A622" s="7"/>
      <c r="B622">
        <f t="shared" si="145"/>
        <v>56.800000000000537</v>
      </c>
      <c r="C622">
        <f t="shared" si="130"/>
        <v>-317.43178827315302</v>
      </c>
      <c r="D622">
        <f t="shared" si="131"/>
        <v>448.0334196552401</v>
      </c>
      <c r="E622">
        <f t="shared" si="132"/>
        <v>-248.73026420164345</v>
      </c>
      <c r="F622">
        <f t="shared" si="133"/>
        <v>38486.558965858327</v>
      </c>
      <c r="G622">
        <f t="shared" si="134"/>
        <v>-7287.7967411082864</v>
      </c>
      <c r="H622">
        <f t="shared" si="135"/>
        <v>91015.956219198895</v>
      </c>
      <c r="I622">
        <f t="shared" si="136"/>
        <v>91307.262952269244</v>
      </c>
      <c r="J622" s="41">
        <f t="shared" si="137"/>
        <v>512.44579172609838</v>
      </c>
      <c r="K622">
        <f t="shared" si="138"/>
        <v>34.446227529588469</v>
      </c>
      <c r="L622">
        <f t="shared" si="139"/>
        <v>38.476122477836441</v>
      </c>
      <c r="M622" s="41">
        <f t="shared" si="140"/>
        <v>75.018521671708442</v>
      </c>
      <c r="N622" s="5">
        <f t="shared" si="141"/>
        <v>4.8234495151506785E-7</v>
      </c>
      <c r="O622" s="4">
        <f>SUM($N$54:N622)*0.1+$O$30</f>
        <v>6.9904707872715268E-6</v>
      </c>
      <c r="P622" s="4">
        <f>SUM($O$235:O622)</f>
        <v>6.5842962741503636E-4</v>
      </c>
      <c r="Q622" s="5">
        <f t="shared" si="142"/>
        <v>-6.0239175911718427E-6</v>
      </c>
      <c r="R622" s="4">
        <f>SUM($Q$54:Q622)*0.1+$O$8</f>
        <v>-3.741318197754309E-5</v>
      </c>
      <c r="S622" s="4">
        <f>SUM($R$235:R622)</f>
        <v>2.0466441887088443E-2</v>
      </c>
      <c r="T622">
        <f t="shared" si="143"/>
        <v>3.8060647229289882E-5</v>
      </c>
      <c r="U622">
        <f t="shared" si="144"/>
        <v>2.0477030377762939E-2</v>
      </c>
      <c r="X622" s="1"/>
    </row>
    <row r="623" spans="1:24" x14ac:dyDescent="0.25">
      <c r="A623" s="7"/>
      <c r="B623">
        <f t="shared" si="145"/>
        <v>56.900000000000539</v>
      </c>
      <c r="C623">
        <f t="shared" si="130"/>
        <v>-317.43178827315302</v>
      </c>
      <c r="D623">
        <f t="shared" si="131"/>
        <v>448.0334196552401</v>
      </c>
      <c r="E623">
        <f t="shared" si="132"/>
        <v>-248.73026420164345</v>
      </c>
      <c r="F623">
        <f t="shared" si="133"/>
        <v>38486.558965858327</v>
      </c>
      <c r="G623">
        <f t="shared" si="134"/>
        <v>-7312.6697675284513</v>
      </c>
      <c r="H623">
        <f t="shared" si="135"/>
        <v>91176.186881556656</v>
      </c>
      <c r="I623">
        <f t="shared" si="136"/>
        <v>91468.96847231561</v>
      </c>
      <c r="J623" s="41">
        <f t="shared" si="137"/>
        <v>512.44579172609838</v>
      </c>
      <c r="K623">
        <f t="shared" si="138"/>
        <v>34.507231933358838</v>
      </c>
      <c r="L623">
        <f t="shared" si="139"/>
        <v>38.476122477836441</v>
      </c>
      <c r="M623" s="41">
        <f t="shared" si="140"/>
        <v>75.046552608970856</v>
      </c>
      <c r="N623" s="5">
        <f t="shared" si="141"/>
        <v>4.8399118001853226E-7</v>
      </c>
      <c r="O623" s="4">
        <f>SUM($N$54:N623)*0.1+$O$30</f>
        <v>7.0388699052733799E-6</v>
      </c>
      <c r="P623" s="4">
        <f>SUM($O$235:O623)</f>
        <v>6.6546849732030972E-4</v>
      </c>
      <c r="Q623" s="5">
        <f t="shared" si="142"/>
        <v>-6.0345225042630968E-6</v>
      </c>
      <c r="R623" s="4">
        <f>SUM($Q$54:Q623)*0.1+$O$8</f>
        <v>-3.8016634227969415E-5</v>
      </c>
      <c r="S623" s="4">
        <f>SUM($R$235:R623)</f>
        <v>2.0428425252860472E-2</v>
      </c>
      <c r="T623">
        <f t="shared" si="143"/>
        <v>3.8662774959469463E-5</v>
      </c>
      <c r="U623">
        <f t="shared" si="144"/>
        <v>2.0439261401347976E-2</v>
      </c>
      <c r="X623" s="1"/>
    </row>
    <row r="624" spans="1:24" x14ac:dyDescent="0.25">
      <c r="A624" s="7"/>
      <c r="B624">
        <f t="shared" si="145"/>
        <v>57.00000000000054</v>
      </c>
      <c r="C624">
        <f t="shared" si="130"/>
        <v>-317.43178827315302</v>
      </c>
      <c r="D624">
        <f t="shared" si="131"/>
        <v>448.0334196552401</v>
      </c>
      <c r="E624">
        <f t="shared" si="132"/>
        <v>-248.73026420164345</v>
      </c>
      <c r="F624">
        <f t="shared" si="133"/>
        <v>38486.558965858327</v>
      </c>
      <c r="G624">
        <f t="shared" si="134"/>
        <v>-7337.5427939486162</v>
      </c>
      <c r="H624">
        <f t="shared" si="135"/>
        <v>91336.417543914387</v>
      </c>
      <c r="I624">
        <f t="shared" si="136"/>
        <v>91630.675562331744</v>
      </c>
      <c r="J624" s="41">
        <f t="shared" si="137"/>
        <v>512.44579172609838</v>
      </c>
      <c r="K624">
        <f t="shared" si="138"/>
        <v>34.568236929409977</v>
      </c>
      <c r="L624">
        <f t="shared" si="139"/>
        <v>38.476122477836441</v>
      </c>
      <c r="M624" s="41">
        <f t="shared" si="140"/>
        <v>75.074622924102897</v>
      </c>
      <c r="N624" s="5">
        <f t="shared" si="141"/>
        <v>4.8563740852199667E-7</v>
      </c>
      <c r="O624" s="4">
        <f>SUM($N$54:N624)*0.1+$O$30</f>
        <v>7.087433646125579E-6</v>
      </c>
      <c r="P624" s="4">
        <f>SUM($O$235:O624)</f>
        <v>6.7255593096643526E-4</v>
      </c>
      <c r="Q624" s="5">
        <f t="shared" si="142"/>
        <v>-6.0451274173543492E-6</v>
      </c>
      <c r="R624" s="4">
        <f>SUM($Q$54:Q624)*0.1+$O$8</f>
        <v>-3.8621146969704847E-5</v>
      </c>
      <c r="S624" s="4">
        <f>SUM($R$235:R624)</f>
        <v>2.0389804105890766E-2</v>
      </c>
      <c r="T624">
        <f t="shared" si="143"/>
        <v>3.9266075802704994E-5</v>
      </c>
      <c r="U624">
        <f t="shared" si="144"/>
        <v>2.0400893190173758E-2</v>
      </c>
      <c r="X624" s="1"/>
    </row>
    <row r="625" spans="1:24" x14ac:dyDescent="0.25">
      <c r="A625" s="7"/>
      <c r="B625">
        <f t="shared" si="145"/>
        <v>57.100000000000541</v>
      </c>
      <c r="C625">
        <f t="shared" si="130"/>
        <v>-317.43178827315302</v>
      </c>
      <c r="D625">
        <f t="shared" si="131"/>
        <v>448.0334196552401</v>
      </c>
      <c r="E625">
        <f t="shared" si="132"/>
        <v>-248.73026420164345</v>
      </c>
      <c r="F625">
        <f t="shared" si="133"/>
        <v>38486.558965858327</v>
      </c>
      <c r="G625">
        <f t="shared" si="134"/>
        <v>-7362.4158203687812</v>
      </c>
      <c r="H625">
        <f t="shared" si="135"/>
        <v>91496.648206272133</v>
      </c>
      <c r="I625">
        <f t="shared" si="136"/>
        <v>91792.384214020378</v>
      </c>
      <c r="J625" s="41">
        <f t="shared" si="137"/>
        <v>512.44579172609838</v>
      </c>
      <c r="K625">
        <f t="shared" si="138"/>
        <v>34.62924251461169</v>
      </c>
      <c r="L625">
        <f t="shared" si="139"/>
        <v>38.476122477836441</v>
      </c>
      <c r="M625" s="41">
        <f t="shared" si="140"/>
        <v>75.102732572951041</v>
      </c>
      <c r="N625" s="5">
        <f t="shared" si="141"/>
        <v>4.8728363702546109E-7</v>
      </c>
      <c r="O625" s="4">
        <f>SUM($N$54:N625)*0.1+$O$30</f>
        <v>7.1361620098281247E-6</v>
      </c>
      <c r="P625" s="4">
        <f>SUM($O$235:O625)</f>
        <v>6.7969209297626338E-4</v>
      </c>
      <c r="Q625" s="5">
        <f t="shared" si="142"/>
        <v>-6.0557323304456025E-6</v>
      </c>
      <c r="R625" s="4">
        <f>SUM($Q$54:Q625)*0.1+$O$8</f>
        <v>-3.9226720202749414E-5</v>
      </c>
      <c r="S625" s="4">
        <f>SUM($R$235:R625)</f>
        <v>2.0350577385688018E-2</v>
      </c>
      <c r="T625">
        <f t="shared" si="143"/>
        <v>3.9870545344844521E-5</v>
      </c>
      <c r="U625">
        <f t="shared" si="144"/>
        <v>2.0361924792910199E-2</v>
      </c>
      <c r="X625" s="1"/>
    </row>
    <row r="626" spans="1:24" x14ac:dyDescent="0.25">
      <c r="A626" s="7"/>
      <c r="B626">
        <f t="shared" si="145"/>
        <v>57.200000000000543</v>
      </c>
      <c r="C626">
        <f t="shared" si="130"/>
        <v>-317.43178827315302</v>
      </c>
      <c r="D626">
        <f t="shared" si="131"/>
        <v>448.0334196552401</v>
      </c>
      <c r="E626">
        <f t="shared" si="132"/>
        <v>-248.73026420164345</v>
      </c>
      <c r="F626">
        <f t="shared" si="133"/>
        <v>38486.558965858327</v>
      </c>
      <c r="G626">
        <f t="shared" si="134"/>
        <v>-7387.2888467889452</v>
      </c>
      <c r="H626">
        <f t="shared" si="135"/>
        <v>91656.878868629894</v>
      </c>
      <c r="I626">
        <f t="shared" si="136"/>
        <v>91954.094419142566</v>
      </c>
      <c r="J626" s="41">
        <f t="shared" si="137"/>
        <v>512.44579172609838</v>
      </c>
      <c r="K626">
        <f t="shared" si="138"/>
        <v>34.690248685855778</v>
      </c>
      <c r="L626">
        <f t="shared" si="139"/>
        <v>38.476122477836441</v>
      </c>
      <c r="M626" s="41">
        <f t="shared" si="140"/>
        <v>75.130881511366084</v>
      </c>
      <c r="N626" s="5">
        <f t="shared" si="141"/>
        <v>4.8892986552892539E-7</v>
      </c>
      <c r="O626" s="4">
        <f>SUM($N$54:N626)*0.1+$O$30</f>
        <v>7.1850549963810173E-6</v>
      </c>
      <c r="P626" s="4">
        <f>SUM($O$235:O626)</f>
        <v>6.8687714797264435E-4</v>
      </c>
      <c r="Q626" s="5">
        <f t="shared" si="142"/>
        <v>-6.0663372435368575E-6</v>
      </c>
      <c r="R626" s="4">
        <f>SUM($Q$54:Q626)*0.1+$O$8</f>
        <v>-3.9833353927103089E-5</v>
      </c>
      <c r="S626" s="4">
        <f>SUM($R$235:R626)</f>
        <v>2.0310744031760915E-2</v>
      </c>
      <c r="T626">
        <f t="shared" si="143"/>
        <v>4.0476179419293994E-5</v>
      </c>
      <c r="U626">
        <f t="shared" si="144"/>
        <v>2.0322355260651227E-2</v>
      </c>
      <c r="X626" s="1"/>
    </row>
    <row r="627" spans="1:24" x14ac:dyDescent="0.25">
      <c r="A627" s="7"/>
      <c r="B627">
        <f t="shared" si="145"/>
        <v>57.300000000000544</v>
      </c>
      <c r="C627">
        <f t="shared" si="130"/>
        <v>-317.43178827315302</v>
      </c>
      <c r="D627">
        <f t="shared" si="131"/>
        <v>448.0334196552401</v>
      </c>
      <c r="E627">
        <f t="shared" si="132"/>
        <v>-248.73026420164345</v>
      </c>
      <c r="F627">
        <f t="shared" si="133"/>
        <v>38486.558965858327</v>
      </c>
      <c r="G627">
        <f t="shared" si="134"/>
        <v>-7412.1618732091101</v>
      </c>
      <c r="H627">
        <f t="shared" si="135"/>
        <v>91817.109530987625</v>
      </c>
      <c r="I627">
        <f t="shared" si="136"/>
        <v>92115.806169517047</v>
      </c>
      <c r="J627" s="41">
        <f t="shared" si="137"/>
        <v>512.44579172609838</v>
      </c>
      <c r="K627">
        <f t="shared" si="138"/>
        <v>34.751255440055814</v>
      </c>
      <c r="L627">
        <f t="shared" si="139"/>
        <v>38.476122477836441</v>
      </c>
      <c r="M627" s="41">
        <f t="shared" si="140"/>
        <v>75.159069695203257</v>
      </c>
      <c r="N627" s="5">
        <f t="shared" si="141"/>
        <v>4.9057609403238981E-7</v>
      </c>
      <c r="O627" s="4">
        <f>SUM($N$54:N627)*0.1+$O$30</f>
        <v>7.2341126057842557E-6</v>
      </c>
      <c r="P627" s="4">
        <f>SUM($O$235:O627)</f>
        <v>6.9411126057842859E-4</v>
      </c>
      <c r="Q627" s="5">
        <f t="shared" si="142"/>
        <v>-6.0769421566281099E-6</v>
      </c>
      <c r="R627" s="4">
        <f>SUM($Q$54:Q627)*0.1+$O$8</f>
        <v>-4.0441048142765925E-5</v>
      </c>
      <c r="S627" s="4">
        <f>SUM($R$235:R627)</f>
        <v>2.0270302983618149E-2</v>
      </c>
      <c r="T627">
        <f t="shared" si="143"/>
        <v>4.108297408998864E-5</v>
      </c>
      <c r="U627">
        <f t="shared" si="144"/>
        <v>2.028218364697797E-2</v>
      </c>
      <c r="X627" s="1"/>
    </row>
    <row r="628" spans="1:24" x14ac:dyDescent="0.25">
      <c r="A628" s="7"/>
      <c r="B628">
        <f t="shared" si="145"/>
        <v>57.400000000000546</v>
      </c>
      <c r="C628">
        <f t="shared" si="130"/>
        <v>-317.43178827315302</v>
      </c>
      <c r="D628">
        <f t="shared" si="131"/>
        <v>448.0334196552401</v>
      </c>
      <c r="E628">
        <f t="shared" si="132"/>
        <v>-248.73026420164345</v>
      </c>
      <c r="F628">
        <f t="shared" si="133"/>
        <v>38486.558965858327</v>
      </c>
      <c r="G628">
        <f t="shared" si="134"/>
        <v>-7437.0348996292751</v>
      </c>
      <c r="H628">
        <f t="shared" si="135"/>
        <v>91977.340193345372</v>
      </c>
      <c r="I628">
        <f t="shared" si="136"/>
        <v>92277.519457019924</v>
      </c>
      <c r="J628" s="41">
        <f t="shared" si="137"/>
        <v>512.44579172609838</v>
      </c>
      <c r="K628">
        <f t="shared" si="138"/>
        <v>34.812262774147015</v>
      </c>
      <c r="L628">
        <f t="shared" si="139"/>
        <v>38.476122477836441</v>
      </c>
      <c r="M628" s="41">
        <f t="shared" si="140"/>
        <v>75.187297080322509</v>
      </c>
      <c r="N628" s="5">
        <f t="shared" si="141"/>
        <v>4.9222232253585422E-7</v>
      </c>
      <c r="O628" s="4">
        <f>SUM($N$54:N628)*0.1+$O$30</f>
        <v>7.2833348380378409E-6</v>
      </c>
      <c r="P628" s="4">
        <f>SUM($O$235:O628)</f>
        <v>7.0139459541646639E-4</v>
      </c>
      <c r="Q628" s="5">
        <f t="shared" si="142"/>
        <v>-6.0875470697193632E-6</v>
      </c>
      <c r="R628" s="4">
        <f>SUM($Q$54:Q628)*0.1+$O$8</f>
        <v>-4.1049802849737842E-5</v>
      </c>
      <c r="S628" s="4">
        <f>SUM($R$235:R628)</f>
        <v>2.022925318076841E-2</v>
      </c>
      <c r="T628">
        <f t="shared" si="143"/>
        <v>4.1690925635746209E-5</v>
      </c>
      <c r="U628">
        <f t="shared" si="144"/>
        <v>2.024140900802383E-2</v>
      </c>
      <c r="X628" s="1"/>
    </row>
    <row r="629" spans="1:24" x14ac:dyDescent="0.25">
      <c r="A629" s="7"/>
      <c r="B629">
        <f t="shared" si="145"/>
        <v>57.500000000000547</v>
      </c>
      <c r="C629">
        <f t="shared" si="130"/>
        <v>-317.43178827315302</v>
      </c>
      <c r="D629">
        <f t="shared" si="131"/>
        <v>448.0334196552401</v>
      </c>
      <c r="E629">
        <f t="shared" si="132"/>
        <v>-248.73026420164345</v>
      </c>
      <c r="F629">
        <f t="shared" si="133"/>
        <v>38486.558965858327</v>
      </c>
      <c r="G629">
        <f t="shared" si="134"/>
        <v>-7461.90792604944</v>
      </c>
      <c r="H629">
        <f t="shared" si="135"/>
        <v>92137.570855703132</v>
      </c>
      <c r="I629">
        <f t="shared" si="136"/>
        <v>92439.234273584036</v>
      </c>
      <c r="J629" s="41">
        <f t="shared" si="137"/>
        <v>512.44579172609838</v>
      </c>
      <c r="K629">
        <f t="shared" si="138"/>
        <v>34.873270685085984</v>
      </c>
      <c r="L629">
        <f t="shared" si="139"/>
        <v>38.476122477836441</v>
      </c>
      <c r="M629" s="41">
        <f t="shared" si="140"/>
        <v>75.215563622588704</v>
      </c>
      <c r="N629" s="5">
        <f t="shared" si="141"/>
        <v>4.9386855103931863E-7</v>
      </c>
      <c r="O629" s="4">
        <f>SUM($N$54:N629)*0.1+$O$30</f>
        <v>7.3327216931417721E-6</v>
      </c>
      <c r="P629" s="4">
        <f>SUM($O$235:O629)</f>
        <v>7.0872731710960814E-4</v>
      </c>
      <c r="Q629" s="5">
        <f t="shared" si="142"/>
        <v>-6.0981519828106182E-6</v>
      </c>
      <c r="R629" s="4">
        <f>SUM($Q$54:Q629)*0.1+$O$8</f>
        <v>-4.1659618048018893E-5</v>
      </c>
      <c r="S629" s="4">
        <f>SUM($R$235:R629)</f>
        <v>2.0187593562720391E-2</v>
      </c>
      <c r="T629">
        <f t="shared" si="143"/>
        <v>4.2300030535874242E-5</v>
      </c>
      <c r="U629">
        <f t="shared" si="144"/>
        <v>2.0200030402541654E-2</v>
      </c>
      <c r="X629" s="1"/>
    </row>
    <row r="630" spans="1:24" x14ac:dyDescent="0.25">
      <c r="A630" s="7"/>
      <c r="B630">
        <f t="shared" si="145"/>
        <v>57.600000000000549</v>
      </c>
      <c r="C630">
        <f t="shared" si="130"/>
        <v>-317.43178827315302</v>
      </c>
      <c r="D630">
        <f t="shared" si="131"/>
        <v>448.0334196552401</v>
      </c>
      <c r="E630">
        <f t="shared" si="132"/>
        <v>-248.73026420164345</v>
      </c>
      <c r="F630">
        <f t="shared" si="133"/>
        <v>38486.558965858327</v>
      </c>
      <c r="G630">
        <f t="shared" si="134"/>
        <v>-7486.780952469604</v>
      </c>
      <c r="H630">
        <f t="shared" si="135"/>
        <v>92297.801518060864</v>
      </c>
      <c r="I630">
        <f t="shared" si="136"/>
        <v>92600.950611198481</v>
      </c>
      <c r="J630" s="41">
        <f t="shared" si="137"/>
        <v>512.44579172609838</v>
      </c>
      <c r="K630">
        <f t="shared" si="138"/>
        <v>34.934279169850562</v>
      </c>
      <c r="L630">
        <f t="shared" si="139"/>
        <v>38.476122477836441</v>
      </c>
      <c r="M630" s="41">
        <f t="shared" si="140"/>
        <v>75.243869277871838</v>
      </c>
      <c r="N630" s="5">
        <f t="shared" si="141"/>
        <v>4.9551477954278294E-7</v>
      </c>
      <c r="O630" s="4">
        <f>SUM($N$54:N630)*0.1+$O$30</f>
        <v>7.3822731710960499E-6</v>
      </c>
      <c r="P630" s="4">
        <f>SUM($O$235:O630)</f>
        <v>7.1610959028070424E-4</v>
      </c>
      <c r="Q630" s="5">
        <f t="shared" si="142"/>
        <v>-6.1087568959018706E-6</v>
      </c>
      <c r="R630" s="4">
        <f>SUM($Q$54:Q630)*0.1+$O$8</f>
        <v>-4.2270493737609107E-5</v>
      </c>
      <c r="S630" s="4">
        <f>SUM($R$235:R630)</f>
        <v>2.0145323068982781E-2</v>
      </c>
      <c r="T630">
        <f t="shared" si="143"/>
        <v>4.2910285456915051E-5</v>
      </c>
      <c r="U630">
        <f t="shared" si="144"/>
        <v>2.0158046891972987E-2</v>
      </c>
      <c r="X630" s="1"/>
    </row>
    <row r="631" spans="1:24" x14ac:dyDescent="0.25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-317.43178827315302</v>
      </c>
      <c r="D631">
        <f t="shared" ref="D631:D694" si="147">IF(B631&lt;$B$41,$B$13,IF(AND($B$41&lt;=B631,B631&lt;$B$41+$G$8),$B$13+$B$16,$B$13+$B$16+$B$10))</f>
        <v>448.0334196552401</v>
      </c>
      <c r="E631">
        <f t="shared" ref="E631:E694" si="148">IF(B631&lt;$B$41,$B$14,IF(AND($B$41&lt;=B631,B631&lt;$B$41+$G$8),$B$14+$B$17,$B$14+$B$17+$B$11))</f>
        <v>-248.73026420164345</v>
      </c>
      <c r="F631">
        <f t="shared" ref="F631:F694" si="149">IF(B631&lt;$B$41,-$G$6*$B$13,IF(AND($B$41&lt;=B631,B631&lt;$B$41+$G$8),-$G$6*$B$13,-$G$6*$B$13-$G$5*$B$10))</f>
        <v>38486.558965858327</v>
      </c>
      <c r="G631">
        <f t="shared" ref="G631:G694" si="150">IF(B631&lt;$B$41,$B$14*B631,IF(AND($B$41&lt;=B631,B631&lt;$B$41+$G$8),$B$14*B631-(-B631+$B$41)*$B$17,$B$14*B631-(-B631+$B$41)*$B$17-(-B631+$B$41+$G$8)*$B$11+$G$5*$B$12))</f>
        <v>-7511.653978889769</v>
      </c>
      <c r="H631">
        <f t="shared" ref="H631:H694" si="151">IF(B631&lt;$B$41,-$B$13*B631,IF(AND($B$41&lt;=B631,B631&lt;=$B$41+$G$8),-$B$13*B631+(-B631+B618)*B593,-$B$13*B631+(-B631+$B$41)*$B$16+(-B631+$B$41+$G$8)*$B$10))</f>
        <v>92458.03218041861</v>
      </c>
      <c r="I631">
        <f t="shared" ref="I631:I694" si="152">SQRT(SUMSQ(H631,G631))</f>
        <v>92762.668461908179</v>
      </c>
      <c r="J631" s="41">
        <f t="shared" ref="J631:J694" si="153">SQRT(SUMSQ(D631:E631))</f>
        <v>512.44579172609838</v>
      </c>
      <c r="K631">
        <f t="shared" ref="K631:K694" si="154">32*I631/(PI()*$G$13^3)</f>
        <v>34.995288225439644</v>
      </c>
      <c r="L631">
        <f t="shared" ref="L631:L694" si="155">16*F631/(PI()*$G$13^3)*$G$23</f>
        <v>38.476122477836441</v>
      </c>
      <c r="M631" s="41">
        <f t="shared" ref="M631:M694" si="156">SQRT(K631^2+3*L631^2)</f>
        <v>75.272214002047306</v>
      </c>
      <c r="N631" s="5">
        <f t="shared" ref="N631:N694" si="157">-G631/($G$15*$B$42)</f>
        <v>4.9716100804624735E-7</v>
      </c>
      <c r="O631" s="4">
        <f>SUM($N$54:N631)*0.1+$O$30</f>
        <v>7.4319892719006746E-6</v>
      </c>
      <c r="P631" s="4">
        <f>SUM($O$235:O631)</f>
        <v>7.2354157955260487E-4</v>
      </c>
      <c r="Q631" s="5">
        <f t="shared" ref="Q631:Q694" si="158">-H631/($B$42*$G$15)</f>
        <v>-6.1193618089931239E-6</v>
      </c>
      <c r="R631" s="4">
        <f>SUM($Q$54:Q631)*0.1+$O$8</f>
        <v>-4.28824299185084E-5</v>
      </c>
      <c r="S631" s="4">
        <f>SUM($R$235:R631)</f>
        <v>2.0102440639064273E-2</v>
      </c>
      <c r="T631">
        <f t="shared" ref="T631:T694" si="159">SQRT(SUMSQ(O631,R631))</f>
        <v>4.3521687240425672E-5</v>
      </c>
      <c r="U631">
        <f t="shared" ref="U631:U694" si="160">SQRT(S631^2+P631^2)</f>
        <v>2.0115457540519535E-2</v>
      </c>
      <c r="X631" s="1"/>
    </row>
    <row r="632" spans="1:24" x14ac:dyDescent="0.25">
      <c r="A632" s="7"/>
      <c r="B632">
        <f t="shared" si="145"/>
        <v>57.800000000000551</v>
      </c>
      <c r="C632">
        <f t="shared" si="146"/>
        <v>-317.43178827315302</v>
      </c>
      <c r="D632">
        <f t="shared" si="147"/>
        <v>448.0334196552401</v>
      </c>
      <c r="E632">
        <f t="shared" si="148"/>
        <v>-248.73026420164345</v>
      </c>
      <c r="F632">
        <f t="shared" si="149"/>
        <v>38486.558965858327</v>
      </c>
      <c r="G632">
        <f t="shared" si="150"/>
        <v>-7536.5270053099339</v>
      </c>
      <c r="H632">
        <f t="shared" si="151"/>
        <v>92618.262842776356</v>
      </c>
      <c r="I632">
        <f t="shared" si="152"/>
        <v>92924.387817813316</v>
      </c>
      <c r="J632" s="41">
        <f t="shared" si="153"/>
        <v>512.44579172609838</v>
      </c>
      <c r="K632">
        <f t="shared" si="154"/>
        <v>35.056297848872987</v>
      </c>
      <c r="L632">
        <f t="shared" si="155"/>
        <v>38.476122477836441</v>
      </c>
      <c r="M632" s="41">
        <f t="shared" si="156"/>
        <v>75.300597750996033</v>
      </c>
      <c r="N632" s="5">
        <f t="shared" si="157"/>
        <v>4.9880723654971177E-7</v>
      </c>
      <c r="O632" s="4">
        <f>SUM($N$54:N632)*0.1+$O$30</f>
        <v>7.4818699955556451E-6</v>
      </c>
      <c r="P632" s="4">
        <f>SUM($O$235:O632)</f>
        <v>7.3102344954816055E-4</v>
      </c>
      <c r="Q632" s="5">
        <f t="shared" si="158"/>
        <v>-6.129966722084378E-6</v>
      </c>
      <c r="R632" s="4">
        <f>SUM($Q$54:Q632)*0.1+$O$8</f>
        <v>-4.3495426590716855E-5</v>
      </c>
      <c r="S632" s="4">
        <f>SUM($R$235:R632)</f>
        <v>2.0058945212473558E-2</v>
      </c>
      <c r="T632">
        <f t="shared" si="159"/>
        <v>4.4134232891700236E-5</v>
      </c>
      <c r="U632">
        <f t="shared" si="160"/>
        <v>2.00722614152169E-2</v>
      </c>
      <c r="X632" s="1"/>
    </row>
    <row r="633" spans="1:24" x14ac:dyDescent="0.25">
      <c r="A633" s="7"/>
      <c r="B633">
        <f t="shared" si="145"/>
        <v>57.900000000000553</v>
      </c>
      <c r="C633">
        <f t="shared" si="146"/>
        <v>-317.43178827315302</v>
      </c>
      <c r="D633">
        <f t="shared" si="147"/>
        <v>448.0334196552401</v>
      </c>
      <c r="E633">
        <f t="shared" si="148"/>
        <v>-248.73026420164345</v>
      </c>
      <c r="F633">
        <f t="shared" si="149"/>
        <v>38486.558965858327</v>
      </c>
      <c r="G633">
        <f t="shared" si="150"/>
        <v>-7561.4000317300988</v>
      </c>
      <c r="H633">
        <f t="shared" si="151"/>
        <v>92778.493505134102</v>
      </c>
      <c r="I633">
        <f t="shared" si="152"/>
        <v>93086.108671068956</v>
      </c>
      <c r="J633" s="41">
        <f t="shared" si="153"/>
        <v>512.44579172609838</v>
      </c>
      <c r="K633">
        <f t="shared" si="154"/>
        <v>35.11730803719103</v>
      </c>
      <c r="L633">
        <f t="shared" si="155"/>
        <v>38.476122477836441</v>
      </c>
      <c r="M633" s="41">
        <f t="shared" si="156"/>
        <v>75.329020480604768</v>
      </c>
      <c r="N633" s="5">
        <f t="shared" si="157"/>
        <v>5.0045346505317618E-7</v>
      </c>
      <c r="O633" s="4">
        <f>SUM($N$54:N633)*0.1+$O$30</f>
        <v>7.5319153420609624E-6</v>
      </c>
      <c r="P633" s="4">
        <f>SUM($O$235:O633)</f>
        <v>7.3855536489022156E-4</v>
      </c>
      <c r="Q633" s="5">
        <f t="shared" si="158"/>
        <v>-6.1405716351756313E-6</v>
      </c>
      <c r="R633" s="4">
        <f>SUM($Q$54:Q633)*0.1+$O$8</f>
        <v>-4.4109483754234418E-5</v>
      </c>
      <c r="S633" s="4">
        <f>SUM($R$235:R633)</f>
        <v>2.0014835728719323E-2</v>
      </c>
      <c r="T633">
        <f t="shared" si="159"/>
        <v>4.4747919569350296E-5</v>
      </c>
      <c r="U633">
        <f t="shared" si="160"/>
        <v>2.0028457586010653E-2</v>
      </c>
      <c r="X633" s="1"/>
    </row>
    <row r="634" spans="1:24" x14ac:dyDescent="0.25">
      <c r="A634" s="7"/>
      <c r="B634">
        <f t="shared" si="145"/>
        <v>58.000000000000554</v>
      </c>
      <c r="C634">
        <f t="shared" si="146"/>
        <v>0</v>
      </c>
      <c r="D634">
        <f t="shared" si="147"/>
        <v>997.84140488178764</v>
      </c>
      <c r="E634">
        <f t="shared" si="148"/>
        <v>-479.80170888428154</v>
      </c>
      <c r="F634">
        <f t="shared" si="149"/>
        <v>0</v>
      </c>
      <c r="G634">
        <f t="shared" si="150"/>
        <v>14633.952120970322</v>
      </c>
      <c r="H634">
        <f t="shared" si="151"/>
        <v>30434.16284889396</v>
      </c>
      <c r="I634">
        <f t="shared" si="152"/>
        <v>33769.673125333167</v>
      </c>
      <c r="J634" s="41">
        <f t="shared" si="153"/>
        <v>1107.2023975519276</v>
      </c>
      <c r="K634">
        <f t="shared" si="154"/>
        <v>12.739817255097618</v>
      </c>
      <c r="L634">
        <f t="shared" si="155"/>
        <v>0</v>
      </c>
      <c r="M634" s="41">
        <f t="shared" si="156"/>
        <v>12.739817255097618</v>
      </c>
      <c r="N634" s="5">
        <f t="shared" si="157"/>
        <v>-9.6855238654609082E-7</v>
      </c>
      <c r="O634" s="4">
        <f>SUM($N$54:N634)*0.1+$O$30</f>
        <v>7.4350601034063539E-6</v>
      </c>
      <c r="P634" s="4">
        <f>SUM($O$235:O634)</f>
        <v>7.4599042499362794E-4</v>
      </c>
      <c r="Q634" s="5">
        <f t="shared" si="158"/>
        <v>-2.0142939389276961E-6</v>
      </c>
      <c r="R634" s="4">
        <f>SUM($Q$54:Q634)*0.1+$O$8</f>
        <v>-4.4310913148127196E-5</v>
      </c>
      <c r="S634" s="4">
        <f>SUM($R$235:R634)</f>
        <v>1.9970524815571194E-2</v>
      </c>
      <c r="T634">
        <f t="shared" si="159"/>
        <v>4.493035880963045E-5</v>
      </c>
      <c r="U634">
        <f t="shared" si="160"/>
        <v>1.9984453035385458E-2</v>
      </c>
      <c r="X634" s="1"/>
    </row>
    <row r="635" spans="1:24" x14ac:dyDescent="0.25">
      <c r="A635" s="7"/>
      <c r="B635">
        <f t="shared" si="145"/>
        <v>58.100000000000556</v>
      </c>
      <c r="C635">
        <f t="shared" si="146"/>
        <v>0</v>
      </c>
      <c r="D635">
        <f t="shared" si="147"/>
        <v>997.84140488178764</v>
      </c>
      <c r="E635">
        <f t="shared" si="148"/>
        <v>-479.80170888428154</v>
      </c>
      <c r="F635">
        <f t="shared" si="149"/>
        <v>0</v>
      </c>
      <c r="G635">
        <f t="shared" si="150"/>
        <v>14585.971950081894</v>
      </c>
      <c r="H635">
        <f t="shared" si="151"/>
        <v>30334.378708405773</v>
      </c>
      <c r="I635">
        <f t="shared" si="152"/>
        <v>33658.952885577964</v>
      </c>
      <c r="J635" s="41">
        <f t="shared" si="153"/>
        <v>1107.2023975519276</v>
      </c>
      <c r="K635">
        <f t="shared" si="154"/>
        <v>12.698047362457949</v>
      </c>
      <c r="L635">
        <f t="shared" si="155"/>
        <v>0</v>
      </c>
      <c r="M635" s="41">
        <f t="shared" si="156"/>
        <v>12.698047362457949</v>
      </c>
      <c r="N635" s="5">
        <f t="shared" si="157"/>
        <v>-9.6537680495085783E-7</v>
      </c>
      <c r="O635" s="4">
        <f>SUM($N$54:N635)*0.1+$O$30</f>
        <v>7.3385224229112672E-6</v>
      </c>
      <c r="P635" s="4">
        <f>SUM($O$235:O635)</f>
        <v>7.5332894741653926E-4</v>
      </c>
      <c r="Q635" s="5">
        <f t="shared" si="158"/>
        <v>-2.0076896965049817E-6</v>
      </c>
      <c r="R635" s="4">
        <f>SUM($Q$54:Q635)*0.1+$O$8</f>
        <v>-4.4511682117777689E-5</v>
      </c>
      <c r="S635" s="4">
        <f>SUM($R$235:R635)</f>
        <v>1.9926013133453418E-2</v>
      </c>
      <c r="T635">
        <f t="shared" si="159"/>
        <v>4.5112567609322145E-5</v>
      </c>
      <c r="U635">
        <f t="shared" si="160"/>
        <v>1.9940248340920275E-2</v>
      </c>
      <c r="X635" s="1"/>
    </row>
    <row r="636" spans="1:24" x14ac:dyDescent="0.25">
      <c r="A636" s="7"/>
      <c r="B636">
        <f t="shared" si="145"/>
        <v>58.200000000000557</v>
      </c>
      <c r="C636">
        <f t="shared" si="146"/>
        <v>0</v>
      </c>
      <c r="D636">
        <f t="shared" si="147"/>
        <v>997.84140488178764</v>
      </c>
      <c r="E636">
        <f t="shared" si="148"/>
        <v>-479.80170888428154</v>
      </c>
      <c r="F636">
        <f t="shared" si="149"/>
        <v>0</v>
      </c>
      <c r="G636">
        <f t="shared" si="150"/>
        <v>14537.991779193464</v>
      </c>
      <c r="H636">
        <f t="shared" si="151"/>
        <v>30234.5945679176</v>
      </c>
      <c r="I636">
        <f t="shared" si="152"/>
        <v>33548.232645822776</v>
      </c>
      <c r="J636" s="41">
        <f t="shared" si="153"/>
        <v>1107.2023975519276</v>
      </c>
      <c r="K636">
        <f t="shared" si="154"/>
        <v>12.656277469818287</v>
      </c>
      <c r="L636">
        <f t="shared" si="155"/>
        <v>0</v>
      </c>
      <c r="M636" s="41">
        <f t="shared" si="156"/>
        <v>12.656277469818287</v>
      </c>
      <c r="N636" s="5">
        <f t="shared" si="157"/>
        <v>-9.6220122335562442E-7</v>
      </c>
      <c r="O636" s="4">
        <f>SUM($N$54:N636)*0.1+$O$30</f>
        <v>7.2423023005757041E-6</v>
      </c>
      <c r="P636" s="4">
        <f>SUM($O$235:O636)</f>
        <v>7.6057124971711497E-4</v>
      </c>
      <c r="Q636" s="5">
        <f t="shared" si="158"/>
        <v>-2.0010854540822682E-6</v>
      </c>
      <c r="R636" s="4">
        <f>SUM($Q$54:Q636)*0.1+$O$8</f>
        <v>-4.4711790663185924E-5</v>
      </c>
      <c r="S636" s="4">
        <f>SUM($R$235:R636)</f>
        <v>1.9881301342790231E-2</v>
      </c>
      <c r="T636">
        <f t="shared" si="159"/>
        <v>4.5294537936946483E-5</v>
      </c>
      <c r="U636">
        <f t="shared" si="160"/>
        <v>1.9895844081333391E-2</v>
      </c>
      <c r="X636" s="1"/>
    </row>
    <row r="637" spans="1:24" x14ac:dyDescent="0.25">
      <c r="A637" s="7"/>
      <c r="B637">
        <f t="shared" si="145"/>
        <v>58.300000000000558</v>
      </c>
      <c r="C637">
        <f t="shared" si="146"/>
        <v>0</v>
      </c>
      <c r="D637">
        <f t="shared" si="147"/>
        <v>997.84140488178764</v>
      </c>
      <c r="E637">
        <f t="shared" si="148"/>
        <v>-479.80170888428154</v>
      </c>
      <c r="F637">
        <f t="shared" si="149"/>
        <v>0</v>
      </c>
      <c r="G637">
        <f t="shared" si="150"/>
        <v>14490.011608305034</v>
      </c>
      <c r="H637">
        <f t="shared" si="151"/>
        <v>30134.810427429424</v>
      </c>
      <c r="I637">
        <f t="shared" si="152"/>
        <v>33437.512406067588</v>
      </c>
      <c r="J637" s="41">
        <f t="shared" si="153"/>
        <v>1107.2023975519276</v>
      </c>
      <c r="K637">
        <f t="shared" si="154"/>
        <v>12.614507577178623</v>
      </c>
      <c r="L637">
        <f t="shared" si="155"/>
        <v>0</v>
      </c>
      <c r="M637" s="41">
        <f t="shared" si="156"/>
        <v>12.614507577178623</v>
      </c>
      <c r="N637" s="5">
        <f t="shared" si="157"/>
        <v>-9.5902564176039121E-7</v>
      </c>
      <c r="O637" s="4">
        <f>SUM($N$54:N637)*0.1+$O$30</f>
        <v>7.1463997363996655E-6</v>
      </c>
      <c r="P637" s="4">
        <f>SUM($O$235:O637)</f>
        <v>7.6771764945351463E-4</v>
      </c>
      <c r="Q637" s="5">
        <f t="shared" si="158"/>
        <v>-1.9944812116595543E-6</v>
      </c>
      <c r="R637" s="4">
        <f>SUM($Q$54:Q637)*0.1+$O$8</f>
        <v>-4.4911238784351874E-5</v>
      </c>
      <c r="S637" s="4">
        <f>SUM($R$235:R637)</f>
        <v>1.9836390104005879E-2</v>
      </c>
      <c r="T637">
        <f t="shared" si="159"/>
        <v>4.5476261921330839E-5</v>
      </c>
      <c r="U637">
        <f t="shared" si="160"/>
        <v>1.9851240836471277E-2</v>
      </c>
      <c r="X637" s="1"/>
    </row>
    <row r="638" spans="1:24" x14ac:dyDescent="0.25">
      <c r="A638" s="7"/>
      <c r="B638">
        <f t="shared" si="145"/>
        <v>58.40000000000056</v>
      </c>
      <c r="C638">
        <f t="shared" si="146"/>
        <v>0</v>
      </c>
      <c r="D638">
        <f t="shared" si="147"/>
        <v>997.84140488178764</v>
      </c>
      <c r="E638">
        <f t="shared" si="148"/>
        <v>-479.80170888428154</v>
      </c>
      <c r="F638">
        <f t="shared" si="149"/>
        <v>0</v>
      </c>
      <c r="G638">
        <f t="shared" si="150"/>
        <v>14442.031437416606</v>
      </c>
      <c r="H638">
        <f t="shared" si="151"/>
        <v>30035.026286941236</v>
      </c>
      <c r="I638">
        <f t="shared" si="152"/>
        <v>33326.792166312385</v>
      </c>
      <c r="J638" s="41">
        <f t="shared" si="153"/>
        <v>1107.2023975519276</v>
      </c>
      <c r="K638">
        <f t="shared" si="154"/>
        <v>12.572737684538954</v>
      </c>
      <c r="L638">
        <f t="shared" si="155"/>
        <v>0</v>
      </c>
      <c r="M638" s="41">
        <f t="shared" si="156"/>
        <v>12.572737684538954</v>
      </c>
      <c r="N638" s="5">
        <f t="shared" si="157"/>
        <v>-9.5585006016515822E-7</v>
      </c>
      <c r="O638" s="4">
        <f>SUM($N$54:N638)*0.1+$O$30</f>
        <v>7.0508147303831496E-6</v>
      </c>
      <c r="P638" s="4">
        <f>SUM($O$235:O638)</f>
        <v>7.7476846418389781E-4</v>
      </c>
      <c r="Q638" s="5">
        <f t="shared" si="158"/>
        <v>-1.98787696923684E-6</v>
      </c>
      <c r="R638" s="4">
        <f>SUM($Q$54:Q638)*0.1+$O$8</f>
        <v>-4.511002648127554E-5</v>
      </c>
      <c r="S638" s="4">
        <f>SUM($R$235:R638)</f>
        <v>1.9791280077524603E-2</v>
      </c>
      <c r="T638">
        <f t="shared" si="159"/>
        <v>4.565773184799666E-5</v>
      </c>
      <c r="U638">
        <f t="shared" si="160"/>
        <v>1.9806439187297555E-2</v>
      </c>
      <c r="X638" s="1"/>
    </row>
    <row r="639" spans="1:24" x14ac:dyDescent="0.25">
      <c r="A639" s="7"/>
      <c r="B639">
        <f t="shared" si="145"/>
        <v>58.500000000000561</v>
      </c>
      <c r="C639">
        <f t="shared" si="146"/>
        <v>0</v>
      </c>
      <c r="D639">
        <f t="shared" si="147"/>
        <v>997.84140488178764</v>
      </c>
      <c r="E639">
        <f t="shared" si="148"/>
        <v>-479.80170888428154</v>
      </c>
      <c r="F639">
        <f t="shared" si="149"/>
        <v>0</v>
      </c>
      <c r="G639">
        <f t="shared" si="150"/>
        <v>14394.051266528179</v>
      </c>
      <c r="H639">
        <f t="shared" si="151"/>
        <v>29935.242146453063</v>
      </c>
      <c r="I639">
        <f t="shared" si="152"/>
        <v>33216.071926557197</v>
      </c>
      <c r="J639" s="41">
        <f t="shared" si="153"/>
        <v>1107.2023975519276</v>
      </c>
      <c r="K639">
        <f t="shared" si="154"/>
        <v>12.53096779189929</v>
      </c>
      <c r="L639">
        <f t="shared" si="155"/>
        <v>0</v>
      </c>
      <c r="M639" s="41">
        <f t="shared" si="156"/>
        <v>12.53096779189929</v>
      </c>
      <c r="N639" s="5">
        <f t="shared" si="157"/>
        <v>-9.5267447856992502E-7</v>
      </c>
      <c r="O639" s="4">
        <f>SUM($N$54:N639)*0.1+$O$30</f>
        <v>6.9555472825261582E-6</v>
      </c>
      <c r="P639" s="4">
        <f>SUM($O$235:O639)</f>
        <v>7.8172401146642397E-4</v>
      </c>
      <c r="Q639" s="5">
        <f t="shared" si="158"/>
        <v>-1.9812727268141265E-6</v>
      </c>
      <c r="R639" s="4">
        <f>SUM($Q$54:Q639)*0.1+$O$8</f>
        <v>-4.5308153753956948E-5</v>
      </c>
      <c r="S639" s="4">
        <f>SUM($R$235:R639)</f>
        <v>1.9745971923770644E-2</v>
      </c>
      <c r="T639">
        <f t="shared" si="159"/>
        <v>4.5838940155632528E-5</v>
      </c>
      <c r="U639">
        <f t="shared" si="160"/>
        <v>1.9761439715882081E-2</v>
      </c>
      <c r="X639" s="1"/>
    </row>
    <row r="640" spans="1:24" x14ac:dyDescent="0.25">
      <c r="A640" s="7"/>
      <c r="B640">
        <f t="shared" si="145"/>
        <v>58.600000000000563</v>
      </c>
      <c r="C640">
        <f t="shared" si="146"/>
        <v>0</v>
      </c>
      <c r="D640">
        <f t="shared" si="147"/>
        <v>997.84140488178764</v>
      </c>
      <c r="E640">
        <f t="shared" si="148"/>
        <v>-479.80170888428154</v>
      </c>
      <c r="F640">
        <f t="shared" si="149"/>
        <v>0</v>
      </c>
      <c r="G640">
        <f t="shared" si="150"/>
        <v>14346.071095639749</v>
      </c>
      <c r="H640">
        <f t="shared" si="151"/>
        <v>29835.458005964872</v>
      </c>
      <c r="I640">
        <f t="shared" si="152"/>
        <v>33105.351686801994</v>
      </c>
      <c r="J640" s="41">
        <f t="shared" si="153"/>
        <v>1107.2023975519276</v>
      </c>
      <c r="K640">
        <f t="shared" si="154"/>
        <v>12.489197899259622</v>
      </c>
      <c r="L640">
        <f t="shared" si="155"/>
        <v>0</v>
      </c>
      <c r="M640" s="41">
        <f t="shared" si="156"/>
        <v>12.489197899259622</v>
      </c>
      <c r="N640" s="5">
        <f t="shared" si="157"/>
        <v>-9.4949889697469171E-7</v>
      </c>
      <c r="O640" s="4">
        <f>SUM($N$54:N640)*0.1+$O$30</f>
        <v>6.8605973928286878E-6</v>
      </c>
      <c r="P640" s="4">
        <f>SUM($O$235:O640)</f>
        <v>7.8858460885925267E-4</v>
      </c>
      <c r="Q640" s="5">
        <f t="shared" si="158"/>
        <v>-1.9746684843914117E-6</v>
      </c>
      <c r="R640" s="4">
        <f>SUM($Q$54:Q640)*0.1+$O$8</f>
        <v>-4.5505620602396098E-5</v>
      </c>
      <c r="S640" s="4">
        <f>SUM($R$235:R640)</f>
        <v>1.9700466303168247E-2</v>
      </c>
      <c r="T640">
        <f t="shared" si="159"/>
        <v>4.6019879432650672E-5</v>
      </c>
      <c r="U640">
        <f t="shared" si="160"/>
        <v>1.9716243005390183E-2</v>
      </c>
      <c r="X640" s="1"/>
    </row>
    <row r="641" spans="1:24" x14ac:dyDescent="0.25">
      <c r="A641" s="7"/>
      <c r="B641">
        <f t="shared" si="145"/>
        <v>58.700000000000564</v>
      </c>
      <c r="C641">
        <f t="shared" si="146"/>
        <v>0</v>
      </c>
      <c r="D641">
        <f t="shared" si="147"/>
        <v>997.84140488178764</v>
      </c>
      <c r="E641">
        <f t="shared" si="148"/>
        <v>-479.80170888428154</v>
      </c>
      <c r="F641">
        <f t="shared" si="149"/>
        <v>0</v>
      </c>
      <c r="G641">
        <f t="shared" si="150"/>
        <v>14298.090924751319</v>
      </c>
      <c r="H641">
        <f t="shared" si="151"/>
        <v>29735.6738654767</v>
      </c>
      <c r="I641">
        <f t="shared" si="152"/>
        <v>32994.631447046806</v>
      </c>
      <c r="J641" s="41">
        <f t="shared" si="153"/>
        <v>1107.2023975519276</v>
      </c>
      <c r="K641">
        <f t="shared" si="154"/>
        <v>12.447428006619958</v>
      </c>
      <c r="L641">
        <f t="shared" si="155"/>
        <v>0</v>
      </c>
      <c r="M641" s="41">
        <f t="shared" si="156"/>
        <v>12.447428006619958</v>
      </c>
      <c r="N641" s="5">
        <f t="shared" si="157"/>
        <v>-9.4632331537945851E-7</v>
      </c>
      <c r="O641" s="4">
        <f>SUM($N$54:N641)*0.1+$O$30</f>
        <v>6.7659650612907418E-6</v>
      </c>
      <c r="P641" s="4">
        <f>SUM($O$235:O641)</f>
        <v>7.9535057392054337E-4</v>
      </c>
      <c r="Q641" s="5">
        <f t="shared" si="158"/>
        <v>-1.9680642419686983E-6</v>
      </c>
      <c r="R641" s="4">
        <f>SUM($Q$54:Q641)*0.1+$O$8</f>
        <v>-4.5702427026592964E-5</v>
      </c>
      <c r="S641" s="4">
        <f>SUM($R$235:R641)</f>
        <v>1.9654763876141654E-2</v>
      </c>
      <c r="T641">
        <f t="shared" si="159"/>
        <v>4.6200542413825205E-5</v>
      </c>
      <c r="U641">
        <f t="shared" si="160"/>
        <v>1.9670849640071948E-2</v>
      </c>
      <c r="X641" s="1"/>
    </row>
    <row r="642" spans="1:24" x14ac:dyDescent="0.25">
      <c r="A642" s="7"/>
      <c r="B642">
        <f t="shared" si="145"/>
        <v>58.800000000000566</v>
      </c>
      <c r="C642">
        <f t="shared" si="146"/>
        <v>0</v>
      </c>
      <c r="D642">
        <f t="shared" si="147"/>
        <v>997.84140488178764</v>
      </c>
      <c r="E642">
        <f t="shared" si="148"/>
        <v>-479.80170888428154</v>
      </c>
      <c r="F642">
        <f t="shared" si="149"/>
        <v>0</v>
      </c>
      <c r="G642">
        <f t="shared" si="150"/>
        <v>14250.110753862891</v>
      </c>
      <c r="H642">
        <f t="shared" si="151"/>
        <v>29635.889724988519</v>
      </c>
      <c r="I642">
        <f t="shared" si="152"/>
        <v>32883.91120729161</v>
      </c>
      <c r="J642" s="41">
        <f t="shared" si="153"/>
        <v>1107.2023975519276</v>
      </c>
      <c r="K642">
        <f t="shared" si="154"/>
        <v>12.405658113980293</v>
      </c>
      <c r="L642">
        <f t="shared" si="155"/>
        <v>0</v>
      </c>
      <c r="M642" s="41">
        <f t="shared" si="156"/>
        <v>12.405658113980293</v>
      </c>
      <c r="N642" s="5">
        <f t="shared" si="157"/>
        <v>-9.4314773378422541E-7</v>
      </c>
      <c r="O642" s="4">
        <f>SUM($N$54:N642)*0.1+$O$30</f>
        <v>6.6716502879123195E-6</v>
      </c>
      <c r="P642" s="4">
        <f>SUM($O$235:O642)</f>
        <v>8.0202222420845573E-4</v>
      </c>
      <c r="Q642" s="5">
        <f t="shared" si="158"/>
        <v>-1.9614599995459843E-6</v>
      </c>
      <c r="R642" s="4">
        <f>SUM($Q$54:Q642)*0.1+$O$8</f>
        <v>-4.5898573026547572E-5</v>
      </c>
      <c r="S642" s="4">
        <f>SUM($R$235:R642)</f>
        <v>1.9608865303115106E-2</v>
      </c>
      <c r="T642">
        <f t="shared" si="159"/>
        <v>4.6380921977010342E-5</v>
      </c>
      <c r="U642">
        <f t="shared" si="160"/>
        <v>1.9625260205251693E-2</v>
      </c>
      <c r="X642" s="1"/>
    </row>
    <row r="643" spans="1:24" x14ac:dyDescent="0.25">
      <c r="A643" s="7"/>
      <c r="B643">
        <f t="shared" si="145"/>
        <v>58.900000000000567</v>
      </c>
      <c r="C643">
        <f t="shared" si="146"/>
        <v>0</v>
      </c>
      <c r="D643">
        <f t="shared" si="147"/>
        <v>997.84140488178764</v>
      </c>
      <c r="E643">
        <f t="shared" si="148"/>
        <v>-479.80170888428154</v>
      </c>
      <c r="F643">
        <f t="shared" si="149"/>
        <v>0</v>
      </c>
      <c r="G643">
        <f t="shared" si="150"/>
        <v>14202.130582974463</v>
      </c>
      <c r="H643">
        <f t="shared" si="151"/>
        <v>29536.105584500328</v>
      </c>
      <c r="I643">
        <f t="shared" si="152"/>
        <v>32773.190967536408</v>
      </c>
      <c r="J643" s="41">
        <f t="shared" si="153"/>
        <v>1107.2023975519276</v>
      </c>
      <c r="K643">
        <f t="shared" si="154"/>
        <v>12.363888221340623</v>
      </c>
      <c r="L643">
        <f t="shared" si="155"/>
        <v>0</v>
      </c>
      <c r="M643" s="41">
        <f t="shared" si="156"/>
        <v>12.363888221340623</v>
      </c>
      <c r="N643" s="5">
        <f t="shared" si="157"/>
        <v>-9.3997215218899231E-7</v>
      </c>
      <c r="O643" s="4">
        <f>SUM($N$54:N643)*0.1+$O$30</f>
        <v>6.5776530726934207E-6</v>
      </c>
      <c r="P643" s="4">
        <f>SUM($O$235:O643)</f>
        <v>8.0859987728114911E-4</v>
      </c>
      <c r="Q643" s="5">
        <f t="shared" si="158"/>
        <v>-1.9548557571232696E-6</v>
      </c>
      <c r="R643" s="4">
        <f>SUM($Q$54:Q643)*0.1+$O$8</f>
        <v>-4.6094058602259895E-5</v>
      </c>
      <c r="S643" s="4">
        <f>SUM($R$235:R643)</f>
        <v>1.9562771244512847E-2</v>
      </c>
      <c r="T643">
        <f t="shared" si="159"/>
        <v>4.6561011139936409E-5</v>
      </c>
      <c r="U643">
        <f t="shared" si="160"/>
        <v>1.9579475287317526E-2</v>
      </c>
      <c r="X643" s="1"/>
    </row>
    <row r="644" spans="1:24" x14ac:dyDescent="0.25">
      <c r="A644" s="7"/>
      <c r="B644">
        <f t="shared" si="145"/>
        <v>59.000000000000568</v>
      </c>
      <c r="C644">
        <f t="shared" si="146"/>
        <v>0</v>
      </c>
      <c r="D644">
        <f t="shared" si="147"/>
        <v>997.84140488178764</v>
      </c>
      <c r="E644">
        <f t="shared" si="148"/>
        <v>-479.80170888428154</v>
      </c>
      <c r="F644">
        <f t="shared" si="149"/>
        <v>0</v>
      </c>
      <c r="G644">
        <f t="shared" si="150"/>
        <v>14154.150412086034</v>
      </c>
      <c r="H644">
        <f t="shared" si="151"/>
        <v>29436.321444012156</v>
      </c>
      <c r="I644">
        <f t="shared" si="152"/>
        <v>32662.470727781223</v>
      </c>
      <c r="J644" s="41">
        <f t="shared" si="153"/>
        <v>1107.2023975519276</v>
      </c>
      <c r="K644">
        <f t="shared" si="154"/>
        <v>12.322118328700961</v>
      </c>
      <c r="L644">
        <f t="shared" si="155"/>
        <v>0</v>
      </c>
      <c r="M644" s="41">
        <f t="shared" si="156"/>
        <v>12.322118328700961</v>
      </c>
      <c r="N644" s="5">
        <f t="shared" si="157"/>
        <v>-9.36796570593759E-7</v>
      </c>
      <c r="O644" s="4">
        <f>SUM($N$54:N644)*0.1+$O$30</f>
        <v>6.4839734156340456E-6</v>
      </c>
      <c r="P644" s="4">
        <f>SUM($O$235:O644)</f>
        <v>8.1508385069678317E-4</v>
      </c>
      <c r="Q644" s="5">
        <f t="shared" si="158"/>
        <v>-1.9482515147005561E-6</v>
      </c>
      <c r="R644" s="4">
        <f>SUM($Q$54:Q644)*0.1+$O$8</f>
        <v>-4.6288883753729961E-5</v>
      </c>
      <c r="S644" s="4">
        <f>SUM($R$235:R644)</f>
        <v>1.9516482360759119E-2</v>
      </c>
      <c r="T644">
        <f t="shared" si="159"/>
        <v>4.6740803057082519E-5</v>
      </c>
      <c r="U644">
        <f t="shared" si="160"/>
        <v>1.9533495473711009E-2</v>
      </c>
      <c r="X644" s="1"/>
    </row>
    <row r="645" spans="1:24" x14ac:dyDescent="0.25">
      <c r="A645" s="7"/>
      <c r="B645">
        <f t="shared" si="145"/>
        <v>59.10000000000057</v>
      </c>
      <c r="C645">
        <f t="shared" si="146"/>
        <v>0</v>
      </c>
      <c r="D645">
        <f t="shared" si="147"/>
        <v>997.84140488178764</v>
      </c>
      <c r="E645">
        <f t="shared" si="148"/>
        <v>-479.80170888428154</v>
      </c>
      <c r="F645">
        <f t="shared" si="149"/>
        <v>0</v>
      </c>
      <c r="G645">
        <f t="shared" si="150"/>
        <v>14106.170241197604</v>
      </c>
      <c r="H645">
        <f t="shared" si="151"/>
        <v>29336.537303523983</v>
      </c>
      <c r="I645">
        <f t="shared" si="152"/>
        <v>32551.750488026035</v>
      </c>
      <c r="J645" s="41">
        <f t="shared" si="153"/>
        <v>1107.2023975519276</v>
      </c>
      <c r="K645">
        <f t="shared" si="154"/>
        <v>12.280348436061297</v>
      </c>
      <c r="L645">
        <f t="shared" si="155"/>
        <v>0</v>
      </c>
      <c r="M645" s="41">
        <f t="shared" si="156"/>
        <v>12.280348436061297</v>
      </c>
      <c r="N645" s="5">
        <f t="shared" si="157"/>
        <v>-9.336209889985258E-7</v>
      </c>
      <c r="O645" s="4">
        <f>SUM($N$54:N645)*0.1+$O$30</f>
        <v>6.3906113167341923E-6</v>
      </c>
      <c r="P645" s="4">
        <f>SUM($O$235:O645)</f>
        <v>8.2147446201351739E-4</v>
      </c>
      <c r="Q645" s="5">
        <f t="shared" si="158"/>
        <v>-1.9416472722778426E-6</v>
      </c>
      <c r="R645" s="4">
        <f>SUM($Q$54:Q645)*0.1+$O$8</f>
        <v>-4.6483048480957742E-5</v>
      </c>
      <c r="S645" s="4">
        <f>SUM($R$235:R645)</f>
        <v>1.946999931227816E-2</v>
      </c>
      <c r="T645">
        <f t="shared" si="159"/>
        <v>4.692029101662349E-5</v>
      </c>
      <c r="U645">
        <f t="shared" si="160"/>
        <v>1.9487321352916937E-2</v>
      </c>
      <c r="X645" s="1"/>
    </row>
    <row r="646" spans="1:24" x14ac:dyDescent="0.25">
      <c r="A646" s="7"/>
      <c r="B646">
        <f t="shared" si="145"/>
        <v>59.200000000000571</v>
      </c>
      <c r="C646">
        <f t="shared" si="146"/>
        <v>0</v>
      </c>
      <c r="D646">
        <f t="shared" si="147"/>
        <v>997.84140488178764</v>
      </c>
      <c r="E646">
        <f t="shared" si="148"/>
        <v>-479.80170888428154</v>
      </c>
      <c r="F646">
        <f t="shared" si="149"/>
        <v>0</v>
      </c>
      <c r="G646">
        <f t="shared" si="150"/>
        <v>14058.190070309176</v>
      </c>
      <c r="H646">
        <f t="shared" si="151"/>
        <v>29236.753163035792</v>
      </c>
      <c r="I646">
        <f t="shared" si="152"/>
        <v>32441.030248270828</v>
      </c>
      <c r="J646" s="41">
        <f t="shared" si="153"/>
        <v>1107.2023975519276</v>
      </c>
      <c r="K646">
        <f t="shared" si="154"/>
        <v>12.238578543421628</v>
      </c>
      <c r="L646">
        <f t="shared" si="155"/>
        <v>0</v>
      </c>
      <c r="M646" s="41">
        <f t="shared" si="156"/>
        <v>12.238578543421628</v>
      </c>
      <c r="N646" s="5">
        <f t="shared" si="157"/>
        <v>-9.304454074032927E-7</v>
      </c>
      <c r="O646" s="4">
        <f>SUM($N$54:N646)*0.1+$O$30</f>
        <v>6.2975667759938626E-6</v>
      </c>
      <c r="P646" s="4">
        <f>SUM($O$235:O646)</f>
        <v>8.277720287895112E-4</v>
      </c>
      <c r="Q646" s="5">
        <f t="shared" si="158"/>
        <v>-1.9350430298551279E-6</v>
      </c>
      <c r="R646" s="4">
        <f>SUM($Q$54:Q646)*0.1+$O$8</f>
        <v>-4.6676552783943238E-5</v>
      </c>
      <c r="S646" s="4">
        <f>SUM($R$235:R646)</f>
        <v>1.9423322759494217E-2</v>
      </c>
      <c r="T646">
        <f t="shared" si="159"/>
        <v>4.7099468437449919E-5</v>
      </c>
      <c r="U646">
        <f t="shared" si="160"/>
        <v>1.9440953514453255E-2</v>
      </c>
      <c r="X646" s="1"/>
    </row>
    <row r="647" spans="1:24" x14ac:dyDescent="0.25">
      <c r="A647" s="7"/>
      <c r="B647">
        <f t="shared" si="145"/>
        <v>59.300000000000573</v>
      </c>
      <c r="C647">
        <f t="shared" si="146"/>
        <v>0</v>
      </c>
      <c r="D647">
        <f t="shared" si="147"/>
        <v>997.84140488178764</v>
      </c>
      <c r="E647">
        <f t="shared" si="148"/>
        <v>-479.80170888428154</v>
      </c>
      <c r="F647">
        <f t="shared" si="149"/>
        <v>0</v>
      </c>
      <c r="G647">
        <f t="shared" si="150"/>
        <v>14010.209899420746</v>
      </c>
      <c r="H647">
        <f t="shared" si="151"/>
        <v>29136.969022547619</v>
      </c>
      <c r="I647">
        <f t="shared" si="152"/>
        <v>32330.31000851564</v>
      </c>
      <c r="J647" s="41">
        <f t="shared" si="153"/>
        <v>1107.2023975519276</v>
      </c>
      <c r="K647">
        <f t="shared" si="154"/>
        <v>12.196808650781964</v>
      </c>
      <c r="L647">
        <f t="shared" si="155"/>
        <v>0</v>
      </c>
      <c r="M647" s="41">
        <f t="shared" si="156"/>
        <v>12.196808650781964</v>
      </c>
      <c r="N647" s="5">
        <f t="shared" si="157"/>
        <v>-9.2726982580805939E-7</v>
      </c>
      <c r="O647" s="4">
        <f>SUM($N$54:N647)*0.1+$O$30</f>
        <v>6.2048397934130566E-6</v>
      </c>
      <c r="P647" s="4">
        <f>SUM($O$235:O647)</f>
        <v>8.3397686858292428E-4</v>
      </c>
      <c r="Q647" s="5">
        <f t="shared" si="158"/>
        <v>-1.9284387874324144E-6</v>
      </c>
      <c r="R647" s="4">
        <f>SUM($Q$54:Q647)*0.1+$O$8</f>
        <v>-4.6869396662686477E-5</v>
      </c>
      <c r="S647" s="4">
        <f>SUM($R$235:R647)</f>
        <v>1.9376453362831531E-2</v>
      </c>
      <c r="T647">
        <f t="shared" si="159"/>
        <v>4.7278328866259309E-5</v>
      </c>
      <c r="U647">
        <f t="shared" si="160"/>
        <v>1.939439254886104E-2</v>
      </c>
      <c r="X647" s="1"/>
    </row>
    <row r="648" spans="1:24" x14ac:dyDescent="0.25">
      <c r="A648" s="7"/>
      <c r="B648">
        <f t="shared" si="145"/>
        <v>59.400000000000574</v>
      </c>
      <c r="C648">
        <f t="shared" si="146"/>
        <v>0</v>
      </c>
      <c r="D648">
        <f t="shared" si="147"/>
        <v>997.84140488178764</v>
      </c>
      <c r="E648">
        <f t="shared" si="148"/>
        <v>-479.80170888428154</v>
      </c>
      <c r="F648">
        <f t="shared" si="149"/>
        <v>0</v>
      </c>
      <c r="G648">
        <f t="shared" si="150"/>
        <v>13962.229728532318</v>
      </c>
      <c r="H648">
        <f t="shared" si="151"/>
        <v>29037.184882059431</v>
      </c>
      <c r="I648">
        <f t="shared" si="152"/>
        <v>32219.589768760441</v>
      </c>
      <c r="J648" s="41">
        <f t="shared" si="153"/>
        <v>1107.2023975519276</v>
      </c>
      <c r="K648">
        <f t="shared" si="154"/>
        <v>12.155038758142297</v>
      </c>
      <c r="L648">
        <f t="shared" si="155"/>
        <v>0</v>
      </c>
      <c r="M648" s="41">
        <f t="shared" si="156"/>
        <v>12.155038758142297</v>
      </c>
      <c r="N648" s="5">
        <f t="shared" si="157"/>
        <v>-9.2409424421282629E-7</v>
      </c>
      <c r="O648" s="4">
        <f>SUM($N$54:N648)*0.1+$O$30</f>
        <v>6.1124303689917741E-6</v>
      </c>
      <c r="P648" s="4">
        <f>SUM($O$235:O648)</f>
        <v>8.4008929895191609E-4</v>
      </c>
      <c r="Q648" s="5">
        <f t="shared" si="158"/>
        <v>-1.9218345450097E-6</v>
      </c>
      <c r="R648" s="4">
        <f>SUM($Q$54:Q648)*0.1+$O$8</f>
        <v>-4.7061580117187458E-5</v>
      </c>
      <c r="S648" s="4">
        <f>SUM($R$235:R648)</f>
        <v>1.9329391782714343E-2</v>
      </c>
      <c r="T648">
        <f t="shared" si="159"/>
        <v>4.7456865974716734E-5</v>
      </c>
      <c r="U648">
        <f t="shared" si="160"/>
        <v>1.934763904769464E-2</v>
      </c>
      <c r="X648" s="1"/>
    </row>
    <row r="649" spans="1:24" x14ac:dyDescent="0.25">
      <c r="A649" s="7"/>
      <c r="B649">
        <f t="shared" si="145"/>
        <v>59.500000000000576</v>
      </c>
      <c r="C649">
        <f t="shared" si="146"/>
        <v>0</v>
      </c>
      <c r="D649">
        <f t="shared" si="147"/>
        <v>997.84140488178764</v>
      </c>
      <c r="E649">
        <f t="shared" si="148"/>
        <v>-479.80170888428154</v>
      </c>
      <c r="F649">
        <f t="shared" si="149"/>
        <v>0</v>
      </c>
      <c r="G649">
        <f t="shared" si="150"/>
        <v>13914.249557643889</v>
      </c>
      <c r="H649">
        <f t="shared" si="151"/>
        <v>28937.400741571255</v>
      </c>
      <c r="I649">
        <f t="shared" si="152"/>
        <v>32108.869529005249</v>
      </c>
      <c r="J649" s="41">
        <f t="shared" si="153"/>
        <v>1107.2023975519276</v>
      </c>
      <c r="K649">
        <f t="shared" si="154"/>
        <v>12.113268865502631</v>
      </c>
      <c r="L649">
        <f t="shared" si="155"/>
        <v>0</v>
      </c>
      <c r="M649" s="41">
        <f t="shared" si="156"/>
        <v>12.113268865502631</v>
      </c>
      <c r="N649" s="5">
        <f t="shared" si="157"/>
        <v>-9.2091866261759298E-7</v>
      </c>
      <c r="O649" s="4">
        <f>SUM($N$54:N649)*0.1+$O$30</f>
        <v>6.0203385027300161E-6</v>
      </c>
      <c r="P649" s="4">
        <f>SUM($O$235:O649)</f>
        <v>8.4610963745464609E-4</v>
      </c>
      <c r="Q649" s="5">
        <f t="shared" si="158"/>
        <v>-1.9152303025869861E-6</v>
      </c>
      <c r="R649" s="4">
        <f>SUM($Q$54:Q649)*0.1+$O$8</f>
        <v>-4.7253103147446154E-5</v>
      </c>
      <c r="S649" s="4">
        <f>SUM($R$235:R649)</f>
        <v>1.9282138679566897E-2</v>
      </c>
      <c r="T649">
        <f t="shared" si="159"/>
        <v>4.7635073556683409E-5</v>
      </c>
      <c r="U649">
        <f t="shared" si="160"/>
        <v>1.9300693603511856E-2</v>
      </c>
      <c r="X649" s="1"/>
    </row>
    <row r="650" spans="1:24" x14ac:dyDescent="0.25">
      <c r="A650" s="7"/>
      <c r="B650">
        <f t="shared" si="145"/>
        <v>59.600000000000577</v>
      </c>
      <c r="C650">
        <f t="shared" si="146"/>
        <v>0</v>
      </c>
      <c r="D650">
        <f t="shared" si="147"/>
        <v>997.84140488178764</v>
      </c>
      <c r="E650">
        <f t="shared" si="148"/>
        <v>-479.80170888428154</v>
      </c>
      <c r="F650">
        <f t="shared" si="149"/>
        <v>0</v>
      </c>
      <c r="G650">
        <f t="shared" si="150"/>
        <v>13866.269386755461</v>
      </c>
      <c r="H650">
        <f t="shared" si="151"/>
        <v>28837.616601083075</v>
      </c>
      <c r="I650">
        <f t="shared" si="152"/>
        <v>31998.149289250054</v>
      </c>
      <c r="J650" s="41">
        <f t="shared" si="153"/>
        <v>1107.2023975519276</v>
      </c>
      <c r="K650">
        <f t="shared" si="154"/>
        <v>12.071498972862965</v>
      </c>
      <c r="L650">
        <f t="shared" si="155"/>
        <v>0</v>
      </c>
      <c r="M650" s="41">
        <f t="shared" si="156"/>
        <v>12.071498972862965</v>
      </c>
      <c r="N650" s="5">
        <f t="shared" si="157"/>
        <v>-9.1774308102235989E-7</v>
      </c>
      <c r="O650" s="4">
        <f>SUM($N$54:N650)*0.1+$O$30</f>
        <v>5.92856419462778E-6</v>
      </c>
      <c r="P650" s="4">
        <f>SUM($O$235:O650)</f>
        <v>8.5203820164927383E-4</v>
      </c>
      <c r="Q650" s="5">
        <f t="shared" si="158"/>
        <v>-1.9086260601642722E-6</v>
      </c>
      <c r="R650" s="4">
        <f>SUM($Q$54:Q650)*0.1+$O$8</f>
        <v>-4.7443965753462593E-5</v>
      </c>
      <c r="S650" s="4">
        <f>SUM($R$235:R650)</f>
        <v>1.9234694713813436E-2</v>
      </c>
      <c r="T650">
        <f t="shared" si="159"/>
        <v>4.781294552551175E-5</v>
      </c>
      <c r="U650">
        <f t="shared" si="160"/>
        <v>1.9253556809864306E-2</v>
      </c>
      <c r="X650" s="1"/>
    </row>
    <row r="651" spans="1:24" x14ac:dyDescent="0.25">
      <c r="A651" s="7"/>
      <c r="B651">
        <f t="shared" si="145"/>
        <v>59.700000000000578</v>
      </c>
      <c r="C651">
        <f t="shared" si="146"/>
        <v>0</v>
      </c>
      <c r="D651">
        <f t="shared" si="147"/>
        <v>997.84140488178764</v>
      </c>
      <c r="E651">
        <f t="shared" si="148"/>
        <v>-479.80170888428154</v>
      </c>
      <c r="F651">
        <f t="shared" si="149"/>
        <v>0</v>
      </c>
      <c r="G651">
        <f t="shared" si="150"/>
        <v>13818.289215867031</v>
      </c>
      <c r="H651">
        <f t="shared" si="151"/>
        <v>28737.832460594895</v>
      </c>
      <c r="I651">
        <f t="shared" si="152"/>
        <v>31887.429049494858</v>
      </c>
      <c r="J651" s="41">
        <f t="shared" si="153"/>
        <v>1107.2023975519276</v>
      </c>
      <c r="K651">
        <f t="shared" si="154"/>
        <v>12.0297290802233</v>
      </c>
      <c r="L651">
        <f t="shared" si="155"/>
        <v>0</v>
      </c>
      <c r="M651" s="41">
        <f t="shared" si="156"/>
        <v>12.0297290802233</v>
      </c>
      <c r="N651" s="5">
        <f t="shared" si="157"/>
        <v>-9.1456749942712668E-7</v>
      </c>
      <c r="O651" s="4">
        <f>SUM($N$54:N651)*0.1+$O$30</f>
        <v>5.8371074446850674E-6</v>
      </c>
      <c r="P651" s="4">
        <f>SUM($O$235:O651)</f>
        <v>8.5787530909395889E-4</v>
      </c>
      <c r="Q651" s="5">
        <f t="shared" si="158"/>
        <v>-1.9020218177415583E-6</v>
      </c>
      <c r="R651" s="4">
        <f>SUM($Q$54:Q651)*0.1+$O$8</f>
        <v>-4.7634167935236746E-5</v>
      </c>
      <c r="S651" s="4">
        <f>SUM($R$235:R651)</f>
        <v>1.9187060545878199E-2</v>
      </c>
      <c r="T651">
        <f t="shared" si="159"/>
        <v>4.7990475911404909E-5</v>
      </c>
      <c r="U651">
        <f t="shared" si="160"/>
        <v>1.920622926128783E-2</v>
      </c>
      <c r="X651" s="1"/>
    </row>
    <row r="652" spans="1:24" x14ac:dyDescent="0.25">
      <c r="A652" s="7"/>
      <c r="B652">
        <f t="shared" si="145"/>
        <v>59.80000000000058</v>
      </c>
      <c r="C652">
        <f t="shared" si="146"/>
        <v>0</v>
      </c>
      <c r="D652">
        <f t="shared" si="147"/>
        <v>997.84140488178764</v>
      </c>
      <c r="E652">
        <f t="shared" si="148"/>
        <v>-479.80170888428154</v>
      </c>
      <c r="F652">
        <f t="shared" si="149"/>
        <v>0</v>
      </c>
      <c r="G652">
        <f t="shared" si="150"/>
        <v>13770.309044978601</v>
      </c>
      <c r="H652">
        <f t="shared" si="151"/>
        <v>28638.048320106711</v>
      </c>
      <c r="I652">
        <f t="shared" si="152"/>
        <v>31776.708809739663</v>
      </c>
      <c r="J652" s="41">
        <f t="shared" si="153"/>
        <v>1107.2023975519276</v>
      </c>
      <c r="K652">
        <f t="shared" si="154"/>
        <v>11.987959187583634</v>
      </c>
      <c r="L652">
        <f t="shared" si="155"/>
        <v>0</v>
      </c>
      <c r="M652" s="41">
        <f t="shared" si="156"/>
        <v>11.987959187583634</v>
      </c>
      <c r="N652" s="5">
        <f t="shared" si="157"/>
        <v>-9.1139191783189337E-7</v>
      </c>
      <c r="O652" s="4">
        <f>SUM($N$54:N652)*0.1+$O$30</f>
        <v>5.7459682529018776E-6</v>
      </c>
      <c r="P652" s="4">
        <f>SUM($O$235:O652)</f>
        <v>8.6362127734686072E-4</v>
      </c>
      <c r="Q652" s="5">
        <f t="shared" si="158"/>
        <v>-1.8954175753188442E-6</v>
      </c>
      <c r="R652" s="4">
        <f>SUM($Q$54:Q652)*0.1+$O$8</f>
        <v>-4.7823709692768643E-5</v>
      </c>
      <c r="S652" s="4">
        <f>SUM($R$235:R652)</f>
        <v>1.913923683618543E-2</v>
      </c>
      <c r="T652">
        <f t="shared" si="159"/>
        <v>4.8167658858839815E-5</v>
      </c>
      <c r="U652">
        <f t="shared" si="160"/>
        <v>1.9158711553293021E-2</v>
      </c>
      <c r="X652" s="1"/>
    </row>
    <row r="653" spans="1:24" x14ac:dyDescent="0.25">
      <c r="A653" s="7"/>
      <c r="B653">
        <f t="shared" si="145"/>
        <v>59.900000000000581</v>
      </c>
      <c r="C653">
        <f t="shared" si="146"/>
        <v>0</v>
      </c>
      <c r="D653">
        <f t="shared" si="147"/>
        <v>997.84140488178764</v>
      </c>
      <c r="E653">
        <f t="shared" si="148"/>
        <v>-479.80170888428154</v>
      </c>
      <c r="F653">
        <f t="shared" si="149"/>
        <v>0</v>
      </c>
      <c r="G653">
        <f t="shared" si="150"/>
        <v>13722.328874090173</v>
      </c>
      <c r="H653">
        <f t="shared" si="151"/>
        <v>28538.264179618545</v>
      </c>
      <c r="I653">
        <f t="shared" si="152"/>
        <v>31665.988569984482</v>
      </c>
      <c r="J653" s="41">
        <f t="shared" si="153"/>
        <v>1107.2023975519276</v>
      </c>
      <c r="K653">
        <f t="shared" si="154"/>
        <v>11.946189294943974</v>
      </c>
      <c r="L653">
        <f t="shared" si="155"/>
        <v>0</v>
      </c>
      <c r="M653" s="41">
        <f t="shared" si="156"/>
        <v>11.946189294943974</v>
      </c>
      <c r="N653" s="5">
        <f t="shared" si="157"/>
        <v>-9.0821633623666028E-7</v>
      </c>
      <c r="O653" s="4">
        <f>SUM($N$54:N653)*0.1+$O$30</f>
        <v>5.6551466192782115E-6</v>
      </c>
      <c r="P653" s="4">
        <f>SUM($O$235:O653)</f>
        <v>8.6927642396613888E-4</v>
      </c>
      <c r="Q653" s="5">
        <f t="shared" si="158"/>
        <v>-1.8888133328961311E-6</v>
      </c>
      <c r="R653" s="4">
        <f>SUM($Q$54:Q653)*0.1+$O$8</f>
        <v>-4.8012591026058227E-5</v>
      </c>
      <c r="S653" s="4">
        <f>SUM($R$235:R653)</f>
        <v>1.9091224245159372E-2</v>
      </c>
      <c r="T653">
        <f t="shared" si="159"/>
        <v>4.8344488624051671E-5</v>
      </c>
      <c r="U653">
        <f t="shared" si="160"/>
        <v>1.9111004282355872E-2</v>
      </c>
      <c r="X653" s="1"/>
    </row>
    <row r="654" spans="1:24" x14ac:dyDescent="0.25">
      <c r="A654" s="7"/>
      <c r="B654">
        <f t="shared" si="145"/>
        <v>60.000000000000583</v>
      </c>
      <c r="C654">
        <f t="shared" si="146"/>
        <v>0</v>
      </c>
      <c r="D654">
        <f t="shared" si="147"/>
        <v>997.84140488178764</v>
      </c>
      <c r="E654">
        <f t="shared" si="148"/>
        <v>-479.80170888428154</v>
      </c>
      <c r="F654">
        <f t="shared" si="149"/>
        <v>0</v>
      </c>
      <c r="G654">
        <f t="shared" si="150"/>
        <v>13674.348703201746</v>
      </c>
      <c r="H654">
        <f t="shared" si="151"/>
        <v>28438.480039130351</v>
      </c>
      <c r="I654">
        <f t="shared" si="152"/>
        <v>31555.268330229275</v>
      </c>
      <c r="J654" s="41">
        <f t="shared" si="153"/>
        <v>1107.2023975519276</v>
      </c>
      <c r="K654">
        <f t="shared" si="154"/>
        <v>11.904419402304303</v>
      </c>
      <c r="L654">
        <f t="shared" si="155"/>
        <v>0</v>
      </c>
      <c r="M654" s="41">
        <f t="shared" si="156"/>
        <v>11.904419402304303</v>
      </c>
      <c r="N654" s="5">
        <f t="shared" si="157"/>
        <v>-9.0504075464142718E-7</v>
      </c>
      <c r="O654" s="4">
        <f>SUM($N$54:N654)*0.1+$O$30</f>
        <v>5.5646425438140689E-6</v>
      </c>
      <c r="P654" s="4">
        <f>SUM($O$235:O654)</f>
        <v>8.7484106650995294E-4</v>
      </c>
      <c r="Q654" s="5">
        <f t="shared" si="158"/>
        <v>-1.8822090904734161E-6</v>
      </c>
      <c r="R654" s="4">
        <f>SUM($Q$54:Q654)*0.1+$O$8</f>
        <v>-4.8200811935105581E-5</v>
      </c>
      <c r="S654" s="4">
        <f>SUM($R$235:R654)</f>
        <v>1.9043023433224268E-2</v>
      </c>
      <c r="T654">
        <f t="shared" si="159"/>
        <v>4.8520959572578958E-5</v>
      </c>
      <c r="U654">
        <f t="shared" si="160"/>
        <v>1.9063108045908488E-2</v>
      </c>
      <c r="X654" s="1"/>
    </row>
    <row r="655" spans="1:24" x14ac:dyDescent="0.25">
      <c r="A655" s="7"/>
      <c r="B655">
        <f t="shared" si="145"/>
        <v>60.100000000000584</v>
      </c>
      <c r="C655">
        <f t="shared" si="146"/>
        <v>0</v>
      </c>
      <c r="D655">
        <f t="shared" si="147"/>
        <v>997.84140488178764</v>
      </c>
      <c r="E655">
        <f t="shared" si="148"/>
        <v>-479.80170888428154</v>
      </c>
      <c r="F655">
        <f t="shared" si="149"/>
        <v>0</v>
      </c>
      <c r="G655">
        <f t="shared" si="150"/>
        <v>13626.368532313316</v>
      </c>
      <c r="H655">
        <f t="shared" si="151"/>
        <v>28338.695898642181</v>
      </c>
      <c r="I655">
        <f t="shared" si="152"/>
        <v>31444.548090474091</v>
      </c>
      <c r="J655" s="41">
        <f t="shared" si="153"/>
        <v>1107.2023975519276</v>
      </c>
      <c r="K655">
        <f t="shared" si="154"/>
        <v>11.86264950966464</v>
      </c>
      <c r="L655">
        <f t="shared" si="155"/>
        <v>0</v>
      </c>
      <c r="M655" s="41">
        <f t="shared" si="156"/>
        <v>11.86264950966464</v>
      </c>
      <c r="N655" s="5">
        <f t="shared" si="157"/>
        <v>-9.0186517304619387E-7</v>
      </c>
      <c r="O655" s="4">
        <f>SUM($N$54:N655)*0.1+$O$30</f>
        <v>5.4744560265094499E-6</v>
      </c>
      <c r="P655" s="4">
        <f>SUM($O$235:O655)</f>
        <v>8.8031552253646235E-4</v>
      </c>
      <c r="Q655" s="5">
        <f t="shared" si="158"/>
        <v>-1.8756048480507029E-6</v>
      </c>
      <c r="R655" s="4">
        <f>SUM($Q$54:Q655)*0.1+$O$8</f>
        <v>-4.838837241991065E-5</v>
      </c>
      <c r="S655" s="4">
        <f>SUM($R$235:R655)</f>
        <v>1.8994635060804357E-2</v>
      </c>
      <c r="T655">
        <f t="shared" si="159"/>
        <v>4.8697066176866909E-5</v>
      </c>
      <c r="U655">
        <f t="shared" si="160"/>
        <v>1.9015023442329932E-2</v>
      </c>
      <c r="X655" s="1"/>
    </row>
    <row r="656" spans="1:24" x14ac:dyDescent="0.25">
      <c r="A656" s="7"/>
      <c r="B656">
        <f t="shared" si="145"/>
        <v>60.200000000000585</v>
      </c>
      <c r="C656">
        <f t="shared" si="146"/>
        <v>0</v>
      </c>
      <c r="D656">
        <f t="shared" si="147"/>
        <v>997.84140488178764</v>
      </c>
      <c r="E656">
        <f t="shared" si="148"/>
        <v>-479.80170888428154</v>
      </c>
      <c r="F656">
        <f t="shared" si="149"/>
        <v>0</v>
      </c>
      <c r="G656">
        <f t="shared" si="150"/>
        <v>13578.388361424886</v>
      </c>
      <c r="H656">
        <f t="shared" si="151"/>
        <v>28238.911758154001</v>
      </c>
      <c r="I656">
        <f t="shared" si="152"/>
        <v>31333.827850718895</v>
      </c>
      <c r="J656" s="41">
        <f t="shared" si="153"/>
        <v>1107.2023975519276</v>
      </c>
      <c r="K656">
        <f t="shared" si="154"/>
        <v>11.820879617024975</v>
      </c>
      <c r="L656">
        <f t="shared" si="155"/>
        <v>0</v>
      </c>
      <c r="M656" s="41">
        <f t="shared" si="156"/>
        <v>11.820879617024975</v>
      </c>
      <c r="N656" s="5">
        <f t="shared" si="157"/>
        <v>-8.9868959145096067E-7</v>
      </c>
      <c r="O656" s="4">
        <f>SUM($N$54:N656)*0.1+$O$30</f>
        <v>5.3845870673643536E-6</v>
      </c>
      <c r="P656" s="4">
        <f>SUM($O$235:O656)</f>
        <v>8.8570010960382667E-4</v>
      </c>
      <c r="Q656" s="5">
        <f t="shared" si="158"/>
        <v>-1.8690006056279889E-6</v>
      </c>
      <c r="R656" s="4">
        <f>SUM($Q$54:Q656)*0.1+$O$8</f>
        <v>-4.8575272480473435E-5</v>
      </c>
      <c r="S656" s="4">
        <f>SUM($R$235:R656)</f>
        <v>1.8946059788323883E-2</v>
      </c>
      <c r="T656">
        <f t="shared" si="159"/>
        <v>4.8872803013928582E-5</v>
      </c>
      <c r="U656">
        <f t="shared" si="160"/>
        <v>1.8966751070937149E-2</v>
      </c>
      <c r="X656" s="1"/>
    </row>
    <row r="657" spans="1:24" x14ac:dyDescent="0.25">
      <c r="A657" s="7"/>
      <c r="B657">
        <f t="shared" si="145"/>
        <v>60.300000000000587</v>
      </c>
      <c r="C657">
        <f t="shared" si="146"/>
        <v>0</v>
      </c>
      <c r="D657">
        <f t="shared" si="147"/>
        <v>997.84140488178764</v>
      </c>
      <c r="E657">
        <f t="shared" si="148"/>
        <v>-479.80170888428154</v>
      </c>
      <c r="F657">
        <f t="shared" si="149"/>
        <v>0</v>
      </c>
      <c r="G657">
        <f t="shared" si="150"/>
        <v>13530.408190536458</v>
      </c>
      <c r="H657">
        <f t="shared" si="151"/>
        <v>28139.127617665807</v>
      </c>
      <c r="I657">
        <f t="shared" si="152"/>
        <v>31223.107610963689</v>
      </c>
      <c r="J657" s="41">
        <f t="shared" si="153"/>
        <v>1107.2023975519276</v>
      </c>
      <c r="K657">
        <f t="shared" si="154"/>
        <v>11.779109724385304</v>
      </c>
      <c r="L657">
        <f t="shared" si="155"/>
        <v>0</v>
      </c>
      <c r="M657" s="41">
        <f t="shared" si="156"/>
        <v>11.779109724385304</v>
      </c>
      <c r="N657" s="5">
        <f t="shared" si="157"/>
        <v>-8.9551400985572757E-7</v>
      </c>
      <c r="O657" s="4">
        <f>SUM($N$54:N657)*0.1+$O$30</f>
        <v>5.295035666378781E-6</v>
      </c>
      <c r="P657" s="4">
        <f>SUM($O$235:O657)</f>
        <v>8.9099514527020548E-4</v>
      </c>
      <c r="Q657" s="5">
        <f t="shared" si="158"/>
        <v>-1.862396363205274E-6</v>
      </c>
      <c r="R657" s="4">
        <f>SUM($Q$54:Q657)*0.1+$O$8</f>
        <v>-4.8761512116793988E-5</v>
      </c>
      <c r="S657" s="4">
        <f>SUM($R$235:R657)</f>
        <v>1.8897298276207088E-2</v>
      </c>
      <c r="T657">
        <f t="shared" si="159"/>
        <v>4.9048164763061933E-5</v>
      </c>
      <c r="U657">
        <f t="shared" si="160"/>
        <v>1.8918291531975991E-2</v>
      </c>
      <c r="X657" s="1"/>
    </row>
    <row r="658" spans="1:24" x14ac:dyDescent="0.25">
      <c r="A658" s="7"/>
      <c r="B658">
        <f t="shared" si="145"/>
        <v>60.400000000000588</v>
      </c>
      <c r="C658">
        <f t="shared" si="146"/>
        <v>0</v>
      </c>
      <c r="D658">
        <f t="shared" si="147"/>
        <v>997.84140488178764</v>
      </c>
      <c r="E658">
        <f t="shared" si="148"/>
        <v>-479.80170888428154</v>
      </c>
      <c r="F658">
        <f t="shared" si="149"/>
        <v>0</v>
      </c>
      <c r="G658">
        <f t="shared" si="150"/>
        <v>13482.42801964803</v>
      </c>
      <c r="H658">
        <f t="shared" si="151"/>
        <v>28039.343477177641</v>
      </c>
      <c r="I658">
        <f t="shared" si="152"/>
        <v>31112.387371208508</v>
      </c>
      <c r="J658" s="41">
        <f t="shared" si="153"/>
        <v>1107.2023975519276</v>
      </c>
      <c r="K658">
        <f t="shared" si="154"/>
        <v>11.737339831745643</v>
      </c>
      <c r="L658">
        <f t="shared" si="155"/>
        <v>0</v>
      </c>
      <c r="M658" s="41">
        <f t="shared" si="156"/>
        <v>11.737339831745643</v>
      </c>
      <c r="N658" s="5">
        <f t="shared" si="157"/>
        <v>-8.9233842826049447E-7</v>
      </c>
      <c r="O658" s="4">
        <f>SUM($N$54:N658)*0.1+$O$30</f>
        <v>5.2058018235527311E-6</v>
      </c>
      <c r="P658" s="4">
        <f>SUM($O$235:O658)</f>
        <v>8.9620094709375823E-4</v>
      </c>
      <c r="Q658" s="5">
        <f t="shared" si="158"/>
        <v>-1.8557921207825611E-6</v>
      </c>
      <c r="R658" s="4">
        <f>SUM($Q$54:Q658)*0.1+$O$8</f>
        <v>-4.8947091328872231E-5</v>
      </c>
      <c r="S658" s="4">
        <f>SUM($R$235:R658)</f>
        <v>1.8848351184878216E-2</v>
      </c>
      <c r="T658">
        <f t="shared" si="159"/>
        <v>4.9223146203621156E-5</v>
      </c>
      <c r="U658">
        <f t="shared" si="160"/>
        <v>1.8869645426612337E-2</v>
      </c>
      <c r="X658" s="1"/>
    </row>
    <row r="659" spans="1:24" x14ac:dyDescent="0.25">
      <c r="A659" s="7"/>
      <c r="B659">
        <f t="shared" si="145"/>
        <v>60.50000000000059</v>
      </c>
      <c r="C659">
        <f t="shared" si="146"/>
        <v>0</v>
      </c>
      <c r="D659">
        <f t="shared" si="147"/>
        <v>997.84140488178764</v>
      </c>
      <c r="E659">
        <f t="shared" si="148"/>
        <v>-479.80170888428154</v>
      </c>
      <c r="F659">
        <f t="shared" si="149"/>
        <v>0</v>
      </c>
      <c r="G659">
        <f t="shared" si="150"/>
        <v>13434.447848759601</v>
      </c>
      <c r="H659">
        <f t="shared" si="151"/>
        <v>27939.559336689443</v>
      </c>
      <c r="I659">
        <f t="shared" si="152"/>
        <v>31001.667131453298</v>
      </c>
      <c r="J659" s="41">
        <f t="shared" si="153"/>
        <v>1107.2023975519276</v>
      </c>
      <c r="K659">
        <f t="shared" si="154"/>
        <v>11.695569939105972</v>
      </c>
      <c r="L659">
        <f t="shared" si="155"/>
        <v>0</v>
      </c>
      <c r="M659" s="41">
        <f t="shared" si="156"/>
        <v>11.695569939105972</v>
      </c>
      <c r="N659" s="5">
        <f t="shared" si="157"/>
        <v>-8.8916284666526116E-7</v>
      </c>
      <c r="O659" s="4">
        <f>SUM($N$54:N659)*0.1+$O$30</f>
        <v>5.1168855388862048E-6</v>
      </c>
      <c r="P659" s="4">
        <f>SUM($O$235:O659)</f>
        <v>9.0131783263264448E-4</v>
      </c>
      <c r="Q659" s="5">
        <f t="shared" si="158"/>
        <v>-1.8491878783598459E-6</v>
      </c>
      <c r="R659" s="4">
        <f>SUM($Q$54:Q659)*0.1+$O$8</f>
        <v>-4.9132010116708242E-5</v>
      </c>
      <c r="S659" s="4">
        <f>SUM($R$235:R659)</f>
        <v>1.8799219174761506E-2</v>
      </c>
      <c r="T659">
        <f t="shared" si="159"/>
        <v>4.9397742212841915E-5</v>
      </c>
      <c r="U659">
        <f t="shared" si="160"/>
        <v>1.8820813356923295E-2</v>
      </c>
      <c r="X659" s="1"/>
    </row>
    <row r="660" spans="1:24" x14ac:dyDescent="0.25">
      <c r="A660" s="7"/>
      <c r="B660">
        <f t="shared" si="145"/>
        <v>60.600000000000591</v>
      </c>
      <c r="C660">
        <f t="shared" si="146"/>
        <v>0</v>
      </c>
      <c r="D660">
        <f t="shared" si="147"/>
        <v>997.84140488178764</v>
      </c>
      <c r="E660">
        <f t="shared" si="148"/>
        <v>-479.80170888428154</v>
      </c>
      <c r="F660">
        <f t="shared" si="149"/>
        <v>0</v>
      </c>
      <c r="G660">
        <f t="shared" si="150"/>
        <v>13386.467677871173</v>
      </c>
      <c r="H660">
        <f t="shared" si="151"/>
        <v>27839.775196201277</v>
      </c>
      <c r="I660">
        <f t="shared" si="152"/>
        <v>30890.946891698117</v>
      </c>
      <c r="J660" s="41">
        <f t="shared" si="153"/>
        <v>1107.2023975519276</v>
      </c>
      <c r="K660">
        <f t="shared" si="154"/>
        <v>11.653800046466312</v>
      </c>
      <c r="L660">
        <f t="shared" si="155"/>
        <v>0</v>
      </c>
      <c r="M660" s="41">
        <f t="shared" si="156"/>
        <v>11.653800046466312</v>
      </c>
      <c r="N660" s="5">
        <f t="shared" si="157"/>
        <v>-8.8598726507002806E-7</v>
      </c>
      <c r="O660" s="4">
        <f>SUM($N$54:N660)*0.1+$O$30</f>
        <v>5.0282868123792021E-6</v>
      </c>
      <c r="P660" s="4">
        <f>SUM($O$235:O660)</f>
        <v>9.0634611944502368E-4</v>
      </c>
      <c r="Q660" s="5">
        <f t="shared" si="158"/>
        <v>-1.8425836359371329E-6</v>
      </c>
      <c r="R660" s="4">
        <f>SUM($Q$54:Q660)*0.1+$O$8</f>
        <v>-4.9316268480301942E-5</v>
      </c>
      <c r="S660" s="4">
        <f>SUM($R$235:R660)</f>
        <v>1.8749902906281205E-2</v>
      </c>
      <c r="T660">
        <f t="shared" si="159"/>
        <v>4.9571947763717832E-5</v>
      </c>
      <c r="U660">
        <f t="shared" si="160"/>
        <v>1.8771795925888537E-2</v>
      </c>
      <c r="X660" s="1"/>
    </row>
    <row r="661" spans="1:24" x14ac:dyDescent="0.25">
      <c r="A661" s="7"/>
      <c r="B661">
        <f t="shared" si="145"/>
        <v>60.700000000000593</v>
      </c>
      <c r="C661">
        <f t="shared" si="146"/>
        <v>0</v>
      </c>
      <c r="D661">
        <f t="shared" si="147"/>
        <v>997.84140488178764</v>
      </c>
      <c r="E661">
        <f t="shared" si="148"/>
        <v>-479.80170888428154</v>
      </c>
      <c r="F661">
        <f t="shared" si="149"/>
        <v>0</v>
      </c>
      <c r="G661">
        <f t="shared" si="150"/>
        <v>13338.487506982743</v>
      </c>
      <c r="H661">
        <f t="shared" si="151"/>
        <v>27739.991055713097</v>
      </c>
      <c r="I661">
        <f t="shared" si="152"/>
        <v>30780.226651942921</v>
      </c>
      <c r="J661" s="41">
        <f t="shared" si="153"/>
        <v>1107.2023975519276</v>
      </c>
      <c r="K661">
        <f t="shared" si="154"/>
        <v>11.612030153826645</v>
      </c>
      <c r="L661">
        <f t="shared" si="155"/>
        <v>0</v>
      </c>
      <c r="M661" s="41">
        <f t="shared" si="156"/>
        <v>11.612030153826645</v>
      </c>
      <c r="N661" s="5">
        <f t="shared" si="157"/>
        <v>-8.8281168347479486E-7</v>
      </c>
      <c r="O661" s="4">
        <f>SUM($N$54:N661)*0.1+$O$30</f>
        <v>4.9400056440317229E-6</v>
      </c>
      <c r="P661" s="4">
        <f>SUM($O$235:O661)</f>
        <v>9.1128612508905541E-4</v>
      </c>
      <c r="Q661" s="5">
        <f t="shared" si="158"/>
        <v>-1.835979393514419E-6</v>
      </c>
      <c r="R661" s="4">
        <f>SUM($Q$54:Q661)*0.1+$O$8</f>
        <v>-4.9499866419653384E-5</v>
      </c>
      <c r="S661" s="4">
        <f>SUM($R$235:R661)</f>
        <v>1.8700403039861552E-2</v>
      </c>
      <c r="T661">
        <f t="shared" si="159"/>
        <v>4.9745757922928403E-5</v>
      </c>
      <c r="U661">
        <f t="shared" si="160"/>
        <v>1.8722593737381662E-2</v>
      </c>
      <c r="X661" s="1"/>
    </row>
    <row r="662" spans="1:24" x14ac:dyDescent="0.25">
      <c r="A662" s="7"/>
      <c r="B662">
        <f t="shared" si="145"/>
        <v>60.800000000000594</v>
      </c>
      <c r="C662">
        <f t="shared" si="146"/>
        <v>0</v>
      </c>
      <c r="D662">
        <f t="shared" si="147"/>
        <v>997.84140488178764</v>
      </c>
      <c r="E662">
        <f t="shared" si="148"/>
        <v>-479.80170888428154</v>
      </c>
      <c r="F662">
        <f t="shared" si="149"/>
        <v>0</v>
      </c>
      <c r="G662">
        <f t="shared" si="150"/>
        <v>13290.507336094313</v>
      </c>
      <c r="H662">
        <f t="shared" si="151"/>
        <v>27640.206915224913</v>
      </c>
      <c r="I662">
        <f t="shared" si="152"/>
        <v>30669.506412187722</v>
      </c>
      <c r="J662" s="41">
        <f t="shared" si="153"/>
        <v>1107.2023975519276</v>
      </c>
      <c r="K662">
        <f t="shared" si="154"/>
        <v>11.570260261186977</v>
      </c>
      <c r="L662">
        <f t="shared" si="155"/>
        <v>0</v>
      </c>
      <c r="M662" s="41">
        <f t="shared" si="156"/>
        <v>11.570260261186977</v>
      </c>
      <c r="N662" s="5">
        <f t="shared" si="157"/>
        <v>-8.7963610187956155E-7</v>
      </c>
      <c r="O662" s="4">
        <f>SUM($N$54:N662)*0.1+$O$30</f>
        <v>4.8520420338437666E-6</v>
      </c>
      <c r="P662" s="4">
        <f>SUM($O$235:O662)</f>
        <v>9.1613816712289922E-4</v>
      </c>
      <c r="Q662" s="5">
        <f t="shared" si="158"/>
        <v>-1.8293751510917046E-6</v>
      </c>
      <c r="R662" s="4">
        <f>SUM($Q$54:Q662)*0.1+$O$8</f>
        <v>-4.9682803934762541E-5</v>
      </c>
      <c r="S662" s="4">
        <f>SUM($R$235:R662)</f>
        <v>1.8650720235926791E-2</v>
      </c>
      <c r="T662">
        <f t="shared" si="159"/>
        <v>4.991916784881578E-5</v>
      </c>
      <c r="U662">
        <f t="shared" si="160"/>
        <v>1.8673207396161712E-2</v>
      </c>
      <c r="X662" s="1"/>
    </row>
    <row r="663" spans="1:24" x14ac:dyDescent="0.25">
      <c r="A663" s="7"/>
      <c r="B663">
        <f t="shared" si="145"/>
        <v>60.900000000000595</v>
      </c>
      <c r="C663">
        <f t="shared" si="146"/>
        <v>0</v>
      </c>
      <c r="D663">
        <f t="shared" si="147"/>
        <v>997.84140488178764</v>
      </c>
      <c r="E663">
        <f t="shared" si="148"/>
        <v>-479.80170888428154</v>
      </c>
      <c r="F663">
        <f t="shared" si="149"/>
        <v>0</v>
      </c>
      <c r="G663">
        <f t="shared" si="150"/>
        <v>13242.527165205885</v>
      </c>
      <c r="H663">
        <f t="shared" si="151"/>
        <v>27540.422774736733</v>
      </c>
      <c r="I663">
        <f t="shared" si="152"/>
        <v>30558.78617243253</v>
      </c>
      <c r="J663" s="41">
        <f t="shared" si="153"/>
        <v>1107.2023975519276</v>
      </c>
      <c r="K663">
        <f t="shared" si="154"/>
        <v>11.528490368547313</v>
      </c>
      <c r="L663">
        <f t="shared" si="155"/>
        <v>0</v>
      </c>
      <c r="M663" s="41">
        <f t="shared" si="156"/>
        <v>11.528490368547313</v>
      </c>
      <c r="N663" s="5">
        <f t="shared" si="157"/>
        <v>-8.7646052028432845E-7</v>
      </c>
      <c r="O663" s="4">
        <f>SUM($N$54:N663)*0.1+$O$30</f>
        <v>4.7643959818153338E-6</v>
      </c>
      <c r="P663" s="4">
        <f>SUM($O$235:O663)</f>
        <v>9.2090256310471458E-4</v>
      </c>
      <c r="Q663" s="5">
        <f t="shared" si="158"/>
        <v>-1.8227709086689907E-6</v>
      </c>
      <c r="R663" s="4">
        <f>SUM($Q$54:Q663)*0.1+$O$8</f>
        <v>-4.9865081025629441E-5</v>
      </c>
      <c r="S663" s="4">
        <f>SUM($R$235:R663)</f>
        <v>1.8600855154901161E-2</v>
      </c>
      <c r="T663">
        <f t="shared" si="159"/>
        <v>5.0092172789410195E-5</v>
      </c>
      <c r="U663">
        <f t="shared" si="160"/>
        <v>1.8623637507864728E-2</v>
      </c>
      <c r="X663" s="1"/>
    </row>
    <row r="664" spans="1:24" x14ac:dyDescent="0.25">
      <c r="A664" s="7"/>
      <c r="B664">
        <f t="shared" si="145"/>
        <v>61.000000000000597</v>
      </c>
      <c r="C664">
        <f t="shared" si="146"/>
        <v>0</v>
      </c>
      <c r="D664">
        <f t="shared" si="147"/>
        <v>997.84140488178764</v>
      </c>
      <c r="E664">
        <f t="shared" si="148"/>
        <v>-479.80170888428154</v>
      </c>
      <c r="F664">
        <f t="shared" si="149"/>
        <v>0</v>
      </c>
      <c r="G664">
        <f t="shared" si="150"/>
        <v>13194.546994317456</v>
      </c>
      <c r="H664">
        <f t="shared" si="151"/>
        <v>27440.638634248568</v>
      </c>
      <c r="I664">
        <f t="shared" si="152"/>
        <v>30448.065932677346</v>
      </c>
      <c r="J664" s="41">
        <f t="shared" si="153"/>
        <v>1107.2023975519276</v>
      </c>
      <c r="K664">
        <f t="shared" si="154"/>
        <v>11.486720475907651</v>
      </c>
      <c r="L664">
        <f t="shared" si="155"/>
        <v>0</v>
      </c>
      <c r="M664" s="41">
        <f t="shared" si="156"/>
        <v>11.486720475907651</v>
      </c>
      <c r="N664" s="5">
        <f t="shared" si="157"/>
        <v>-8.7328493868909515E-7</v>
      </c>
      <c r="O664" s="4">
        <f>SUM($N$54:N664)*0.1+$O$30</f>
        <v>4.6770674879464238E-6</v>
      </c>
      <c r="P664" s="4">
        <f>SUM($O$235:O664)</f>
        <v>9.2557963059266104E-4</v>
      </c>
      <c r="Q664" s="5">
        <f t="shared" si="158"/>
        <v>-1.8161666662462777E-6</v>
      </c>
      <c r="R664" s="4">
        <f>SUM($Q$54:Q664)*0.1+$O$8</f>
        <v>-5.0046697692254083E-5</v>
      </c>
      <c r="S664" s="4">
        <f>SUM($R$235:R664)</f>
        <v>1.8550808457208908E-2</v>
      </c>
      <c r="T664">
        <f t="shared" si="159"/>
        <v>5.0264768080502228E-5</v>
      </c>
      <c r="U664">
        <f t="shared" si="160"/>
        <v>1.8573884678995442E-2</v>
      </c>
      <c r="X664" s="1"/>
    </row>
    <row r="665" spans="1:24" x14ac:dyDescent="0.25">
      <c r="A665" s="7"/>
      <c r="B665">
        <f t="shared" si="145"/>
        <v>61.100000000000598</v>
      </c>
      <c r="C665">
        <f t="shared" si="146"/>
        <v>0</v>
      </c>
      <c r="D665">
        <f t="shared" si="147"/>
        <v>997.84140488178764</v>
      </c>
      <c r="E665">
        <f t="shared" si="148"/>
        <v>-479.80170888428154</v>
      </c>
      <c r="F665">
        <f t="shared" si="149"/>
        <v>0</v>
      </c>
      <c r="G665">
        <f t="shared" si="150"/>
        <v>13146.566823429028</v>
      </c>
      <c r="H665">
        <f t="shared" si="151"/>
        <v>27340.854493760369</v>
      </c>
      <c r="I665">
        <f t="shared" si="152"/>
        <v>30337.345692922139</v>
      </c>
      <c r="J665" s="41">
        <f t="shared" si="153"/>
        <v>1107.2023975519276</v>
      </c>
      <c r="K665">
        <f t="shared" si="154"/>
        <v>11.44495058326798</v>
      </c>
      <c r="L665">
        <f t="shared" si="155"/>
        <v>0</v>
      </c>
      <c r="M665" s="41">
        <f t="shared" si="156"/>
        <v>11.44495058326798</v>
      </c>
      <c r="N665" s="5">
        <f t="shared" si="157"/>
        <v>-8.7010935709386205E-7</v>
      </c>
      <c r="O665" s="4">
        <f>SUM($N$54:N665)*0.1+$O$30</f>
        <v>4.5900565522370382E-6</v>
      </c>
      <c r="P665" s="4">
        <f>SUM($O$235:O665)</f>
        <v>9.3016968714489806E-4</v>
      </c>
      <c r="Q665" s="5">
        <f t="shared" si="158"/>
        <v>-1.8095624238235625E-6</v>
      </c>
      <c r="R665" s="4">
        <f>SUM($Q$54:Q665)*0.1+$O$8</f>
        <v>-5.022765393463644E-5</v>
      </c>
      <c r="S665" s="4">
        <f>SUM($R$235:R665)</f>
        <v>1.8500580803274273E-2</v>
      </c>
      <c r="T665">
        <f t="shared" si="159"/>
        <v>5.0436949143760999E-5</v>
      </c>
      <c r="U665">
        <f t="shared" si="160"/>
        <v>1.8523949516919002E-2</v>
      </c>
      <c r="X665" s="1"/>
    </row>
    <row r="666" spans="1:24" x14ac:dyDescent="0.25">
      <c r="A666" s="7"/>
      <c r="B666">
        <f t="shared" si="145"/>
        <v>61.2000000000006</v>
      </c>
      <c r="C666">
        <f t="shared" si="146"/>
        <v>0</v>
      </c>
      <c r="D666">
        <f t="shared" si="147"/>
        <v>997.84140488178764</v>
      </c>
      <c r="E666">
        <f t="shared" si="148"/>
        <v>-479.80170888428154</v>
      </c>
      <c r="F666">
        <f t="shared" si="149"/>
        <v>0</v>
      </c>
      <c r="G666">
        <f t="shared" si="150"/>
        <v>13098.586652540598</v>
      </c>
      <c r="H666">
        <f t="shared" si="151"/>
        <v>27241.070353272189</v>
      </c>
      <c r="I666">
        <f t="shared" si="152"/>
        <v>30226.625453166944</v>
      </c>
      <c r="J666" s="41">
        <f t="shared" si="153"/>
        <v>1107.2023975519276</v>
      </c>
      <c r="K666">
        <f t="shared" si="154"/>
        <v>11.403180690628314</v>
      </c>
      <c r="L666">
        <f t="shared" si="155"/>
        <v>0</v>
      </c>
      <c r="M666" s="41">
        <f t="shared" si="156"/>
        <v>11.403180690628314</v>
      </c>
      <c r="N666" s="5">
        <f t="shared" si="157"/>
        <v>-8.6693377549862884E-7</v>
      </c>
      <c r="O666" s="4">
        <f>SUM($N$54:N666)*0.1+$O$30</f>
        <v>4.5033631746871754E-6</v>
      </c>
      <c r="P666" s="4">
        <f>SUM($O$235:O666)</f>
        <v>9.3467305031958521E-4</v>
      </c>
      <c r="Q666" s="5">
        <f t="shared" si="158"/>
        <v>-1.8029581814008486E-6</v>
      </c>
      <c r="R666" s="4">
        <f>SUM($Q$54:Q666)*0.1+$O$8</f>
        <v>-5.040794975277654E-5</v>
      </c>
      <c r="S666" s="4">
        <f>SUM($R$235:R666)</f>
        <v>1.8450172853521497E-2</v>
      </c>
      <c r="T666">
        <f t="shared" si="159"/>
        <v>5.0608711484897271E-5</v>
      </c>
      <c r="U666">
        <f t="shared" si="160"/>
        <v>1.8473832629852836E-2</v>
      </c>
      <c r="X666" s="1"/>
    </row>
    <row r="667" spans="1:24" x14ac:dyDescent="0.25">
      <c r="A667" s="7"/>
      <c r="B667">
        <f t="shared" si="145"/>
        <v>61.300000000000601</v>
      </c>
      <c r="C667">
        <f t="shared" si="146"/>
        <v>0</v>
      </c>
      <c r="D667">
        <f t="shared" si="147"/>
        <v>997.84140488178764</v>
      </c>
      <c r="E667">
        <f t="shared" si="148"/>
        <v>-479.80170888428154</v>
      </c>
      <c r="F667">
        <f t="shared" si="149"/>
        <v>0</v>
      </c>
      <c r="G667">
        <f t="shared" si="150"/>
        <v>13050.60648165217</v>
      </c>
      <c r="H667">
        <f t="shared" si="151"/>
        <v>27141.286212784009</v>
      </c>
      <c r="I667">
        <f t="shared" si="152"/>
        <v>30115.905213411748</v>
      </c>
      <c r="J667" s="41">
        <f t="shared" si="153"/>
        <v>1107.2023975519276</v>
      </c>
      <c r="K667">
        <f t="shared" si="154"/>
        <v>11.361410797988649</v>
      </c>
      <c r="L667">
        <f t="shared" si="155"/>
        <v>0</v>
      </c>
      <c r="M667" s="41">
        <f t="shared" si="156"/>
        <v>11.361410797988649</v>
      </c>
      <c r="N667" s="5">
        <f t="shared" si="157"/>
        <v>-8.6375819390339575E-7</v>
      </c>
      <c r="O667" s="4">
        <f>SUM($N$54:N667)*0.1+$O$30</f>
        <v>4.4169873552968353E-6</v>
      </c>
      <c r="P667" s="4">
        <f>SUM($O$235:O667)</f>
        <v>9.3909003767488205E-4</v>
      </c>
      <c r="Q667" s="5">
        <f t="shared" si="158"/>
        <v>-1.7963539389781346E-6</v>
      </c>
      <c r="R667" s="4">
        <f>SUM($Q$54:Q667)*0.1+$O$8</f>
        <v>-5.0587585146674328E-5</v>
      </c>
      <c r="S667" s="4">
        <f>SUM($R$235:R667)</f>
        <v>1.8399585268374822E-2</v>
      </c>
      <c r="T667">
        <f t="shared" si="159"/>
        <v>5.0780050691869903E-5</v>
      </c>
      <c r="U667">
        <f t="shared" si="160"/>
        <v>1.842353462685855E-2</v>
      </c>
      <c r="X667" s="1"/>
    </row>
    <row r="668" spans="1:24" x14ac:dyDescent="0.25">
      <c r="A668" s="7"/>
      <c r="B668">
        <f t="shared" si="145"/>
        <v>61.400000000000603</v>
      </c>
      <c r="C668">
        <f t="shared" si="146"/>
        <v>0</v>
      </c>
      <c r="D668">
        <f t="shared" si="147"/>
        <v>997.84140488178764</v>
      </c>
      <c r="E668">
        <f t="shared" si="148"/>
        <v>-479.80170888428154</v>
      </c>
      <c r="F668">
        <f t="shared" si="149"/>
        <v>0</v>
      </c>
      <c r="G668">
        <f t="shared" si="150"/>
        <v>13002.626310763742</v>
      </c>
      <c r="H668">
        <f t="shared" si="151"/>
        <v>27041.502072295825</v>
      </c>
      <c r="I668">
        <f t="shared" si="152"/>
        <v>30005.184973656549</v>
      </c>
      <c r="J668" s="41">
        <f t="shared" si="153"/>
        <v>1107.2023975519276</v>
      </c>
      <c r="K668">
        <f t="shared" si="154"/>
        <v>11.319640905348981</v>
      </c>
      <c r="L668">
        <f t="shared" si="155"/>
        <v>0</v>
      </c>
      <c r="M668" s="41">
        <f t="shared" si="156"/>
        <v>11.319640905348981</v>
      </c>
      <c r="N668" s="5">
        <f t="shared" si="157"/>
        <v>-8.6058261230816254E-7</v>
      </c>
      <c r="O668" s="4">
        <f>SUM($N$54:N668)*0.1+$O$30</f>
        <v>4.3309290940660188E-6</v>
      </c>
      <c r="P668" s="4">
        <f>SUM($O$235:O668)</f>
        <v>9.4342096676894804E-4</v>
      </c>
      <c r="Q668" s="5">
        <f t="shared" si="158"/>
        <v>-1.7897496965554203E-6</v>
      </c>
      <c r="R668" s="4">
        <f>SUM($Q$54:Q668)*0.1+$O$8</f>
        <v>-5.0766560116329885E-5</v>
      </c>
      <c r="S668" s="4">
        <f>SUM($R$235:R668)</f>
        <v>1.8348818708258493E-2</v>
      </c>
      <c r="T668">
        <f t="shared" si="159"/>
        <v>5.0950962433135288E-5</v>
      </c>
      <c r="U668">
        <f t="shared" si="160"/>
        <v>1.8373056117833967E-2</v>
      </c>
      <c r="X668" s="1"/>
    </row>
    <row r="669" spans="1:24" x14ac:dyDescent="0.25">
      <c r="A669" s="7"/>
      <c r="B669">
        <f t="shared" si="145"/>
        <v>61.500000000000604</v>
      </c>
      <c r="C669">
        <f t="shared" si="146"/>
        <v>0</v>
      </c>
      <c r="D669">
        <f t="shared" si="147"/>
        <v>997.84140488178764</v>
      </c>
      <c r="E669">
        <f t="shared" si="148"/>
        <v>-479.80170888428154</v>
      </c>
      <c r="F669">
        <f t="shared" si="149"/>
        <v>0</v>
      </c>
      <c r="G669">
        <f t="shared" si="150"/>
        <v>12954.646139875313</v>
      </c>
      <c r="H669">
        <f t="shared" si="151"/>
        <v>26941.71793180766</v>
      </c>
      <c r="I669">
        <f t="shared" si="152"/>
        <v>29894.464733901372</v>
      </c>
      <c r="J669" s="41">
        <f t="shared" si="153"/>
        <v>1107.2023975519276</v>
      </c>
      <c r="K669">
        <f t="shared" si="154"/>
        <v>11.277871012709321</v>
      </c>
      <c r="L669">
        <f t="shared" si="155"/>
        <v>0</v>
      </c>
      <c r="M669" s="41">
        <f t="shared" si="156"/>
        <v>11.277871012709321</v>
      </c>
      <c r="N669" s="5">
        <f t="shared" si="157"/>
        <v>-8.5740703071292934E-7</v>
      </c>
      <c r="O669" s="4">
        <f>SUM($N$54:N669)*0.1+$O$30</f>
        <v>4.2451883909947259E-6</v>
      </c>
      <c r="P669" s="4">
        <f>SUM($O$235:O669)</f>
        <v>9.4766615515994273E-4</v>
      </c>
      <c r="Q669" s="5">
        <f t="shared" si="158"/>
        <v>-1.7831454541327075E-6</v>
      </c>
      <c r="R669" s="4">
        <f>SUM($Q$54:Q669)*0.1+$O$8</f>
        <v>-5.0944874661743131E-5</v>
      </c>
      <c r="S669" s="4">
        <f>SUM($R$235:R669)</f>
        <v>1.829787383359675E-2</v>
      </c>
      <c r="T669">
        <f t="shared" si="159"/>
        <v>5.112144245593774E-5</v>
      </c>
      <c r="U669">
        <f t="shared" si="160"/>
        <v>1.832239771350519E-2</v>
      </c>
      <c r="X669" s="1"/>
    </row>
    <row r="670" spans="1:24" x14ac:dyDescent="0.25">
      <c r="A670" s="7"/>
      <c r="B670">
        <f t="shared" si="145"/>
        <v>61.600000000000605</v>
      </c>
      <c r="C670">
        <f t="shared" si="146"/>
        <v>0</v>
      </c>
      <c r="D670">
        <f t="shared" si="147"/>
        <v>997.84140488178764</v>
      </c>
      <c r="E670">
        <f t="shared" si="148"/>
        <v>-479.80170888428154</v>
      </c>
      <c r="F670">
        <f t="shared" si="149"/>
        <v>0</v>
      </c>
      <c r="G670">
        <f t="shared" si="150"/>
        <v>12906.665968986883</v>
      </c>
      <c r="H670">
        <f t="shared" si="151"/>
        <v>26841.933791319465</v>
      </c>
      <c r="I670">
        <f t="shared" si="152"/>
        <v>29783.744494146162</v>
      </c>
      <c r="J670" s="41">
        <f t="shared" si="153"/>
        <v>1107.2023975519276</v>
      </c>
      <c r="K670">
        <f t="shared" si="154"/>
        <v>11.23610112006965</v>
      </c>
      <c r="L670">
        <f t="shared" si="155"/>
        <v>0</v>
      </c>
      <c r="M670" s="41">
        <f t="shared" si="156"/>
        <v>11.23610112006965</v>
      </c>
      <c r="N670" s="5">
        <f t="shared" si="157"/>
        <v>-8.5423144911769603E-7</v>
      </c>
      <c r="O670" s="4">
        <f>SUM($N$54:N670)*0.1+$O$30</f>
        <v>4.1597652460829566E-6</v>
      </c>
      <c r="P670" s="4">
        <f>SUM($O$235:O670)</f>
        <v>9.518259204060257E-4</v>
      </c>
      <c r="Q670" s="5">
        <f t="shared" si="158"/>
        <v>-1.7765412117099925E-6</v>
      </c>
      <c r="R670" s="4">
        <f>SUM($Q$54:Q670)*0.1+$O$8</f>
        <v>-5.1122528782914146E-5</v>
      </c>
      <c r="S670" s="4">
        <f>SUM($R$235:R670)</f>
        <v>1.8246751304813836E-2</v>
      </c>
      <c r="T670">
        <f t="shared" si="159"/>
        <v>5.1291486584640975E-5</v>
      </c>
      <c r="U670">
        <f t="shared" si="160"/>
        <v>1.8271560025418798E-2</v>
      </c>
      <c r="X670" s="1"/>
    </row>
    <row r="671" spans="1:24" x14ac:dyDescent="0.25">
      <c r="A671" s="7"/>
      <c r="B671">
        <f t="shared" si="145"/>
        <v>61.700000000000607</v>
      </c>
      <c r="C671">
        <f t="shared" si="146"/>
        <v>0</v>
      </c>
      <c r="D671">
        <f t="shared" si="147"/>
        <v>997.84140488178764</v>
      </c>
      <c r="E671">
        <f t="shared" si="148"/>
        <v>-479.80170888428154</v>
      </c>
      <c r="F671">
        <f t="shared" si="149"/>
        <v>0</v>
      </c>
      <c r="G671">
        <f t="shared" si="150"/>
        <v>12858.685798098455</v>
      </c>
      <c r="H671">
        <f t="shared" si="151"/>
        <v>26742.149650831296</v>
      </c>
      <c r="I671">
        <f t="shared" si="152"/>
        <v>29673.024254390977</v>
      </c>
      <c r="J671" s="41">
        <f t="shared" si="153"/>
        <v>1107.2023975519276</v>
      </c>
      <c r="K671">
        <f t="shared" si="154"/>
        <v>11.194331227429988</v>
      </c>
      <c r="L671">
        <f t="shared" si="155"/>
        <v>0</v>
      </c>
      <c r="M671" s="41">
        <f t="shared" si="156"/>
        <v>11.194331227429988</v>
      </c>
      <c r="N671" s="5">
        <f t="shared" si="157"/>
        <v>-8.5105586752246293E-7</v>
      </c>
      <c r="O671" s="4">
        <f>SUM($N$54:N671)*0.1+$O$30</f>
        <v>4.0746596593307101E-6</v>
      </c>
      <c r="P671" s="4">
        <f>SUM($O$235:O671)</f>
        <v>9.559005800653564E-4</v>
      </c>
      <c r="Q671" s="5">
        <f t="shared" si="158"/>
        <v>-1.7699369692872792E-6</v>
      </c>
      <c r="R671" s="4">
        <f>SUM($Q$54:Q671)*0.1+$O$8</f>
        <v>-5.1299522479842876E-5</v>
      </c>
      <c r="S671" s="4">
        <f>SUM($R$235:R671)</f>
        <v>1.8195451782333994E-2</v>
      </c>
      <c r="T671">
        <f t="shared" si="159"/>
        <v>5.146109071909846E-5</v>
      </c>
      <c r="U671">
        <f t="shared" si="160"/>
        <v>1.8220543665934081E-2</v>
      </c>
      <c r="X671" s="1"/>
    </row>
    <row r="672" spans="1:24" x14ac:dyDescent="0.25">
      <c r="A672" s="7"/>
      <c r="B672">
        <f t="shared" si="145"/>
        <v>61.800000000000608</v>
      </c>
      <c r="C672">
        <f t="shared" si="146"/>
        <v>0</v>
      </c>
      <c r="D672">
        <f t="shared" si="147"/>
        <v>997.84140488178764</v>
      </c>
      <c r="E672">
        <f t="shared" si="148"/>
        <v>-479.80170888428154</v>
      </c>
      <c r="F672">
        <f t="shared" si="149"/>
        <v>0</v>
      </c>
      <c r="G672">
        <f t="shared" si="150"/>
        <v>12810.705627210025</v>
      </c>
      <c r="H672">
        <f t="shared" si="151"/>
        <v>26642.365510343116</v>
      </c>
      <c r="I672">
        <f t="shared" si="152"/>
        <v>29562.304014635782</v>
      </c>
      <c r="J672" s="41">
        <f t="shared" si="153"/>
        <v>1107.2023975519276</v>
      </c>
      <c r="K672">
        <f t="shared" si="154"/>
        <v>11.152561334790322</v>
      </c>
      <c r="L672">
        <f t="shared" si="155"/>
        <v>0</v>
      </c>
      <c r="M672" s="41">
        <f t="shared" si="156"/>
        <v>11.152561334790322</v>
      </c>
      <c r="N672" s="5">
        <f t="shared" si="157"/>
        <v>-8.4788028592722973E-7</v>
      </c>
      <c r="O672" s="4">
        <f>SUM($N$54:N672)*0.1+$O$30</f>
        <v>3.989871630737988E-6</v>
      </c>
      <c r="P672" s="4">
        <f>SUM($O$235:O672)</f>
        <v>9.598904516960944E-4</v>
      </c>
      <c r="Q672" s="5">
        <f t="shared" si="158"/>
        <v>-1.7633327268645653E-6</v>
      </c>
      <c r="R672" s="4">
        <f>SUM($Q$54:Q672)*0.1+$O$8</f>
        <v>-5.1475855752529322E-5</v>
      </c>
      <c r="S672" s="4">
        <f>SUM($R$235:R672)</f>
        <v>1.8143975926581464E-2</v>
      </c>
      <c r="T672">
        <f t="shared" si="159"/>
        <v>5.163025083306272E-5</v>
      </c>
      <c r="U672">
        <f t="shared" si="160"/>
        <v>1.8169349248215387E-2</v>
      </c>
      <c r="X672" s="1"/>
    </row>
    <row r="673" spans="1:24" x14ac:dyDescent="0.25">
      <c r="A673" s="7"/>
      <c r="B673">
        <f t="shared" si="145"/>
        <v>61.90000000000061</v>
      </c>
      <c r="C673">
        <f t="shared" si="146"/>
        <v>0</v>
      </c>
      <c r="D673">
        <f t="shared" si="147"/>
        <v>997.84140488178764</v>
      </c>
      <c r="E673">
        <f t="shared" si="148"/>
        <v>-479.80170888428154</v>
      </c>
      <c r="F673">
        <f t="shared" si="149"/>
        <v>0</v>
      </c>
      <c r="G673">
        <f t="shared" si="150"/>
        <v>12762.725456321597</v>
      </c>
      <c r="H673">
        <f t="shared" si="151"/>
        <v>26542.581369854935</v>
      </c>
      <c r="I673">
        <f t="shared" si="152"/>
        <v>29451.583774880593</v>
      </c>
      <c r="J673" s="41">
        <f t="shared" si="153"/>
        <v>1107.2023975519276</v>
      </c>
      <c r="K673">
        <f t="shared" si="154"/>
        <v>11.110791442150658</v>
      </c>
      <c r="L673">
        <f t="shared" si="155"/>
        <v>0</v>
      </c>
      <c r="M673" s="41">
        <f t="shared" si="156"/>
        <v>11.110791442150658</v>
      </c>
      <c r="N673" s="5">
        <f t="shared" si="157"/>
        <v>-8.4470470433199663E-7</v>
      </c>
      <c r="O673" s="4">
        <f>SUM($N$54:N673)*0.1+$O$30</f>
        <v>3.9054011603047877E-6</v>
      </c>
      <c r="P673" s="4">
        <f>SUM($O$235:O673)</f>
        <v>9.6379585285639915E-4</v>
      </c>
      <c r="Q673" s="5">
        <f t="shared" si="158"/>
        <v>-1.7567284844418512E-6</v>
      </c>
      <c r="R673" s="4">
        <f>SUM($Q$54:Q673)*0.1+$O$8</f>
        <v>-5.1651528600973537E-5</v>
      </c>
      <c r="S673" s="4">
        <f>SUM($R$235:R673)</f>
        <v>1.8092324397980489E-2</v>
      </c>
      <c r="T673">
        <f t="shared" si="159"/>
        <v>5.1798962972631968E-5</v>
      </c>
      <c r="U673">
        <f t="shared" si="160"/>
        <v>1.8117977386224525E-2</v>
      </c>
      <c r="X673" s="1"/>
    </row>
    <row r="674" spans="1:24" x14ac:dyDescent="0.25">
      <c r="A674" s="7"/>
      <c r="B674">
        <f t="shared" si="145"/>
        <v>62.000000000000611</v>
      </c>
      <c r="C674">
        <f t="shared" si="146"/>
        <v>0</v>
      </c>
      <c r="D674">
        <f t="shared" si="147"/>
        <v>997.84140488178764</v>
      </c>
      <c r="E674">
        <f t="shared" si="148"/>
        <v>-479.80170888428154</v>
      </c>
      <c r="F674">
        <f t="shared" si="149"/>
        <v>0</v>
      </c>
      <c r="G674">
        <f t="shared" si="150"/>
        <v>12714.74528543317</v>
      </c>
      <c r="H674">
        <f t="shared" si="151"/>
        <v>26442.797229366752</v>
      </c>
      <c r="I674">
        <f t="shared" si="152"/>
        <v>29340.863535125394</v>
      </c>
      <c r="J674" s="41">
        <f t="shared" si="153"/>
        <v>1107.2023975519276</v>
      </c>
      <c r="K674">
        <f t="shared" si="154"/>
        <v>11.069021549510991</v>
      </c>
      <c r="L674">
        <f t="shared" si="155"/>
        <v>0</v>
      </c>
      <c r="M674" s="41">
        <f t="shared" si="156"/>
        <v>11.069021549510991</v>
      </c>
      <c r="N674" s="5">
        <f t="shared" si="157"/>
        <v>-8.4152912273676343E-7</v>
      </c>
      <c r="O674" s="4">
        <f>SUM($N$54:N674)*0.1+$O$30</f>
        <v>3.8212482480311111E-6</v>
      </c>
      <c r="P674" s="4">
        <f>SUM($O$235:O674)</f>
        <v>9.6761710110443021E-4</v>
      </c>
      <c r="Q674" s="5">
        <f t="shared" si="158"/>
        <v>-1.7501242420191371E-6</v>
      </c>
      <c r="R674" s="4">
        <f>SUM($Q$54:Q674)*0.1+$O$8</f>
        <v>-5.182654102517544E-5</v>
      </c>
      <c r="S674" s="4">
        <f>SUM($R$235:R674)</f>
        <v>1.8040497856955315E-2</v>
      </c>
      <c r="T674">
        <f t="shared" si="159"/>
        <v>5.1967223254733113E-5</v>
      </c>
      <c r="U674">
        <f t="shared" si="160"/>
        <v>1.8066428694713269E-2</v>
      </c>
      <c r="X674" s="1"/>
    </row>
    <row r="675" spans="1:24" x14ac:dyDescent="0.25">
      <c r="A675" s="7"/>
      <c r="B675">
        <f t="shared" si="145"/>
        <v>62.100000000000612</v>
      </c>
      <c r="C675">
        <f t="shared" si="146"/>
        <v>0</v>
      </c>
      <c r="D675">
        <f t="shared" si="147"/>
        <v>997.84140488178764</v>
      </c>
      <c r="E675">
        <f t="shared" si="148"/>
        <v>-479.80170888428154</v>
      </c>
      <c r="F675">
        <f t="shared" si="149"/>
        <v>0</v>
      </c>
      <c r="G675">
        <f t="shared" si="150"/>
        <v>12666.76511454474</v>
      </c>
      <c r="H675">
        <f t="shared" si="151"/>
        <v>26343.013088878572</v>
      </c>
      <c r="I675">
        <f t="shared" si="152"/>
        <v>29230.143295370195</v>
      </c>
      <c r="J675" s="41">
        <f t="shared" si="153"/>
        <v>1107.2023975519276</v>
      </c>
      <c r="K675">
        <f t="shared" si="154"/>
        <v>11.027251656871323</v>
      </c>
      <c r="L675">
        <f t="shared" si="155"/>
        <v>0</v>
      </c>
      <c r="M675" s="41">
        <f t="shared" si="156"/>
        <v>11.027251656871323</v>
      </c>
      <c r="N675" s="5">
        <f t="shared" si="157"/>
        <v>-8.3835354114153023E-7</v>
      </c>
      <c r="O675" s="4">
        <f>SUM($N$54:N675)*0.1+$O$30</f>
        <v>3.7374128939169581E-6</v>
      </c>
      <c r="P675" s="4">
        <f>SUM($O$235:O675)</f>
        <v>9.7135451399834715E-4</v>
      </c>
      <c r="Q675" s="5">
        <f t="shared" si="158"/>
        <v>-1.7435199995964231E-6</v>
      </c>
      <c r="R675" s="4">
        <f>SUM($Q$54:Q675)*0.1+$O$8</f>
        <v>-5.2000893025135059E-5</v>
      </c>
      <c r="S675" s="4">
        <f>SUM($R$235:R675)</f>
        <v>1.7988496963930178E-2</v>
      </c>
      <c r="T675">
        <f t="shared" si="159"/>
        <v>5.2135027865640935E-5</v>
      </c>
      <c r="U675">
        <f t="shared" si="160"/>
        <v>1.8014703789215915E-2</v>
      </c>
      <c r="X675" s="1"/>
    </row>
    <row r="676" spans="1:24" x14ac:dyDescent="0.25">
      <c r="A676" s="7"/>
      <c r="B676">
        <f t="shared" si="145"/>
        <v>62.200000000000614</v>
      </c>
      <c r="C676">
        <f t="shared" si="146"/>
        <v>0</v>
      </c>
      <c r="D676">
        <f t="shared" si="147"/>
        <v>997.84140488178764</v>
      </c>
      <c r="E676">
        <f t="shared" si="148"/>
        <v>-479.80170888428154</v>
      </c>
      <c r="F676">
        <f t="shared" si="149"/>
        <v>0</v>
      </c>
      <c r="G676">
        <f t="shared" si="150"/>
        <v>12618.78494365631</v>
      </c>
      <c r="H676">
        <f t="shared" si="151"/>
        <v>26243.228948390391</v>
      </c>
      <c r="I676">
        <f t="shared" si="152"/>
        <v>29119.423055615003</v>
      </c>
      <c r="J676" s="41">
        <f t="shared" si="153"/>
        <v>1107.2023975519276</v>
      </c>
      <c r="K676">
        <f t="shared" si="154"/>
        <v>10.985481764231659</v>
      </c>
      <c r="L676">
        <f t="shared" si="155"/>
        <v>0</v>
      </c>
      <c r="M676" s="41">
        <f t="shared" si="156"/>
        <v>10.985481764231659</v>
      </c>
      <c r="N676" s="5">
        <f t="shared" si="157"/>
        <v>-8.3517795954629692E-7</v>
      </c>
      <c r="O676" s="4">
        <f>SUM($N$54:N676)*0.1+$O$30</f>
        <v>3.6538950979623283E-6</v>
      </c>
      <c r="P676" s="4">
        <f>SUM($O$235:O676)</f>
        <v>9.7500840909630943E-4</v>
      </c>
      <c r="Q676" s="5">
        <f t="shared" si="158"/>
        <v>-1.736915757173709E-6</v>
      </c>
      <c r="R676" s="4">
        <f>SUM($Q$54:Q676)*0.1+$O$8</f>
        <v>-5.2174584600852419E-5</v>
      </c>
      <c r="S676" s="4">
        <f>SUM($R$235:R676)</f>
        <v>1.7936322379329326E-2</v>
      </c>
      <c r="T676">
        <f t="shared" si="159"/>
        <v>5.2302373059531626E-5</v>
      </c>
      <c r="U676">
        <f t="shared" si="160"/>
        <v>1.7962803286041926E-2</v>
      </c>
      <c r="X676" s="1"/>
    </row>
    <row r="677" spans="1:24" x14ac:dyDescent="0.25">
      <c r="A677" s="7"/>
      <c r="B677">
        <f t="shared" si="145"/>
        <v>62.300000000000615</v>
      </c>
      <c r="C677">
        <f t="shared" si="146"/>
        <v>0</v>
      </c>
      <c r="D677">
        <f t="shared" si="147"/>
        <v>997.84140488178764</v>
      </c>
      <c r="E677">
        <f t="shared" si="148"/>
        <v>-479.80170888428154</v>
      </c>
      <c r="F677">
        <f t="shared" si="149"/>
        <v>0</v>
      </c>
      <c r="G677">
        <f t="shared" si="150"/>
        <v>12570.80477276788</v>
      </c>
      <c r="H677">
        <f t="shared" si="151"/>
        <v>26143.444807902208</v>
      </c>
      <c r="I677">
        <f t="shared" si="152"/>
        <v>29008.702815859808</v>
      </c>
      <c r="J677" s="41">
        <f t="shared" si="153"/>
        <v>1107.2023975519276</v>
      </c>
      <c r="K677">
        <f t="shared" si="154"/>
        <v>10.943711871591992</v>
      </c>
      <c r="L677">
        <f t="shared" si="155"/>
        <v>0</v>
      </c>
      <c r="M677" s="41">
        <f t="shared" si="156"/>
        <v>10.943711871591992</v>
      </c>
      <c r="N677" s="5">
        <f t="shared" si="157"/>
        <v>-8.3200237795106371E-7</v>
      </c>
      <c r="O677" s="4">
        <f>SUM($N$54:N677)*0.1+$O$30</f>
        <v>3.570694860167222E-6</v>
      </c>
      <c r="P677" s="4">
        <f>SUM($O$235:O677)</f>
        <v>9.7857910395647671E-4</v>
      </c>
      <c r="Q677" s="5">
        <f t="shared" si="158"/>
        <v>-1.7303115147509949E-6</v>
      </c>
      <c r="R677" s="4">
        <f>SUM($Q$54:Q677)*0.1+$O$8</f>
        <v>-5.2347615752327523E-5</v>
      </c>
      <c r="S677" s="4">
        <f>SUM($R$235:R677)</f>
        <v>1.7883974763576997E-2</v>
      </c>
      <c r="T677">
        <f t="shared" si="159"/>
        <v>5.2469255157070347E-5</v>
      </c>
      <c r="U677">
        <f t="shared" si="160"/>
        <v>1.7910727802268649E-2</v>
      </c>
      <c r="X677" s="1"/>
    </row>
    <row r="678" spans="1:24" x14ac:dyDescent="0.25">
      <c r="A678" s="7"/>
      <c r="B678">
        <f t="shared" si="145"/>
        <v>62.400000000000617</v>
      </c>
      <c r="C678">
        <f t="shared" si="146"/>
        <v>0</v>
      </c>
      <c r="D678">
        <f t="shared" si="147"/>
        <v>997.84140488178764</v>
      </c>
      <c r="E678">
        <f t="shared" si="148"/>
        <v>-479.80170888428154</v>
      </c>
      <c r="F678">
        <f t="shared" si="149"/>
        <v>0</v>
      </c>
      <c r="G678">
        <f t="shared" si="150"/>
        <v>12522.824601879453</v>
      </c>
      <c r="H678">
        <f t="shared" si="151"/>
        <v>26043.660667414028</v>
      </c>
      <c r="I678">
        <f t="shared" si="152"/>
        <v>28897.982576104612</v>
      </c>
      <c r="J678" s="41">
        <f t="shared" si="153"/>
        <v>1107.2023975519276</v>
      </c>
      <c r="K678">
        <f t="shared" si="154"/>
        <v>10.901941978952326</v>
      </c>
      <c r="L678">
        <f t="shared" si="155"/>
        <v>0</v>
      </c>
      <c r="M678" s="41">
        <f t="shared" si="156"/>
        <v>10.901941978952326</v>
      </c>
      <c r="N678" s="5">
        <f t="shared" si="157"/>
        <v>-8.2882679635583062E-7</v>
      </c>
      <c r="O678" s="4">
        <f>SUM($N$54:N678)*0.1+$O$30</f>
        <v>3.487812180531639E-6</v>
      </c>
      <c r="P678" s="4">
        <f>SUM($O$235:O678)</f>
        <v>9.8206691613700846E-4</v>
      </c>
      <c r="Q678" s="5">
        <f t="shared" si="158"/>
        <v>-1.723707272328281E-6</v>
      </c>
      <c r="R678" s="4">
        <f>SUM($Q$54:Q678)*0.1+$O$8</f>
        <v>-5.2519986479560368E-5</v>
      </c>
      <c r="S678" s="4">
        <f>SUM($R$235:R678)</f>
        <v>1.7831454777097439E-2</v>
      </c>
      <c r="T678">
        <f t="shared" si="159"/>
        <v>5.2635670544031907E-5</v>
      </c>
      <c r="U678">
        <f t="shared" si="160"/>
        <v>1.7858477955734132E-2</v>
      </c>
      <c r="X678" s="1"/>
    </row>
    <row r="679" spans="1:24" x14ac:dyDescent="0.25">
      <c r="A679" s="7"/>
      <c r="B679">
        <f t="shared" si="145"/>
        <v>62.500000000000618</v>
      </c>
      <c r="C679">
        <f t="shared" si="146"/>
        <v>0</v>
      </c>
      <c r="D679">
        <f t="shared" si="147"/>
        <v>997.84140488178764</v>
      </c>
      <c r="E679">
        <f t="shared" si="148"/>
        <v>-479.80170888428154</v>
      </c>
      <c r="F679">
        <f t="shared" si="149"/>
        <v>0</v>
      </c>
      <c r="G679">
        <f t="shared" si="150"/>
        <v>12474.844430991025</v>
      </c>
      <c r="H679">
        <f t="shared" si="151"/>
        <v>25943.876526925847</v>
      </c>
      <c r="I679">
        <f t="shared" si="152"/>
        <v>28787.262336349417</v>
      </c>
      <c r="J679" s="41">
        <f t="shared" si="153"/>
        <v>1107.2023975519276</v>
      </c>
      <c r="K679">
        <f t="shared" si="154"/>
        <v>10.860172086312661</v>
      </c>
      <c r="L679">
        <f t="shared" si="155"/>
        <v>0</v>
      </c>
      <c r="M679" s="41">
        <f t="shared" si="156"/>
        <v>10.860172086312661</v>
      </c>
      <c r="N679" s="5">
        <f t="shared" si="157"/>
        <v>-8.2565121476059752E-7</v>
      </c>
      <c r="O679" s="4">
        <f>SUM($N$54:N679)*0.1+$O$30</f>
        <v>3.4052470590555795E-6</v>
      </c>
      <c r="P679" s="4">
        <f>SUM($O$235:O679)</f>
        <v>9.8547216319606412E-4</v>
      </c>
      <c r="Q679" s="5">
        <f t="shared" si="158"/>
        <v>-1.7171030299055669E-6</v>
      </c>
      <c r="R679" s="4">
        <f>SUM($Q$54:Q679)*0.1+$O$8</f>
        <v>-5.2691696782550929E-5</v>
      </c>
      <c r="S679" s="4">
        <f>SUM($R$235:R679)</f>
        <v>1.7778763080314886E-2</v>
      </c>
      <c r="T679">
        <f t="shared" si="159"/>
        <v>5.2801615669953649E-5</v>
      </c>
      <c r="U679">
        <f t="shared" si="160"/>
        <v>1.7806054365029945E-2</v>
      </c>
      <c r="X679" s="1"/>
    </row>
    <row r="680" spans="1:24" x14ac:dyDescent="0.25">
      <c r="A680" s="7"/>
      <c r="B680">
        <f t="shared" si="145"/>
        <v>62.60000000000062</v>
      </c>
      <c r="C680">
        <f t="shared" si="146"/>
        <v>0</v>
      </c>
      <c r="D680">
        <f t="shared" si="147"/>
        <v>997.84140488178764</v>
      </c>
      <c r="E680">
        <f t="shared" si="148"/>
        <v>-479.80170888428154</v>
      </c>
      <c r="F680">
        <f t="shared" si="149"/>
        <v>0</v>
      </c>
      <c r="G680">
        <f t="shared" si="150"/>
        <v>12426.864260102595</v>
      </c>
      <c r="H680">
        <f t="shared" si="151"/>
        <v>25844.092386437682</v>
      </c>
      <c r="I680">
        <f t="shared" si="152"/>
        <v>28676.542096594236</v>
      </c>
      <c r="J680" s="41">
        <f t="shared" si="153"/>
        <v>1107.2023975519276</v>
      </c>
      <c r="K680">
        <f t="shared" si="154"/>
        <v>10.818402193673</v>
      </c>
      <c r="L680">
        <f t="shared" si="155"/>
        <v>0</v>
      </c>
      <c r="M680" s="41">
        <f t="shared" si="156"/>
        <v>10.818402193673</v>
      </c>
      <c r="N680" s="5">
        <f t="shared" si="157"/>
        <v>-8.2247563316536421E-7</v>
      </c>
      <c r="O680" s="4">
        <f>SUM($N$54:N680)*0.1+$O$30</f>
        <v>3.3229994957390428E-6</v>
      </c>
      <c r="P680" s="4">
        <f>SUM($O$235:O680)</f>
        <v>9.8879516269180317E-4</v>
      </c>
      <c r="Q680" s="5">
        <f t="shared" si="158"/>
        <v>-1.710498787482854E-6</v>
      </c>
      <c r="R680" s="4">
        <f>SUM($Q$54:Q680)*0.1+$O$8</f>
        <v>-5.2862746661299205E-5</v>
      </c>
      <c r="S680" s="4">
        <f>SUM($R$235:R680)</f>
        <v>1.7725900333653587E-2</v>
      </c>
      <c r="T680">
        <f t="shared" si="159"/>
        <v>5.2967087046819767E-5</v>
      </c>
      <c r="U680">
        <f t="shared" si="160"/>
        <v>1.7753457649494171E-2</v>
      </c>
      <c r="X680" s="1"/>
    </row>
    <row r="681" spans="1:24" x14ac:dyDescent="0.25">
      <c r="A681" s="7"/>
      <c r="B681">
        <f t="shared" si="145"/>
        <v>62.700000000000621</v>
      </c>
      <c r="C681">
        <f t="shared" si="146"/>
        <v>0</v>
      </c>
      <c r="D681">
        <f t="shared" si="147"/>
        <v>997.84140488178764</v>
      </c>
      <c r="E681">
        <f t="shared" si="148"/>
        <v>-479.80170888428154</v>
      </c>
      <c r="F681">
        <f t="shared" si="149"/>
        <v>0</v>
      </c>
      <c r="G681">
        <f t="shared" si="150"/>
        <v>12378.884089214167</v>
      </c>
      <c r="H681">
        <f t="shared" si="151"/>
        <v>25744.308245949484</v>
      </c>
      <c r="I681">
        <f t="shared" si="152"/>
        <v>28565.821856839026</v>
      </c>
      <c r="J681" s="41">
        <f t="shared" si="153"/>
        <v>1107.2023975519276</v>
      </c>
      <c r="K681">
        <f t="shared" si="154"/>
        <v>10.776632301033327</v>
      </c>
      <c r="L681">
        <f t="shared" si="155"/>
        <v>0</v>
      </c>
      <c r="M681" s="41">
        <f t="shared" si="156"/>
        <v>10.776632301033327</v>
      </c>
      <c r="N681" s="5">
        <f t="shared" si="157"/>
        <v>-8.1930005157013111E-7</v>
      </c>
      <c r="O681" s="4">
        <f>SUM($N$54:N681)*0.1+$O$30</f>
        <v>3.2410694905820296E-6</v>
      </c>
      <c r="P681" s="4">
        <f>SUM($O$235:O681)</f>
        <v>9.9203623218238526E-4</v>
      </c>
      <c r="Q681" s="5">
        <f t="shared" si="158"/>
        <v>-1.7038945450601388E-6</v>
      </c>
      <c r="R681" s="4">
        <f>SUM($Q$54:Q681)*0.1+$O$8</f>
        <v>-5.3033136115805224E-5</v>
      </c>
      <c r="S681" s="4">
        <f>SUM($R$235:R681)</f>
        <v>1.7672867197537783E-2</v>
      </c>
      <c r="T681">
        <f t="shared" si="159"/>
        <v>5.3132081247776341E-5</v>
      </c>
      <c r="U681">
        <f t="shared" si="160"/>
        <v>1.7700688429204376E-2</v>
      </c>
      <c r="X681" s="1"/>
    </row>
    <row r="682" spans="1:24" x14ac:dyDescent="0.25">
      <c r="A682" s="7"/>
      <c r="B682">
        <f t="shared" si="145"/>
        <v>62.800000000000622</v>
      </c>
      <c r="C682">
        <f t="shared" si="146"/>
        <v>0</v>
      </c>
      <c r="D682">
        <f t="shared" si="147"/>
        <v>997.84140488178764</v>
      </c>
      <c r="E682">
        <f t="shared" si="148"/>
        <v>-479.80170888428154</v>
      </c>
      <c r="F682">
        <f t="shared" si="149"/>
        <v>0</v>
      </c>
      <c r="G682">
        <f t="shared" si="150"/>
        <v>12330.903918325739</v>
      </c>
      <c r="H682">
        <f t="shared" si="151"/>
        <v>25644.524105461318</v>
      </c>
      <c r="I682">
        <f t="shared" si="152"/>
        <v>28455.101617083848</v>
      </c>
      <c r="J682" s="41">
        <f t="shared" si="153"/>
        <v>1107.2023975519276</v>
      </c>
      <c r="K682">
        <f t="shared" si="154"/>
        <v>10.734862408393669</v>
      </c>
      <c r="L682">
        <f t="shared" si="155"/>
        <v>0</v>
      </c>
      <c r="M682" s="41">
        <f t="shared" si="156"/>
        <v>10.734862408393669</v>
      </c>
      <c r="N682" s="5">
        <f t="shared" si="157"/>
        <v>-8.1612446997489801E-7</v>
      </c>
      <c r="O682" s="4">
        <f>SUM($N$54:N682)*0.1+$O$30</f>
        <v>3.1594570435845401E-6</v>
      </c>
      <c r="P682" s="4">
        <f>SUM($O$235:O682)</f>
        <v>9.9519568922596985E-4</v>
      </c>
      <c r="Q682" s="5">
        <f t="shared" si="158"/>
        <v>-1.6972903026374258E-6</v>
      </c>
      <c r="R682" s="4">
        <f>SUM($Q$54:Q682)*0.1+$O$8</f>
        <v>-5.3202865146068958E-5</v>
      </c>
      <c r="S682" s="4">
        <f>SUM($R$235:R682)</f>
        <v>1.7619664332391715E-2</v>
      </c>
      <c r="T682">
        <f t="shared" si="159"/>
        <v>5.3296594905876073E-5</v>
      </c>
      <c r="U682">
        <f t="shared" si="160"/>
        <v>1.7647747324970705E-2</v>
      </c>
      <c r="X682" s="1"/>
    </row>
    <row r="683" spans="1:24" x14ac:dyDescent="0.25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997.84140488178764</v>
      </c>
      <c r="E683">
        <f t="shared" si="148"/>
        <v>-479.80170888428154</v>
      </c>
      <c r="F683">
        <f t="shared" si="149"/>
        <v>0</v>
      </c>
      <c r="G683">
        <f t="shared" si="150"/>
        <v>12282.923747437308</v>
      </c>
      <c r="H683">
        <f t="shared" si="151"/>
        <v>25544.739964973138</v>
      </c>
      <c r="I683">
        <f t="shared" si="152"/>
        <v>28344.381377328653</v>
      </c>
      <c r="J683" s="41">
        <f t="shared" si="153"/>
        <v>1107.2023975519276</v>
      </c>
      <c r="K683">
        <f t="shared" si="154"/>
        <v>10.693092515754003</v>
      </c>
      <c r="L683">
        <f t="shared" si="155"/>
        <v>0</v>
      </c>
      <c r="M683" s="41">
        <f t="shared" si="156"/>
        <v>10.693092515754003</v>
      </c>
      <c r="N683" s="5">
        <f t="shared" si="157"/>
        <v>-8.129488883796646E-7</v>
      </c>
      <c r="O683" s="4">
        <f>SUM($N$54:N683)*0.1+$O$30</f>
        <v>3.0781621547465733E-6</v>
      </c>
      <c r="P683" s="4">
        <f>SUM($O$235:O683)</f>
        <v>9.982738513807164E-4</v>
      </c>
      <c r="Q683" s="5">
        <f t="shared" si="158"/>
        <v>-1.6906860602147118E-6</v>
      </c>
      <c r="R683" s="4">
        <f>SUM($Q$54:Q683)*0.1+$O$8</f>
        <v>-5.3371933752090434E-5</v>
      </c>
      <c r="S683" s="4">
        <f>SUM($R$235:R683)</f>
        <v>1.7566292398639625E-2</v>
      </c>
      <c r="T683">
        <f t="shared" si="159"/>
        <v>5.3460624712852398E-5</v>
      </c>
      <c r="U683">
        <f t="shared" si="160"/>
        <v>1.7594634958329053E-2</v>
      </c>
      <c r="X683" s="1"/>
    </row>
    <row r="684" spans="1:24" x14ac:dyDescent="0.25">
      <c r="A684" s="7"/>
      <c r="B684">
        <f t="shared" si="161"/>
        <v>63.000000000000625</v>
      </c>
      <c r="C684">
        <f t="shared" si="146"/>
        <v>0</v>
      </c>
      <c r="D684">
        <f t="shared" si="147"/>
        <v>997.84140488178764</v>
      </c>
      <c r="E684">
        <f t="shared" si="148"/>
        <v>-479.80170888428154</v>
      </c>
      <c r="F684">
        <f t="shared" si="149"/>
        <v>0</v>
      </c>
      <c r="G684">
        <f t="shared" si="150"/>
        <v>12234.94357654888</v>
      </c>
      <c r="H684">
        <f t="shared" si="151"/>
        <v>25444.95582448494</v>
      </c>
      <c r="I684">
        <f t="shared" si="152"/>
        <v>28233.661137573439</v>
      </c>
      <c r="J684" s="41">
        <f t="shared" si="153"/>
        <v>1107.2023975519276</v>
      </c>
      <c r="K684">
        <f t="shared" si="154"/>
        <v>10.65132262311433</v>
      </c>
      <c r="L684">
        <f t="shared" si="155"/>
        <v>0</v>
      </c>
      <c r="M684" s="41">
        <f t="shared" si="156"/>
        <v>10.65132262311433</v>
      </c>
      <c r="N684" s="5">
        <f t="shared" si="157"/>
        <v>-8.097733067844315E-7</v>
      </c>
      <c r="O684" s="4">
        <f>SUM($N$54:N684)*0.1+$O$30</f>
        <v>2.9971848240681301E-6</v>
      </c>
      <c r="P684" s="4">
        <f>SUM($O$235:O684)</f>
        <v>1.0012710362047846E-3</v>
      </c>
      <c r="Q684" s="5">
        <f t="shared" si="158"/>
        <v>-1.6840818177919967E-6</v>
      </c>
      <c r="R684" s="4">
        <f>SUM($Q$54:Q684)*0.1+$O$8</f>
        <v>-5.3540341933869625E-5</v>
      </c>
      <c r="S684" s="4">
        <f>SUM($R$235:R684)</f>
        <v>1.7512752056705754E-2</v>
      </c>
      <c r="T684">
        <f t="shared" si="159"/>
        <v>5.3624167417921771E-5</v>
      </c>
      <c r="U684">
        <f t="shared" si="160"/>
        <v>1.7541351951534244E-2</v>
      </c>
      <c r="X684" s="1"/>
    </row>
    <row r="685" spans="1:24" x14ac:dyDescent="0.25">
      <c r="A685" s="88"/>
      <c r="B685">
        <f t="shared" si="161"/>
        <v>63.100000000000627</v>
      </c>
      <c r="C685">
        <f t="shared" si="146"/>
        <v>0</v>
      </c>
      <c r="D685">
        <f t="shared" si="147"/>
        <v>997.84140488178764</v>
      </c>
      <c r="E685">
        <f t="shared" si="148"/>
        <v>-479.80170888428154</v>
      </c>
      <c r="F685">
        <f t="shared" si="149"/>
        <v>0</v>
      </c>
      <c r="G685">
        <f t="shared" si="150"/>
        <v>12186.96340566045</v>
      </c>
      <c r="H685">
        <f t="shared" si="151"/>
        <v>25345.171683996774</v>
      </c>
      <c r="I685">
        <f t="shared" si="152"/>
        <v>28122.940897818258</v>
      </c>
      <c r="J685" s="41">
        <f t="shared" si="153"/>
        <v>1107.2023975519276</v>
      </c>
      <c r="K685">
        <f t="shared" si="154"/>
        <v>10.609552730474668</v>
      </c>
      <c r="L685">
        <f t="shared" si="155"/>
        <v>0</v>
      </c>
      <c r="M685" s="41">
        <f t="shared" si="156"/>
        <v>10.609552730474668</v>
      </c>
      <c r="N685" s="5">
        <f t="shared" si="157"/>
        <v>-8.0659772518919819E-7</v>
      </c>
      <c r="O685" s="4">
        <f>SUM($N$54:N685)*0.1+$O$30</f>
        <v>2.9165250515492105E-6</v>
      </c>
      <c r="P685" s="4">
        <f>SUM($O$235:O685)</f>
        <v>1.0041875612563339E-3</v>
      </c>
      <c r="Q685" s="5">
        <f t="shared" si="158"/>
        <v>-1.6774775753692836E-6</v>
      </c>
      <c r="R685" s="4">
        <f>SUM($Q$54:Q685)*0.1+$O$8</f>
        <v>-5.3708089691406559E-5</v>
      </c>
      <c r="S685" s="4">
        <f>SUM($R$235:R685)</f>
        <v>1.7459043967014348E-2</v>
      </c>
      <c r="T685">
        <f t="shared" si="159"/>
        <v>5.3787219826613881E-5</v>
      </c>
      <c r="U685">
        <f t="shared" si="160"/>
        <v>1.7487898927553362E-2</v>
      </c>
      <c r="X685" s="1"/>
    </row>
    <row r="686" spans="1:24" x14ac:dyDescent="0.25">
      <c r="A686" s="188"/>
      <c r="B686">
        <f t="shared" si="161"/>
        <v>63.200000000000628</v>
      </c>
      <c r="C686">
        <f t="shared" si="146"/>
        <v>0</v>
      </c>
      <c r="D686">
        <f t="shared" si="147"/>
        <v>997.84140488178764</v>
      </c>
      <c r="E686">
        <f t="shared" si="148"/>
        <v>-479.80170888428154</v>
      </c>
      <c r="F686">
        <f t="shared" si="149"/>
        <v>0</v>
      </c>
      <c r="G686">
        <f t="shared" si="150"/>
        <v>12138.983234772022</v>
      </c>
      <c r="H686">
        <f t="shared" si="151"/>
        <v>25245.387543508579</v>
      </c>
      <c r="I686">
        <f t="shared" si="152"/>
        <v>28012.220658063052</v>
      </c>
      <c r="J686" s="41">
        <f t="shared" si="153"/>
        <v>1107.2023975519276</v>
      </c>
      <c r="K686">
        <f t="shared" si="154"/>
        <v>10.567782837834999</v>
      </c>
      <c r="L686">
        <f t="shared" si="155"/>
        <v>0</v>
      </c>
      <c r="M686" s="41">
        <f t="shared" si="156"/>
        <v>10.567782837834999</v>
      </c>
      <c r="N686" s="5">
        <f t="shared" si="157"/>
        <v>-8.0342214359396509E-7</v>
      </c>
      <c r="O686" s="4">
        <f>SUM($N$54:N686)*0.1+$O$30</f>
        <v>2.8361828371898141E-6</v>
      </c>
      <c r="P686" s="4">
        <f>SUM($O$235:O686)</f>
        <v>1.0070237440935237E-3</v>
      </c>
      <c r="Q686" s="5">
        <f t="shared" si="158"/>
        <v>-1.6708733329465686E-6</v>
      </c>
      <c r="R686" s="4">
        <f>SUM($Q$54:Q686)*0.1+$O$8</f>
        <v>-5.3875177024701208E-5</v>
      </c>
      <c r="S686" s="4">
        <f>SUM($R$235:R686)</f>
        <v>1.7405168789989645E-2</v>
      </c>
      <c r="T686">
        <f t="shared" si="159"/>
        <v>5.394977879962867E-5</v>
      </c>
      <c r="U686">
        <f t="shared" si="160"/>
        <v>1.7434276510059077E-2</v>
      </c>
      <c r="X686" s="1"/>
    </row>
    <row r="687" spans="1:24" x14ac:dyDescent="0.25">
      <c r="A687" s="7"/>
      <c r="B687">
        <f t="shared" si="161"/>
        <v>63.30000000000063</v>
      </c>
      <c r="C687">
        <f t="shared" si="146"/>
        <v>0</v>
      </c>
      <c r="D687">
        <f t="shared" si="147"/>
        <v>997.84140488178764</v>
      </c>
      <c r="E687">
        <f t="shared" si="148"/>
        <v>-479.80170888428154</v>
      </c>
      <c r="F687">
        <f t="shared" si="149"/>
        <v>0</v>
      </c>
      <c r="G687">
        <f t="shared" si="150"/>
        <v>12091.003063883594</v>
      </c>
      <c r="H687">
        <f t="shared" si="151"/>
        <v>25145.60340302041</v>
      </c>
      <c r="I687">
        <f t="shared" si="152"/>
        <v>27901.500418307867</v>
      </c>
      <c r="J687" s="41">
        <f t="shared" si="153"/>
        <v>1107.2023975519276</v>
      </c>
      <c r="K687">
        <f t="shared" si="154"/>
        <v>10.526012945195337</v>
      </c>
      <c r="L687">
        <f t="shared" si="155"/>
        <v>0</v>
      </c>
      <c r="M687" s="41">
        <f t="shared" si="156"/>
        <v>10.526012945195337</v>
      </c>
      <c r="N687" s="5">
        <f t="shared" si="157"/>
        <v>-8.00246561998732E-7</v>
      </c>
      <c r="O687" s="4">
        <f>SUM($N$54:N687)*0.1+$O$30</f>
        <v>2.7561581809899408E-6</v>
      </c>
      <c r="P687" s="4">
        <f>SUM($O$235:O687)</f>
        <v>1.0097799022745137E-3</v>
      </c>
      <c r="Q687" s="5">
        <f t="shared" si="158"/>
        <v>-1.6642690905238554E-6</v>
      </c>
      <c r="R687" s="4">
        <f>SUM($Q$54:Q687)*0.1+$O$8</f>
        <v>-5.4041603933753599E-5</v>
      </c>
      <c r="S687" s="4">
        <f>SUM($R$235:R687)</f>
        <v>1.735112718605589E-2</v>
      </c>
      <c r="T687">
        <f t="shared" si="159"/>
        <v>5.4111841251719853E-5</v>
      </c>
      <c r="U687">
        <f t="shared" si="160"/>
        <v>1.7380485323423088E-2</v>
      </c>
      <c r="X687" s="1"/>
    </row>
    <row r="688" spans="1:24" x14ac:dyDescent="0.25">
      <c r="A688" s="7"/>
      <c r="B688">
        <f t="shared" si="161"/>
        <v>63.400000000000631</v>
      </c>
      <c r="C688">
        <f t="shared" si="146"/>
        <v>0</v>
      </c>
      <c r="D688">
        <f t="shared" si="147"/>
        <v>997.84140488178764</v>
      </c>
      <c r="E688">
        <f t="shared" si="148"/>
        <v>-479.80170888428154</v>
      </c>
      <c r="F688">
        <f t="shared" si="149"/>
        <v>0</v>
      </c>
      <c r="G688">
        <f t="shared" si="150"/>
        <v>12043.022892995165</v>
      </c>
      <c r="H688">
        <f t="shared" si="151"/>
        <v>25045.81926253223</v>
      </c>
      <c r="I688">
        <f t="shared" si="152"/>
        <v>27790.780178552672</v>
      </c>
      <c r="J688" s="41">
        <f t="shared" si="153"/>
        <v>1107.2023975519276</v>
      </c>
      <c r="K688">
        <f t="shared" si="154"/>
        <v>10.484243052555671</v>
      </c>
      <c r="L688">
        <f t="shared" si="155"/>
        <v>0</v>
      </c>
      <c r="M688" s="41">
        <f t="shared" si="156"/>
        <v>10.484243052555671</v>
      </c>
      <c r="N688" s="5">
        <f t="shared" si="157"/>
        <v>-7.9707098040349879E-7</v>
      </c>
      <c r="O688" s="4">
        <f>SUM($N$54:N688)*0.1+$O$30</f>
        <v>2.6764510829495908E-6</v>
      </c>
      <c r="P688" s="4">
        <f>SUM($O$235:O688)</f>
        <v>1.0124563533574632E-3</v>
      </c>
      <c r="Q688" s="5">
        <f t="shared" si="158"/>
        <v>-1.6576648481011414E-6</v>
      </c>
      <c r="R688" s="4">
        <f>SUM($Q$54:Q688)*0.1+$O$8</f>
        <v>-5.4207370418563733E-5</v>
      </c>
      <c r="S688" s="4">
        <f>SUM($R$235:R688)</f>
        <v>1.7296919815637326E-2</v>
      </c>
      <c r="T688">
        <f t="shared" si="159"/>
        <v>5.4273404150604009E-5</v>
      </c>
      <c r="U688">
        <f t="shared" si="160"/>
        <v>1.732652599270959E-2</v>
      </c>
      <c r="X688" s="1"/>
    </row>
    <row r="689" spans="1:24" x14ac:dyDescent="0.25">
      <c r="A689" s="7"/>
      <c r="B689">
        <f t="shared" si="161"/>
        <v>63.500000000000632</v>
      </c>
      <c r="C689">
        <f t="shared" si="146"/>
        <v>0</v>
      </c>
      <c r="D689">
        <f t="shared" si="147"/>
        <v>997.84140488178764</v>
      </c>
      <c r="E689">
        <f t="shared" si="148"/>
        <v>-479.80170888428154</v>
      </c>
      <c r="F689">
        <f t="shared" si="149"/>
        <v>0</v>
      </c>
      <c r="G689">
        <f t="shared" si="150"/>
        <v>11995.042722106737</v>
      </c>
      <c r="H689">
        <f t="shared" si="151"/>
        <v>24946.03512204405</v>
      </c>
      <c r="I689">
        <f t="shared" si="152"/>
        <v>27680.05993879748</v>
      </c>
      <c r="J689" s="41">
        <f t="shared" si="153"/>
        <v>1107.2023975519276</v>
      </c>
      <c r="K689">
        <f t="shared" si="154"/>
        <v>10.442473159916005</v>
      </c>
      <c r="L689">
        <f t="shared" si="155"/>
        <v>0</v>
      </c>
      <c r="M689" s="41">
        <f t="shared" si="156"/>
        <v>10.442473159916005</v>
      </c>
      <c r="N689" s="5">
        <f t="shared" si="157"/>
        <v>-7.9389539880826559E-7</v>
      </c>
      <c r="O689" s="4">
        <f>SUM($N$54:N689)*0.1+$O$30</f>
        <v>2.5970615430687643E-6</v>
      </c>
      <c r="P689" s="4">
        <f>SUM($O$235:O689)</f>
        <v>1.015053414900532E-3</v>
      </c>
      <c r="Q689" s="5">
        <f t="shared" si="158"/>
        <v>-1.6510606056784275E-6</v>
      </c>
      <c r="R689" s="4">
        <f>SUM($Q$54:Q689)*0.1+$O$8</f>
        <v>-5.4372476479131555E-5</v>
      </c>
      <c r="S689" s="4">
        <f>SUM($R$235:R689)</f>
        <v>1.7242547339158195E-2</v>
      </c>
      <c r="T689">
        <f t="shared" si="159"/>
        <v>5.4434464515894717E-5</v>
      </c>
      <c r="U689">
        <f t="shared" si="160"/>
        <v>1.7272399143668852E-2</v>
      </c>
      <c r="X689" s="1"/>
    </row>
    <row r="690" spans="1:24" x14ac:dyDescent="0.25">
      <c r="A690" s="7"/>
      <c r="B690">
        <f t="shared" si="161"/>
        <v>63.600000000000634</v>
      </c>
      <c r="C690">
        <f t="shared" si="146"/>
        <v>0</v>
      </c>
      <c r="D690">
        <f t="shared" si="147"/>
        <v>997.84140488178764</v>
      </c>
      <c r="E690">
        <f t="shared" si="148"/>
        <v>-479.80170888428154</v>
      </c>
      <c r="F690">
        <f t="shared" si="149"/>
        <v>0</v>
      </c>
      <c r="G690">
        <f t="shared" si="150"/>
        <v>11947.062551218307</v>
      </c>
      <c r="H690">
        <f t="shared" si="151"/>
        <v>24846.250981555866</v>
      </c>
      <c r="I690">
        <f t="shared" si="152"/>
        <v>27569.339699042281</v>
      </c>
      <c r="J690" s="41">
        <f t="shared" si="153"/>
        <v>1107.2023975519276</v>
      </c>
      <c r="K690">
        <f t="shared" si="154"/>
        <v>10.400703267276338</v>
      </c>
      <c r="L690">
        <f t="shared" si="155"/>
        <v>0</v>
      </c>
      <c r="M690" s="41">
        <f t="shared" si="156"/>
        <v>10.400703267276338</v>
      </c>
      <c r="N690" s="5">
        <f t="shared" si="157"/>
        <v>-7.9071981721303239E-7</v>
      </c>
      <c r="O690" s="4">
        <f>SUM($N$54:N690)*0.1+$O$30</f>
        <v>2.5179895613474614E-6</v>
      </c>
      <c r="P690" s="4">
        <f>SUM($O$235:O690)</f>
        <v>1.0175714044618795E-3</v>
      </c>
      <c r="Q690" s="5">
        <f t="shared" si="158"/>
        <v>-1.6444563632557132E-6</v>
      </c>
      <c r="R690" s="4">
        <f>SUM($Q$54:Q690)*0.1+$O$8</f>
        <v>-5.4536922115457119E-5</v>
      </c>
      <c r="S690" s="4">
        <f>SUM($R$235:R690)</f>
        <v>1.7188010417042737E-2</v>
      </c>
      <c r="T690">
        <f t="shared" si="159"/>
        <v>5.4595019418061304E-5</v>
      </c>
      <c r="U690">
        <f t="shared" si="160"/>
        <v>1.7218105402730818E-2</v>
      </c>
      <c r="X690" s="1"/>
    </row>
    <row r="691" spans="1:24" x14ac:dyDescent="0.25">
      <c r="A691" s="7"/>
      <c r="B691">
        <f t="shared" si="161"/>
        <v>63.700000000000635</v>
      </c>
      <c r="C691">
        <f t="shared" si="146"/>
        <v>0</v>
      </c>
      <c r="D691">
        <f t="shared" si="147"/>
        <v>997.84140488178764</v>
      </c>
      <c r="E691">
        <f t="shared" si="148"/>
        <v>-479.80170888428154</v>
      </c>
      <c r="F691">
        <f t="shared" si="149"/>
        <v>0</v>
      </c>
      <c r="G691">
        <f t="shared" si="150"/>
        <v>11899.082380329877</v>
      </c>
      <c r="H691">
        <f t="shared" si="151"/>
        <v>24746.4668410677</v>
      </c>
      <c r="I691">
        <f t="shared" si="152"/>
        <v>27458.6194592871</v>
      </c>
      <c r="J691" s="41">
        <f t="shared" si="153"/>
        <v>1107.2023975519276</v>
      </c>
      <c r="K691">
        <f t="shared" si="154"/>
        <v>10.358933374636678</v>
      </c>
      <c r="L691">
        <f t="shared" si="155"/>
        <v>0</v>
      </c>
      <c r="M691" s="41">
        <f t="shared" si="156"/>
        <v>10.358933374636678</v>
      </c>
      <c r="N691" s="5">
        <f t="shared" si="157"/>
        <v>-7.8754423561779908E-7</v>
      </c>
      <c r="O691" s="4">
        <f>SUM($N$54:N691)*0.1+$O$30</f>
        <v>2.4392351377856813E-6</v>
      </c>
      <c r="P691" s="4">
        <f>SUM($O$235:O691)</f>
        <v>1.0200106395996651E-3</v>
      </c>
      <c r="Q691" s="5">
        <f t="shared" si="158"/>
        <v>-1.6378521208330003E-6</v>
      </c>
      <c r="R691" s="4">
        <f>SUM($Q$54:Q691)*0.1+$O$8</f>
        <v>-5.4700707327540426E-5</v>
      </c>
      <c r="S691" s="4">
        <f>SUM($R$235:R691)</f>
        <v>1.7133309709715196E-2</v>
      </c>
      <c r="T691">
        <f t="shared" si="159"/>
        <v>5.4755065977411109E-5</v>
      </c>
      <c r="U691">
        <f t="shared" si="160"/>
        <v>1.7163645396998783E-2</v>
      </c>
      <c r="X691" s="1"/>
    </row>
    <row r="692" spans="1:24" x14ac:dyDescent="0.25">
      <c r="A692" s="7"/>
      <c r="B692">
        <f t="shared" si="161"/>
        <v>63.800000000000637</v>
      </c>
      <c r="C692">
        <f t="shared" si="146"/>
        <v>0</v>
      </c>
      <c r="D692">
        <f t="shared" si="147"/>
        <v>997.84140488178764</v>
      </c>
      <c r="E692">
        <f t="shared" si="148"/>
        <v>-479.80170888428154</v>
      </c>
      <c r="F692">
        <f t="shared" si="149"/>
        <v>0</v>
      </c>
      <c r="G692">
        <f t="shared" si="150"/>
        <v>11851.102209441449</v>
      </c>
      <c r="H692">
        <f t="shared" si="151"/>
        <v>24646.682700579506</v>
      </c>
      <c r="I692">
        <f t="shared" si="152"/>
        <v>27347.89921953189</v>
      </c>
      <c r="J692" s="41">
        <f t="shared" si="153"/>
        <v>1107.2023975519276</v>
      </c>
      <c r="K692">
        <f t="shared" si="154"/>
        <v>10.317163481997007</v>
      </c>
      <c r="L692">
        <f t="shared" si="155"/>
        <v>0</v>
      </c>
      <c r="M692" s="41">
        <f t="shared" si="156"/>
        <v>10.317163481997007</v>
      </c>
      <c r="N692" s="5">
        <f t="shared" si="157"/>
        <v>-7.8436865402256598E-7</v>
      </c>
      <c r="O692" s="4">
        <f>SUM($N$54:N692)*0.1+$O$30</f>
        <v>2.3607982723834247E-6</v>
      </c>
      <c r="P692" s="4">
        <f>SUM($O$235:O692)</f>
        <v>1.0223714378720485E-3</v>
      </c>
      <c r="Q692" s="5">
        <f t="shared" si="158"/>
        <v>-1.6312478784102854E-6</v>
      </c>
      <c r="R692" s="4">
        <f>SUM($Q$54:Q692)*0.1+$O$8</f>
        <v>-5.4863832115381448E-5</v>
      </c>
      <c r="S692" s="4">
        <f>SUM($R$235:R692)</f>
        <v>1.7078445877599813E-2</v>
      </c>
      <c r="T692">
        <f t="shared" si="159"/>
        <v>5.4914601363095134E-5</v>
      </c>
      <c r="U692">
        <f t="shared" si="160"/>
        <v>1.7109019754243161E-2</v>
      </c>
      <c r="X692" s="1"/>
    </row>
    <row r="693" spans="1:24" x14ac:dyDescent="0.25">
      <c r="A693" s="7"/>
      <c r="B693">
        <f t="shared" si="161"/>
        <v>63.900000000000638</v>
      </c>
      <c r="C693">
        <f t="shared" si="146"/>
        <v>0</v>
      </c>
      <c r="D693">
        <f t="shared" si="147"/>
        <v>997.84140488178764</v>
      </c>
      <c r="E693">
        <f t="shared" si="148"/>
        <v>-479.80170888428154</v>
      </c>
      <c r="F693">
        <f t="shared" si="149"/>
        <v>0</v>
      </c>
      <c r="G693">
        <f t="shared" si="150"/>
        <v>11803.12203855302</v>
      </c>
      <c r="H693">
        <f t="shared" si="151"/>
        <v>24546.898560091337</v>
      </c>
      <c r="I693">
        <f t="shared" si="152"/>
        <v>27237.178979776709</v>
      </c>
      <c r="J693" s="41">
        <f t="shared" si="153"/>
        <v>1107.2023975519276</v>
      </c>
      <c r="K693">
        <f t="shared" si="154"/>
        <v>10.275393589357346</v>
      </c>
      <c r="L693">
        <f t="shared" si="155"/>
        <v>0</v>
      </c>
      <c r="M693" s="41">
        <f t="shared" si="156"/>
        <v>10.275393589357346</v>
      </c>
      <c r="N693" s="5">
        <f t="shared" si="157"/>
        <v>-7.8119307242733278E-7</v>
      </c>
      <c r="O693" s="4">
        <f>SUM($N$54:N693)*0.1+$O$30</f>
        <v>2.2826789651406913E-6</v>
      </c>
      <c r="P693" s="4">
        <f>SUM($O$235:O693)</f>
        <v>1.0246541168371893E-3</v>
      </c>
      <c r="Q693" s="5">
        <f t="shared" si="158"/>
        <v>-1.6246436359875721E-6</v>
      </c>
      <c r="R693" s="4">
        <f>SUM($Q$54:Q693)*0.1+$O$8</f>
        <v>-5.5026296478980212E-5</v>
      </c>
      <c r="S693" s="4">
        <f>SUM($R$235:R693)</f>
        <v>1.7023419581120833E-2</v>
      </c>
      <c r="T693">
        <f t="shared" si="159"/>
        <v>5.5073622792136397E-5</v>
      </c>
      <c r="U693">
        <f t="shared" si="160"/>
        <v>1.7054229102895259E-2</v>
      </c>
      <c r="X693" s="1"/>
    </row>
    <row r="694" spans="1:24" x14ac:dyDescent="0.25">
      <c r="A694" s="7"/>
      <c r="B694">
        <f t="shared" si="161"/>
        <v>64.000000000000639</v>
      </c>
      <c r="C694">
        <f t="shared" si="146"/>
        <v>0</v>
      </c>
      <c r="D694">
        <f t="shared" si="147"/>
        <v>997.84140488178764</v>
      </c>
      <c r="E694">
        <f t="shared" si="148"/>
        <v>-479.80170888428154</v>
      </c>
      <c r="F694">
        <f t="shared" si="149"/>
        <v>0</v>
      </c>
      <c r="G694">
        <f t="shared" si="150"/>
        <v>11755.141867664592</v>
      </c>
      <c r="H694">
        <f t="shared" si="151"/>
        <v>24447.114419603142</v>
      </c>
      <c r="I694">
        <f t="shared" si="152"/>
        <v>27126.458740021502</v>
      </c>
      <c r="J694" s="41">
        <f t="shared" si="153"/>
        <v>1107.2023975519276</v>
      </c>
      <c r="K694">
        <f t="shared" si="154"/>
        <v>10.233623696717675</v>
      </c>
      <c r="L694">
        <f t="shared" si="155"/>
        <v>0</v>
      </c>
      <c r="M694" s="41">
        <f t="shared" si="156"/>
        <v>10.233623696717675</v>
      </c>
      <c r="N694" s="5">
        <f t="shared" si="157"/>
        <v>-7.7801749083209968E-7</v>
      </c>
      <c r="O694" s="4">
        <f>SUM($N$54:N694)*0.1+$O$30</f>
        <v>2.2048772160574811E-6</v>
      </c>
      <c r="P694" s="4">
        <f>SUM($O$235:O694)</f>
        <v>1.0268589940532467E-3</v>
      </c>
      <c r="Q694" s="5">
        <f t="shared" si="158"/>
        <v>-1.6180393935648571E-6</v>
      </c>
      <c r="R694" s="4">
        <f>SUM($Q$54:Q694)*0.1+$O$8</f>
        <v>-5.5188100418336692E-5</v>
      </c>
      <c r="S694" s="4">
        <f>SUM($R$235:R694)</f>
        <v>1.6968231480702495E-2</v>
      </c>
      <c r="T694">
        <f t="shared" si="159"/>
        <v>5.523212752848023E-5</v>
      </c>
      <c r="U694">
        <f t="shared" si="160"/>
        <v>1.6999274072041173E-2</v>
      </c>
      <c r="X694" s="1"/>
    </row>
    <row r="695" spans="1:24" x14ac:dyDescent="0.25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997.84140488178764</v>
      </c>
      <c r="E695">
        <f t="shared" ref="E695:E758" si="164">IF(B695&lt;$B$41,$B$14,IF(AND($B$41&lt;=B695,B695&lt;$B$41+$G$8),$B$14+$B$17,$B$14+$B$17+$B$11))</f>
        <v>-479.80170888428154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11707.161696776167</v>
      </c>
      <c r="H695">
        <f t="shared" ref="H695:H758" si="167">IF(B695&lt;$B$41,-$B$13*B695,IF(AND($B$41&lt;=B695,B695&lt;=$B$41+$G$8),-$B$13*B695+(-B695+B682)*B657,-$B$13*B695+(-B695+$B$41)*$B$16+(-B695+$B$41+$G$8)*$B$10))</f>
        <v>24347.330279114965</v>
      </c>
      <c r="I695">
        <f t="shared" ref="I695:I758" si="168">SQRT(SUMSQ(H695,G695))</f>
        <v>27015.738500266314</v>
      </c>
      <c r="J695" s="41">
        <f t="shared" ref="J695:J758" si="169">SQRT(SUMSQ(D695:E695))</f>
        <v>1107.2023975519276</v>
      </c>
      <c r="K695">
        <f t="shared" ref="K695:K758" si="170">32*I695/(PI()*$G$13^3)</f>
        <v>10.191853804078011</v>
      </c>
      <c r="L695">
        <f t="shared" ref="L695:L758" si="171">16*F695/(PI()*$G$13^3)*$G$23</f>
        <v>0</v>
      </c>
      <c r="M695" s="41">
        <f t="shared" ref="M695:M758" si="172">SQRT(K695^2+3*L695^2)</f>
        <v>10.191853804078011</v>
      </c>
      <c r="N695" s="5">
        <f t="shared" ref="N695:N758" si="173">-G695/($G$15*$B$42)</f>
        <v>-7.7484190923686679E-7</v>
      </c>
      <c r="O695" s="4">
        <f>SUM($N$54:N695)*0.1+$O$30</f>
        <v>2.1273930251337945E-6</v>
      </c>
      <c r="P695" s="4">
        <f>SUM($O$235:O695)</f>
        <v>1.0289863870783804E-3</v>
      </c>
      <c r="Q695" s="5">
        <f t="shared" ref="Q695:Q758" si="174">-H695/($B$42*$G$15)</f>
        <v>-1.6114351511421434E-6</v>
      </c>
      <c r="R695" s="4">
        <f>SUM($Q$54:Q695)*0.1+$O$8</f>
        <v>-5.5349243933450914E-5</v>
      </c>
      <c r="S695" s="4">
        <f>SUM($R$235:R695)</f>
        <v>1.6912882236769046E-2</v>
      </c>
      <c r="T695">
        <f t="shared" ref="T695:T758" si="175">SQRT(SUMSQ(O695,R695))</f>
        <v>5.539011288206624E-5</v>
      </c>
      <c r="U695">
        <f t="shared" ref="U695:U758" si="176">SQRT(S695^2+P695^2)</f>
        <v>1.6944155291415696E-2</v>
      </c>
      <c r="X695" s="1"/>
    </row>
    <row r="696" spans="1:24" x14ac:dyDescent="0.25">
      <c r="A696" s="7"/>
      <c r="B696">
        <f t="shared" si="161"/>
        <v>64.200000000000628</v>
      </c>
      <c r="C696">
        <f t="shared" si="162"/>
        <v>0</v>
      </c>
      <c r="D696">
        <f t="shared" si="163"/>
        <v>997.84140488178764</v>
      </c>
      <c r="E696">
        <f t="shared" si="164"/>
        <v>-479.80170888428154</v>
      </c>
      <c r="F696">
        <f t="shared" si="165"/>
        <v>0</v>
      </c>
      <c r="G696">
        <f t="shared" si="166"/>
        <v>11659.18152588774</v>
      </c>
      <c r="H696">
        <f t="shared" si="167"/>
        <v>24247.5461386268</v>
      </c>
      <c r="I696">
        <f t="shared" si="168"/>
        <v>26905.018260511129</v>
      </c>
      <c r="J696" s="41">
        <f t="shared" si="169"/>
        <v>1107.2023975519276</v>
      </c>
      <c r="K696">
        <f t="shared" si="170"/>
        <v>10.150083911438349</v>
      </c>
      <c r="L696">
        <f t="shared" si="171"/>
        <v>0</v>
      </c>
      <c r="M696" s="41">
        <f t="shared" si="172"/>
        <v>10.150083911438349</v>
      </c>
      <c r="N696" s="5">
        <f t="shared" si="173"/>
        <v>-7.7166632764163359E-7</v>
      </c>
      <c r="O696" s="4">
        <f>SUM($N$54:N696)*0.1+$O$30</f>
        <v>2.0502263923696315E-6</v>
      </c>
      <c r="P696" s="4">
        <f>SUM($O$235:O696)</f>
        <v>1.03103661347075E-3</v>
      </c>
      <c r="Q696" s="5">
        <f t="shared" si="174"/>
        <v>-1.6048309087194304E-6</v>
      </c>
      <c r="R696" s="4">
        <f>SUM($Q$54:Q696)*0.1+$O$8</f>
        <v>-5.5509727024322878E-5</v>
      </c>
      <c r="S696" s="4">
        <f>SUM($R$235:R696)</f>
        <v>1.6857372509744725E-2</v>
      </c>
      <c r="T696">
        <f t="shared" si="175"/>
        <v>5.5547576207921175E-5</v>
      </c>
      <c r="U696">
        <f t="shared" si="176"/>
        <v>1.688887339139631E-2</v>
      </c>
      <c r="X696" s="1"/>
    </row>
    <row r="697" spans="1:24" x14ac:dyDescent="0.25">
      <c r="A697" s="7"/>
      <c r="B697">
        <f t="shared" si="161"/>
        <v>64.300000000000622</v>
      </c>
      <c r="C697">
        <f t="shared" si="162"/>
        <v>0</v>
      </c>
      <c r="D697">
        <f t="shared" si="163"/>
        <v>997.84140488178764</v>
      </c>
      <c r="E697">
        <f t="shared" si="164"/>
        <v>-479.80170888428154</v>
      </c>
      <c r="F697">
        <f t="shared" si="165"/>
        <v>0</v>
      </c>
      <c r="G697">
        <f t="shared" si="166"/>
        <v>11611.201354999315</v>
      </c>
      <c r="H697">
        <f t="shared" si="167"/>
        <v>24147.761998138623</v>
      </c>
      <c r="I697">
        <f t="shared" si="168"/>
        <v>26794.298020755941</v>
      </c>
      <c r="J697" s="41">
        <f t="shared" si="169"/>
        <v>1107.2023975519276</v>
      </c>
      <c r="K697">
        <f t="shared" si="170"/>
        <v>10.108314018798687</v>
      </c>
      <c r="L697">
        <f t="shared" si="171"/>
        <v>0</v>
      </c>
      <c r="M697" s="41">
        <f t="shared" si="172"/>
        <v>10.108314018798687</v>
      </c>
      <c r="N697" s="5">
        <f t="shared" si="173"/>
        <v>-7.684907460464007E-7</v>
      </c>
      <c r="O697" s="4">
        <f>SUM($N$54:N697)*0.1+$O$30</f>
        <v>1.9733773177649913E-6</v>
      </c>
      <c r="P697" s="4">
        <f>SUM($O$235:O697)</f>
        <v>1.0330099907885151E-3</v>
      </c>
      <c r="Q697" s="5">
        <f t="shared" si="174"/>
        <v>-1.5982266662967167E-6</v>
      </c>
      <c r="R697" s="4">
        <f>SUM($Q$54:Q697)*0.1+$O$8</f>
        <v>-5.5669549690952531E-5</v>
      </c>
      <c r="S697" s="4">
        <f>SUM($R$235:R697)</f>
        <v>1.6801702960053771E-2</v>
      </c>
      <c r="T697">
        <f t="shared" si="175"/>
        <v>5.570451490527229E-5</v>
      </c>
      <c r="U697">
        <f t="shared" si="176"/>
        <v>1.6833429002997238E-2</v>
      </c>
      <c r="X697" s="1"/>
    </row>
    <row r="698" spans="1:24" x14ac:dyDescent="0.25">
      <c r="A698" s="7"/>
      <c r="B698">
        <f t="shared" si="161"/>
        <v>64.400000000000617</v>
      </c>
      <c r="C698">
        <f t="shared" si="162"/>
        <v>0</v>
      </c>
      <c r="D698">
        <f t="shared" si="163"/>
        <v>997.84140488178764</v>
      </c>
      <c r="E698">
        <f t="shared" si="164"/>
        <v>-479.80170888428154</v>
      </c>
      <c r="F698">
        <f t="shared" si="165"/>
        <v>0</v>
      </c>
      <c r="G698">
        <f t="shared" si="166"/>
        <v>11563.221184110891</v>
      </c>
      <c r="H698">
        <f t="shared" si="167"/>
        <v>24047.977857650461</v>
      </c>
      <c r="I698">
        <f t="shared" si="168"/>
        <v>26683.577781000768</v>
      </c>
      <c r="J698" s="41">
        <f t="shared" si="169"/>
        <v>1107.2023975519276</v>
      </c>
      <c r="K698">
        <f t="shared" si="170"/>
        <v>10.066544126159028</v>
      </c>
      <c r="L698">
        <f t="shared" si="171"/>
        <v>0</v>
      </c>
      <c r="M698" s="41">
        <f t="shared" si="172"/>
        <v>10.066544126159028</v>
      </c>
      <c r="N698" s="5">
        <f t="shared" si="173"/>
        <v>-7.6531516445116782E-7</v>
      </c>
      <c r="O698" s="4">
        <f>SUM($N$54:N698)*0.1+$O$30</f>
        <v>1.8968458013198746E-6</v>
      </c>
      <c r="P698" s="4">
        <f>SUM($O$235:O698)</f>
        <v>1.0349068365898351E-3</v>
      </c>
      <c r="Q698" s="5">
        <f t="shared" si="174"/>
        <v>-1.591622423874004E-6</v>
      </c>
      <c r="R698" s="4">
        <f>SUM($Q$54:Q698)*0.1+$O$8</f>
        <v>-5.5828711933339926E-5</v>
      </c>
      <c r="S698" s="4">
        <f>SUM($R$235:R698)</f>
        <v>1.6745874248120431E-2</v>
      </c>
      <c r="T698">
        <f t="shared" si="175"/>
        <v>5.5860926416680887E-5</v>
      </c>
      <c r="U698">
        <f t="shared" si="176"/>
        <v>1.677782275786353E-2</v>
      </c>
      <c r="X698" s="1"/>
    </row>
    <row r="699" spans="1:24" x14ac:dyDescent="0.25">
      <c r="A699" s="7"/>
      <c r="B699">
        <f t="shared" si="161"/>
        <v>64.500000000000611</v>
      </c>
      <c r="C699">
        <f t="shared" si="162"/>
        <v>0</v>
      </c>
      <c r="D699">
        <f t="shared" si="163"/>
        <v>997.84140488178764</v>
      </c>
      <c r="E699">
        <f t="shared" si="164"/>
        <v>-479.80170888428154</v>
      </c>
      <c r="F699">
        <f t="shared" si="165"/>
        <v>0</v>
      </c>
      <c r="G699">
        <f t="shared" si="166"/>
        <v>11515.241013222465</v>
      </c>
      <c r="H699">
        <f t="shared" si="167"/>
        <v>23948.193717162285</v>
      </c>
      <c r="I699">
        <f t="shared" si="168"/>
        <v>26572.857541245576</v>
      </c>
      <c r="J699" s="41">
        <f t="shared" si="169"/>
        <v>1107.2023975519276</v>
      </c>
      <c r="K699">
        <f t="shared" si="170"/>
        <v>10.024774233519363</v>
      </c>
      <c r="L699">
        <f t="shared" si="171"/>
        <v>0</v>
      </c>
      <c r="M699" s="41">
        <f t="shared" si="172"/>
        <v>10.024774233519363</v>
      </c>
      <c r="N699" s="5">
        <f t="shared" si="173"/>
        <v>-7.6213958285593483E-7</v>
      </c>
      <c r="O699" s="4">
        <f>SUM($N$54:N699)*0.1+$O$30</f>
        <v>1.8206318430342811E-6</v>
      </c>
      <c r="P699" s="4">
        <f>SUM($O$235:O699)</f>
        <v>1.0367274684328694E-3</v>
      </c>
      <c r="Q699" s="5">
        <f t="shared" si="174"/>
        <v>-1.5850181814512901E-6</v>
      </c>
      <c r="R699" s="4">
        <f>SUM($Q$54:Q699)*0.1+$O$8</f>
        <v>-5.5987213751485063E-5</v>
      </c>
      <c r="S699" s="4">
        <f>SUM($R$235:R699)</f>
        <v>1.6689887034368946E-2</v>
      </c>
      <c r="T699">
        <f t="shared" si="175"/>
        <v>5.6016808227195064E-5</v>
      </c>
      <c r="U699">
        <f t="shared" si="176"/>
        <v>1.6722055288265252E-2</v>
      </c>
      <c r="X699" s="1"/>
    </row>
    <row r="700" spans="1:24" x14ac:dyDescent="0.25">
      <c r="A700" s="7"/>
      <c r="B700">
        <f t="shared" si="161"/>
        <v>64.600000000000605</v>
      </c>
      <c r="C700">
        <f t="shared" si="162"/>
        <v>0</v>
      </c>
      <c r="D700">
        <f t="shared" si="163"/>
        <v>997.84140488178764</v>
      </c>
      <c r="E700">
        <f t="shared" si="164"/>
        <v>-479.80170888428154</v>
      </c>
      <c r="F700">
        <f t="shared" si="165"/>
        <v>0</v>
      </c>
      <c r="G700">
        <f t="shared" si="166"/>
        <v>11467.260842334039</v>
      </c>
      <c r="H700">
        <f t="shared" si="167"/>
        <v>23848.409576674123</v>
      </c>
      <c r="I700">
        <f t="shared" si="168"/>
        <v>26462.137301490398</v>
      </c>
      <c r="J700" s="41">
        <f t="shared" si="169"/>
        <v>1107.2023975519276</v>
      </c>
      <c r="K700">
        <f t="shared" si="170"/>
        <v>9.9830043408797042</v>
      </c>
      <c r="L700">
        <f t="shared" si="171"/>
        <v>0</v>
      </c>
      <c r="M700" s="41">
        <f t="shared" si="172"/>
        <v>9.9830043408797042</v>
      </c>
      <c r="N700" s="5">
        <f t="shared" si="173"/>
        <v>-7.5896400126070183E-7</v>
      </c>
      <c r="O700" s="4">
        <f>SUM($N$54:N700)*0.1+$O$30</f>
        <v>1.7447354429082108E-6</v>
      </c>
      <c r="P700" s="4">
        <f>SUM($O$235:O700)</f>
        <v>1.0384722038757777E-3</v>
      </c>
      <c r="Q700" s="5">
        <f t="shared" si="174"/>
        <v>-1.5784139390285775E-6</v>
      </c>
      <c r="R700" s="4">
        <f>SUM($Q$54:Q700)*0.1+$O$8</f>
        <v>-5.6145055145387916E-5</v>
      </c>
      <c r="S700" s="4">
        <f>SUM($R$235:R700)</f>
        <v>1.6633741979223557E-2</v>
      </c>
      <c r="T700">
        <f t="shared" si="175"/>
        <v>5.6172157863521588E-5</v>
      </c>
      <c r="U700">
        <f t="shared" si="176"/>
        <v>1.6666127227091682E-2</v>
      </c>
      <c r="X700" s="1"/>
    </row>
    <row r="701" spans="1:24" x14ac:dyDescent="0.25">
      <c r="A701" s="7"/>
      <c r="B701">
        <f t="shared" si="161"/>
        <v>64.7000000000006</v>
      </c>
      <c r="C701">
        <f t="shared" si="162"/>
        <v>0</v>
      </c>
      <c r="D701">
        <f t="shared" si="163"/>
        <v>997.84140488178764</v>
      </c>
      <c r="E701">
        <f t="shared" si="164"/>
        <v>-479.80170888428154</v>
      </c>
      <c r="F701">
        <f t="shared" si="165"/>
        <v>0</v>
      </c>
      <c r="G701">
        <f t="shared" si="166"/>
        <v>11419.280671445613</v>
      </c>
      <c r="H701">
        <f t="shared" si="167"/>
        <v>23748.625436185928</v>
      </c>
      <c r="I701">
        <f t="shared" si="168"/>
        <v>26351.417061735196</v>
      </c>
      <c r="J701" s="41">
        <f t="shared" si="169"/>
        <v>1107.2023975519276</v>
      </c>
      <c r="K701">
        <f t="shared" si="170"/>
        <v>9.941234448240035</v>
      </c>
      <c r="L701">
        <f t="shared" si="171"/>
        <v>0</v>
      </c>
      <c r="M701" s="41">
        <f t="shared" si="172"/>
        <v>9.941234448240035</v>
      </c>
      <c r="N701" s="5">
        <f t="shared" si="173"/>
        <v>-7.5578841966546884E-7</v>
      </c>
      <c r="O701" s="4">
        <f>SUM($N$54:N701)*0.1+$O$30</f>
        <v>1.6691566009416636E-6</v>
      </c>
      <c r="P701" s="4">
        <f>SUM($O$235:O701)</f>
        <v>1.0401413604767193E-3</v>
      </c>
      <c r="Q701" s="5">
        <f t="shared" si="174"/>
        <v>-1.5718096966058625E-6</v>
      </c>
      <c r="R701" s="4">
        <f>SUM($Q$54:Q701)*0.1+$O$8</f>
        <v>-5.6302236115048511E-5</v>
      </c>
      <c r="S701" s="4">
        <f>SUM($R$235:R701)</f>
        <v>1.6577439743108508E-2</v>
      </c>
      <c r="T701">
        <f t="shared" si="175"/>
        <v>5.6326972893216444E-5</v>
      </c>
      <c r="U701">
        <f t="shared" si="176"/>
        <v>1.6610039207845591E-2</v>
      </c>
      <c r="X701" s="1"/>
    </row>
    <row r="702" spans="1:24" x14ac:dyDescent="0.25">
      <c r="A702" s="7"/>
      <c r="B702">
        <f t="shared" si="161"/>
        <v>64.800000000000594</v>
      </c>
      <c r="C702">
        <f t="shared" si="162"/>
        <v>0</v>
      </c>
      <c r="D702">
        <f t="shared" si="163"/>
        <v>997.84140488178764</v>
      </c>
      <c r="E702">
        <f t="shared" si="164"/>
        <v>-479.80170888428154</v>
      </c>
      <c r="F702">
        <f t="shared" si="165"/>
        <v>0</v>
      </c>
      <c r="G702">
        <f t="shared" si="166"/>
        <v>11371.300500557189</v>
      </c>
      <c r="H702">
        <f t="shared" si="167"/>
        <v>23648.841295697766</v>
      </c>
      <c r="I702">
        <f t="shared" si="168"/>
        <v>26240.696821980015</v>
      </c>
      <c r="J702" s="41">
        <f t="shared" si="169"/>
        <v>1107.2023975519276</v>
      </c>
      <c r="K702">
        <f t="shared" si="170"/>
        <v>9.8994645556003746</v>
      </c>
      <c r="L702">
        <f t="shared" si="171"/>
        <v>0</v>
      </c>
      <c r="M702" s="41">
        <f t="shared" si="172"/>
        <v>9.8994645556003746</v>
      </c>
      <c r="N702" s="5">
        <f t="shared" si="173"/>
        <v>-7.5261283807023596E-7</v>
      </c>
      <c r="O702" s="4">
        <f>SUM($N$54:N702)*0.1+$O$30</f>
        <v>1.5938953171346401E-6</v>
      </c>
      <c r="P702" s="4">
        <f>SUM($O$235:O702)</f>
        <v>1.041735255793854E-3</v>
      </c>
      <c r="Q702" s="5">
        <f t="shared" si="174"/>
        <v>-1.5652054541831496E-6</v>
      </c>
      <c r="R702" s="4">
        <f>SUM($Q$54:Q702)*0.1+$O$8</f>
        <v>-5.6458756660466821E-5</v>
      </c>
      <c r="S702" s="4">
        <f>SUM($R$235:R702)</f>
        <v>1.6520980986448042E-2</v>
      </c>
      <c r="T702">
        <f t="shared" si="175"/>
        <v>5.6481250923893233E-5</v>
      </c>
      <c r="U702">
        <f t="shared" si="176"/>
        <v>1.6553791864637589E-2</v>
      </c>
      <c r="X702" s="1"/>
    </row>
    <row r="703" spans="1:24" x14ac:dyDescent="0.25">
      <c r="A703" s="7"/>
      <c r="B703">
        <f t="shared" si="161"/>
        <v>64.900000000000588</v>
      </c>
      <c r="C703">
        <f t="shared" si="162"/>
        <v>0</v>
      </c>
      <c r="D703">
        <f t="shared" si="163"/>
        <v>997.84140488178764</v>
      </c>
      <c r="E703">
        <f t="shared" si="164"/>
        <v>-479.80170888428154</v>
      </c>
      <c r="F703">
        <f t="shared" si="165"/>
        <v>0</v>
      </c>
      <c r="G703">
        <f t="shared" si="166"/>
        <v>11323.320329668764</v>
      </c>
      <c r="H703">
        <f t="shared" si="167"/>
        <v>23549.05715520959</v>
      </c>
      <c r="I703">
        <f t="shared" si="168"/>
        <v>26129.976582224826</v>
      </c>
      <c r="J703" s="41">
        <f t="shared" si="169"/>
        <v>1107.2023975519276</v>
      </c>
      <c r="K703">
        <f t="shared" si="170"/>
        <v>9.8576946629607107</v>
      </c>
      <c r="L703">
        <f t="shared" si="171"/>
        <v>0</v>
      </c>
      <c r="M703" s="41">
        <f t="shared" si="172"/>
        <v>9.8576946629607107</v>
      </c>
      <c r="N703" s="5">
        <f t="shared" si="173"/>
        <v>-7.4943725647500307E-7</v>
      </c>
      <c r="O703" s="4">
        <f>SUM($N$54:N703)*0.1+$O$30</f>
        <v>1.5189515914871397E-6</v>
      </c>
      <c r="P703" s="4">
        <f>SUM($O$235:O703)</f>
        <v>1.0432542073853411E-3</v>
      </c>
      <c r="Q703" s="5">
        <f t="shared" si="174"/>
        <v>-1.5586012117604359E-6</v>
      </c>
      <c r="R703" s="4">
        <f>SUM($Q$54:Q703)*0.1+$O$8</f>
        <v>-5.6614616781642873E-5</v>
      </c>
      <c r="S703" s="4">
        <f>SUM($R$235:R703)</f>
        <v>1.6464366369666399E-2</v>
      </c>
      <c r="T703">
        <f t="shared" si="175"/>
        <v>5.6634989602449479E-5</v>
      </c>
      <c r="U703">
        <f t="shared" si="176"/>
        <v>1.6497385832180477E-2</v>
      </c>
      <c r="X703" s="1"/>
    </row>
    <row r="704" spans="1:24" x14ac:dyDescent="0.25">
      <c r="A704" s="7"/>
      <c r="B704">
        <f t="shared" si="161"/>
        <v>65.000000000000583</v>
      </c>
      <c r="C704">
        <f t="shared" si="162"/>
        <v>0</v>
      </c>
      <c r="D704">
        <f t="shared" si="163"/>
        <v>997.84140488178764</v>
      </c>
      <c r="E704">
        <f t="shared" si="164"/>
        <v>-479.80170888428154</v>
      </c>
      <c r="F704">
        <f t="shared" si="165"/>
        <v>0</v>
      </c>
      <c r="G704">
        <f t="shared" si="166"/>
        <v>11275.340158780336</v>
      </c>
      <c r="H704">
        <f t="shared" si="167"/>
        <v>23449.27301472141</v>
      </c>
      <c r="I704">
        <f t="shared" si="168"/>
        <v>26019.256342469635</v>
      </c>
      <c r="J704" s="41">
        <f t="shared" si="169"/>
        <v>1107.2023975519276</v>
      </c>
      <c r="K704">
        <f t="shared" si="170"/>
        <v>9.8159247703210468</v>
      </c>
      <c r="L704">
        <f t="shared" si="171"/>
        <v>0</v>
      </c>
      <c r="M704" s="41">
        <f t="shared" si="172"/>
        <v>9.8159247703210468</v>
      </c>
      <c r="N704" s="5">
        <f t="shared" si="173"/>
        <v>-7.4626167487976997E-7</v>
      </c>
      <c r="O704" s="4">
        <f>SUM($N$54:N704)*0.1+$O$30</f>
        <v>1.4443254239991629E-6</v>
      </c>
      <c r="P704" s="4">
        <f>SUM($O$235:O704)</f>
        <v>1.0446985328093402E-3</v>
      </c>
      <c r="Q704" s="5">
        <f t="shared" si="174"/>
        <v>-1.551996969337722E-6</v>
      </c>
      <c r="R704" s="4">
        <f>SUM($Q$54:Q704)*0.1+$O$8</f>
        <v>-5.6769816478576641E-5</v>
      </c>
      <c r="S704" s="4">
        <f>SUM($R$235:R704)</f>
        <v>1.6407596553187822E-2</v>
      </c>
      <c r="T704">
        <f t="shared" si="175"/>
        <v>5.6788186614309867E-5</v>
      </c>
      <c r="U704">
        <f t="shared" si="176"/>
        <v>1.6440821745783721E-2</v>
      </c>
      <c r="X704" s="1"/>
    </row>
    <row r="705" spans="1:24" x14ac:dyDescent="0.25">
      <c r="A705" s="7"/>
      <c r="B705">
        <f t="shared" si="161"/>
        <v>65.100000000000577</v>
      </c>
      <c r="C705">
        <f t="shared" si="162"/>
        <v>0</v>
      </c>
      <c r="D705">
        <f t="shared" si="163"/>
        <v>997.84140488178764</v>
      </c>
      <c r="E705">
        <f t="shared" si="164"/>
        <v>-479.80170888428154</v>
      </c>
      <c r="F705">
        <f t="shared" si="165"/>
        <v>0</v>
      </c>
      <c r="G705">
        <f t="shared" si="166"/>
        <v>11227.359987891912</v>
      </c>
      <c r="H705">
        <f t="shared" si="167"/>
        <v>23349.488874233248</v>
      </c>
      <c r="I705">
        <f t="shared" si="168"/>
        <v>25908.536102714457</v>
      </c>
      <c r="J705" s="41">
        <f t="shared" si="169"/>
        <v>1107.2023975519276</v>
      </c>
      <c r="K705">
        <f t="shared" si="170"/>
        <v>9.7741548776813882</v>
      </c>
      <c r="L705">
        <f t="shared" si="171"/>
        <v>0</v>
      </c>
      <c r="M705" s="41">
        <f t="shared" si="172"/>
        <v>9.7741548776813882</v>
      </c>
      <c r="N705" s="5">
        <f t="shared" si="173"/>
        <v>-7.4308609328453709E-7</v>
      </c>
      <c r="O705" s="4">
        <f>SUM($N$54:N705)*0.1+$O$30</f>
        <v>1.3700168146707089E-6</v>
      </c>
      <c r="P705" s="4">
        <f>SUM($O$235:O705)</f>
        <v>1.0460685496240108E-3</v>
      </c>
      <c r="Q705" s="5">
        <f t="shared" si="174"/>
        <v>-1.5453927269150092E-6</v>
      </c>
      <c r="R705" s="4">
        <f>SUM($Q$54:Q705)*0.1+$O$8</f>
        <v>-5.6924355751268151E-5</v>
      </c>
      <c r="S705" s="4">
        <f>SUM($R$235:R705)</f>
        <v>1.6350672197436553E-2</v>
      </c>
      <c r="T705">
        <f t="shared" si="175"/>
        <v>5.6940839682686589E-5</v>
      </c>
      <c r="U705">
        <f t="shared" si="176"/>
        <v>1.6384100241347926E-2</v>
      </c>
      <c r="X705" s="1"/>
    </row>
    <row r="706" spans="1:24" x14ac:dyDescent="0.25">
      <c r="A706" s="7"/>
      <c r="B706">
        <f t="shared" si="161"/>
        <v>65.200000000000571</v>
      </c>
      <c r="C706">
        <f t="shared" si="162"/>
        <v>0</v>
      </c>
      <c r="D706">
        <f t="shared" si="163"/>
        <v>997.84140488178764</v>
      </c>
      <c r="E706">
        <f t="shared" si="164"/>
        <v>-479.80170888428154</v>
      </c>
      <c r="F706">
        <f t="shared" si="165"/>
        <v>0</v>
      </c>
      <c r="G706">
        <f t="shared" si="166"/>
        <v>11179.379817003486</v>
      </c>
      <c r="H706">
        <f t="shared" si="167"/>
        <v>23249.704733745071</v>
      </c>
      <c r="I706">
        <f t="shared" si="168"/>
        <v>25797.815862959269</v>
      </c>
      <c r="J706" s="41">
        <f t="shared" si="169"/>
        <v>1107.2023975519276</v>
      </c>
      <c r="K706">
        <f t="shared" si="170"/>
        <v>9.7323849850417243</v>
      </c>
      <c r="L706">
        <f t="shared" si="171"/>
        <v>0</v>
      </c>
      <c r="M706" s="41">
        <f t="shared" si="172"/>
        <v>9.7323849850417243</v>
      </c>
      <c r="N706" s="5">
        <f t="shared" si="173"/>
        <v>-7.399105116893041E-7</v>
      </c>
      <c r="O706" s="4">
        <f>SUM($N$54:N706)*0.1+$O$30</f>
        <v>1.2960257635017784E-6</v>
      </c>
      <c r="P706" s="4">
        <f>SUM($O$235:O706)</f>
        <v>1.0473645753875127E-3</v>
      </c>
      <c r="Q706" s="5">
        <f t="shared" si="174"/>
        <v>-1.5387884844922955E-6</v>
      </c>
      <c r="R706" s="4">
        <f>SUM($Q$54:Q706)*0.1+$O$8</f>
        <v>-5.7078234599717377E-5</v>
      </c>
      <c r="S706" s="4">
        <f>SUM($R$235:R706)</f>
        <v>1.6293593962836837E-2</v>
      </c>
      <c r="T706">
        <f t="shared" si="175"/>
        <v>5.7092946567855769E-5</v>
      </c>
      <c r="U706">
        <f t="shared" si="176"/>
        <v>1.6327221955359388E-2</v>
      </c>
      <c r="X706" s="1"/>
    </row>
    <row r="707" spans="1:24" x14ac:dyDescent="0.25">
      <c r="A707" s="7"/>
      <c r="B707">
        <f t="shared" si="161"/>
        <v>65.300000000000566</v>
      </c>
      <c r="C707">
        <f t="shared" si="162"/>
        <v>0</v>
      </c>
      <c r="D707">
        <f t="shared" si="163"/>
        <v>997.84140488178764</v>
      </c>
      <c r="E707">
        <f t="shared" si="164"/>
        <v>-479.80170888428154</v>
      </c>
      <c r="F707">
        <f t="shared" si="165"/>
        <v>0</v>
      </c>
      <c r="G707">
        <f t="shared" si="166"/>
        <v>11131.399646115062</v>
      </c>
      <c r="H707">
        <f t="shared" si="167"/>
        <v>23149.920593256895</v>
      </c>
      <c r="I707">
        <f t="shared" si="168"/>
        <v>25687.095623204081</v>
      </c>
      <c r="J707" s="41">
        <f t="shared" si="169"/>
        <v>1107.2023975519276</v>
      </c>
      <c r="K707">
        <f t="shared" si="170"/>
        <v>9.6906150924020604</v>
      </c>
      <c r="L707">
        <f t="shared" si="171"/>
        <v>0</v>
      </c>
      <c r="M707" s="41">
        <f t="shared" si="172"/>
        <v>9.6906150924020604</v>
      </c>
      <c r="N707" s="5">
        <f t="shared" si="173"/>
        <v>-7.3673493009407121E-7</v>
      </c>
      <c r="O707" s="4">
        <f>SUM($N$54:N707)*0.1+$O$30</f>
        <v>1.2223522704923716E-6</v>
      </c>
      <c r="P707" s="4">
        <f>SUM($O$235:O707)</f>
        <v>1.0485869276580051E-3</v>
      </c>
      <c r="Q707" s="5">
        <f t="shared" si="174"/>
        <v>-1.5321842420695818E-6</v>
      </c>
      <c r="R707" s="4">
        <f>SUM($Q$54:Q707)*0.1+$O$8</f>
        <v>-5.7231453023924317E-5</v>
      </c>
      <c r="S707" s="4">
        <f>SUM($R$235:R707)</f>
        <v>1.6236362509812911E-2</v>
      </c>
      <c r="T707">
        <f t="shared" si="175"/>
        <v>5.7244505066450118E-5</v>
      </c>
      <c r="U707">
        <f t="shared" si="176"/>
        <v>1.6270187524884693E-2</v>
      </c>
      <c r="X707" s="1"/>
    </row>
    <row r="708" spans="1:24" x14ac:dyDescent="0.25">
      <c r="A708" s="7"/>
      <c r="B708">
        <f t="shared" si="161"/>
        <v>65.40000000000056</v>
      </c>
      <c r="C708">
        <f t="shared" si="162"/>
        <v>0</v>
      </c>
      <c r="D708">
        <f t="shared" si="163"/>
        <v>997.84140488178764</v>
      </c>
      <c r="E708">
        <f t="shared" si="164"/>
        <v>-479.80170888428154</v>
      </c>
      <c r="F708">
        <f t="shared" si="165"/>
        <v>0</v>
      </c>
      <c r="G708">
        <f t="shared" si="166"/>
        <v>11083.419475226636</v>
      </c>
      <c r="H708">
        <f t="shared" si="167"/>
        <v>23050.136452768718</v>
      </c>
      <c r="I708">
        <f t="shared" si="168"/>
        <v>25576.375383448889</v>
      </c>
      <c r="J708" s="41">
        <f t="shared" si="169"/>
        <v>1107.2023975519276</v>
      </c>
      <c r="K708">
        <f t="shared" si="170"/>
        <v>9.6488451997623965</v>
      </c>
      <c r="L708">
        <f t="shared" si="171"/>
        <v>0</v>
      </c>
      <c r="M708" s="41">
        <f t="shared" si="172"/>
        <v>9.6488451997623965</v>
      </c>
      <c r="N708" s="5">
        <f t="shared" si="173"/>
        <v>-7.3355934849883822E-7</v>
      </c>
      <c r="O708" s="4">
        <f>SUM($N$54:N708)*0.1+$O$30</f>
        <v>1.1489963356424875E-6</v>
      </c>
      <c r="P708" s="4">
        <f>SUM($O$235:O708)</f>
        <v>1.0497359239936476E-3</v>
      </c>
      <c r="Q708" s="5">
        <f t="shared" si="174"/>
        <v>-1.5255799996468681E-6</v>
      </c>
      <c r="R708" s="4">
        <f>SUM($Q$54:Q708)*0.1+$O$8</f>
        <v>-5.7384011023889001E-5</v>
      </c>
      <c r="S708" s="4">
        <f>SUM($R$235:R708)</f>
        <v>1.6178978498789021E-2</v>
      </c>
      <c r="T708">
        <f t="shared" si="175"/>
        <v>5.7395513010767088E-5</v>
      </c>
      <c r="U708">
        <f t="shared" si="176"/>
        <v>1.6212997587565361E-2</v>
      </c>
      <c r="X708" s="1"/>
    </row>
    <row r="709" spans="1:24" x14ac:dyDescent="0.25">
      <c r="A709" s="7"/>
      <c r="B709">
        <f t="shared" si="161"/>
        <v>65.500000000000554</v>
      </c>
      <c r="C709">
        <f t="shared" si="162"/>
        <v>0</v>
      </c>
      <c r="D709">
        <f t="shared" si="163"/>
        <v>997.84140488178764</v>
      </c>
      <c r="E709">
        <f t="shared" si="164"/>
        <v>-479.80170888428154</v>
      </c>
      <c r="F709">
        <f t="shared" si="165"/>
        <v>0</v>
      </c>
      <c r="G709">
        <f t="shared" si="166"/>
        <v>11035.43930433821</v>
      </c>
      <c r="H709">
        <f t="shared" si="167"/>
        <v>22950.352312280553</v>
      </c>
      <c r="I709">
        <f t="shared" si="168"/>
        <v>25465.655143693708</v>
      </c>
      <c r="J709" s="41">
        <f t="shared" si="169"/>
        <v>1107.2023975519276</v>
      </c>
      <c r="K709">
        <f t="shared" si="170"/>
        <v>9.6070753071227362</v>
      </c>
      <c r="L709">
        <f t="shared" si="171"/>
        <v>0</v>
      </c>
      <c r="M709" s="41">
        <f t="shared" si="172"/>
        <v>9.6070753071227362</v>
      </c>
      <c r="N709" s="5">
        <f t="shared" si="173"/>
        <v>-7.3038376690360512E-7</v>
      </c>
      <c r="O709" s="4">
        <f>SUM($N$54:N709)*0.1+$O$30</f>
        <v>1.075957958952127E-6</v>
      </c>
      <c r="P709" s="4">
        <f>SUM($O$235:O709)</f>
        <v>1.0508118819525997E-3</v>
      </c>
      <c r="Q709" s="5">
        <f t="shared" si="174"/>
        <v>-1.518975757224155E-6</v>
      </c>
      <c r="R709" s="4">
        <f>SUM($Q$54:Q709)*0.1+$O$8</f>
        <v>-5.7535908599611426E-5</v>
      </c>
      <c r="S709" s="4">
        <f>SUM($R$235:R709)</f>
        <v>1.6121442590189407E-2</v>
      </c>
      <c r="T709">
        <f t="shared" si="175"/>
        <v>5.7545968268092182E-5</v>
      </c>
      <c r="U709">
        <f t="shared" si="176"/>
        <v>1.6155652781612562E-2</v>
      </c>
      <c r="X709" s="1"/>
    </row>
    <row r="710" spans="1:24" x14ac:dyDescent="0.25">
      <c r="A710" s="7"/>
      <c r="B710">
        <f t="shared" si="161"/>
        <v>65.600000000000549</v>
      </c>
      <c r="C710">
        <f t="shared" si="162"/>
        <v>0</v>
      </c>
      <c r="D710">
        <f t="shared" si="163"/>
        <v>997.84140488178764</v>
      </c>
      <c r="E710">
        <f t="shared" si="164"/>
        <v>-479.80170888428154</v>
      </c>
      <c r="F710">
        <f t="shared" si="165"/>
        <v>0</v>
      </c>
      <c r="G710">
        <f t="shared" si="166"/>
        <v>10987.459133449785</v>
      </c>
      <c r="H710">
        <f t="shared" si="167"/>
        <v>22850.568171792376</v>
      </c>
      <c r="I710">
        <f t="shared" si="168"/>
        <v>25354.93490393852</v>
      </c>
      <c r="J710" s="41">
        <f t="shared" si="169"/>
        <v>1107.2023975519276</v>
      </c>
      <c r="K710">
        <f t="shared" si="170"/>
        <v>9.5653054144830723</v>
      </c>
      <c r="L710">
        <f t="shared" si="171"/>
        <v>0</v>
      </c>
      <c r="M710" s="41">
        <f t="shared" si="172"/>
        <v>9.5653054144830723</v>
      </c>
      <c r="N710" s="5">
        <f t="shared" si="173"/>
        <v>-7.2720818530837224E-7</v>
      </c>
      <c r="O710" s="4">
        <f>SUM($N$54:N710)*0.1+$O$30</f>
        <v>1.0032371404212897E-6</v>
      </c>
      <c r="P710" s="4">
        <f>SUM($O$235:O710)</f>
        <v>1.051815119093021E-3</v>
      </c>
      <c r="Q710" s="5">
        <f t="shared" si="174"/>
        <v>-1.5123715148014413E-6</v>
      </c>
      <c r="R710" s="4">
        <f>SUM($Q$54:Q710)*0.1+$O$8</f>
        <v>-5.7687145751091594E-5</v>
      </c>
      <c r="S710" s="4">
        <f>SUM($R$235:R710)</f>
        <v>1.6063755444438315E-2</v>
      </c>
      <c r="T710">
        <f t="shared" si="175"/>
        <v>5.7695868740037233E-5</v>
      </c>
      <c r="U710">
        <f t="shared" si="176"/>
        <v>1.6098153745801855E-2</v>
      </c>
      <c r="X710" s="1"/>
    </row>
    <row r="711" spans="1:24" x14ac:dyDescent="0.25">
      <c r="A711" s="7"/>
      <c r="B711">
        <f t="shared" si="161"/>
        <v>65.700000000000543</v>
      </c>
      <c r="C711">
        <f t="shared" si="162"/>
        <v>0</v>
      </c>
      <c r="D711">
        <f t="shared" si="163"/>
        <v>997.84140488178764</v>
      </c>
      <c r="E711">
        <f t="shared" si="164"/>
        <v>-479.80170888428154</v>
      </c>
      <c r="F711">
        <f t="shared" si="165"/>
        <v>0</v>
      </c>
      <c r="G711">
        <f t="shared" si="166"/>
        <v>10939.478962561359</v>
      </c>
      <c r="H711">
        <f t="shared" si="167"/>
        <v>22750.784031304214</v>
      </c>
      <c r="I711">
        <f t="shared" si="168"/>
        <v>25244.214664183342</v>
      </c>
      <c r="J711" s="41">
        <f t="shared" si="169"/>
        <v>1107.2023975519276</v>
      </c>
      <c r="K711">
        <f t="shared" si="170"/>
        <v>9.5235355218434119</v>
      </c>
      <c r="L711">
        <f t="shared" si="171"/>
        <v>0</v>
      </c>
      <c r="M711" s="41">
        <f t="shared" si="172"/>
        <v>9.5235355218434119</v>
      </c>
      <c r="N711" s="5">
        <f t="shared" si="173"/>
        <v>-7.2403260371313924E-7</v>
      </c>
      <c r="O711" s="4">
        <f>SUM($N$54:N711)*0.1+$O$30</f>
        <v>9.3083388004997603E-7</v>
      </c>
      <c r="P711" s="4">
        <f>SUM($O$235:O711)</f>
        <v>1.052745952973071E-3</v>
      </c>
      <c r="Q711" s="5">
        <f t="shared" si="174"/>
        <v>-1.5057672723787285E-6</v>
      </c>
      <c r="R711" s="4">
        <f>SUM($Q$54:Q711)*0.1+$O$8</f>
        <v>-5.7837722478329477E-5</v>
      </c>
      <c r="S711" s="4">
        <f>SUM($R$235:R711)</f>
        <v>1.6005917721959986E-2</v>
      </c>
      <c r="T711">
        <f t="shared" si="175"/>
        <v>5.7845212361893078E-5</v>
      </c>
      <c r="U711">
        <f t="shared" si="176"/>
        <v>1.6040501119467993E-2</v>
      </c>
      <c r="X711" s="1"/>
    </row>
    <row r="712" spans="1:24" x14ac:dyDescent="0.25">
      <c r="A712" s="7"/>
      <c r="B712">
        <f t="shared" si="161"/>
        <v>65.800000000000537</v>
      </c>
      <c r="C712">
        <f t="shared" si="162"/>
        <v>0</v>
      </c>
      <c r="D712">
        <f t="shared" si="163"/>
        <v>997.84140488178764</v>
      </c>
      <c r="E712">
        <f t="shared" si="164"/>
        <v>-479.80170888428154</v>
      </c>
      <c r="F712">
        <f t="shared" si="165"/>
        <v>0</v>
      </c>
      <c r="G712">
        <f t="shared" si="166"/>
        <v>10891.498791672933</v>
      </c>
      <c r="H712">
        <f t="shared" si="167"/>
        <v>22650.999890816034</v>
      </c>
      <c r="I712">
        <f t="shared" si="168"/>
        <v>25133.494424428154</v>
      </c>
      <c r="J712" s="41">
        <f t="shared" si="169"/>
        <v>1107.2023975519276</v>
      </c>
      <c r="K712">
        <f t="shared" si="170"/>
        <v>9.4817656292037498</v>
      </c>
      <c r="L712">
        <f t="shared" si="171"/>
        <v>0</v>
      </c>
      <c r="M712" s="41">
        <f t="shared" si="172"/>
        <v>9.4817656292037498</v>
      </c>
      <c r="N712" s="5">
        <f t="shared" si="173"/>
        <v>-7.2085702211790625E-7</v>
      </c>
      <c r="O712" s="4">
        <f>SUM($N$54:N712)*0.1+$O$30</f>
        <v>8.5874817783818525E-7</v>
      </c>
      <c r="P712" s="4">
        <f>SUM($O$235:O712)</f>
        <v>1.0536047011509091E-3</v>
      </c>
      <c r="Q712" s="5">
        <f t="shared" si="174"/>
        <v>-1.4991630299560146E-6</v>
      </c>
      <c r="R712" s="4">
        <f>SUM($Q$54:Q712)*0.1+$O$8</f>
        <v>-5.7987638781325048E-5</v>
      </c>
      <c r="S712" s="4">
        <f>SUM($R$235:R712)</f>
        <v>1.5947930083178661E-2</v>
      </c>
      <c r="T712">
        <f t="shared" si="175"/>
        <v>5.7993997101996454E-5</v>
      </c>
      <c r="U712">
        <f t="shared" si="176"/>
        <v>1.5982695542499776E-2</v>
      </c>
      <c r="X712" s="1"/>
    </row>
    <row r="713" spans="1:24" x14ac:dyDescent="0.25">
      <c r="A713" s="7"/>
      <c r="B713">
        <f t="shared" si="161"/>
        <v>65.900000000000531</v>
      </c>
      <c r="C713">
        <f t="shared" si="162"/>
        <v>0</v>
      </c>
      <c r="D713">
        <f t="shared" si="163"/>
        <v>997.84140488178764</v>
      </c>
      <c r="E713">
        <f t="shared" si="164"/>
        <v>-479.80170888428154</v>
      </c>
      <c r="F713">
        <f t="shared" si="165"/>
        <v>0</v>
      </c>
      <c r="G713">
        <f t="shared" si="166"/>
        <v>10843.518620784509</v>
      </c>
      <c r="H713">
        <f t="shared" si="167"/>
        <v>22551.215750327858</v>
      </c>
      <c r="I713">
        <f t="shared" si="168"/>
        <v>25022.774184672962</v>
      </c>
      <c r="J713" s="41">
        <f t="shared" si="169"/>
        <v>1107.2023975519276</v>
      </c>
      <c r="K713">
        <f t="shared" si="170"/>
        <v>9.4399957365640841</v>
      </c>
      <c r="L713">
        <f t="shared" si="171"/>
        <v>0</v>
      </c>
      <c r="M713" s="41">
        <f t="shared" si="172"/>
        <v>9.4399957365640841</v>
      </c>
      <c r="N713" s="5">
        <f t="shared" si="173"/>
        <v>-7.1768144052267337E-7</v>
      </c>
      <c r="O713" s="4">
        <f>SUM($N$54:N713)*0.1+$O$30</f>
        <v>7.8698003378591786E-7</v>
      </c>
      <c r="P713" s="4">
        <f>SUM($O$235:O713)</f>
        <v>1.054391681184695E-3</v>
      </c>
      <c r="Q713" s="5">
        <f t="shared" si="174"/>
        <v>-1.4925587875333009E-6</v>
      </c>
      <c r="R713" s="4">
        <f>SUM($Q$54:Q713)*0.1+$O$8</f>
        <v>-5.8136894660078389E-5</v>
      </c>
      <c r="S713" s="4">
        <f>SUM($R$235:R713)</f>
        <v>1.5889793188518582E-2</v>
      </c>
      <c r="T713">
        <f t="shared" si="175"/>
        <v>5.814222096111077E-5</v>
      </c>
      <c r="U713">
        <f t="shared" si="176"/>
        <v>1.5924737655334954E-2</v>
      </c>
      <c r="X713" s="1"/>
    </row>
    <row r="714" spans="1:24" x14ac:dyDescent="0.25">
      <c r="A714" s="7"/>
      <c r="B714">
        <f t="shared" si="161"/>
        <v>66.000000000000526</v>
      </c>
      <c r="C714">
        <f t="shared" si="162"/>
        <v>0</v>
      </c>
      <c r="D714">
        <f t="shared" si="163"/>
        <v>997.84140488178764</v>
      </c>
      <c r="E714">
        <f t="shared" si="164"/>
        <v>-479.80170888428154</v>
      </c>
      <c r="F714">
        <f t="shared" si="165"/>
        <v>0</v>
      </c>
      <c r="G714">
        <f t="shared" si="166"/>
        <v>10795.538449896083</v>
      </c>
      <c r="H714">
        <f t="shared" si="167"/>
        <v>22451.431609839681</v>
      </c>
      <c r="I714">
        <f t="shared" si="168"/>
        <v>24912.05394491777</v>
      </c>
      <c r="J714" s="41">
        <f t="shared" si="169"/>
        <v>1107.2023975519276</v>
      </c>
      <c r="K714">
        <f t="shared" si="170"/>
        <v>9.3982258439244202</v>
      </c>
      <c r="L714">
        <f t="shared" si="171"/>
        <v>0</v>
      </c>
      <c r="M714" s="41">
        <f t="shared" si="172"/>
        <v>9.3982258439244202</v>
      </c>
      <c r="N714" s="5">
        <f t="shared" si="173"/>
        <v>-7.1450585892744038E-7</v>
      </c>
      <c r="O714" s="4">
        <f>SUM($N$54:N714)*0.1+$O$30</f>
        <v>7.1552944789317396E-7</v>
      </c>
      <c r="P714" s="4">
        <f>SUM($O$235:O714)</f>
        <v>1.0551072106325882E-3</v>
      </c>
      <c r="Q714" s="5">
        <f t="shared" si="174"/>
        <v>-1.4859545451105872E-6</v>
      </c>
      <c r="R714" s="4">
        <f>SUM($Q$54:Q714)*0.1+$O$8</f>
        <v>-5.8285490114589445E-5</v>
      </c>
      <c r="S714" s="4">
        <f>SUM($R$235:R714)</f>
        <v>1.5831507698403992E-2</v>
      </c>
      <c r="T714">
        <f t="shared" si="175"/>
        <v>5.8289881971820003E-5</v>
      </c>
      <c r="U714">
        <f t="shared" si="176"/>
        <v>1.5866628098955171E-2</v>
      </c>
      <c r="X714" s="1"/>
    </row>
    <row r="715" spans="1:24" x14ac:dyDescent="0.25">
      <c r="A715" s="7"/>
      <c r="B715">
        <f t="shared" si="161"/>
        <v>66.10000000000052</v>
      </c>
      <c r="C715">
        <f t="shared" si="162"/>
        <v>0</v>
      </c>
      <c r="D715">
        <f t="shared" si="163"/>
        <v>997.84140488178764</v>
      </c>
      <c r="E715">
        <f t="shared" si="164"/>
        <v>-479.80170888428154</v>
      </c>
      <c r="F715">
        <f t="shared" si="165"/>
        <v>0</v>
      </c>
      <c r="G715">
        <f t="shared" si="166"/>
        <v>10747.558279007659</v>
      </c>
      <c r="H715">
        <f t="shared" si="167"/>
        <v>22351.647469351505</v>
      </c>
      <c r="I715">
        <f t="shared" si="168"/>
        <v>24801.333705162586</v>
      </c>
      <c r="J715" s="41">
        <f t="shared" si="169"/>
        <v>1107.2023975519276</v>
      </c>
      <c r="K715">
        <f t="shared" si="170"/>
        <v>9.356455951284758</v>
      </c>
      <c r="L715">
        <f t="shared" si="171"/>
        <v>0</v>
      </c>
      <c r="M715" s="41">
        <f t="shared" si="172"/>
        <v>9.356455951284758</v>
      </c>
      <c r="N715" s="5">
        <f t="shared" si="173"/>
        <v>-7.1133027733220749E-7</v>
      </c>
      <c r="O715" s="4">
        <f>SUM($N$54:N715)*0.1+$O$30</f>
        <v>6.4439642015995324E-7</v>
      </c>
      <c r="P715" s="4">
        <f>SUM($O$235:O715)</f>
        <v>1.0557516070527481E-3</v>
      </c>
      <c r="Q715" s="5">
        <f t="shared" si="174"/>
        <v>-1.4793503026878735E-6</v>
      </c>
      <c r="R715" s="4">
        <f>SUM($Q$54:Q715)*0.1+$O$8</f>
        <v>-5.8433425144858216E-5</v>
      </c>
      <c r="S715" s="4">
        <f>SUM($R$235:R715)</f>
        <v>1.5773074273259136E-2</v>
      </c>
      <c r="T715">
        <f t="shared" si="175"/>
        <v>5.8436978197936139E-5</v>
      </c>
      <c r="U715">
        <f t="shared" si="176"/>
        <v>1.5808367514880961E-2</v>
      </c>
      <c r="X715" s="1"/>
    </row>
    <row r="716" spans="1:24" x14ac:dyDescent="0.25">
      <c r="A716" s="7"/>
      <c r="B716">
        <f t="shared" si="161"/>
        <v>66.200000000000514</v>
      </c>
      <c r="C716">
        <f t="shared" si="162"/>
        <v>0</v>
      </c>
      <c r="D716">
        <f t="shared" si="163"/>
        <v>997.84140488178764</v>
      </c>
      <c r="E716">
        <f t="shared" si="164"/>
        <v>-479.80170888428154</v>
      </c>
      <c r="F716">
        <f t="shared" si="165"/>
        <v>0</v>
      </c>
      <c r="G716">
        <f t="shared" si="166"/>
        <v>10699.578108119233</v>
      </c>
      <c r="H716">
        <f t="shared" si="167"/>
        <v>22251.863328863343</v>
      </c>
      <c r="I716">
        <f t="shared" si="168"/>
        <v>24690.613465407409</v>
      </c>
      <c r="J716" s="41">
        <f t="shared" si="169"/>
        <v>1107.2023975519276</v>
      </c>
      <c r="K716">
        <f t="shared" si="170"/>
        <v>9.3146860586450977</v>
      </c>
      <c r="L716">
        <f t="shared" si="171"/>
        <v>0</v>
      </c>
      <c r="M716" s="41">
        <f t="shared" si="172"/>
        <v>9.3146860586450977</v>
      </c>
      <c r="N716" s="5">
        <f t="shared" si="173"/>
        <v>-7.081546957369745E-7</v>
      </c>
      <c r="O716" s="4">
        <f>SUM($N$54:N716)*0.1+$O$30</f>
        <v>5.7358095058625579E-7</v>
      </c>
      <c r="P716" s="4">
        <f>SUM($O$235:O716)</f>
        <v>1.0563251880033344E-3</v>
      </c>
      <c r="Q716" s="5">
        <f t="shared" si="174"/>
        <v>-1.4727460602651606E-6</v>
      </c>
      <c r="R716" s="4">
        <f>SUM($Q$54:Q716)*0.1+$O$8</f>
        <v>-5.8580699750884757E-5</v>
      </c>
      <c r="S716" s="4">
        <f>SUM($R$235:R716)</f>
        <v>1.5714493573508251E-2</v>
      </c>
      <c r="T716">
        <f t="shared" si="175"/>
        <v>5.8583507733919319E-5</v>
      </c>
      <c r="U716">
        <f t="shared" si="176"/>
        <v>1.5749956545166796E-2</v>
      </c>
      <c r="X716" s="1"/>
    </row>
    <row r="717" spans="1:24" x14ac:dyDescent="0.25">
      <c r="A717" s="7"/>
      <c r="B717">
        <f t="shared" si="161"/>
        <v>66.300000000000509</v>
      </c>
      <c r="C717">
        <f t="shared" si="162"/>
        <v>0</v>
      </c>
      <c r="D717">
        <f t="shared" si="163"/>
        <v>997.84140488178764</v>
      </c>
      <c r="E717">
        <f t="shared" si="164"/>
        <v>-479.80170888428154</v>
      </c>
      <c r="F717">
        <f t="shared" si="165"/>
        <v>0</v>
      </c>
      <c r="G717">
        <f t="shared" si="166"/>
        <v>10651.597937230807</v>
      </c>
      <c r="H717">
        <f t="shared" si="167"/>
        <v>22152.079188375163</v>
      </c>
      <c r="I717">
        <f t="shared" si="168"/>
        <v>24579.893225652213</v>
      </c>
      <c r="J717" s="41">
        <f t="shared" si="169"/>
        <v>1107.2023975519276</v>
      </c>
      <c r="K717">
        <f t="shared" si="170"/>
        <v>9.272916166005432</v>
      </c>
      <c r="L717">
        <f t="shared" si="171"/>
        <v>0</v>
      </c>
      <c r="M717" s="41">
        <f t="shared" si="172"/>
        <v>9.272916166005432</v>
      </c>
      <c r="N717" s="5">
        <f t="shared" si="173"/>
        <v>-7.0497911414174151E-7</v>
      </c>
      <c r="O717" s="4">
        <f>SUM($N$54:N717)*0.1+$O$30</f>
        <v>5.0308303917208161E-7</v>
      </c>
      <c r="P717" s="4">
        <f>SUM($O$235:O717)</f>
        <v>1.0568282710425065E-3</v>
      </c>
      <c r="Q717" s="5">
        <f t="shared" si="174"/>
        <v>-1.4661418178424467E-6</v>
      </c>
      <c r="R717" s="4">
        <f>SUM($Q$54:Q717)*0.1+$O$8</f>
        <v>-5.8727313932668986E-5</v>
      </c>
      <c r="S717" s="4">
        <f>SUM($R$235:R717)</f>
        <v>1.5655766259575581E-2</v>
      </c>
      <c r="T717">
        <f t="shared" si="175"/>
        <v>5.8729468704310274E-5</v>
      </c>
      <c r="U717">
        <f t="shared" si="176"/>
        <v>1.569139583239617E-2</v>
      </c>
      <c r="X717" s="1"/>
    </row>
    <row r="718" spans="1:24" x14ac:dyDescent="0.25">
      <c r="A718" s="7"/>
      <c r="B718">
        <f t="shared" si="161"/>
        <v>66.400000000000503</v>
      </c>
      <c r="C718">
        <f t="shared" si="162"/>
        <v>0</v>
      </c>
      <c r="D718">
        <f t="shared" si="163"/>
        <v>997.84140488178764</v>
      </c>
      <c r="E718">
        <f t="shared" si="164"/>
        <v>-479.80170888428154</v>
      </c>
      <c r="F718">
        <f t="shared" si="165"/>
        <v>0</v>
      </c>
      <c r="G718">
        <f t="shared" si="166"/>
        <v>10603.617766342382</v>
      </c>
      <c r="H718">
        <f t="shared" si="167"/>
        <v>22052.295047887001</v>
      </c>
      <c r="I718">
        <f t="shared" si="168"/>
        <v>24469.172985897036</v>
      </c>
      <c r="J718" s="41">
        <f t="shared" si="169"/>
        <v>1107.2023975519276</v>
      </c>
      <c r="K718">
        <f t="shared" si="170"/>
        <v>9.2311462733657734</v>
      </c>
      <c r="L718">
        <f t="shared" si="171"/>
        <v>0</v>
      </c>
      <c r="M718" s="41">
        <f t="shared" si="172"/>
        <v>9.2311462733657734</v>
      </c>
      <c r="N718" s="5">
        <f t="shared" si="173"/>
        <v>-7.0180353254650862E-7</v>
      </c>
      <c r="O718" s="4">
        <f>SUM($N$54:N718)*0.1+$O$30</f>
        <v>4.3290268591743072E-7</v>
      </c>
      <c r="P718" s="4">
        <f>SUM($O$235:O718)</f>
        <v>1.0572611737284239E-3</v>
      </c>
      <c r="Q718" s="5">
        <f t="shared" si="174"/>
        <v>-1.4595375754197338E-6</v>
      </c>
      <c r="R718" s="4">
        <f>SUM($Q$54:Q718)*0.1+$O$8</f>
        <v>-5.8873267690210984E-5</v>
      </c>
      <c r="S718" s="4">
        <f>SUM($R$235:R718)</f>
        <v>1.559689299188537E-2</v>
      </c>
      <c r="T718">
        <f t="shared" si="175"/>
        <v>5.8874859263175443E-5</v>
      </c>
      <c r="U718">
        <f t="shared" si="176"/>
        <v>1.5632686019676739E-2</v>
      </c>
      <c r="X718" s="1"/>
    </row>
    <row r="719" spans="1:24" x14ac:dyDescent="0.25">
      <c r="A719" s="7"/>
      <c r="B719">
        <f t="shared" si="161"/>
        <v>66.500000000000497</v>
      </c>
      <c r="C719">
        <f t="shared" si="162"/>
        <v>0</v>
      </c>
      <c r="D719">
        <f t="shared" si="163"/>
        <v>997.84140488178764</v>
      </c>
      <c r="E719">
        <f t="shared" si="164"/>
        <v>-479.80170888428154</v>
      </c>
      <c r="F719">
        <f t="shared" si="165"/>
        <v>0</v>
      </c>
      <c r="G719">
        <f t="shared" si="166"/>
        <v>10555.637595453956</v>
      </c>
      <c r="H719">
        <f t="shared" si="167"/>
        <v>21952.510907398824</v>
      </c>
      <c r="I719">
        <f t="shared" si="168"/>
        <v>24358.452746141847</v>
      </c>
      <c r="J719" s="41">
        <f t="shared" si="169"/>
        <v>1107.2023975519276</v>
      </c>
      <c r="K719">
        <f t="shared" si="170"/>
        <v>9.1893763807261095</v>
      </c>
      <c r="L719">
        <f t="shared" si="171"/>
        <v>0</v>
      </c>
      <c r="M719" s="41">
        <f t="shared" si="172"/>
        <v>9.1893763807261095</v>
      </c>
      <c r="N719" s="5">
        <f t="shared" si="173"/>
        <v>-6.9862795095127563E-7</v>
      </c>
      <c r="O719" s="4">
        <f>SUM($N$54:N719)*0.1+$O$30</f>
        <v>3.630398908223031E-7</v>
      </c>
      <c r="P719" s="4">
        <f>SUM($O$235:O719)</f>
        <v>1.0576242136192463E-3</v>
      </c>
      <c r="Q719" s="5">
        <f t="shared" si="174"/>
        <v>-1.4529333329970201E-6</v>
      </c>
      <c r="R719" s="4">
        <f>SUM($Q$54:Q719)*0.1+$O$8</f>
        <v>-5.9018561023510671E-5</v>
      </c>
      <c r="S719" s="4">
        <f>SUM($R$235:R719)</f>
        <v>1.553787443086186E-2</v>
      </c>
      <c r="T719">
        <f t="shared" si="175"/>
        <v>5.9019677593563498E-5</v>
      </c>
      <c r="U719">
        <f t="shared" si="176"/>
        <v>1.5573827750635504E-2</v>
      </c>
      <c r="X719" s="1"/>
    </row>
    <row r="720" spans="1:24" x14ac:dyDescent="0.25">
      <c r="A720" s="7"/>
      <c r="B720">
        <f t="shared" si="161"/>
        <v>66.600000000000492</v>
      </c>
      <c r="C720">
        <f t="shared" si="162"/>
        <v>0</v>
      </c>
      <c r="D720">
        <f t="shared" si="163"/>
        <v>997.84140488178764</v>
      </c>
      <c r="E720">
        <f t="shared" si="164"/>
        <v>-479.80170888428154</v>
      </c>
      <c r="F720">
        <f t="shared" si="165"/>
        <v>0</v>
      </c>
      <c r="G720">
        <f t="shared" si="166"/>
        <v>10507.657424565532</v>
      </c>
      <c r="H720">
        <f t="shared" si="167"/>
        <v>21852.726766910644</v>
      </c>
      <c r="I720">
        <f t="shared" si="168"/>
        <v>24247.732506386656</v>
      </c>
      <c r="J720" s="41">
        <f t="shared" si="169"/>
        <v>1107.2023975519276</v>
      </c>
      <c r="K720">
        <f t="shared" si="170"/>
        <v>9.1476064880864456</v>
      </c>
      <c r="L720">
        <f t="shared" si="171"/>
        <v>0</v>
      </c>
      <c r="M720" s="41">
        <f t="shared" si="172"/>
        <v>9.1476064880864456</v>
      </c>
      <c r="N720" s="5">
        <f t="shared" si="173"/>
        <v>-6.9545236935604274E-7</v>
      </c>
      <c r="O720" s="4">
        <f>SUM($N$54:N720)*0.1+$O$30</f>
        <v>2.9349465388669887E-7</v>
      </c>
      <c r="P720" s="4">
        <f>SUM($O$235:O720)</f>
        <v>1.0579177082731329E-3</v>
      </c>
      <c r="Q720" s="5">
        <f t="shared" si="174"/>
        <v>-1.4463290905743062E-6</v>
      </c>
      <c r="R720" s="4">
        <f>SUM($Q$54:Q720)*0.1+$O$8</f>
        <v>-5.91631939325681E-5</v>
      </c>
      <c r="S720" s="4">
        <f>SUM($R$235:R720)</f>
        <v>1.5478711236929291E-2</v>
      </c>
      <c r="T720">
        <f t="shared" si="175"/>
        <v>5.9163921906974042E-5</v>
      </c>
      <c r="U720">
        <f t="shared" si="176"/>
        <v>1.5514821669414026E-2</v>
      </c>
      <c r="X720" s="1"/>
    </row>
    <row r="721" spans="1:24" x14ac:dyDescent="0.25">
      <c r="A721" s="7"/>
      <c r="B721">
        <f t="shared" si="161"/>
        <v>66.700000000000486</v>
      </c>
      <c r="C721">
        <f t="shared" si="162"/>
        <v>0</v>
      </c>
      <c r="D721">
        <f t="shared" si="163"/>
        <v>997.84140488178764</v>
      </c>
      <c r="E721">
        <f t="shared" si="164"/>
        <v>-479.80170888428154</v>
      </c>
      <c r="F721">
        <f t="shared" si="165"/>
        <v>0</v>
      </c>
      <c r="G721">
        <f t="shared" si="166"/>
        <v>10459.677253677104</v>
      </c>
      <c r="H721">
        <f t="shared" si="167"/>
        <v>21752.942626422468</v>
      </c>
      <c r="I721">
        <f t="shared" si="168"/>
        <v>24137.012266631464</v>
      </c>
      <c r="J721" s="41">
        <f t="shared" si="169"/>
        <v>1107.2023975519276</v>
      </c>
      <c r="K721">
        <f t="shared" si="170"/>
        <v>9.1058365954467799</v>
      </c>
      <c r="L721">
        <f t="shared" si="171"/>
        <v>0</v>
      </c>
      <c r="M721" s="41">
        <f t="shared" si="172"/>
        <v>9.1058365954467799</v>
      </c>
      <c r="N721" s="5">
        <f t="shared" si="173"/>
        <v>-6.9227678776080954E-7</v>
      </c>
      <c r="O721" s="4">
        <f>SUM($N$54:N721)*0.1+$O$30</f>
        <v>2.2426697511061792E-7</v>
      </c>
      <c r="P721" s="4">
        <f>SUM($O$235:O721)</f>
        <v>1.0581419752482436E-3</v>
      </c>
      <c r="Q721" s="5">
        <f t="shared" si="174"/>
        <v>-1.4397248481515925E-6</v>
      </c>
      <c r="R721" s="4">
        <f>SUM($Q$54:Q721)*0.1+$O$8</f>
        <v>-5.9307166417383244E-5</v>
      </c>
      <c r="S721" s="4">
        <f>SUM($R$235:R721)</f>
        <v>1.5419404070511908E-2</v>
      </c>
      <c r="T721">
        <f t="shared" si="175"/>
        <v>5.9307590442837214E-5</v>
      </c>
      <c r="U721">
        <f t="shared" si="176"/>
        <v>1.5455668420663709E-2</v>
      </c>
      <c r="X721" s="1"/>
    </row>
    <row r="722" spans="1:24" x14ac:dyDescent="0.25">
      <c r="A722" s="7"/>
      <c r="B722">
        <f t="shared" si="161"/>
        <v>66.80000000000048</v>
      </c>
      <c r="C722">
        <f t="shared" si="162"/>
        <v>0</v>
      </c>
      <c r="D722">
        <f t="shared" si="163"/>
        <v>997.84140488178764</v>
      </c>
      <c r="E722">
        <f t="shared" si="164"/>
        <v>-479.80170888428154</v>
      </c>
      <c r="F722">
        <f t="shared" si="165"/>
        <v>0</v>
      </c>
      <c r="G722">
        <f t="shared" si="166"/>
        <v>10411.69708278868</v>
      </c>
      <c r="H722">
        <f t="shared" si="167"/>
        <v>21653.158485934306</v>
      </c>
      <c r="I722">
        <f t="shared" si="168"/>
        <v>24026.29202687629</v>
      </c>
      <c r="J722" s="41">
        <f t="shared" si="169"/>
        <v>1107.2023975519276</v>
      </c>
      <c r="K722">
        <f t="shared" si="170"/>
        <v>9.0640667028071231</v>
      </c>
      <c r="L722">
        <f t="shared" si="171"/>
        <v>0</v>
      </c>
      <c r="M722" s="41">
        <f t="shared" si="172"/>
        <v>9.0640667028071231</v>
      </c>
      <c r="N722" s="5">
        <f t="shared" si="173"/>
        <v>-6.8910120616557665E-7</v>
      </c>
      <c r="O722" s="4">
        <f>SUM($N$54:N722)*0.1+$O$30</f>
        <v>1.5535685449406024E-7</v>
      </c>
      <c r="P722" s="4">
        <f>SUM($O$235:O722)</f>
        <v>1.0582973321027376E-3</v>
      </c>
      <c r="Q722" s="5">
        <f t="shared" si="174"/>
        <v>-1.4331206057288797E-6</v>
      </c>
      <c r="R722" s="4">
        <f>SUM($Q$54:Q722)*0.1+$O$8</f>
        <v>-5.9450478477956131E-5</v>
      </c>
      <c r="S722" s="4">
        <f>SUM($R$235:R722)</f>
        <v>1.5359953592033952E-2</v>
      </c>
      <c r="T722">
        <f t="shared" si="175"/>
        <v>5.9450681468004749E-5</v>
      </c>
      <c r="U722">
        <f t="shared" si="176"/>
        <v>1.5396368649541114E-2</v>
      </c>
      <c r="X722" s="1"/>
    </row>
    <row r="723" spans="1:24" x14ac:dyDescent="0.25">
      <c r="A723" s="7"/>
      <c r="B723">
        <f t="shared" si="161"/>
        <v>66.900000000000475</v>
      </c>
      <c r="C723">
        <f t="shared" si="162"/>
        <v>0</v>
      </c>
      <c r="D723">
        <f t="shared" si="163"/>
        <v>997.84140488178764</v>
      </c>
      <c r="E723">
        <f t="shared" si="164"/>
        <v>-479.80170888428154</v>
      </c>
      <c r="F723">
        <f t="shared" si="165"/>
        <v>0</v>
      </c>
      <c r="G723">
        <f t="shared" si="166"/>
        <v>10363.716911900256</v>
      </c>
      <c r="H723">
        <f t="shared" si="167"/>
        <v>21553.374345446129</v>
      </c>
      <c r="I723">
        <f t="shared" si="168"/>
        <v>23915.571787121102</v>
      </c>
      <c r="J723" s="41">
        <f t="shared" si="169"/>
        <v>1107.2023975519276</v>
      </c>
      <c r="K723">
        <f t="shared" si="170"/>
        <v>9.0222968101674592</v>
      </c>
      <c r="L723">
        <f t="shared" si="171"/>
        <v>0</v>
      </c>
      <c r="M723" s="41">
        <f t="shared" si="172"/>
        <v>9.0222968101674592</v>
      </c>
      <c r="N723" s="5">
        <f t="shared" si="173"/>
        <v>-6.8592562457034387E-7</v>
      </c>
      <c r="O723" s="4">
        <f>SUM($N$54:N723)*0.1+$O$30</f>
        <v>8.6764292037025844E-8</v>
      </c>
      <c r="P723" s="4">
        <f>SUM($O$235:O723)</f>
        <v>1.0583840963947746E-3</v>
      </c>
      <c r="Q723" s="5">
        <f t="shared" si="174"/>
        <v>-1.426516363306166E-6</v>
      </c>
      <c r="R723" s="4">
        <f>SUM($Q$54:Q723)*0.1+$O$8</f>
        <v>-5.959313011428676E-5</v>
      </c>
      <c r="S723" s="4">
        <f>SUM($R$235:R723)</f>
        <v>1.5300360461919665E-2</v>
      </c>
      <c r="T723">
        <f t="shared" si="175"/>
        <v>5.9593193276251642E-5</v>
      </c>
      <c r="U723">
        <f t="shared" si="176"/>
        <v>1.5336923001703305E-2</v>
      </c>
      <c r="X723" s="1"/>
    </row>
    <row r="724" spans="1:24" x14ac:dyDescent="0.25">
      <c r="A724" s="7"/>
      <c r="B724">
        <f t="shared" si="161"/>
        <v>67.000000000000469</v>
      </c>
      <c r="C724">
        <f t="shared" si="162"/>
        <v>0</v>
      </c>
      <c r="D724">
        <f t="shared" si="163"/>
        <v>997.84140488178764</v>
      </c>
      <c r="E724">
        <f t="shared" si="164"/>
        <v>-479.80170888428154</v>
      </c>
      <c r="F724">
        <f t="shared" si="165"/>
        <v>0</v>
      </c>
      <c r="G724">
        <f t="shared" si="166"/>
        <v>10315.736741011828</v>
      </c>
      <c r="H724">
        <f t="shared" si="167"/>
        <v>21453.590204957953</v>
      </c>
      <c r="I724">
        <f t="shared" si="168"/>
        <v>23804.85154736591</v>
      </c>
      <c r="J724" s="41">
        <f t="shared" si="169"/>
        <v>1107.2023975519276</v>
      </c>
      <c r="K724">
        <f t="shared" si="170"/>
        <v>8.9805269175277935</v>
      </c>
      <c r="L724">
        <f t="shared" si="171"/>
        <v>0</v>
      </c>
      <c r="M724" s="41">
        <f t="shared" si="172"/>
        <v>8.9805269175277935</v>
      </c>
      <c r="N724" s="5">
        <f t="shared" si="173"/>
        <v>-6.8275004297511067E-7</v>
      </c>
      <c r="O724" s="4">
        <f>SUM($N$54:N724)*0.1+$O$30</f>
        <v>1.848928773951479E-8</v>
      </c>
      <c r="P724" s="4">
        <f>SUM($O$235:O724)</f>
        <v>1.0584025856825142E-3</v>
      </c>
      <c r="Q724" s="5">
        <f t="shared" si="174"/>
        <v>-1.4199121208834523E-6</v>
      </c>
      <c r="R724" s="4">
        <f>SUM($Q$54:Q724)*0.1+$O$8</f>
        <v>-5.9735121326375104E-5</v>
      </c>
      <c r="S724" s="4">
        <f>SUM($R$235:R724)</f>
        <v>1.524062534059329E-2</v>
      </c>
      <c r="T724">
        <f t="shared" si="175"/>
        <v>5.9735124187788501E-5</v>
      </c>
      <c r="U724">
        <f t="shared" si="176"/>
        <v>1.5277332123303263E-2</v>
      </c>
      <c r="X724" s="1"/>
    </row>
    <row r="725" spans="1:24" x14ac:dyDescent="0.25">
      <c r="A725" s="7"/>
      <c r="B725">
        <f t="shared" si="161"/>
        <v>67.100000000000463</v>
      </c>
      <c r="C725">
        <f t="shared" si="162"/>
        <v>0</v>
      </c>
      <c r="D725">
        <f t="shared" si="163"/>
        <v>997.84140488178764</v>
      </c>
      <c r="E725">
        <f t="shared" si="164"/>
        <v>-479.80170888428154</v>
      </c>
      <c r="F725">
        <f t="shared" si="165"/>
        <v>0</v>
      </c>
      <c r="G725">
        <f t="shared" si="166"/>
        <v>10267.756570123403</v>
      </c>
      <c r="H725">
        <f t="shared" si="167"/>
        <v>21353.806064469787</v>
      </c>
      <c r="I725">
        <f t="shared" si="168"/>
        <v>23694.131307610733</v>
      </c>
      <c r="J725" s="41">
        <f t="shared" si="169"/>
        <v>1107.2023975519276</v>
      </c>
      <c r="K725">
        <f t="shared" si="170"/>
        <v>8.9387570248881349</v>
      </c>
      <c r="L725">
        <f t="shared" si="171"/>
        <v>0</v>
      </c>
      <c r="M725" s="41">
        <f t="shared" si="172"/>
        <v>8.9387570248881349</v>
      </c>
      <c r="N725" s="5">
        <f t="shared" si="173"/>
        <v>-6.7957446137987779E-7</v>
      </c>
      <c r="O725" s="4">
        <f>SUM($N$54:N725)*0.1+$O$30</f>
        <v>-4.9468158398472986E-8</v>
      </c>
      <c r="P725" s="4">
        <f>SUM($O$235:O725)</f>
        <v>1.0583531175241156E-3</v>
      </c>
      <c r="Q725" s="5">
        <f t="shared" si="174"/>
        <v>-1.4133078784607392E-6</v>
      </c>
      <c r="R725" s="4">
        <f>SUM($Q$54:Q725)*0.1+$O$8</f>
        <v>-5.9876452114221191E-5</v>
      </c>
      <c r="S725" s="4">
        <f>SUM($R$235:R725)</f>
        <v>1.5180748888479069E-2</v>
      </c>
      <c r="T725">
        <f t="shared" si="175"/>
        <v>5.987647254878429E-5</v>
      </c>
      <c r="U725">
        <f t="shared" si="176"/>
        <v>1.5217596660985318E-2</v>
      </c>
      <c r="X725" s="1"/>
    </row>
    <row r="726" spans="1:24" x14ac:dyDescent="0.25">
      <c r="A726" s="7"/>
      <c r="B726">
        <f t="shared" si="161"/>
        <v>67.200000000000458</v>
      </c>
      <c r="C726">
        <f t="shared" si="162"/>
        <v>0</v>
      </c>
      <c r="D726">
        <f t="shared" si="163"/>
        <v>997.84140488178764</v>
      </c>
      <c r="E726">
        <f t="shared" si="164"/>
        <v>-479.80170888428154</v>
      </c>
      <c r="F726">
        <f t="shared" si="165"/>
        <v>0</v>
      </c>
      <c r="G726">
        <f t="shared" si="166"/>
        <v>10219.776399234977</v>
      </c>
      <c r="H726">
        <f t="shared" si="167"/>
        <v>21254.021923981611</v>
      </c>
      <c r="I726">
        <f t="shared" si="168"/>
        <v>23583.411067855541</v>
      </c>
      <c r="J726" s="41">
        <f t="shared" si="169"/>
        <v>1107.2023975519276</v>
      </c>
      <c r="K726">
        <f t="shared" si="170"/>
        <v>8.8969871322484693</v>
      </c>
      <c r="L726">
        <f t="shared" si="171"/>
        <v>0</v>
      </c>
      <c r="M726" s="41">
        <f t="shared" si="172"/>
        <v>8.8969871322484693</v>
      </c>
      <c r="N726" s="5">
        <f t="shared" si="173"/>
        <v>-6.7639887978464479E-7</v>
      </c>
      <c r="O726" s="4">
        <f>SUM($N$54:N726)*0.1+$O$30</f>
        <v>-1.1710804637693747E-7</v>
      </c>
      <c r="P726" s="4">
        <f>SUM($O$235:O726)</f>
        <v>1.0582360094777386E-3</v>
      </c>
      <c r="Q726" s="5">
        <f t="shared" si="174"/>
        <v>-1.4067036360380255E-6</v>
      </c>
      <c r="R726" s="4">
        <f>SUM($Q$54:Q726)*0.1+$O$8</f>
        <v>-6.0017122477824992E-5</v>
      </c>
      <c r="S726" s="4">
        <f>SUM($R$235:R726)</f>
        <v>1.5120731766001243E-2</v>
      </c>
      <c r="T726">
        <f t="shared" si="175"/>
        <v>6.0017236730899001E-5</v>
      </c>
      <c r="U726">
        <f t="shared" si="176"/>
        <v>1.5157717261880645E-2</v>
      </c>
      <c r="X726" s="1"/>
    </row>
    <row r="727" spans="1:24" x14ac:dyDescent="0.25">
      <c r="A727" s="7"/>
      <c r="B727">
        <f t="shared" si="161"/>
        <v>67.300000000000452</v>
      </c>
      <c r="C727">
        <f t="shared" si="162"/>
        <v>0</v>
      </c>
      <c r="D727">
        <f t="shared" si="163"/>
        <v>997.84140488178764</v>
      </c>
      <c r="E727">
        <f t="shared" si="164"/>
        <v>-479.80170888428154</v>
      </c>
      <c r="F727">
        <f t="shared" si="165"/>
        <v>0</v>
      </c>
      <c r="G727">
        <f t="shared" si="166"/>
        <v>10171.796228346553</v>
      </c>
      <c r="H727">
        <f t="shared" si="167"/>
        <v>21154.237783493434</v>
      </c>
      <c r="I727">
        <f t="shared" si="168"/>
        <v>23472.690828100353</v>
      </c>
      <c r="J727" s="41">
        <f t="shared" si="169"/>
        <v>1107.2023975519276</v>
      </c>
      <c r="K727">
        <f t="shared" si="170"/>
        <v>8.8552172396088071</v>
      </c>
      <c r="L727">
        <f t="shared" si="171"/>
        <v>0</v>
      </c>
      <c r="M727" s="41">
        <f t="shared" si="172"/>
        <v>8.8552172396088071</v>
      </c>
      <c r="N727" s="5">
        <f t="shared" si="173"/>
        <v>-6.7322329818941191E-7</v>
      </c>
      <c r="O727" s="4">
        <f>SUM($N$54:N727)*0.1+$O$30</f>
        <v>-1.8443037619587865E-7</v>
      </c>
      <c r="P727" s="4">
        <f>SUM($O$235:O727)</f>
        <v>1.0580515791015427E-3</v>
      </c>
      <c r="Q727" s="5">
        <f t="shared" si="174"/>
        <v>-1.4000993936153118E-6</v>
      </c>
      <c r="R727" s="4">
        <f>SUM($Q$54:Q727)*0.1+$O$8</f>
        <v>-6.015713241718651E-5</v>
      </c>
      <c r="S727" s="4">
        <f>SUM($R$235:R727)</f>
        <v>1.5060574633584057E-2</v>
      </c>
      <c r="T727">
        <f t="shared" si="175"/>
        <v>6.0157415130826355E-5</v>
      </c>
      <c r="U727">
        <f t="shared" si="176"/>
        <v>1.509769457360278E-2</v>
      </c>
      <c r="X727" s="1"/>
    </row>
    <row r="728" spans="1:24" x14ac:dyDescent="0.25">
      <c r="A728" s="7"/>
      <c r="B728">
        <f t="shared" si="161"/>
        <v>67.400000000000446</v>
      </c>
      <c r="C728">
        <f t="shared" si="162"/>
        <v>0</v>
      </c>
      <c r="D728">
        <f t="shared" si="163"/>
        <v>997.84140488178764</v>
      </c>
      <c r="E728">
        <f t="shared" si="164"/>
        <v>-479.80170888428154</v>
      </c>
      <c r="F728">
        <f t="shared" si="165"/>
        <v>0</v>
      </c>
      <c r="G728">
        <f t="shared" si="166"/>
        <v>10123.816057458127</v>
      </c>
      <c r="H728">
        <f t="shared" si="167"/>
        <v>21054.453643005254</v>
      </c>
      <c r="I728">
        <f t="shared" si="168"/>
        <v>23361.970588345161</v>
      </c>
      <c r="J728" s="41">
        <f t="shared" si="169"/>
        <v>1107.2023975519276</v>
      </c>
      <c r="K728">
        <f t="shared" si="170"/>
        <v>8.8134473469691414</v>
      </c>
      <c r="L728">
        <f t="shared" si="171"/>
        <v>0</v>
      </c>
      <c r="M728" s="41">
        <f t="shared" si="172"/>
        <v>8.8134473469691414</v>
      </c>
      <c r="N728" s="5">
        <f t="shared" si="173"/>
        <v>-6.7004771659417892E-7</v>
      </c>
      <c r="O728" s="4">
        <f>SUM($N$54:N728)*0.1+$O$30</f>
        <v>-2.5143514785529655E-7</v>
      </c>
      <c r="P728" s="4">
        <f>SUM($O$235:O728)</f>
        <v>1.0578001439536875E-3</v>
      </c>
      <c r="Q728" s="5">
        <f t="shared" si="174"/>
        <v>-1.3934951511925979E-6</v>
      </c>
      <c r="R728" s="4">
        <f>SUM($Q$54:Q728)*0.1+$O$8</f>
        <v>-6.0296481932305769E-5</v>
      </c>
      <c r="S728" s="4">
        <f>SUM($R$235:R728)</f>
        <v>1.5000278151651751E-2</v>
      </c>
      <c r="T728">
        <f t="shared" si="175"/>
        <v>6.0297006169846056E-5</v>
      </c>
      <c r="U728">
        <f t="shared" si="176"/>
        <v>1.5037529244243196E-2</v>
      </c>
      <c r="X728" s="1"/>
    </row>
    <row r="729" spans="1:24" x14ac:dyDescent="0.25">
      <c r="A729" s="7"/>
      <c r="B729">
        <f t="shared" si="161"/>
        <v>67.500000000000441</v>
      </c>
      <c r="C729">
        <f t="shared" si="162"/>
        <v>0</v>
      </c>
      <c r="D729">
        <f t="shared" si="163"/>
        <v>997.84140488178764</v>
      </c>
      <c r="E729">
        <f t="shared" si="164"/>
        <v>-479.80170888428154</v>
      </c>
      <c r="F729">
        <f t="shared" si="165"/>
        <v>0</v>
      </c>
      <c r="G729">
        <f t="shared" si="166"/>
        <v>10075.835886569701</v>
      </c>
      <c r="H729">
        <f t="shared" si="167"/>
        <v>20954.669502517092</v>
      </c>
      <c r="I729">
        <f t="shared" si="168"/>
        <v>23251.25034858998</v>
      </c>
      <c r="J729" s="41">
        <f t="shared" si="169"/>
        <v>1107.2023975519276</v>
      </c>
      <c r="K729">
        <f t="shared" si="170"/>
        <v>8.7716774543294811</v>
      </c>
      <c r="L729">
        <f t="shared" si="171"/>
        <v>0</v>
      </c>
      <c r="M729" s="41">
        <f t="shared" si="172"/>
        <v>8.7716774543294811</v>
      </c>
      <c r="N729" s="5">
        <f t="shared" si="173"/>
        <v>-6.6687213499894592E-7</v>
      </c>
      <c r="O729" s="4">
        <f>SUM($N$54:N729)*0.1+$O$30</f>
        <v>-3.1812236135519118E-7</v>
      </c>
      <c r="P729" s="4">
        <f>SUM($O$235:O729)</f>
        <v>1.0574820215923323E-3</v>
      </c>
      <c r="Q729" s="5">
        <f t="shared" si="174"/>
        <v>-1.386890908769885E-6</v>
      </c>
      <c r="R729" s="4">
        <f>SUM($Q$54:Q729)*0.1+$O$8</f>
        <v>-6.0435171023182771E-5</v>
      </c>
      <c r="S729" s="4">
        <f>SUM($R$235:R729)</f>
        <v>1.4939842980628568E-2</v>
      </c>
      <c r="T729">
        <f t="shared" si="175"/>
        <v>6.0436008293385363E-5</v>
      </c>
      <c r="U729">
        <f t="shared" si="176"/>
        <v>1.4977221922366902E-2</v>
      </c>
      <c r="X729" s="1"/>
    </row>
    <row r="730" spans="1:24" x14ac:dyDescent="0.25">
      <c r="A730" s="7"/>
      <c r="B730">
        <f t="shared" si="161"/>
        <v>67.600000000000435</v>
      </c>
      <c r="C730">
        <f t="shared" si="162"/>
        <v>0</v>
      </c>
      <c r="D730">
        <f t="shared" si="163"/>
        <v>997.84140488178764</v>
      </c>
      <c r="E730">
        <f t="shared" si="164"/>
        <v>-479.80170888428154</v>
      </c>
      <c r="F730">
        <f t="shared" si="165"/>
        <v>0</v>
      </c>
      <c r="G730">
        <f t="shared" si="166"/>
        <v>10027.855715681277</v>
      </c>
      <c r="H730">
        <f t="shared" si="167"/>
        <v>20854.885362028916</v>
      </c>
      <c r="I730">
        <f t="shared" si="168"/>
        <v>23140.530108834791</v>
      </c>
      <c r="J730" s="41">
        <f t="shared" si="169"/>
        <v>1107.2023975519276</v>
      </c>
      <c r="K730">
        <f t="shared" si="170"/>
        <v>8.7299075616898172</v>
      </c>
      <c r="L730">
        <f t="shared" si="171"/>
        <v>0</v>
      </c>
      <c r="M730" s="41">
        <f t="shared" si="172"/>
        <v>8.7299075616898172</v>
      </c>
      <c r="N730" s="5">
        <f t="shared" si="173"/>
        <v>-6.6369655340371304E-7</v>
      </c>
      <c r="O730" s="4">
        <f>SUM($N$54:N730)*0.1+$O$30</f>
        <v>-3.8449201669556247E-7</v>
      </c>
      <c r="P730" s="4">
        <f>SUM($O$235:O730)</f>
        <v>1.0570975295756367E-3</v>
      </c>
      <c r="Q730" s="5">
        <f t="shared" si="174"/>
        <v>-1.3802866663471713E-6</v>
      </c>
      <c r="R730" s="4">
        <f>SUM($Q$54:Q730)*0.1+$O$8</f>
        <v>-6.0573199689817488E-5</v>
      </c>
      <c r="S730" s="4">
        <f>SUM($R$235:R730)</f>
        <v>1.487926978093875E-2</v>
      </c>
      <c r="T730">
        <f t="shared" si="175"/>
        <v>6.0574419970589961E-5</v>
      </c>
      <c r="U730">
        <f t="shared" si="176"/>
        <v>1.4916773257008098E-2</v>
      </c>
      <c r="X730" s="1"/>
    </row>
    <row r="731" spans="1:24" x14ac:dyDescent="0.25">
      <c r="A731" s="7"/>
      <c r="B731">
        <f t="shared" si="161"/>
        <v>67.700000000000429</v>
      </c>
      <c r="C731">
        <f t="shared" si="162"/>
        <v>0</v>
      </c>
      <c r="D731">
        <f t="shared" si="163"/>
        <v>997.84140488178764</v>
      </c>
      <c r="E731">
        <f t="shared" si="164"/>
        <v>-479.80170888428154</v>
      </c>
      <c r="F731">
        <f t="shared" si="165"/>
        <v>0</v>
      </c>
      <c r="G731">
        <f t="shared" si="166"/>
        <v>9979.8755447928506</v>
      </c>
      <c r="H731">
        <f t="shared" si="167"/>
        <v>20755.101221540754</v>
      </c>
      <c r="I731">
        <f t="shared" si="168"/>
        <v>23029.809869079614</v>
      </c>
      <c r="J731" s="41">
        <f t="shared" si="169"/>
        <v>1107.2023975519276</v>
      </c>
      <c r="K731">
        <f t="shared" si="170"/>
        <v>8.6881376690501586</v>
      </c>
      <c r="L731">
        <f t="shared" si="171"/>
        <v>0</v>
      </c>
      <c r="M731" s="41">
        <f t="shared" si="172"/>
        <v>8.6881376690501586</v>
      </c>
      <c r="N731" s="5">
        <f t="shared" si="173"/>
        <v>-6.6052097180848005E-7</v>
      </c>
      <c r="O731" s="4">
        <f>SUM($N$54:N731)*0.1+$O$30</f>
        <v>-4.5054411387641049E-7</v>
      </c>
      <c r="P731" s="4">
        <f>SUM($O$235:O731)</f>
        <v>1.0566469854617602E-3</v>
      </c>
      <c r="Q731" s="5">
        <f t="shared" si="174"/>
        <v>-1.3736824239244585E-6</v>
      </c>
      <c r="R731" s="4">
        <f>SUM($Q$54:Q731)*0.1+$O$8</f>
        <v>-6.0710567932209921E-5</v>
      </c>
      <c r="S731" s="4">
        <f>SUM($R$235:R731)</f>
        <v>1.481855921300654E-2</v>
      </c>
      <c r="T731">
        <f t="shared" si="175"/>
        <v>6.0712239693903767E-5</v>
      </c>
      <c r="U731">
        <f t="shared" si="176"/>
        <v>1.4856183897665862E-2</v>
      </c>
      <c r="X731" s="1"/>
    </row>
    <row r="732" spans="1:24" x14ac:dyDescent="0.25">
      <c r="A732" s="7"/>
      <c r="B732">
        <f t="shared" si="161"/>
        <v>67.800000000000423</v>
      </c>
      <c r="C732">
        <f t="shared" si="162"/>
        <v>0</v>
      </c>
      <c r="D732">
        <f t="shared" si="163"/>
        <v>997.84140488178764</v>
      </c>
      <c r="E732">
        <f t="shared" si="164"/>
        <v>-479.80170888428154</v>
      </c>
      <c r="F732">
        <f t="shared" si="165"/>
        <v>0</v>
      </c>
      <c r="G732">
        <f t="shared" si="166"/>
        <v>9931.8953739044264</v>
      </c>
      <c r="H732">
        <f t="shared" si="167"/>
        <v>20655.317081052577</v>
      </c>
      <c r="I732">
        <f t="shared" si="168"/>
        <v>22919.089629324426</v>
      </c>
      <c r="J732" s="41">
        <f t="shared" si="169"/>
        <v>1107.2023975519276</v>
      </c>
      <c r="K732">
        <f t="shared" si="170"/>
        <v>8.6463677764104947</v>
      </c>
      <c r="L732">
        <f t="shared" si="171"/>
        <v>0</v>
      </c>
      <c r="M732" s="41">
        <f t="shared" si="172"/>
        <v>8.6463677764104947</v>
      </c>
      <c r="N732" s="5">
        <f t="shared" si="173"/>
        <v>-6.5734539021324716E-7</v>
      </c>
      <c r="O732" s="4">
        <f>SUM($N$54:N732)*0.1+$O$30</f>
        <v>-5.1627865289773517E-7</v>
      </c>
      <c r="P732" s="4">
        <f>SUM($O$235:O732)</f>
        <v>1.0561307068088625E-3</v>
      </c>
      <c r="Q732" s="5">
        <f t="shared" si="174"/>
        <v>-1.3670781815017448E-6</v>
      </c>
      <c r="R732" s="4">
        <f>SUM($Q$54:Q732)*0.1+$O$8</f>
        <v>-6.0847275750360095E-5</v>
      </c>
      <c r="S732" s="4">
        <f>SUM($R$235:R732)</f>
        <v>1.475771193725618E-2</v>
      </c>
      <c r="T732">
        <f t="shared" si="175"/>
        <v>6.0849465978657508E-5</v>
      </c>
      <c r="U732">
        <f t="shared" si="176"/>
        <v>1.4795454494299868E-2</v>
      </c>
      <c r="X732" s="1"/>
    </row>
    <row r="733" spans="1:24" x14ac:dyDescent="0.25">
      <c r="A733" s="7"/>
      <c r="B733">
        <f t="shared" si="161"/>
        <v>67.900000000000418</v>
      </c>
      <c r="C733">
        <f t="shared" si="162"/>
        <v>0</v>
      </c>
      <c r="D733">
        <f t="shared" si="163"/>
        <v>997.84140488178764</v>
      </c>
      <c r="E733">
        <f t="shared" si="164"/>
        <v>-479.80170888428154</v>
      </c>
      <c r="F733">
        <f t="shared" si="165"/>
        <v>0</v>
      </c>
      <c r="G733">
        <f t="shared" si="166"/>
        <v>9883.9152030160003</v>
      </c>
      <c r="H733">
        <f t="shared" si="167"/>
        <v>20555.532940564397</v>
      </c>
      <c r="I733">
        <f t="shared" si="168"/>
        <v>22808.369389569234</v>
      </c>
      <c r="J733" s="41">
        <f t="shared" si="169"/>
        <v>1107.2023975519276</v>
      </c>
      <c r="K733">
        <f t="shared" si="170"/>
        <v>8.6045978837708308</v>
      </c>
      <c r="L733">
        <f t="shared" si="171"/>
        <v>0</v>
      </c>
      <c r="M733" s="41">
        <f t="shared" si="172"/>
        <v>8.6045978837708308</v>
      </c>
      <c r="N733" s="5">
        <f t="shared" si="173"/>
        <v>-6.5416980861801417E-7</v>
      </c>
      <c r="O733" s="4">
        <f>SUM($N$54:N733)*0.1+$O$30</f>
        <v>-5.8169563375953658E-7</v>
      </c>
      <c r="P733" s="4">
        <f>SUM($O$235:O733)</f>
        <v>1.055549011175103E-3</v>
      </c>
      <c r="Q733" s="5">
        <f t="shared" si="174"/>
        <v>-1.3604739390790309E-6</v>
      </c>
      <c r="R733" s="4">
        <f>SUM($Q$54:Q733)*0.1+$O$8</f>
        <v>-6.0983323144268013E-5</v>
      </c>
      <c r="S733" s="4">
        <f>SUM($R$235:R733)</f>
        <v>1.4696728614111912E-2</v>
      </c>
      <c r="T733">
        <f t="shared" si="175"/>
        <v>6.0986097362665776E-5</v>
      </c>
      <c r="U733">
        <f t="shared" si="176"/>
        <v>1.4734585697326158E-2</v>
      </c>
      <c r="X733" s="1"/>
    </row>
    <row r="734" spans="1:24" x14ac:dyDescent="0.25">
      <c r="A734" s="7"/>
      <c r="B734">
        <f t="shared" si="161"/>
        <v>68.000000000000412</v>
      </c>
      <c r="C734">
        <f t="shared" si="162"/>
        <v>0</v>
      </c>
      <c r="D734">
        <f t="shared" si="163"/>
        <v>997.84140488178764</v>
      </c>
      <c r="E734">
        <f t="shared" si="164"/>
        <v>-479.80170888428154</v>
      </c>
      <c r="F734">
        <f t="shared" si="165"/>
        <v>0</v>
      </c>
      <c r="G734">
        <f t="shared" si="166"/>
        <v>9835.9350321275742</v>
      </c>
      <c r="H734">
        <f t="shared" si="167"/>
        <v>20455.748800076221</v>
      </c>
      <c r="I734">
        <f t="shared" si="168"/>
        <v>22697.649149814046</v>
      </c>
      <c r="J734" s="41">
        <f t="shared" si="169"/>
        <v>1107.2023975519276</v>
      </c>
      <c r="K734">
        <f t="shared" si="170"/>
        <v>8.5628279911311669</v>
      </c>
      <c r="L734">
        <f t="shared" si="171"/>
        <v>0</v>
      </c>
      <c r="M734" s="41">
        <f t="shared" si="172"/>
        <v>8.5628279911311669</v>
      </c>
      <c r="N734" s="5">
        <f t="shared" si="173"/>
        <v>-6.5099422702278118E-7</v>
      </c>
      <c r="O734" s="4">
        <f>SUM($N$54:N734)*0.1+$O$30</f>
        <v>-6.4679505646181481E-7</v>
      </c>
      <c r="P734" s="4">
        <f>SUM($O$235:O734)</f>
        <v>1.0549022161186411E-3</v>
      </c>
      <c r="Q734" s="5">
        <f t="shared" si="174"/>
        <v>-1.3538696966563172E-6</v>
      </c>
      <c r="R734" s="4">
        <f>SUM($Q$54:Q734)*0.1+$O$8</f>
        <v>-6.1118710113933645E-5</v>
      </c>
      <c r="S734" s="4">
        <f>SUM($R$235:R734)</f>
        <v>1.4635609903997978E-2</v>
      </c>
      <c r="T734">
        <f t="shared" si="175"/>
        <v>6.1122132405832489E-5</v>
      </c>
      <c r="U734">
        <f t="shared" si="176"/>
        <v>1.4673578157612945E-2</v>
      </c>
      <c r="X734" s="1"/>
    </row>
    <row r="735" spans="1:24" x14ac:dyDescent="0.25">
      <c r="A735" s="7"/>
      <c r="B735">
        <f t="shared" si="161"/>
        <v>68.100000000000406</v>
      </c>
      <c r="C735">
        <f t="shared" si="162"/>
        <v>0</v>
      </c>
      <c r="D735">
        <f t="shared" si="163"/>
        <v>997.84140488178764</v>
      </c>
      <c r="E735">
        <f t="shared" si="164"/>
        <v>-479.80170888428154</v>
      </c>
      <c r="F735">
        <f t="shared" si="165"/>
        <v>0</v>
      </c>
      <c r="G735">
        <f t="shared" si="166"/>
        <v>9787.95486123915</v>
      </c>
      <c r="H735">
        <f t="shared" si="167"/>
        <v>20355.964659588044</v>
      </c>
      <c r="I735">
        <f t="shared" si="168"/>
        <v>22586.928910058854</v>
      </c>
      <c r="J735" s="41">
        <f t="shared" si="169"/>
        <v>1107.2023975519276</v>
      </c>
      <c r="K735">
        <f t="shared" si="170"/>
        <v>8.521058098491503</v>
      </c>
      <c r="L735">
        <f t="shared" si="171"/>
        <v>0</v>
      </c>
      <c r="M735" s="41">
        <f t="shared" si="172"/>
        <v>8.521058098491503</v>
      </c>
      <c r="N735" s="5">
        <f t="shared" si="173"/>
        <v>-6.4781864542754829E-7</v>
      </c>
      <c r="O735" s="4">
        <f>SUM($N$54:N735)*0.1+$O$30</f>
        <v>-7.1157692100456956E-7</v>
      </c>
      <c r="P735" s="4">
        <f>SUM($O$235:O735)</f>
        <v>1.0541906391976366E-3</v>
      </c>
      <c r="Q735" s="5">
        <f t="shared" si="174"/>
        <v>-1.3472654542336035E-6</v>
      </c>
      <c r="R735" s="4">
        <f>SUM($Q$54:Q735)*0.1+$O$8</f>
        <v>-6.1253436659356993E-5</v>
      </c>
      <c r="S735" s="4">
        <f>SUM($R$235:R735)</f>
        <v>1.4574356467338621E-2</v>
      </c>
      <c r="T735">
        <f t="shared" si="175"/>
        <v>6.1257569689764587E-5</v>
      </c>
      <c r="U735">
        <f t="shared" si="176"/>
        <v>1.4612432526476453E-2</v>
      </c>
      <c r="X735" s="1"/>
    </row>
    <row r="736" spans="1:24" x14ac:dyDescent="0.25">
      <c r="A736" s="7"/>
      <c r="B736">
        <f t="shared" si="161"/>
        <v>68.200000000000401</v>
      </c>
      <c r="C736">
        <f t="shared" si="162"/>
        <v>0</v>
      </c>
      <c r="D736">
        <f t="shared" si="163"/>
        <v>997.84140488178764</v>
      </c>
      <c r="E736">
        <f t="shared" si="164"/>
        <v>-479.80170888428154</v>
      </c>
      <c r="F736">
        <f t="shared" si="165"/>
        <v>0</v>
      </c>
      <c r="G736">
        <f t="shared" si="166"/>
        <v>9739.9746903507221</v>
      </c>
      <c r="H736">
        <f t="shared" si="167"/>
        <v>20256.180519099878</v>
      </c>
      <c r="I736">
        <f t="shared" si="168"/>
        <v>22476.208670303673</v>
      </c>
      <c r="J736" s="41">
        <f t="shared" si="169"/>
        <v>1107.2023975519276</v>
      </c>
      <c r="K736">
        <f t="shared" si="170"/>
        <v>8.4792882058518408</v>
      </c>
      <c r="L736">
        <f t="shared" si="171"/>
        <v>0</v>
      </c>
      <c r="M736" s="41">
        <f t="shared" si="172"/>
        <v>8.4792882058518408</v>
      </c>
      <c r="N736" s="5">
        <f t="shared" si="173"/>
        <v>-6.4464306383231509E-7</v>
      </c>
      <c r="O736" s="4">
        <f>SUM($N$54:N736)*0.1+$O$30</f>
        <v>-7.7604122738780102E-7</v>
      </c>
      <c r="P736" s="4">
        <f>SUM($O$235:O736)</f>
        <v>1.0534145979702488E-3</v>
      </c>
      <c r="Q736" s="5">
        <f t="shared" si="174"/>
        <v>-1.3406612118108904E-6</v>
      </c>
      <c r="R736" s="4">
        <f>SUM($Q$54:Q736)*0.1+$O$8</f>
        <v>-6.1387502780538083E-5</v>
      </c>
      <c r="S736" s="4">
        <f>SUM($R$235:R736)</f>
        <v>1.4512968964558084E-2</v>
      </c>
      <c r="T736">
        <f t="shared" si="175"/>
        <v>6.1392407817393649E-5</v>
      </c>
      <c r="U736">
        <f t="shared" si="176"/>
        <v>1.4551149455676791E-2</v>
      </c>
      <c r="X736" s="1"/>
    </row>
    <row r="737" spans="1:24" x14ac:dyDescent="0.25">
      <c r="A737" s="7"/>
      <c r="B737">
        <f t="shared" si="161"/>
        <v>68.300000000000395</v>
      </c>
      <c r="C737">
        <f t="shared" si="162"/>
        <v>0</v>
      </c>
      <c r="D737">
        <f t="shared" si="163"/>
        <v>997.84140488178764</v>
      </c>
      <c r="E737">
        <f t="shared" si="164"/>
        <v>-479.80170888428154</v>
      </c>
      <c r="F737">
        <f t="shared" si="165"/>
        <v>0</v>
      </c>
      <c r="G737">
        <f t="shared" si="166"/>
        <v>9691.9945194622978</v>
      </c>
      <c r="H737">
        <f t="shared" si="167"/>
        <v>20156.396378611702</v>
      </c>
      <c r="I737">
        <f t="shared" si="168"/>
        <v>22365.488430548485</v>
      </c>
      <c r="J737" s="41">
        <f t="shared" si="169"/>
        <v>1107.2023975519276</v>
      </c>
      <c r="K737">
        <f t="shared" si="170"/>
        <v>8.4375183132121787</v>
      </c>
      <c r="L737">
        <f t="shared" si="171"/>
        <v>0</v>
      </c>
      <c r="M737" s="41">
        <f t="shared" si="172"/>
        <v>8.4375183132121787</v>
      </c>
      <c r="N737" s="5">
        <f t="shared" si="173"/>
        <v>-6.414674822370822E-7</v>
      </c>
      <c r="O737" s="4">
        <f>SUM($N$54:N737)*0.1+$O$30</f>
        <v>-8.4018797561150932E-7</v>
      </c>
      <c r="P737" s="4">
        <f>SUM($O$235:O737)</f>
        <v>1.0525744099946373E-3</v>
      </c>
      <c r="Q737" s="5">
        <f t="shared" si="174"/>
        <v>-1.3340569693881767E-6</v>
      </c>
      <c r="R737" s="4">
        <f>SUM($Q$54:Q737)*0.1+$O$8</f>
        <v>-6.1520908477476915E-5</v>
      </c>
      <c r="S737" s="4">
        <f>SUM($R$235:R737)</f>
        <v>1.4451448056080608E-2</v>
      </c>
      <c r="T737">
        <f t="shared" si="175"/>
        <v>6.1526645412605203E-5</v>
      </c>
      <c r="U737">
        <f t="shared" si="176"/>
        <v>1.448972959741387E-2</v>
      </c>
      <c r="X737" s="1"/>
    </row>
    <row r="738" spans="1:24" x14ac:dyDescent="0.25">
      <c r="A738" s="7"/>
      <c r="B738">
        <f t="shared" si="161"/>
        <v>68.400000000000389</v>
      </c>
      <c r="C738">
        <f t="shared" si="162"/>
        <v>0</v>
      </c>
      <c r="D738">
        <f t="shared" si="163"/>
        <v>997.84140488178764</v>
      </c>
      <c r="E738">
        <f t="shared" si="164"/>
        <v>-479.80170888428154</v>
      </c>
      <c r="F738">
        <f t="shared" si="165"/>
        <v>0</v>
      </c>
      <c r="G738">
        <f t="shared" si="166"/>
        <v>9644.0143485738736</v>
      </c>
      <c r="H738">
        <f t="shared" si="167"/>
        <v>20056.61223812354</v>
      </c>
      <c r="I738">
        <f t="shared" si="168"/>
        <v>22254.768190793311</v>
      </c>
      <c r="J738" s="41">
        <f t="shared" si="169"/>
        <v>1107.2023975519276</v>
      </c>
      <c r="K738">
        <f t="shared" si="170"/>
        <v>8.3957484205725201</v>
      </c>
      <c r="L738">
        <f t="shared" si="171"/>
        <v>0</v>
      </c>
      <c r="M738" s="41">
        <f t="shared" si="172"/>
        <v>8.3957484205725201</v>
      </c>
      <c r="N738" s="5">
        <f t="shared" si="173"/>
        <v>-6.3829190064184932E-7</v>
      </c>
      <c r="O738" s="4">
        <f>SUM($N$54:N738)*0.1+$O$30</f>
        <v>-9.0401716567569423E-7</v>
      </c>
      <c r="P738" s="4">
        <f>SUM($O$235:O738)</f>
        <v>1.0516703928289616E-3</v>
      </c>
      <c r="Q738" s="5">
        <f t="shared" si="174"/>
        <v>-1.3274527269654639E-6</v>
      </c>
      <c r="R738" s="4">
        <f>SUM($Q$54:Q738)*0.1+$O$8</f>
        <v>-6.1653653750173463E-5</v>
      </c>
      <c r="S738" s="4">
        <f>SUM($R$235:R738)</f>
        <v>1.4389794402330434E-2</v>
      </c>
      <c r="T738">
        <f t="shared" si="175"/>
        <v>6.1660281119875821E-5</v>
      </c>
      <c r="U738">
        <f t="shared" si="176"/>
        <v>1.4428173604323359E-2</v>
      </c>
      <c r="X738" s="1"/>
    </row>
    <row r="739" spans="1:24" x14ac:dyDescent="0.25">
      <c r="A739" s="7"/>
      <c r="B739">
        <f t="shared" si="161"/>
        <v>68.500000000000384</v>
      </c>
      <c r="C739">
        <f t="shared" si="162"/>
        <v>0</v>
      </c>
      <c r="D739">
        <f t="shared" si="163"/>
        <v>997.84140488178764</v>
      </c>
      <c r="E739">
        <f t="shared" si="164"/>
        <v>-479.80170888428154</v>
      </c>
      <c r="F739">
        <f t="shared" si="165"/>
        <v>0</v>
      </c>
      <c r="G739">
        <f t="shared" si="166"/>
        <v>9596.0341776854475</v>
      </c>
      <c r="H739">
        <f t="shared" si="167"/>
        <v>19956.828097635364</v>
      </c>
      <c r="I739">
        <f t="shared" si="168"/>
        <v>22144.047951038119</v>
      </c>
      <c r="J739" s="41">
        <f t="shared" si="169"/>
        <v>1107.2023975519276</v>
      </c>
      <c r="K739">
        <f t="shared" si="170"/>
        <v>8.3539785279328562</v>
      </c>
      <c r="L739">
        <f t="shared" si="171"/>
        <v>0</v>
      </c>
      <c r="M739" s="41">
        <f t="shared" si="172"/>
        <v>8.3539785279328562</v>
      </c>
      <c r="N739" s="5">
        <f t="shared" si="173"/>
        <v>-6.3511631904661633E-7</v>
      </c>
      <c r="O739" s="4">
        <f>SUM($N$54:N739)*0.1+$O$30</f>
        <v>-9.6752879758035586E-7</v>
      </c>
      <c r="P739" s="4">
        <f>SUM($O$235:O739)</f>
        <v>1.0507028640313813E-3</v>
      </c>
      <c r="Q739" s="5">
        <f t="shared" si="174"/>
        <v>-1.3208484845427502E-6</v>
      </c>
      <c r="R739" s="4">
        <f>SUM($Q$54:Q739)*0.1+$O$8</f>
        <v>-6.1785738598627726E-5</v>
      </c>
      <c r="S739" s="4">
        <f>SUM($R$235:R739)</f>
        <v>1.4328008663731805E-2</v>
      </c>
      <c r="T739">
        <f t="shared" si="175"/>
        <v>6.1793313603917556E-5</v>
      </c>
      <c r="U739">
        <f t="shared" si="176"/>
        <v>1.4366482129472663E-2</v>
      </c>
      <c r="X739" s="1"/>
    </row>
    <row r="740" spans="1:24" x14ac:dyDescent="0.25">
      <c r="A740" s="7"/>
      <c r="B740">
        <f t="shared" si="161"/>
        <v>68.600000000000378</v>
      </c>
      <c r="C740">
        <f t="shared" si="162"/>
        <v>0</v>
      </c>
      <c r="D740">
        <f t="shared" si="163"/>
        <v>997.84140488178764</v>
      </c>
      <c r="E740">
        <f t="shared" si="164"/>
        <v>-479.80170888428154</v>
      </c>
      <c r="F740">
        <f t="shared" si="165"/>
        <v>0</v>
      </c>
      <c r="G740">
        <f t="shared" si="166"/>
        <v>9548.0540067970214</v>
      </c>
      <c r="H740">
        <f t="shared" si="167"/>
        <v>19857.043957147187</v>
      </c>
      <c r="I740">
        <f t="shared" si="168"/>
        <v>22033.327711282931</v>
      </c>
      <c r="J740" s="41">
        <f t="shared" si="169"/>
        <v>1107.2023975519276</v>
      </c>
      <c r="K740">
        <f t="shared" si="170"/>
        <v>8.3122086352931923</v>
      </c>
      <c r="L740">
        <f t="shared" si="171"/>
        <v>0</v>
      </c>
      <c r="M740" s="41">
        <f t="shared" si="172"/>
        <v>8.3122086352931923</v>
      </c>
      <c r="N740" s="5">
        <f t="shared" si="173"/>
        <v>-6.3194073745138333E-7</v>
      </c>
      <c r="O740" s="4">
        <f>SUM($N$54:N740)*0.1+$O$30</f>
        <v>-1.0307228713254942E-6</v>
      </c>
      <c r="P740" s="4">
        <f>SUM($O$235:O740)</f>
        <v>1.0496721411600558E-3</v>
      </c>
      <c r="Q740" s="5">
        <f t="shared" si="174"/>
        <v>-1.3142442421200365E-6</v>
      </c>
      <c r="R740" s="4">
        <f>SUM($Q$54:Q740)*0.1+$O$8</f>
        <v>-6.1917163022839731E-5</v>
      </c>
      <c r="S740" s="4">
        <f>SUM($R$235:R740)</f>
        <v>1.4266091500708965E-2</v>
      </c>
      <c r="T740">
        <f t="shared" si="175"/>
        <v>6.1925741549329755E-5</v>
      </c>
      <c r="U740">
        <f t="shared" si="176"/>
        <v>1.430465582635696E-2</v>
      </c>
      <c r="X740" s="1"/>
    </row>
    <row r="741" spans="1:24" x14ac:dyDescent="0.25">
      <c r="A741" s="7"/>
      <c r="B741">
        <f t="shared" si="161"/>
        <v>68.700000000000372</v>
      </c>
      <c r="C741">
        <f t="shared" si="162"/>
        <v>0</v>
      </c>
      <c r="D741">
        <f t="shared" si="163"/>
        <v>997.84140488178764</v>
      </c>
      <c r="E741">
        <f t="shared" si="164"/>
        <v>-479.80170888428154</v>
      </c>
      <c r="F741">
        <f t="shared" si="165"/>
        <v>0</v>
      </c>
      <c r="G741">
        <f t="shared" si="166"/>
        <v>9500.0738359085954</v>
      </c>
      <c r="H741">
        <f t="shared" si="167"/>
        <v>19757.259816659007</v>
      </c>
      <c r="I741">
        <f t="shared" si="168"/>
        <v>21922.607471527735</v>
      </c>
      <c r="J741" s="41">
        <f t="shared" si="169"/>
        <v>1107.2023975519276</v>
      </c>
      <c r="K741">
        <f t="shared" si="170"/>
        <v>8.2704387426535266</v>
      </c>
      <c r="L741">
        <f t="shared" si="171"/>
        <v>0</v>
      </c>
      <c r="M741" s="41">
        <f t="shared" si="172"/>
        <v>8.2704387426535266</v>
      </c>
      <c r="N741" s="5">
        <f t="shared" si="173"/>
        <v>-6.2876515585615034E-7</v>
      </c>
      <c r="O741" s="4">
        <f>SUM($N$54:N741)*0.1+$O$30</f>
        <v>-1.0935993869111094E-6</v>
      </c>
      <c r="P741" s="4">
        <f>SUM($O$235:O741)</f>
        <v>1.0485785417731447E-3</v>
      </c>
      <c r="Q741" s="5">
        <f t="shared" si="174"/>
        <v>-1.3076399996973225E-6</v>
      </c>
      <c r="R741" s="4">
        <f>SUM($Q$54:Q741)*0.1+$O$8</f>
        <v>-6.2047927022809452E-5</v>
      </c>
      <c r="S741" s="4">
        <f>SUM($R$235:R741)</f>
        <v>1.4204043573686155E-2</v>
      </c>
      <c r="T741">
        <f t="shared" si="175"/>
        <v>6.2057563660257716E-5</v>
      </c>
      <c r="U741">
        <f t="shared" si="176"/>
        <v>1.4242695348895239E-2</v>
      </c>
      <c r="X741" s="1"/>
    </row>
    <row r="742" spans="1:24" x14ac:dyDescent="0.25">
      <c r="A742" s="7"/>
      <c r="B742">
        <f t="shared" si="161"/>
        <v>68.800000000000367</v>
      </c>
      <c r="C742">
        <f t="shared" si="162"/>
        <v>0</v>
      </c>
      <c r="D742">
        <f t="shared" si="163"/>
        <v>997.84140488178764</v>
      </c>
      <c r="E742">
        <f t="shared" si="164"/>
        <v>-479.80170888428154</v>
      </c>
      <c r="F742">
        <f t="shared" si="165"/>
        <v>0</v>
      </c>
      <c r="G742">
        <f t="shared" si="166"/>
        <v>9452.0936650201711</v>
      </c>
      <c r="H742">
        <f t="shared" si="167"/>
        <v>19657.47567617083</v>
      </c>
      <c r="I742">
        <f t="shared" si="168"/>
        <v>21811.887231772547</v>
      </c>
      <c r="J742" s="41">
        <f t="shared" si="169"/>
        <v>1107.2023975519276</v>
      </c>
      <c r="K742">
        <f t="shared" si="170"/>
        <v>8.2286688500138627</v>
      </c>
      <c r="L742">
        <f t="shared" si="171"/>
        <v>0</v>
      </c>
      <c r="M742" s="41">
        <f t="shared" si="172"/>
        <v>8.2286688500138627</v>
      </c>
      <c r="N742" s="5">
        <f t="shared" si="173"/>
        <v>-6.2558957426091746E-7</v>
      </c>
      <c r="O742" s="4">
        <f>SUM($N$54:N742)*0.1+$O$30</f>
        <v>-1.156158344337201E-6</v>
      </c>
      <c r="P742" s="4">
        <f>SUM($O$235:O742)</f>
        <v>1.0474223834288075E-3</v>
      </c>
      <c r="Q742" s="5">
        <f t="shared" si="174"/>
        <v>-1.3010357572746088E-6</v>
      </c>
      <c r="R742" s="4">
        <f>SUM($Q$54:Q742)*0.1+$O$8</f>
        <v>-6.2178030598536915E-5</v>
      </c>
      <c r="S742" s="4">
        <f>SUM($R$235:R742)</f>
        <v>1.4141865543087618E-2</v>
      </c>
      <c r="T742">
        <f t="shared" si="175"/>
        <v>6.2188778660058708E-5</v>
      </c>
      <c r="U742">
        <f t="shared" si="176"/>
        <v>1.4180601351426412E-2</v>
      </c>
      <c r="X742" s="1"/>
    </row>
    <row r="743" spans="1:24" x14ac:dyDescent="0.25">
      <c r="A743" s="7"/>
      <c r="B743">
        <f t="shared" si="161"/>
        <v>68.900000000000361</v>
      </c>
      <c r="C743">
        <f t="shared" si="162"/>
        <v>0</v>
      </c>
      <c r="D743">
        <f t="shared" si="163"/>
        <v>997.84140488178764</v>
      </c>
      <c r="E743">
        <f t="shared" si="164"/>
        <v>-479.80170888428154</v>
      </c>
      <c r="F743">
        <f t="shared" si="165"/>
        <v>0</v>
      </c>
      <c r="G743">
        <f t="shared" si="166"/>
        <v>9404.1134941317468</v>
      </c>
      <c r="H743">
        <f t="shared" si="167"/>
        <v>19557.691535682668</v>
      </c>
      <c r="I743">
        <f t="shared" si="168"/>
        <v>21701.166992017374</v>
      </c>
      <c r="J743" s="41">
        <f t="shared" si="169"/>
        <v>1107.2023975519276</v>
      </c>
      <c r="K743">
        <f t="shared" si="170"/>
        <v>8.1868989573742041</v>
      </c>
      <c r="L743">
        <f t="shared" si="171"/>
        <v>0</v>
      </c>
      <c r="M743" s="41">
        <f t="shared" si="172"/>
        <v>8.1868989573742041</v>
      </c>
      <c r="N743" s="5">
        <f t="shared" si="173"/>
        <v>-6.2241399266568457E-7</v>
      </c>
      <c r="O743" s="4">
        <f>SUM($N$54:N743)*0.1+$O$30</f>
        <v>-1.2183997436037694E-6</v>
      </c>
      <c r="P743" s="4">
        <f>SUM($O$235:O743)</f>
        <v>1.0462039836852037E-3</v>
      </c>
      <c r="Q743" s="5">
        <f t="shared" si="174"/>
        <v>-1.294431514851896E-6</v>
      </c>
      <c r="R743" s="4">
        <f>SUM($Q$54:Q743)*0.1+$O$8</f>
        <v>-6.230747375002212E-5</v>
      </c>
      <c r="S743" s="4">
        <f>SUM($R$235:R743)</f>
        <v>1.4079558069337595E-2</v>
      </c>
      <c r="T743">
        <f t="shared" si="175"/>
        <v>6.2319385290974348E-5</v>
      </c>
      <c r="U743">
        <f t="shared" si="176"/>
        <v>1.4118374488705426E-2</v>
      </c>
      <c r="X743" s="1"/>
    </row>
    <row r="744" spans="1:24" x14ac:dyDescent="0.25">
      <c r="A744" s="7"/>
      <c r="B744">
        <f t="shared" si="161"/>
        <v>69.000000000000355</v>
      </c>
      <c r="C744">
        <f t="shared" si="162"/>
        <v>0</v>
      </c>
      <c r="D744">
        <f t="shared" si="163"/>
        <v>997.84140488178764</v>
      </c>
      <c r="E744">
        <f t="shared" si="164"/>
        <v>-479.80170888428154</v>
      </c>
      <c r="F744">
        <f t="shared" si="165"/>
        <v>0</v>
      </c>
      <c r="G744">
        <f t="shared" si="166"/>
        <v>9356.1333232433208</v>
      </c>
      <c r="H744">
        <f t="shared" si="167"/>
        <v>19457.907395194488</v>
      </c>
      <c r="I744">
        <f t="shared" si="168"/>
        <v>21590.446752262178</v>
      </c>
      <c r="J744" s="41">
        <f t="shared" si="169"/>
        <v>1107.2023975519276</v>
      </c>
      <c r="K744">
        <f t="shared" si="170"/>
        <v>8.1451290647345385</v>
      </c>
      <c r="L744">
        <f t="shared" si="171"/>
        <v>0</v>
      </c>
      <c r="M744" s="41">
        <f t="shared" si="172"/>
        <v>8.1451290647345385</v>
      </c>
      <c r="N744" s="5">
        <f t="shared" si="173"/>
        <v>-6.1923841107045158E-7</v>
      </c>
      <c r="O744" s="4">
        <f>SUM($N$54:N744)*0.1+$O$30</f>
        <v>-1.2803235847108146E-6</v>
      </c>
      <c r="P744" s="4">
        <f>SUM($O$235:O744)</f>
        <v>1.0449236601004928E-3</v>
      </c>
      <c r="Q744" s="5">
        <f t="shared" si="174"/>
        <v>-1.2878272724291821E-6</v>
      </c>
      <c r="R744" s="4">
        <f>SUM($Q$54:Q744)*0.1+$O$8</f>
        <v>-6.2436256477265041E-5</v>
      </c>
      <c r="S744" s="4">
        <f>SUM($R$235:R744)</f>
        <v>1.401712181286033E-2</v>
      </c>
      <c r="T744">
        <f t="shared" si="175"/>
        <v>6.2449382313809853E-5</v>
      </c>
      <c r="U744">
        <f t="shared" si="176"/>
        <v>1.4056015415899438E-2</v>
      </c>
      <c r="X744" s="1"/>
    </row>
    <row r="745" spans="1:24" x14ac:dyDescent="0.25">
      <c r="A745" s="7"/>
      <c r="B745">
        <f t="shared" si="161"/>
        <v>69.10000000000035</v>
      </c>
      <c r="C745">
        <f t="shared" si="162"/>
        <v>0</v>
      </c>
      <c r="D745">
        <f t="shared" si="163"/>
        <v>997.84140488178764</v>
      </c>
      <c r="E745">
        <f t="shared" si="164"/>
        <v>-479.80170888428154</v>
      </c>
      <c r="F745">
        <f t="shared" si="165"/>
        <v>0</v>
      </c>
      <c r="G745">
        <f t="shared" si="166"/>
        <v>9308.1531523548947</v>
      </c>
      <c r="H745">
        <f t="shared" si="167"/>
        <v>19358.123254706326</v>
      </c>
      <c r="I745">
        <f t="shared" si="168"/>
        <v>21479.726512507004</v>
      </c>
      <c r="J745" s="41">
        <f t="shared" si="169"/>
        <v>1107.2023975519276</v>
      </c>
      <c r="K745">
        <f t="shared" si="170"/>
        <v>8.1033591720948817</v>
      </c>
      <c r="L745">
        <f t="shared" si="171"/>
        <v>0</v>
      </c>
      <c r="M745" s="41">
        <f t="shared" si="172"/>
        <v>8.1033591720948817</v>
      </c>
      <c r="N745" s="5">
        <f t="shared" si="173"/>
        <v>-6.1606282947521859E-7</v>
      </c>
      <c r="O745" s="4">
        <f>SUM($N$54:N745)*0.1+$O$30</f>
        <v>-1.3419298676583363E-6</v>
      </c>
      <c r="P745" s="4">
        <f>SUM($O$235:O745)</f>
        <v>1.0435817302328345E-3</v>
      </c>
      <c r="Q745" s="5">
        <f t="shared" si="174"/>
        <v>-1.2812230300064692E-6</v>
      </c>
      <c r="R745" s="4">
        <f>SUM($Q$54:Q745)*0.1+$O$8</f>
        <v>-6.2564378780265704E-5</v>
      </c>
      <c r="S745" s="4">
        <f>SUM($R$235:R745)</f>
        <v>1.3954557434080065E-2</v>
      </c>
      <c r="T745">
        <f t="shared" si="175"/>
        <v>6.2578768507619856E-5</v>
      </c>
      <c r="U745">
        <f t="shared" si="176"/>
        <v>1.3993524788584002E-2</v>
      </c>
      <c r="X745" s="1"/>
    </row>
    <row r="746" spans="1:24" x14ac:dyDescent="0.25">
      <c r="A746" s="7"/>
      <c r="B746">
        <f t="shared" si="161"/>
        <v>69.200000000000344</v>
      </c>
      <c r="C746">
        <f t="shared" si="162"/>
        <v>0</v>
      </c>
      <c r="D746">
        <f t="shared" si="163"/>
        <v>997.84140488178764</v>
      </c>
      <c r="E746">
        <f t="shared" si="164"/>
        <v>-479.80170888428154</v>
      </c>
      <c r="F746">
        <f t="shared" si="165"/>
        <v>0</v>
      </c>
      <c r="G746">
        <f t="shared" si="166"/>
        <v>9260.1729814664686</v>
      </c>
      <c r="H746">
        <f t="shared" si="167"/>
        <v>19258.33911421815</v>
      </c>
      <c r="I746">
        <f t="shared" si="168"/>
        <v>21369.006272751813</v>
      </c>
      <c r="J746" s="41">
        <f t="shared" si="169"/>
        <v>1107.2023975519276</v>
      </c>
      <c r="K746">
        <f t="shared" si="170"/>
        <v>8.061589279455216</v>
      </c>
      <c r="L746">
        <f t="shared" si="171"/>
        <v>0</v>
      </c>
      <c r="M746" s="41">
        <f t="shared" si="172"/>
        <v>8.061589279455216</v>
      </c>
      <c r="N746" s="5">
        <f t="shared" si="173"/>
        <v>-6.128872478799856E-7</v>
      </c>
      <c r="O746" s="4">
        <f>SUM($N$54:N746)*0.1+$O$30</f>
        <v>-1.4032185924463348E-6</v>
      </c>
      <c r="P746" s="4">
        <f>SUM($O$235:O746)</f>
        <v>1.0421785116403882E-3</v>
      </c>
      <c r="Q746" s="5">
        <f t="shared" si="174"/>
        <v>-1.2746187875837555E-6</v>
      </c>
      <c r="R746" s="4">
        <f>SUM($Q$54:Q746)*0.1+$O$8</f>
        <v>-6.2691840659024055E-5</v>
      </c>
      <c r="S746" s="4">
        <f>SUM($R$235:R746)</f>
        <v>1.3891865593421041E-2</v>
      </c>
      <c r="T746">
        <f t="shared" si="175"/>
        <v>6.2707542669400215E-5</v>
      </c>
      <c r="U746">
        <f t="shared" si="176"/>
        <v>1.3930903262739294E-2</v>
      </c>
      <c r="X746" s="1"/>
    </row>
    <row r="747" spans="1:24" x14ac:dyDescent="0.25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997.84140488178764</v>
      </c>
      <c r="E747">
        <f t="shared" si="164"/>
        <v>-479.80170888428154</v>
      </c>
      <c r="F747">
        <f t="shared" si="165"/>
        <v>0</v>
      </c>
      <c r="G747">
        <f t="shared" si="166"/>
        <v>9212.1928105780444</v>
      </c>
      <c r="H747">
        <f t="shared" si="167"/>
        <v>19158.554973729973</v>
      </c>
      <c r="I747">
        <f t="shared" si="168"/>
        <v>21258.286032996624</v>
      </c>
      <c r="J747" s="41">
        <f t="shared" si="169"/>
        <v>1107.2023975519276</v>
      </c>
      <c r="K747">
        <f t="shared" si="170"/>
        <v>8.0198193868155521</v>
      </c>
      <c r="L747">
        <f t="shared" si="171"/>
        <v>0</v>
      </c>
      <c r="M747" s="41">
        <f t="shared" si="172"/>
        <v>8.0198193868155521</v>
      </c>
      <c r="N747" s="5">
        <f t="shared" si="173"/>
        <v>-6.0971166628475271E-7</v>
      </c>
      <c r="O747" s="4">
        <f>SUM($N$54:N747)*0.1+$O$30</f>
        <v>-1.4641897590748101E-6</v>
      </c>
      <c r="P747" s="4">
        <f>SUM($O$235:O747)</f>
        <v>1.0407143218813134E-3</v>
      </c>
      <c r="Q747" s="5">
        <f t="shared" si="174"/>
        <v>-1.2680145451610418E-6</v>
      </c>
      <c r="R747" s="4">
        <f>SUM($Q$54:Q747)*0.1+$O$8</f>
        <v>-6.2818642113540149E-5</v>
      </c>
      <c r="S747" s="4">
        <f>SUM($R$235:R747)</f>
        <v>1.3829046951307501E-2</v>
      </c>
      <c r="T747">
        <f t="shared" si="175"/>
        <v>6.2835703613786474E-5</v>
      </c>
      <c r="U747">
        <f t="shared" si="176"/>
        <v>1.3868151494746376E-2</v>
      </c>
      <c r="X747" s="1"/>
    </row>
    <row r="748" spans="1:24" x14ac:dyDescent="0.25">
      <c r="A748" s="7"/>
      <c r="B748">
        <f t="shared" si="177"/>
        <v>69.400000000000333</v>
      </c>
      <c r="C748">
        <f t="shared" si="162"/>
        <v>0</v>
      </c>
      <c r="D748">
        <f t="shared" si="163"/>
        <v>997.84140488178764</v>
      </c>
      <c r="E748">
        <f t="shared" si="164"/>
        <v>-479.80170888428154</v>
      </c>
      <c r="F748">
        <f t="shared" si="165"/>
        <v>0</v>
      </c>
      <c r="G748">
        <f t="shared" si="166"/>
        <v>9164.2126396896201</v>
      </c>
      <c r="H748">
        <f t="shared" si="167"/>
        <v>19058.770833241797</v>
      </c>
      <c r="I748">
        <f t="shared" si="168"/>
        <v>21147.565793241432</v>
      </c>
      <c r="J748" s="41">
        <f t="shared" si="169"/>
        <v>1107.2023975519276</v>
      </c>
      <c r="K748">
        <f t="shared" si="170"/>
        <v>7.9780494941758882</v>
      </c>
      <c r="L748">
        <f t="shared" si="171"/>
        <v>0</v>
      </c>
      <c r="M748" s="41">
        <f t="shared" si="172"/>
        <v>7.9780494941758882</v>
      </c>
      <c r="N748" s="5">
        <f t="shared" si="173"/>
        <v>-6.0653608468951982E-7</v>
      </c>
      <c r="O748" s="4">
        <f>SUM($N$54:N748)*0.1+$O$30</f>
        <v>-1.5248433675437622E-6</v>
      </c>
      <c r="P748" s="4">
        <f>SUM($O$235:O748)</f>
        <v>1.0391894785137697E-3</v>
      </c>
      <c r="Q748" s="5">
        <f t="shared" si="174"/>
        <v>-1.2614103027383281E-6</v>
      </c>
      <c r="R748" s="4">
        <f>SUM($Q$54:Q748)*0.1+$O$8</f>
        <v>-6.2944783143813985E-5</v>
      </c>
      <c r="S748" s="4">
        <f>SUM($R$235:R748)</f>
        <v>1.3766102168163687E-2</v>
      </c>
      <c r="T748">
        <f t="shared" si="175"/>
        <v>6.2963250172758011E-5</v>
      </c>
      <c r="U748">
        <f t="shared" si="176"/>
        <v>1.3805270141383495E-2</v>
      </c>
      <c r="X748" s="1"/>
    </row>
    <row r="749" spans="1:24" x14ac:dyDescent="0.25">
      <c r="A749" s="7"/>
      <c r="B749">
        <f t="shared" si="177"/>
        <v>69.500000000000327</v>
      </c>
      <c r="C749">
        <f t="shared" si="162"/>
        <v>0</v>
      </c>
      <c r="D749">
        <f t="shared" si="163"/>
        <v>997.84140488178764</v>
      </c>
      <c r="E749">
        <f t="shared" si="164"/>
        <v>-479.80170888428154</v>
      </c>
      <c r="F749">
        <f t="shared" si="165"/>
        <v>0</v>
      </c>
      <c r="G749">
        <f t="shared" si="166"/>
        <v>9116.232468801194</v>
      </c>
      <c r="H749">
        <f t="shared" si="167"/>
        <v>18958.986692753635</v>
      </c>
      <c r="I749">
        <f t="shared" si="168"/>
        <v>21036.845553486259</v>
      </c>
      <c r="J749" s="41">
        <f t="shared" si="169"/>
        <v>1107.2023975519276</v>
      </c>
      <c r="K749">
        <f t="shared" si="170"/>
        <v>7.9362796015362305</v>
      </c>
      <c r="L749">
        <f t="shared" si="171"/>
        <v>0</v>
      </c>
      <c r="M749" s="41">
        <f t="shared" si="172"/>
        <v>7.9362796015362305</v>
      </c>
      <c r="N749" s="5">
        <f t="shared" si="173"/>
        <v>-6.0336050309428683E-7</v>
      </c>
      <c r="O749" s="4">
        <f>SUM($N$54:N749)*0.1+$O$30</f>
        <v>-1.5851794178531907E-6</v>
      </c>
      <c r="P749" s="4">
        <f>SUM($O$235:O749)</f>
        <v>1.0376042990959166E-3</v>
      </c>
      <c r="Q749" s="5">
        <f t="shared" si="174"/>
        <v>-1.2548060603156153E-6</v>
      </c>
      <c r="R749" s="4">
        <f>SUM($Q$54:Q749)*0.1+$O$8</f>
        <v>-6.3070263749845563E-5</v>
      </c>
      <c r="S749" s="4">
        <f>SUM($R$235:R749)</f>
        <v>1.3703031904413842E-2</v>
      </c>
      <c r="T749">
        <f t="shared" si="175"/>
        <v>6.3090181195348216E-5</v>
      </c>
      <c r="U749">
        <f t="shared" si="176"/>
        <v>1.3742259859822401E-2</v>
      </c>
      <c r="X749" s="1"/>
    </row>
    <row r="750" spans="1:24" x14ac:dyDescent="0.25">
      <c r="A750" s="7"/>
      <c r="B750">
        <f t="shared" si="177"/>
        <v>69.600000000000321</v>
      </c>
      <c r="C750">
        <f t="shared" si="162"/>
        <v>0</v>
      </c>
      <c r="D750">
        <f t="shared" si="163"/>
        <v>997.84140488178764</v>
      </c>
      <c r="E750">
        <f t="shared" si="164"/>
        <v>-479.80170888428154</v>
      </c>
      <c r="F750">
        <f t="shared" si="165"/>
        <v>0</v>
      </c>
      <c r="G750">
        <f t="shared" si="166"/>
        <v>9068.252297912768</v>
      </c>
      <c r="H750">
        <f t="shared" si="167"/>
        <v>18859.202552265455</v>
      </c>
      <c r="I750">
        <f t="shared" si="168"/>
        <v>20926.125313731067</v>
      </c>
      <c r="J750" s="41">
        <f t="shared" si="169"/>
        <v>1107.2023975519276</v>
      </c>
      <c r="K750">
        <f t="shared" si="170"/>
        <v>7.8945097088965657</v>
      </c>
      <c r="L750">
        <f t="shared" si="171"/>
        <v>0</v>
      </c>
      <c r="M750" s="41">
        <f t="shared" si="172"/>
        <v>7.8945097088965657</v>
      </c>
      <c r="N750" s="5">
        <f t="shared" si="173"/>
        <v>-6.0018492149905374E-7</v>
      </c>
      <c r="O750" s="4">
        <f>SUM($N$54:N750)*0.1+$O$30</f>
        <v>-1.6451979100030961E-6</v>
      </c>
      <c r="P750" s="4">
        <f>SUM($O$235:O750)</f>
        <v>1.0359591011859135E-3</v>
      </c>
      <c r="Q750" s="5">
        <f t="shared" si="174"/>
        <v>-1.2482018178929014E-6</v>
      </c>
      <c r="R750" s="4">
        <f>SUM($Q$54:Q750)*0.1+$O$8</f>
        <v>-6.3195083931634829E-5</v>
      </c>
      <c r="S750" s="4">
        <f>SUM($R$235:R750)</f>
        <v>1.3639836820482207E-2</v>
      </c>
      <c r="T750">
        <f t="shared" si="175"/>
        <v>6.3216495547360497E-5</v>
      </c>
      <c r="U750">
        <f t="shared" si="176"/>
        <v>1.3679121307624701E-2</v>
      </c>
      <c r="X750" s="1"/>
    </row>
    <row r="751" spans="1:24" x14ac:dyDescent="0.25">
      <c r="A751" s="7"/>
      <c r="B751">
        <f t="shared" si="177"/>
        <v>69.700000000000315</v>
      </c>
      <c r="C751">
        <f t="shared" si="162"/>
        <v>0</v>
      </c>
      <c r="D751">
        <f t="shared" si="163"/>
        <v>997.84140488178764</v>
      </c>
      <c r="E751">
        <f t="shared" si="164"/>
        <v>-479.80170888428154</v>
      </c>
      <c r="F751">
        <f t="shared" si="165"/>
        <v>0</v>
      </c>
      <c r="G751">
        <f t="shared" si="166"/>
        <v>9020.2721270243419</v>
      </c>
      <c r="H751">
        <f t="shared" si="167"/>
        <v>18759.418411777293</v>
      </c>
      <c r="I751">
        <f t="shared" si="168"/>
        <v>20815.405073975886</v>
      </c>
      <c r="J751" s="41">
        <f t="shared" si="169"/>
        <v>1107.2023975519276</v>
      </c>
      <c r="K751">
        <f t="shared" si="170"/>
        <v>7.8527398162569044</v>
      </c>
      <c r="L751">
        <f t="shared" si="171"/>
        <v>0</v>
      </c>
      <c r="M751" s="41">
        <f t="shared" si="172"/>
        <v>7.8527398162569044</v>
      </c>
      <c r="N751" s="5">
        <f t="shared" si="173"/>
        <v>-5.9700933990382074E-7</v>
      </c>
      <c r="O751" s="4">
        <f>SUM($N$54:N751)*0.1+$O$30</f>
        <v>-1.7048988439934783E-6</v>
      </c>
      <c r="P751" s="4">
        <f>SUM($O$235:O751)</f>
        <v>1.03425420234192E-3</v>
      </c>
      <c r="Q751" s="5">
        <f t="shared" si="174"/>
        <v>-1.2415975754701885E-6</v>
      </c>
      <c r="R751" s="4">
        <f>SUM($Q$54:Q751)*0.1+$O$8</f>
        <v>-6.3319243689181865E-5</v>
      </c>
      <c r="S751" s="4">
        <f>SUM($R$235:R751)</f>
        <v>1.3576517576793025E-2</v>
      </c>
      <c r="T751">
        <f t="shared" si="175"/>
        <v>6.3342192111090115E-5</v>
      </c>
      <c r="U751">
        <f t="shared" si="176"/>
        <v>1.3615855142738257E-2</v>
      </c>
      <c r="X751" s="1"/>
    </row>
    <row r="752" spans="1:24" x14ac:dyDescent="0.25">
      <c r="A752" s="7"/>
      <c r="B752">
        <f t="shared" si="177"/>
        <v>69.80000000000031</v>
      </c>
      <c r="C752">
        <f t="shared" si="162"/>
        <v>0</v>
      </c>
      <c r="D752">
        <f t="shared" si="163"/>
        <v>997.84140488178764</v>
      </c>
      <c r="E752">
        <f t="shared" si="164"/>
        <v>-479.80170888428154</v>
      </c>
      <c r="F752">
        <f t="shared" si="165"/>
        <v>0</v>
      </c>
      <c r="G752">
        <f t="shared" si="166"/>
        <v>8972.2919561359176</v>
      </c>
      <c r="H752">
        <f t="shared" si="167"/>
        <v>18659.634271289116</v>
      </c>
      <c r="I752">
        <f t="shared" si="168"/>
        <v>20704.684834220701</v>
      </c>
      <c r="J752" s="41">
        <f t="shared" si="169"/>
        <v>1107.2023975519276</v>
      </c>
      <c r="K752">
        <f t="shared" si="170"/>
        <v>7.8109699236172423</v>
      </c>
      <c r="L752">
        <f t="shared" si="171"/>
        <v>0</v>
      </c>
      <c r="M752" s="41">
        <f t="shared" si="172"/>
        <v>7.8109699236172423</v>
      </c>
      <c r="N752" s="5">
        <f t="shared" si="173"/>
        <v>-5.9383375830858786E-7</v>
      </c>
      <c r="O752" s="4">
        <f>SUM($N$54:N752)*0.1+$O$30</f>
        <v>-1.7642822198243373E-6</v>
      </c>
      <c r="P752" s="4">
        <f>SUM($O$235:O752)</f>
        <v>1.0324899201220956E-3</v>
      </c>
      <c r="Q752" s="5">
        <f t="shared" si="174"/>
        <v>-1.2349933330474748E-6</v>
      </c>
      <c r="R752" s="4">
        <f>SUM($Q$54:Q752)*0.1+$O$8</f>
        <v>-6.3442743022486617E-5</v>
      </c>
      <c r="S752" s="4">
        <f>SUM($R$235:R752)</f>
        <v>1.3513074833770539E-2</v>
      </c>
      <c r="T752">
        <f t="shared" si="175"/>
        <v>6.3467269785051118E-5</v>
      </c>
      <c r="U752">
        <f t="shared" si="176"/>
        <v>1.3552462023493606E-2</v>
      </c>
      <c r="X752" s="1"/>
    </row>
    <row r="753" spans="1:24" x14ac:dyDescent="0.25">
      <c r="A753" s="7"/>
      <c r="B753">
        <f t="shared" si="177"/>
        <v>69.900000000000304</v>
      </c>
      <c r="C753">
        <f t="shared" si="162"/>
        <v>0</v>
      </c>
      <c r="D753">
        <f t="shared" si="163"/>
        <v>997.84140488178764</v>
      </c>
      <c r="E753">
        <f t="shared" si="164"/>
        <v>-479.80170888428154</v>
      </c>
      <c r="F753">
        <f t="shared" si="165"/>
        <v>0</v>
      </c>
      <c r="G753">
        <f t="shared" si="166"/>
        <v>8924.3117852474934</v>
      </c>
      <c r="H753">
        <f t="shared" si="167"/>
        <v>18559.850130800922</v>
      </c>
      <c r="I753">
        <f t="shared" si="168"/>
        <v>20593.964594465495</v>
      </c>
      <c r="J753" s="41">
        <f t="shared" si="169"/>
        <v>1107.2023975519276</v>
      </c>
      <c r="K753">
        <f t="shared" si="170"/>
        <v>7.7692000309775722</v>
      </c>
      <c r="L753">
        <f t="shared" si="171"/>
        <v>0</v>
      </c>
      <c r="M753" s="41">
        <f t="shared" si="172"/>
        <v>7.7692000309775722</v>
      </c>
      <c r="N753" s="5">
        <f t="shared" si="173"/>
        <v>-5.9065817671335497E-7</v>
      </c>
      <c r="O753" s="4">
        <f>SUM($N$54:N753)*0.1+$O$30</f>
        <v>-1.8233480374956727E-6</v>
      </c>
      <c r="P753" s="4">
        <f>SUM($O$235:O753)</f>
        <v>1.0306665720845999E-3</v>
      </c>
      <c r="Q753" s="5">
        <f t="shared" si="174"/>
        <v>-1.2283890906247598E-6</v>
      </c>
      <c r="R753" s="4">
        <f>SUM($Q$54:Q753)*0.1+$O$8</f>
        <v>-6.3565581931549083E-5</v>
      </c>
      <c r="S753" s="4">
        <f>SUM($R$235:R753)</f>
        <v>1.3449509251838989E-2</v>
      </c>
      <c r="T753">
        <f t="shared" si="175"/>
        <v>6.3591727483709064E-5</v>
      </c>
      <c r="U753">
        <f t="shared" si="176"/>
        <v>1.3488942608600394E-2</v>
      </c>
      <c r="X753" s="1"/>
    </row>
    <row r="754" spans="1:24" x14ac:dyDescent="0.25">
      <c r="A754" s="7"/>
      <c r="B754">
        <f t="shared" si="177"/>
        <v>70.000000000000298</v>
      </c>
      <c r="C754">
        <f t="shared" si="162"/>
        <v>0</v>
      </c>
      <c r="D754">
        <f t="shared" si="163"/>
        <v>997.84140488178764</v>
      </c>
      <c r="E754">
        <f t="shared" si="164"/>
        <v>-479.80170888428154</v>
      </c>
      <c r="F754">
        <f t="shared" si="165"/>
        <v>0</v>
      </c>
      <c r="G754">
        <f t="shared" si="166"/>
        <v>8876.3316143590655</v>
      </c>
      <c r="H754">
        <f t="shared" si="167"/>
        <v>18460.06599031276</v>
      </c>
      <c r="I754">
        <f t="shared" si="168"/>
        <v>20483.244354710318</v>
      </c>
      <c r="J754" s="41">
        <f t="shared" si="169"/>
        <v>1107.2023975519276</v>
      </c>
      <c r="K754">
        <f t="shared" si="170"/>
        <v>7.7274301383379127</v>
      </c>
      <c r="L754">
        <f t="shared" si="171"/>
        <v>0</v>
      </c>
      <c r="M754" s="41">
        <f t="shared" si="172"/>
        <v>7.7274301383379127</v>
      </c>
      <c r="N754" s="5">
        <f t="shared" si="173"/>
        <v>-5.8748259511812187E-7</v>
      </c>
      <c r="O754" s="4">
        <f>SUM($N$54:N754)*0.1+$O$30</f>
        <v>-1.882096297007485E-6</v>
      </c>
      <c r="P754" s="4">
        <f>SUM($O$235:O754)</f>
        <v>1.0287844757875925E-3</v>
      </c>
      <c r="Q754" s="5">
        <f t="shared" si="174"/>
        <v>-1.2217848482020472E-6</v>
      </c>
      <c r="R754" s="4">
        <f>SUM($Q$54:Q754)*0.1+$O$8</f>
        <v>-6.3687760416369292E-5</v>
      </c>
      <c r="S754" s="4">
        <f>SUM($R$235:R754)</f>
        <v>1.338582149142262E-2</v>
      </c>
      <c r="T754">
        <f t="shared" si="175"/>
        <v>6.3715564137218977E-5</v>
      </c>
      <c r="U754">
        <f t="shared" si="176"/>
        <v>1.3425297557143874E-2</v>
      </c>
      <c r="X754" s="1"/>
    </row>
    <row r="755" spans="1:24" x14ac:dyDescent="0.25">
      <c r="A755" s="7"/>
      <c r="B755">
        <f t="shared" si="177"/>
        <v>70.100000000000293</v>
      </c>
      <c r="C755">
        <f t="shared" si="162"/>
        <v>0</v>
      </c>
      <c r="D755">
        <f t="shared" si="163"/>
        <v>997.84140488178764</v>
      </c>
      <c r="E755">
        <f t="shared" si="164"/>
        <v>-479.80170888428154</v>
      </c>
      <c r="F755">
        <f t="shared" si="165"/>
        <v>0</v>
      </c>
      <c r="G755">
        <f t="shared" si="166"/>
        <v>8828.3514434706412</v>
      </c>
      <c r="H755">
        <f t="shared" si="167"/>
        <v>18360.281849824583</v>
      </c>
      <c r="I755">
        <f t="shared" si="168"/>
        <v>20372.524114955129</v>
      </c>
      <c r="J755" s="41">
        <f t="shared" si="169"/>
        <v>1107.2023975519276</v>
      </c>
      <c r="K755">
        <f t="shared" si="170"/>
        <v>7.6856602456982497</v>
      </c>
      <c r="L755">
        <f t="shared" si="171"/>
        <v>0</v>
      </c>
      <c r="M755" s="41">
        <f t="shared" si="172"/>
        <v>7.6856602456982497</v>
      </c>
      <c r="N755" s="5">
        <f t="shared" si="173"/>
        <v>-5.8430701352288899E-7</v>
      </c>
      <c r="O755" s="4">
        <f>SUM($N$54:N755)*0.1+$O$30</f>
        <v>-1.9405269983597741E-6</v>
      </c>
      <c r="P755" s="4">
        <f>SUM($O$235:O755)</f>
        <v>1.0268439487892327E-3</v>
      </c>
      <c r="Q755" s="5">
        <f t="shared" si="174"/>
        <v>-1.2151806057793333E-6</v>
      </c>
      <c r="R755" s="4">
        <f>SUM($Q$54:Q755)*0.1+$O$8</f>
        <v>-6.3809278476947189E-5</v>
      </c>
      <c r="S755" s="4">
        <f>SUM($R$235:R755)</f>
        <v>1.3322012212945673E-2</v>
      </c>
      <c r="T755">
        <f t="shared" si="175"/>
        <v>6.3838778691168262E-5</v>
      </c>
      <c r="U755">
        <f t="shared" si="176"/>
        <v>1.3361527528581406E-2</v>
      </c>
      <c r="X755" s="1"/>
    </row>
    <row r="756" spans="1:24" x14ac:dyDescent="0.25">
      <c r="A756" s="7"/>
      <c r="B756">
        <f t="shared" si="177"/>
        <v>70.200000000000287</v>
      </c>
      <c r="C756">
        <f t="shared" si="162"/>
        <v>0</v>
      </c>
      <c r="D756">
        <f t="shared" si="163"/>
        <v>997.84140488178764</v>
      </c>
      <c r="E756">
        <f t="shared" si="164"/>
        <v>-479.80170888428154</v>
      </c>
      <c r="F756">
        <f t="shared" si="165"/>
        <v>0</v>
      </c>
      <c r="G756">
        <f t="shared" si="166"/>
        <v>8780.3712725822152</v>
      </c>
      <c r="H756">
        <f t="shared" si="167"/>
        <v>18260.497709336421</v>
      </c>
      <c r="I756">
        <f t="shared" si="168"/>
        <v>20261.803875199952</v>
      </c>
      <c r="J756" s="41">
        <f t="shared" si="169"/>
        <v>1107.2023975519276</v>
      </c>
      <c r="K756">
        <f t="shared" si="170"/>
        <v>7.6438903530585902</v>
      </c>
      <c r="L756">
        <f t="shared" si="171"/>
        <v>0</v>
      </c>
      <c r="M756" s="41">
        <f t="shared" si="172"/>
        <v>7.6438903530585902</v>
      </c>
      <c r="N756" s="5">
        <f t="shared" si="173"/>
        <v>-5.81131431927656E-7</v>
      </c>
      <c r="O756" s="4">
        <f>SUM($N$54:N756)*0.1+$O$30</f>
        <v>-1.9986401415525395E-6</v>
      </c>
      <c r="P756" s="4">
        <f>SUM($O$235:O756)</f>
        <v>1.02484530864768E-3</v>
      </c>
      <c r="Q756" s="5">
        <f t="shared" si="174"/>
        <v>-1.2085763633566206E-6</v>
      </c>
      <c r="R756" s="4">
        <f>SUM($Q$54:Q756)*0.1+$O$8</f>
        <v>-6.3930136113282882E-5</v>
      </c>
      <c r="S756" s="4">
        <f>SUM($R$235:R756)</f>
        <v>1.325808207683239E-2</v>
      </c>
      <c r="T756">
        <f t="shared" si="175"/>
        <v>6.3961370106325124E-5</v>
      </c>
      <c r="U756">
        <f t="shared" si="176"/>
        <v>1.3297633182739002E-2</v>
      </c>
      <c r="X756" s="1"/>
    </row>
    <row r="757" spans="1:24" x14ac:dyDescent="0.25">
      <c r="A757" s="7"/>
      <c r="B757">
        <f t="shared" si="177"/>
        <v>70.300000000000281</v>
      </c>
      <c r="C757">
        <f t="shared" si="162"/>
        <v>0</v>
      </c>
      <c r="D757">
        <f t="shared" si="163"/>
        <v>997.84140488178764</v>
      </c>
      <c r="E757">
        <f t="shared" si="164"/>
        <v>-479.80170888428154</v>
      </c>
      <c r="F757">
        <f t="shared" si="165"/>
        <v>0</v>
      </c>
      <c r="G757">
        <f t="shared" si="166"/>
        <v>8732.3911016937891</v>
      </c>
      <c r="H757">
        <f t="shared" si="167"/>
        <v>18160.713568848245</v>
      </c>
      <c r="I757">
        <f t="shared" si="168"/>
        <v>20151.08363544476</v>
      </c>
      <c r="J757" s="41">
        <f t="shared" si="169"/>
        <v>1107.2023975519276</v>
      </c>
      <c r="K757">
        <f t="shared" si="170"/>
        <v>7.6021204604189254</v>
      </c>
      <c r="L757">
        <f t="shared" si="171"/>
        <v>0</v>
      </c>
      <c r="M757" s="41">
        <f t="shared" si="172"/>
        <v>7.6021204604189254</v>
      </c>
      <c r="N757" s="5">
        <f t="shared" si="173"/>
        <v>-5.7795585033242301E-7</v>
      </c>
      <c r="O757" s="4">
        <f>SUM($N$54:N757)*0.1+$O$30</f>
        <v>-2.0564357265857814E-6</v>
      </c>
      <c r="P757" s="4">
        <f>SUM($O$235:O757)</f>
        <v>1.0227888729210943E-3</v>
      </c>
      <c r="Q757" s="5">
        <f t="shared" si="174"/>
        <v>-1.2019721209339069E-6</v>
      </c>
      <c r="R757" s="4">
        <f>SUM($Q$54:Q757)*0.1+$O$8</f>
        <v>-6.4050333325376264E-5</v>
      </c>
      <c r="S757" s="4">
        <f>SUM($R$235:R757)</f>
        <v>1.3194031743507015E-2</v>
      </c>
      <c r="T757">
        <f t="shared" si="175"/>
        <v>6.4083337358391253E-5</v>
      </c>
      <c r="U757">
        <f t="shared" si="176"/>
        <v>1.3233615179807895E-2</v>
      </c>
      <c r="X757" s="1"/>
    </row>
    <row r="758" spans="1:24" x14ac:dyDescent="0.25">
      <c r="A758" s="7"/>
      <c r="B758">
        <f t="shared" si="177"/>
        <v>70.400000000000276</v>
      </c>
      <c r="C758">
        <f t="shared" si="162"/>
        <v>0</v>
      </c>
      <c r="D758">
        <f t="shared" si="163"/>
        <v>997.84140488178764</v>
      </c>
      <c r="E758">
        <f t="shared" si="164"/>
        <v>-479.80170888428154</v>
      </c>
      <c r="F758">
        <f t="shared" si="165"/>
        <v>0</v>
      </c>
      <c r="G758">
        <f t="shared" si="166"/>
        <v>8684.4109308053648</v>
      </c>
      <c r="H758">
        <f t="shared" si="167"/>
        <v>18060.929428360079</v>
      </c>
      <c r="I758">
        <f t="shared" si="168"/>
        <v>20040.363395689579</v>
      </c>
      <c r="J758" s="41">
        <f t="shared" si="169"/>
        <v>1107.2023975519276</v>
      </c>
      <c r="K758">
        <f t="shared" si="170"/>
        <v>7.5603505677792651</v>
      </c>
      <c r="L758">
        <f t="shared" si="171"/>
        <v>0</v>
      </c>
      <c r="M758" s="41">
        <f t="shared" si="172"/>
        <v>7.5603505677792651</v>
      </c>
      <c r="N758" s="5">
        <f t="shared" si="173"/>
        <v>-5.7478026873719012E-7</v>
      </c>
      <c r="O758" s="4">
        <f>SUM($N$54:N758)*0.1+$O$30</f>
        <v>-2.1139137534595006E-6</v>
      </c>
      <c r="P758" s="4">
        <f>SUM($O$235:O758)</f>
        <v>1.0206749591676347E-3</v>
      </c>
      <c r="Q758" s="5">
        <f t="shared" si="174"/>
        <v>-1.1953678785111939E-6</v>
      </c>
      <c r="R758" s="4">
        <f>SUM($Q$54:Q758)*0.1+$O$8</f>
        <v>-6.4169870113227388E-5</v>
      </c>
      <c r="S758" s="4">
        <f>SUM($R$235:R758)</f>
        <v>1.3129861873393787E-2</v>
      </c>
      <c r="T758">
        <f t="shared" si="175"/>
        <v>6.4204679437760134E-5</v>
      </c>
      <c r="U758">
        <f t="shared" si="176"/>
        <v>1.316947418034113E-2</v>
      </c>
      <c r="X758" s="1"/>
    </row>
    <row r="759" spans="1:24" x14ac:dyDescent="0.25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997.84140488178764</v>
      </c>
      <c r="E759">
        <f t="shared" ref="E759:E822" si="180">IF(B759&lt;$B$41,$B$14,IF(AND($B$41&lt;=B759,B759&lt;$B$41+$G$8),$B$14+$B$17,$B$14+$B$17+$B$11))</f>
        <v>-479.80170888428154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8636.4307599169388</v>
      </c>
      <c r="H759">
        <f t="shared" ref="H759:H822" si="183">IF(B759&lt;$B$41,-$B$13*B759,IF(AND($B$41&lt;=B759,B759&lt;=$B$41+$G$8),-$B$13*B759+(-B759+B746)*B721,-$B$13*B759+(-B759+$B$41)*$B$16+(-B759+$B$41+$G$8)*$B$10))</f>
        <v>17961.145287871903</v>
      </c>
      <c r="I759">
        <f t="shared" ref="I759:I822" si="184">SQRT(SUMSQ(H759,G759))</f>
        <v>19929.643155934391</v>
      </c>
      <c r="J759" s="41">
        <f t="shared" ref="J759:J822" si="185">SQRT(SUMSQ(D759:E759))</f>
        <v>1107.2023975519276</v>
      </c>
      <c r="K759">
        <f t="shared" ref="K759:K822" si="186">32*I759/(PI()*$G$13^3)</f>
        <v>7.518580675139602</v>
      </c>
      <c r="L759">
        <f t="shared" ref="L759:L822" si="187">16*F759/(PI()*$G$13^3)*$G$23</f>
        <v>0</v>
      </c>
      <c r="M759" s="41">
        <f t="shared" ref="M759:M822" si="188">SQRT(K759^2+3*L759^2)</f>
        <v>7.518580675139602</v>
      </c>
      <c r="N759" s="5">
        <f t="shared" ref="N759:N822" si="189">-G759/($G$15*$B$42)</f>
        <v>-5.7160468714195713E-7</v>
      </c>
      <c r="O759" s="4">
        <f>SUM($N$54:N759)*0.1+$O$30</f>
        <v>-2.1710742221736961E-6</v>
      </c>
      <c r="P759" s="4">
        <f>SUM($O$235:O759)</f>
        <v>1.0185038849454609E-3</v>
      </c>
      <c r="Q759" s="5">
        <f t="shared" ref="Q759:Q822" si="190">-H759/($B$42*$G$15)</f>
        <v>-1.1887636360884802E-6</v>
      </c>
      <c r="R759" s="4">
        <f>SUM($Q$54:Q759)*0.1+$O$8</f>
        <v>-6.4288746476836228E-5</v>
      </c>
      <c r="S759" s="4">
        <f>SUM($R$235:R759)</f>
        <v>1.3065573126916951E-2</v>
      </c>
      <c r="T759">
        <f t="shared" ref="T759:T822" si="191">SQRT(SUMSQ(O759,R759))</f>
        <v>6.432539534927951E-5</v>
      </c>
      <c r="U759">
        <f t="shared" ref="U759:U822" si="192">SQRT(S759^2+P759^2)</f>
        <v>1.3105210845250199E-2</v>
      </c>
      <c r="X759" s="1"/>
    </row>
    <row r="760" spans="1:24" x14ac:dyDescent="0.25">
      <c r="A760" s="7"/>
      <c r="B760">
        <f t="shared" si="177"/>
        <v>70.600000000000264</v>
      </c>
      <c r="C760">
        <f t="shared" si="178"/>
        <v>0</v>
      </c>
      <c r="D760">
        <f t="shared" si="179"/>
        <v>997.84140488178764</v>
      </c>
      <c r="E760">
        <f t="shared" si="180"/>
        <v>-479.80170888428154</v>
      </c>
      <c r="F760">
        <f t="shared" si="181"/>
        <v>0</v>
      </c>
      <c r="G760">
        <f t="shared" si="182"/>
        <v>8588.4505890285145</v>
      </c>
      <c r="H760">
        <f t="shared" si="183"/>
        <v>17861.361147383726</v>
      </c>
      <c r="I760">
        <f t="shared" si="184"/>
        <v>19818.922916179203</v>
      </c>
      <c r="J760" s="41">
        <f t="shared" si="185"/>
        <v>1107.2023975519276</v>
      </c>
      <c r="K760">
        <f t="shared" si="186"/>
        <v>7.4768107824999381</v>
      </c>
      <c r="L760">
        <f t="shared" si="187"/>
        <v>0</v>
      </c>
      <c r="M760" s="41">
        <f t="shared" si="188"/>
        <v>7.4768107824999381</v>
      </c>
      <c r="N760" s="5">
        <f t="shared" si="189"/>
        <v>-5.6842910554672424E-7</v>
      </c>
      <c r="O760" s="4">
        <f>SUM($N$54:N760)*0.1+$O$30</f>
        <v>-2.2279171327283685E-6</v>
      </c>
      <c r="P760" s="4">
        <f>SUM($O$235:O760)</f>
        <v>1.0162759678127326E-3</v>
      </c>
      <c r="Q760" s="5">
        <f t="shared" si="190"/>
        <v>-1.1821593936657665E-6</v>
      </c>
      <c r="R760" s="4">
        <f>SUM($Q$54:Q760)*0.1+$O$8</f>
        <v>-6.4406962416202837E-5</v>
      </c>
      <c r="S760" s="4">
        <f>SUM($R$235:R760)</f>
        <v>1.3001166164500748E-2</v>
      </c>
      <c r="T760">
        <f t="shared" si="191"/>
        <v>6.4445484112018807E-5</v>
      </c>
      <c r="U760">
        <f t="shared" si="192"/>
        <v>1.3040825835801689E-2</v>
      </c>
      <c r="X760" s="1"/>
    </row>
    <row r="761" spans="1:24" x14ac:dyDescent="0.25">
      <c r="A761" s="7"/>
      <c r="B761">
        <f t="shared" si="177"/>
        <v>70.700000000000259</v>
      </c>
      <c r="C761">
        <f t="shared" si="178"/>
        <v>0</v>
      </c>
      <c r="D761">
        <f t="shared" si="179"/>
        <v>997.84140488178764</v>
      </c>
      <c r="E761">
        <f t="shared" si="180"/>
        <v>-479.80170888428154</v>
      </c>
      <c r="F761">
        <f t="shared" si="181"/>
        <v>0</v>
      </c>
      <c r="G761">
        <f t="shared" si="182"/>
        <v>8540.4704181400884</v>
      </c>
      <c r="H761">
        <f t="shared" si="183"/>
        <v>17761.577006895546</v>
      </c>
      <c r="I761">
        <f t="shared" si="184"/>
        <v>19708.202676424011</v>
      </c>
      <c r="J761" s="41">
        <f t="shared" si="185"/>
        <v>1107.2023975519276</v>
      </c>
      <c r="K761">
        <f t="shared" si="186"/>
        <v>7.4350408898602733</v>
      </c>
      <c r="L761">
        <f t="shared" si="187"/>
        <v>0</v>
      </c>
      <c r="M761" s="41">
        <f t="shared" si="188"/>
        <v>7.4350408898602733</v>
      </c>
      <c r="N761" s="5">
        <f t="shared" si="189"/>
        <v>-5.6525352395149125E-7</v>
      </c>
      <c r="O761" s="4">
        <f>SUM($N$54:N761)*0.1+$O$30</f>
        <v>-2.2844424851235177E-6</v>
      </c>
      <c r="P761" s="4">
        <f>SUM($O$235:O761)</f>
        <v>1.013991525327609E-3</v>
      </c>
      <c r="Q761" s="5">
        <f t="shared" si="190"/>
        <v>-1.1755551512430524E-6</v>
      </c>
      <c r="R761" s="4">
        <f>SUM($Q$54:Q761)*0.1+$O$8</f>
        <v>-6.4524517931327134E-5</v>
      </c>
      <c r="S761" s="4">
        <f>SUM($R$235:R761)</f>
        <v>1.293664164656942E-2</v>
      </c>
      <c r="T761">
        <f t="shared" si="191"/>
        <v>6.456494475904083E-5</v>
      </c>
      <c r="U761">
        <f t="shared" si="192"/>
        <v>1.2976319813613971E-2</v>
      </c>
      <c r="X761" s="1"/>
    </row>
    <row r="762" spans="1:24" x14ac:dyDescent="0.25">
      <c r="A762" s="7"/>
      <c r="B762">
        <f t="shared" si="177"/>
        <v>70.800000000000253</v>
      </c>
      <c r="C762">
        <f t="shared" si="178"/>
        <v>0</v>
      </c>
      <c r="D762">
        <f t="shared" si="179"/>
        <v>997.84140488178764</v>
      </c>
      <c r="E762">
        <f t="shared" si="180"/>
        <v>-479.80170888428154</v>
      </c>
      <c r="F762">
        <f t="shared" si="181"/>
        <v>0</v>
      </c>
      <c r="G762">
        <f t="shared" si="182"/>
        <v>8492.4902472516624</v>
      </c>
      <c r="H762">
        <f t="shared" si="183"/>
        <v>17661.79286640737</v>
      </c>
      <c r="I762">
        <f t="shared" si="184"/>
        <v>19597.482436668819</v>
      </c>
      <c r="J762" s="41">
        <f t="shared" si="185"/>
        <v>1107.2023975519276</v>
      </c>
      <c r="K762">
        <f t="shared" si="186"/>
        <v>7.3932709972206085</v>
      </c>
      <c r="L762">
        <f t="shared" si="187"/>
        <v>0</v>
      </c>
      <c r="M762" s="41">
        <f t="shared" si="188"/>
        <v>7.3932709972206085</v>
      </c>
      <c r="N762" s="5">
        <f t="shared" si="189"/>
        <v>-5.6207794235625815E-7</v>
      </c>
      <c r="O762" s="4">
        <f>SUM($N$54:N762)*0.1+$O$30</f>
        <v>-2.3406502793591437E-6</v>
      </c>
      <c r="P762" s="4">
        <f>SUM($O$235:O762)</f>
        <v>1.0116508750482498E-3</v>
      </c>
      <c r="Q762" s="5">
        <f t="shared" si="190"/>
        <v>-1.1689509088203387E-6</v>
      </c>
      <c r="R762" s="4">
        <f>SUM($Q$54:Q762)*0.1+$O$8</f>
        <v>-6.4641413022209146E-5</v>
      </c>
      <c r="S762" s="4">
        <f>SUM($R$235:R762)</f>
        <v>1.2872000233547211E-2</v>
      </c>
      <c r="T762">
        <f t="shared" si="191"/>
        <v>6.4683776337178195E-5</v>
      </c>
      <c r="U762">
        <f t="shared" si="192"/>
        <v>1.2911693440653916E-2</v>
      </c>
      <c r="X762" s="1"/>
    </row>
    <row r="763" spans="1:24" x14ac:dyDescent="0.25">
      <c r="A763" s="7"/>
      <c r="B763">
        <f t="shared" si="177"/>
        <v>70.900000000000247</v>
      </c>
      <c r="C763">
        <f t="shared" si="178"/>
        <v>0</v>
      </c>
      <c r="D763">
        <f t="shared" si="179"/>
        <v>997.84140488178764</v>
      </c>
      <c r="E763">
        <f t="shared" si="180"/>
        <v>-479.80170888428154</v>
      </c>
      <c r="F763">
        <f t="shared" si="181"/>
        <v>0</v>
      </c>
      <c r="G763">
        <f t="shared" si="182"/>
        <v>8444.5100763632381</v>
      </c>
      <c r="H763">
        <f t="shared" si="183"/>
        <v>17562.008725919208</v>
      </c>
      <c r="I763">
        <f t="shared" si="184"/>
        <v>19486.762196913645</v>
      </c>
      <c r="J763" s="41">
        <f t="shared" si="185"/>
        <v>1107.2023975519276</v>
      </c>
      <c r="K763">
        <f t="shared" si="186"/>
        <v>7.3515011045809509</v>
      </c>
      <c r="L763">
        <f t="shared" si="187"/>
        <v>0</v>
      </c>
      <c r="M763" s="41">
        <f t="shared" si="188"/>
        <v>7.3515011045809509</v>
      </c>
      <c r="N763" s="5">
        <f t="shared" si="189"/>
        <v>-5.5890236076102527E-7</v>
      </c>
      <c r="O763" s="4">
        <f>SUM($N$54:N763)*0.1+$O$30</f>
        <v>-2.3965405154352466E-6</v>
      </c>
      <c r="P763" s="4">
        <f>SUM($O$235:O763)</f>
        <v>1.0092543345328147E-3</v>
      </c>
      <c r="Q763" s="5">
        <f t="shared" si="190"/>
        <v>-1.162346666397626E-6</v>
      </c>
      <c r="R763" s="4">
        <f>SUM($Q$54:Q763)*0.1+$O$8</f>
        <v>-6.4757647688848928E-5</v>
      </c>
      <c r="S763" s="4">
        <f>SUM($R$235:R763)</f>
        <v>1.2807242585858362E-2</v>
      </c>
      <c r="T763">
        <f t="shared" si="191"/>
        <v>6.4801977906813949E-5</v>
      </c>
      <c r="U763">
        <f t="shared" si="192"/>
        <v>1.2846947379233607E-2</v>
      </c>
      <c r="X763" s="1"/>
    </row>
    <row r="764" spans="1:24" x14ac:dyDescent="0.25">
      <c r="A764" s="7"/>
      <c r="B764">
        <f t="shared" si="177"/>
        <v>71.000000000000242</v>
      </c>
      <c r="C764">
        <f t="shared" si="178"/>
        <v>0</v>
      </c>
      <c r="D764">
        <f t="shared" si="179"/>
        <v>997.84140488178764</v>
      </c>
      <c r="E764">
        <f t="shared" si="180"/>
        <v>-479.80170888428154</v>
      </c>
      <c r="F764">
        <f t="shared" si="181"/>
        <v>0</v>
      </c>
      <c r="G764">
        <f t="shared" si="182"/>
        <v>8396.529905474812</v>
      </c>
      <c r="H764">
        <f t="shared" si="183"/>
        <v>17462.224585431031</v>
      </c>
      <c r="I764">
        <f t="shared" si="184"/>
        <v>19376.041957158453</v>
      </c>
      <c r="J764" s="41">
        <f t="shared" si="185"/>
        <v>1107.2023975519276</v>
      </c>
      <c r="K764">
        <f t="shared" si="186"/>
        <v>7.3097312119412861</v>
      </c>
      <c r="L764">
        <f t="shared" si="187"/>
        <v>0</v>
      </c>
      <c r="M764" s="41">
        <f t="shared" si="188"/>
        <v>7.3097312119412861</v>
      </c>
      <c r="N764" s="5">
        <f t="shared" si="189"/>
        <v>-5.5572677916579228E-7</v>
      </c>
      <c r="O764" s="4">
        <f>SUM($N$54:N764)*0.1+$O$30</f>
        <v>-2.4521131933518258E-6</v>
      </c>
      <c r="P764" s="4">
        <f>SUM($O$235:O764)</f>
        <v>1.0068022213394628E-3</v>
      </c>
      <c r="Q764" s="5">
        <f t="shared" si="190"/>
        <v>-1.1557424239749123E-6</v>
      </c>
      <c r="R764" s="4">
        <f>SUM($Q$54:Q764)*0.1+$O$8</f>
        <v>-6.4873221931246398E-5</v>
      </c>
      <c r="S764" s="4">
        <f>SUM($R$235:R764)</f>
        <v>1.2742369363927116E-2</v>
      </c>
      <c r="T764">
        <f t="shared" si="191"/>
        <v>6.4919548541666239E-5</v>
      </c>
      <c r="U764">
        <f t="shared" si="192"/>
        <v>1.2782082292007137E-2</v>
      </c>
      <c r="X764" s="1"/>
    </row>
    <row r="765" spans="1:24" x14ac:dyDescent="0.25">
      <c r="A765" s="7"/>
      <c r="B765">
        <f t="shared" si="177"/>
        <v>71.100000000000236</v>
      </c>
      <c r="C765">
        <f t="shared" si="178"/>
        <v>0</v>
      </c>
      <c r="D765">
        <f t="shared" si="179"/>
        <v>997.84140488178764</v>
      </c>
      <c r="E765">
        <f t="shared" si="180"/>
        <v>-479.80170888428154</v>
      </c>
      <c r="F765">
        <f t="shared" si="181"/>
        <v>0</v>
      </c>
      <c r="G765">
        <f t="shared" si="182"/>
        <v>8348.5497345863878</v>
      </c>
      <c r="H765">
        <f t="shared" si="183"/>
        <v>17362.440444942869</v>
      </c>
      <c r="I765">
        <f t="shared" si="184"/>
        <v>19265.321717403276</v>
      </c>
      <c r="J765" s="41">
        <f t="shared" si="185"/>
        <v>1107.2023975519276</v>
      </c>
      <c r="K765">
        <f t="shared" si="186"/>
        <v>7.2679613193016266</v>
      </c>
      <c r="L765">
        <f t="shared" si="187"/>
        <v>0</v>
      </c>
      <c r="M765" s="41">
        <f t="shared" si="188"/>
        <v>7.2679613193016266</v>
      </c>
      <c r="N765" s="5">
        <f t="shared" si="189"/>
        <v>-5.5255119757055939E-7</v>
      </c>
      <c r="O765" s="4">
        <f>SUM($N$54:N765)*0.1+$O$30</f>
        <v>-2.5073683131088815E-6</v>
      </c>
      <c r="P765" s="4">
        <f>SUM($O$235:O765)</f>
        <v>1.004294853026354E-3</v>
      </c>
      <c r="Q765" s="5">
        <f t="shared" si="190"/>
        <v>-1.1491381815521995E-6</v>
      </c>
      <c r="R765" s="4">
        <f>SUM($Q$54:Q765)*0.1+$O$8</f>
        <v>-6.4988135749401637E-5</v>
      </c>
      <c r="S765" s="4">
        <f>SUM($R$235:R765)</f>
        <v>1.2677381228177714E-2</v>
      </c>
      <c r="T765">
        <f t="shared" si="191"/>
        <v>6.5036487328577617E-5</v>
      </c>
      <c r="U765">
        <f t="shared" si="192"/>
        <v>1.2717098841967374E-2</v>
      </c>
      <c r="X765" s="1"/>
    </row>
    <row r="766" spans="1:24" x14ac:dyDescent="0.25">
      <c r="A766" s="7"/>
      <c r="B766">
        <f t="shared" si="177"/>
        <v>71.20000000000023</v>
      </c>
      <c r="C766">
        <f t="shared" si="178"/>
        <v>0</v>
      </c>
      <c r="D766">
        <f t="shared" si="179"/>
        <v>997.84140488178764</v>
      </c>
      <c r="E766">
        <f t="shared" si="180"/>
        <v>-479.80170888428154</v>
      </c>
      <c r="F766">
        <f t="shared" si="181"/>
        <v>0</v>
      </c>
      <c r="G766">
        <f t="shared" si="182"/>
        <v>8300.5695636979599</v>
      </c>
      <c r="H766">
        <f t="shared" si="183"/>
        <v>17262.656304454675</v>
      </c>
      <c r="I766">
        <f t="shared" si="184"/>
        <v>19154.601477648073</v>
      </c>
      <c r="J766" s="41">
        <f t="shared" si="185"/>
        <v>1107.2023975519276</v>
      </c>
      <c r="K766">
        <f t="shared" si="186"/>
        <v>7.2261914266619582</v>
      </c>
      <c r="L766">
        <f t="shared" si="187"/>
        <v>0</v>
      </c>
      <c r="M766" s="41">
        <f t="shared" si="188"/>
        <v>7.2261914266619582</v>
      </c>
      <c r="N766" s="5">
        <f t="shared" si="189"/>
        <v>-5.4937561597532629E-7</v>
      </c>
      <c r="O766" s="4">
        <f>SUM($N$54:N766)*0.1+$O$30</f>
        <v>-2.562305874706414E-6</v>
      </c>
      <c r="P766" s="4">
        <f>SUM($O$235:O766)</f>
        <v>1.0017325471516475E-3</v>
      </c>
      <c r="Q766" s="5">
        <f t="shared" si="190"/>
        <v>-1.1425339391294845E-6</v>
      </c>
      <c r="R766" s="4">
        <f>SUM($Q$54:Q766)*0.1+$O$8</f>
        <v>-6.5102389143314592E-5</v>
      </c>
      <c r="S766" s="4">
        <f>SUM($R$235:R766)</f>
        <v>1.26122788390344E-2</v>
      </c>
      <c r="T766">
        <f t="shared" si="191"/>
        <v>6.5152793367307901E-5</v>
      </c>
      <c r="U766">
        <f t="shared" si="192"/>
        <v>1.2651997692442797E-2</v>
      </c>
      <c r="X766" s="1"/>
    </row>
    <row r="767" spans="1:24" x14ac:dyDescent="0.25">
      <c r="A767" s="7"/>
      <c r="B767">
        <f t="shared" si="177"/>
        <v>71.300000000000225</v>
      </c>
      <c r="C767">
        <f t="shared" si="178"/>
        <v>0</v>
      </c>
      <c r="D767">
        <f t="shared" si="179"/>
        <v>997.84140488178764</v>
      </c>
      <c r="E767">
        <f t="shared" si="180"/>
        <v>-479.80170888428154</v>
      </c>
      <c r="F767">
        <f t="shared" si="181"/>
        <v>0</v>
      </c>
      <c r="G767">
        <f t="shared" si="182"/>
        <v>8252.5893928095356</v>
      </c>
      <c r="H767">
        <f t="shared" si="183"/>
        <v>17162.872163966513</v>
      </c>
      <c r="I767">
        <f t="shared" si="184"/>
        <v>19043.881237892896</v>
      </c>
      <c r="J767" s="41">
        <f t="shared" si="185"/>
        <v>1107.2023975519276</v>
      </c>
      <c r="K767">
        <f t="shared" si="186"/>
        <v>7.1844215340222988</v>
      </c>
      <c r="L767">
        <f t="shared" si="187"/>
        <v>0</v>
      </c>
      <c r="M767" s="41">
        <f t="shared" si="188"/>
        <v>7.1844215340222988</v>
      </c>
      <c r="N767" s="5">
        <f t="shared" si="189"/>
        <v>-5.4620003438009341E-7</v>
      </c>
      <c r="O767" s="4">
        <f>SUM($N$54:N767)*0.1+$O$30</f>
        <v>-2.6169258781444233E-6</v>
      </c>
      <c r="P767" s="4">
        <f>SUM($O$235:O767)</f>
        <v>9.991156212735032E-4</v>
      </c>
      <c r="Q767" s="5">
        <f t="shared" si="190"/>
        <v>-1.1359296967067719E-6</v>
      </c>
      <c r="R767" s="4">
        <f>SUM($Q$54:Q767)*0.1+$O$8</f>
        <v>-6.5215982112985289E-5</v>
      </c>
      <c r="S767" s="4">
        <f>SUM($R$235:R767)</f>
        <v>1.2547062856921415E-2</v>
      </c>
      <c r="T767">
        <f t="shared" si="191"/>
        <v>6.5268465770331388E-5</v>
      </c>
      <c r="U767">
        <f t="shared" si="192"/>
        <v>1.2586779507094328E-2</v>
      </c>
      <c r="X767" s="1"/>
    </row>
    <row r="768" spans="1:24" x14ac:dyDescent="0.25">
      <c r="A768" s="7"/>
      <c r="B768">
        <f t="shared" si="177"/>
        <v>71.400000000000219</v>
      </c>
      <c r="C768">
        <f t="shared" si="178"/>
        <v>0</v>
      </c>
      <c r="D768">
        <f t="shared" si="179"/>
        <v>997.84140488178764</v>
      </c>
      <c r="E768">
        <f t="shared" si="180"/>
        <v>-479.80170888428154</v>
      </c>
      <c r="F768">
        <f t="shared" si="181"/>
        <v>0</v>
      </c>
      <c r="G768">
        <f t="shared" si="182"/>
        <v>8204.6092219211114</v>
      </c>
      <c r="H768">
        <f t="shared" si="183"/>
        <v>17063.088023478336</v>
      </c>
      <c r="I768">
        <f t="shared" si="184"/>
        <v>18933.160998137708</v>
      </c>
      <c r="J768" s="41">
        <f t="shared" si="185"/>
        <v>1107.2023975519276</v>
      </c>
      <c r="K768">
        <f t="shared" si="186"/>
        <v>7.1426516413826358</v>
      </c>
      <c r="L768">
        <f t="shared" si="187"/>
        <v>0</v>
      </c>
      <c r="M768" s="41">
        <f t="shared" si="188"/>
        <v>7.1426516413826358</v>
      </c>
      <c r="N768" s="5">
        <f t="shared" si="189"/>
        <v>-5.4302445278486052E-7</v>
      </c>
      <c r="O768" s="4">
        <f>SUM($N$54:N768)*0.1+$O$30</f>
        <v>-2.6712283234229094E-6</v>
      </c>
      <c r="P768" s="4">
        <f>SUM($O$235:O768)</f>
        <v>9.9644439295008022E-4</v>
      </c>
      <c r="Q768" s="5">
        <f t="shared" si="190"/>
        <v>-1.1293254542840579E-6</v>
      </c>
      <c r="R768" s="4">
        <f>SUM($Q$54:Q768)*0.1+$O$8</f>
        <v>-6.5328914658413701E-5</v>
      </c>
      <c r="S768" s="4">
        <f>SUM($R$235:R768)</f>
        <v>1.2481733942263002E-2</v>
      </c>
      <c r="T768">
        <f t="shared" si="191"/>
        <v>6.53835036626377E-5</v>
      </c>
      <c r="U768">
        <f t="shared" si="192"/>
        <v>1.2521444949912209E-2</v>
      </c>
      <c r="X768" s="1"/>
    </row>
    <row r="769" spans="1:24" x14ac:dyDescent="0.25">
      <c r="A769" s="7"/>
      <c r="B769">
        <f t="shared" si="177"/>
        <v>71.500000000000213</v>
      </c>
      <c r="C769">
        <f t="shared" si="178"/>
        <v>0</v>
      </c>
      <c r="D769">
        <f t="shared" si="179"/>
        <v>997.84140488178764</v>
      </c>
      <c r="E769">
        <f t="shared" si="180"/>
        <v>-479.80170888428154</v>
      </c>
      <c r="F769">
        <f t="shared" si="181"/>
        <v>0</v>
      </c>
      <c r="G769">
        <f t="shared" si="182"/>
        <v>8156.6290510326835</v>
      </c>
      <c r="H769">
        <f t="shared" si="183"/>
        <v>16963.303882990171</v>
      </c>
      <c r="I769">
        <f t="shared" si="184"/>
        <v>18822.440758382527</v>
      </c>
      <c r="J769" s="41">
        <f t="shared" si="185"/>
        <v>1107.2023975519276</v>
      </c>
      <c r="K769">
        <f t="shared" si="186"/>
        <v>7.1008817487429745</v>
      </c>
      <c r="L769">
        <f t="shared" si="187"/>
        <v>0</v>
      </c>
      <c r="M769" s="41">
        <f t="shared" si="188"/>
        <v>7.1008817487429745</v>
      </c>
      <c r="N769" s="5">
        <f t="shared" si="189"/>
        <v>-5.3984887118962742E-7</v>
      </c>
      <c r="O769" s="4">
        <f>SUM($N$54:N769)*0.1+$O$30</f>
        <v>-2.7252132105418724E-6</v>
      </c>
      <c r="P769" s="4">
        <f>SUM($O$235:O769)</f>
        <v>9.9371917973953825E-4</v>
      </c>
      <c r="Q769" s="5">
        <f t="shared" si="190"/>
        <v>-1.1227212118613451E-6</v>
      </c>
      <c r="R769" s="4">
        <f>SUM($Q$54:Q769)*0.1+$O$8</f>
        <v>-6.5441186779599802E-5</v>
      </c>
      <c r="S769" s="4">
        <f>SUM($R$235:R769)</f>
        <v>1.2416292755483402E-2</v>
      </c>
      <c r="T769">
        <f t="shared" si="191"/>
        <v>6.5497906181536669E-5</v>
      </c>
      <c r="U769">
        <f t="shared" si="192"/>
        <v>1.2455994685212893E-2</v>
      </c>
      <c r="X769" s="1"/>
    </row>
    <row r="770" spans="1:24" x14ac:dyDescent="0.25">
      <c r="A770" s="7"/>
      <c r="B770">
        <f t="shared" si="177"/>
        <v>71.600000000000207</v>
      </c>
      <c r="C770">
        <f t="shared" si="178"/>
        <v>0</v>
      </c>
      <c r="D770">
        <f t="shared" si="179"/>
        <v>997.84140488178764</v>
      </c>
      <c r="E770">
        <f t="shared" si="180"/>
        <v>-479.80170888428154</v>
      </c>
      <c r="F770">
        <f t="shared" si="181"/>
        <v>0</v>
      </c>
      <c r="G770">
        <f t="shared" si="182"/>
        <v>8108.6488801442592</v>
      </c>
      <c r="H770">
        <f t="shared" si="183"/>
        <v>16863.519742501994</v>
      </c>
      <c r="I770">
        <f t="shared" si="184"/>
        <v>18711.720518627335</v>
      </c>
      <c r="J770" s="41">
        <f t="shared" si="185"/>
        <v>1107.2023975519276</v>
      </c>
      <c r="K770">
        <f t="shared" si="186"/>
        <v>7.0591118561033097</v>
      </c>
      <c r="L770">
        <f t="shared" si="187"/>
        <v>0</v>
      </c>
      <c r="M770" s="41">
        <f t="shared" si="188"/>
        <v>7.0591118561033097</v>
      </c>
      <c r="N770" s="5">
        <f t="shared" si="189"/>
        <v>-5.3667328959439454E-7</v>
      </c>
      <c r="O770" s="4">
        <f>SUM($N$54:N770)*0.1+$O$30</f>
        <v>-2.7788805395013118E-6</v>
      </c>
      <c r="P770" s="4">
        <f>SUM($O$235:O770)</f>
        <v>9.9094029920003697E-4</v>
      </c>
      <c r="Q770" s="5">
        <f t="shared" si="190"/>
        <v>-1.1161169694386314E-6</v>
      </c>
      <c r="R770" s="4">
        <f>SUM($Q$54:Q770)*0.1+$O$8</f>
        <v>-6.5552798476543672E-5</v>
      </c>
      <c r="S770" s="4">
        <f>SUM($R$235:R770)</f>
        <v>1.2350739957006859E-2</v>
      </c>
      <c r="T770">
        <f t="shared" si="191"/>
        <v>6.5611672476466906E-5</v>
      </c>
      <c r="U770">
        <f t="shared" si="192"/>
        <v>1.2390429377635969E-2</v>
      </c>
      <c r="X770" s="1"/>
    </row>
    <row r="771" spans="1:24" x14ac:dyDescent="0.25">
      <c r="A771" s="7"/>
      <c r="B771">
        <f t="shared" si="177"/>
        <v>71.700000000000202</v>
      </c>
      <c r="C771">
        <f t="shared" si="178"/>
        <v>0</v>
      </c>
      <c r="D771">
        <f t="shared" si="179"/>
        <v>997.84140488178764</v>
      </c>
      <c r="E771">
        <f t="shared" si="180"/>
        <v>-479.80170888428154</v>
      </c>
      <c r="F771">
        <f t="shared" si="181"/>
        <v>0</v>
      </c>
      <c r="G771">
        <f t="shared" si="182"/>
        <v>8060.6687092558332</v>
      </c>
      <c r="H771">
        <f t="shared" si="183"/>
        <v>16763.735602013818</v>
      </c>
      <c r="I771">
        <f t="shared" si="184"/>
        <v>18601.000278872147</v>
      </c>
      <c r="J771" s="41">
        <f t="shared" si="185"/>
        <v>1107.2023975519276</v>
      </c>
      <c r="K771">
        <f t="shared" si="186"/>
        <v>7.0173419634636467</v>
      </c>
      <c r="L771">
        <f t="shared" si="187"/>
        <v>0</v>
      </c>
      <c r="M771" s="41">
        <f t="shared" si="188"/>
        <v>7.0173419634636467</v>
      </c>
      <c r="N771" s="5">
        <f t="shared" si="189"/>
        <v>-5.3349770799916155E-7</v>
      </c>
      <c r="O771" s="4">
        <f>SUM($N$54:N771)*0.1+$O$30</f>
        <v>-2.832230310301228E-6</v>
      </c>
      <c r="P771" s="4">
        <f>SUM($O$235:O771)</f>
        <v>9.8810806888973584E-4</v>
      </c>
      <c r="Q771" s="5">
        <f t="shared" si="190"/>
        <v>-1.1095127270159175E-6</v>
      </c>
      <c r="R771" s="4">
        <f>SUM($Q$54:Q771)*0.1+$O$8</f>
        <v>-6.5663749749245257E-5</v>
      </c>
      <c r="S771" s="4">
        <f>SUM($R$235:R771)</f>
        <v>1.2285076207257613E-2</v>
      </c>
      <c r="T771">
        <f t="shared" si="191"/>
        <v>6.5724801708807722E-5</v>
      </c>
      <c r="U771">
        <f t="shared" si="192"/>
        <v>1.2324749692141099E-2</v>
      </c>
      <c r="X771" s="1"/>
    </row>
    <row r="772" spans="1:24" x14ac:dyDescent="0.25">
      <c r="A772" s="7"/>
      <c r="B772">
        <f t="shared" si="177"/>
        <v>71.800000000000196</v>
      </c>
      <c r="C772">
        <f t="shared" si="178"/>
        <v>0</v>
      </c>
      <c r="D772">
        <f t="shared" si="179"/>
        <v>997.84140488178764</v>
      </c>
      <c r="E772">
        <f t="shared" si="180"/>
        <v>-479.80170888428154</v>
      </c>
      <c r="F772">
        <f t="shared" si="181"/>
        <v>0</v>
      </c>
      <c r="G772">
        <f t="shared" si="182"/>
        <v>8012.6885383674089</v>
      </c>
      <c r="H772">
        <f t="shared" si="183"/>
        <v>16663.951461525656</v>
      </c>
      <c r="I772">
        <f t="shared" si="184"/>
        <v>18490.280039116973</v>
      </c>
      <c r="J772" s="41">
        <f t="shared" si="185"/>
        <v>1107.2023975519276</v>
      </c>
      <c r="K772">
        <f t="shared" si="186"/>
        <v>6.975572070823989</v>
      </c>
      <c r="L772">
        <f t="shared" si="187"/>
        <v>0</v>
      </c>
      <c r="M772" s="41">
        <f t="shared" si="188"/>
        <v>6.975572070823989</v>
      </c>
      <c r="N772" s="5">
        <f t="shared" si="189"/>
        <v>-5.3032212640392866E-7</v>
      </c>
      <c r="O772" s="4">
        <f>SUM($N$54:N772)*0.1+$O$30</f>
        <v>-2.885262522941621E-6</v>
      </c>
      <c r="P772" s="4">
        <f>SUM($O$235:O772)</f>
        <v>9.8522280636679431E-4</v>
      </c>
      <c r="Q772" s="5">
        <f t="shared" si="190"/>
        <v>-1.1029084845932048E-6</v>
      </c>
      <c r="R772" s="4">
        <f>SUM($Q$54:Q772)*0.1+$O$8</f>
        <v>-6.5774040597704585E-5</v>
      </c>
      <c r="S772" s="4">
        <f>SUM($R$235:R772)</f>
        <v>1.2219302166659908E-2</v>
      </c>
      <c r="T772">
        <f t="shared" si="191"/>
        <v>6.583729305169512E-5</v>
      </c>
      <c r="U772">
        <f t="shared" si="192"/>
        <v>1.2258956294005001E-2</v>
      </c>
      <c r="X772" s="1"/>
    </row>
    <row r="773" spans="1:24" x14ac:dyDescent="0.25">
      <c r="A773" s="7"/>
      <c r="B773">
        <f t="shared" si="177"/>
        <v>71.90000000000019</v>
      </c>
      <c r="C773">
        <f t="shared" si="178"/>
        <v>0</v>
      </c>
      <c r="D773">
        <f t="shared" si="179"/>
        <v>997.84140488178764</v>
      </c>
      <c r="E773">
        <f t="shared" si="180"/>
        <v>-479.80170888428154</v>
      </c>
      <c r="F773">
        <f t="shared" si="181"/>
        <v>0</v>
      </c>
      <c r="G773">
        <f t="shared" si="182"/>
        <v>7964.7083674789828</v>
      </c>
      <c r="H773">
        <f t="shared" si="183"/>
        <v>16564.167321037465</v>
      </c>
      <c r="I773">
        <f t="shared" si="184"/>
        <v>18379.559799361767</v>
      </c>
      <c r="J773" s="41">
        <f t="shared" si="185"/>
        <v>1107.2023975519276</v>
      </c>
      <c r="K773">
        <f t="shared" si="186"/>
        <v>6.933802178184318</v>
      </c>
      <c r="L773">
        <f t="shared" si="187"/>
        <v>0</v>
      </c>
      <c r="M773" s="41">
        <f t="shared" si="188"/>
        <v>6.933802178184318</v>
      </c>
      <c r="N773" s="5">
        <f t="shared" si="189"/>
        <v>-5.2714654480869567E-7</v>
      </c>
      <c r="O773" s="4">
        <f>SUM($N$54:N773)*0.1+$O$30</f>
        <v>-2.9379771774224905E-6</v>
      </c>
      <c r="P773" s="4">
        <f>SUM($O$235:O773)</f>
        <v>9.8228482918937183E-4</v>
      </c>
      <c r="Q773" s="5">
        <f t="shared" si="190"/>
        <v>-1.0963042421704901E-6</v>
      </c>
      <c r="R773" s="4">
        <f>SUM($Q$54:Q773)*0.1+$O$8</f>
        <v>-6.5883671021921627E-5</v>
      </c>
      <c r="S773" s="4">
        <f>SUM($R$235:R773)</f>
        <v>1.2153418495637986E-2</v>
      </c>
      <c r="T773">
        <f t="shared" si="191"/>
        <v>6.5949145689840835E-5</v>
      </c>
      <c r="U773">
        <f t="shared" si="192"/>
        <v>1.2193049848818428E-2</v>
      </c>
      <c r="X773" s="1"/>
    </row>
    <row r="774" spans="1:24" x14ac:dyDescent="0.25">
      <c r="A774" s="7"/>
      <c r="B774">
        <f t="shared" si="177"/>
        <v>72.000000000000185</v>
      </c>
      <c r="C774">
        <f t="shared" si="178"/>
        <v>0</v>
      </c>
      <c r="D774">
        <f t="shared" si="179"/>
        <v>997.84140488178764</v>
      </c>
      <c r="E774">
        <f t="shared" si="180"/>
        <v>-479.80170888428154</v>
      </c>
      <c r="F774">
        <f t="shared" si="181"/>
        <v>0</v>
      </c>
      <c r="G774">
        <f t="shared" si="182"/>
        <v>7916.7281965905568</v>
      </c>
      <c r="H774">
        <f t="shared" si="183"/>
        <v>16464.383180549299</v>
      </c>
      <c r="I774">
        <f t="shared" si="184"/>
        <v>18268.839559606589</v>
      </c>
      <c r="J774" s="41">
        <f t="shared" si="185"/>
        <v>1107.2023975519276</v>
      </c>
      <c r="K774">
        <f t="shared" si="186"/>
        <v>6.8920322855446594</v>
      </c>
      <c r="L774">
        <f t="shared" si="187"/>
        <v>0</v>
      </c>
      <c r="M774" s="41">
        <f t="shared" si="188"/>
        <v>6.8920322855446594</v>
      </c>
      <c r="N774" s="5">
        <f t="shared" si="189"/>
        <v>-5.2397096321346268E-7</v>
      </c>
      <c r="O774" s="4">
        <f>SUM($N$54:N774)*0.1+$O$30</f>
        <v>-2.9903742737438368E-6</v>
      </c>
      <c r="P774" s="4">
        <f>SUM($O$235:O774)</f>
        <v>9.7929445491562808E-4</v>
      </c>
      <c r="Q774" s="5">
        <f t="shared" si="190"/>
        <v>-1.089699999747777E-6</v>
      </c>
      <c r="R774" s="4">
        <f>SUM($Q$54:Q774)*0.1+$O$8</f>
        <v>-6.599264102189644E-5</v>
      </c>
      <c r="S774" s="4">
        <f>SUM($R$235:R774)</f>
        <v>1.208742585461609E-2</v>
      </c>
      <c r="T774">
        <f t="shared" si="191"/>
        <v>6.6060358819355184E-5</v>
      </c>
      <c r="U774">
        <f t="shared" si="192"/>
        <v>1.2127031022483204E-2</v>
      </c>
      <c r="X774" s="1"/>
    </row>
    <row r="775" spans="1:24" x14ac:dyDescent="0.25">
      <c r="A775" s="7"/>
      <c r="B775">
        <f t="shared" si="177"/>
        <v>72.100000000000179</v>
      </c>
      <c r="C775">
        <f t="shared" si="178"/>
        <v>0</v>
      </c>
      <c r="D775">
        <f t="shared" si="179"/>
        <v>997.84140488178764</v>
      </c>
      <c r="E775">
        <f t="shared" si="180"/>
        <v>-479.80170888428154</v>
      </c>
      <c r="F775">
        <f t="shared" si="181"/>
        <v>0</v>
      </c>
      <c r="G775">
        <f t="shared" si="182"/>
        <v>7868.7480257021325</v>
      </c>
      <c r="H775">
        <f t="shared" si="183"/>
        <v>16364.599040061123</v>
      </c>
      <c r="I775">
        <f t="shared" si="184"/>
        <v>18158.119319851397</v>
      </c>
      <c r="J775" s="41">
        <f t="shared" si="185"/>
        <v>1107.2023975519276</v>
      </c>
      <c r="K775">
        <f t="shared" si="186"/>
        <v>6.8502623929049946</v>
      </c>
      <c r="L775">
        <f t="shared" si="187"/>
        <v>0</v>
      </c>
      <c r="M775" s="41">
        <f t="shared" si="188"/>
        <v>6.8502623929049946</v>
      </c>
      <c r="N775" s="5">
        <f t="shared" si="189"/>
        <v>-5.2079538161822979E-7</v>
      </c>
      <c r="O775" s="4">
        <f>SUM($N$54:N775)*0.1+$O$30</f>
        <v>-3.0424538119056598E-6</v>
      </c>
      <c r="P775" s="4">
        <f>SUM($O$235:O775)</f>
        <v>9.7625200110372241E-4</v>
      </c>
      <c r="Q775" s="5">
        <f t="shared" si="190"/>
        <v>-1.0830957573250633E-6</v>
      </c>
      <c r="R775" s="4">
        <f>SUM($Q$54:Q775)*0.1+$O$8</f>
        <v>-6.610095059762894E-5</v>
      </c>
      <c r="S775" s="4">
        <f>SUM($R$235:R775)</f>
        <v>1.2021324904018461E-2</v>
      </c>
      <c r="T775">
        <f t="shared" si="191"/>
        <v>6.6170931647572875E-5</v>
      </c>
      <c r="U775">
        <f t="shared" si="192"/>
        <v>1.2060900481209249E-2</v>
      </c>
      <c r="X775" s="1"/>
    </row>
    <row r="776" spans="1:24" x14ac:dyDescent="0.25">
      <c r="A776" s="7"/>
      <c r="B776">
        <f t="shared" si="177"/>
        <v>72.200000000000173</v>
      </c>
      <c r="C776">
        <f t="shared" si="178"/>
        <v>0</v>
      </c>
      <c r="D776">
        <f t="shared" si="179"/>
        <v>997.84140488178764</v>
      </c>
      <c r="E776">
        <f t="shared" si="180"/>
        <v>-479.80170888428154</v>
      </c>
      <c r="F776">
        <f t="shared" si="181"/>
        <v>0</v>
      </c>
      <c r="G776">
        <f t="shared" si="182"/>
        <v>7820.7678548137064</v>
      </c>
      <c r="H776">
        <f t="shared" si="183"/>
        <v>16264.814899572961</v>
      </c>
      <c r="I776">
        <f t="shared" si="184"/>
        <v>18047.399080096224</v>
      </c>
      <c r="J776" s="41">
        <f t="shared" si="185"/>
        <v>1107.2023975519276</v>
      </c>
      <c r="K776">
        <f t="shared" si="186"/>
        <v>6.808492500265336</v>
      </c>
      <c r="L776">
        <f t="shared" si="187"/>
        <v>0</v>
      </c>
      <c r="M776" s="41">
        <f t="shared" si="188"/>
        <v>6.808492500265336</v>
      </c>
      <c r="N776" s="5">
        <f t="shared" si="189"/>
        <v>-5.1761980002299669E-7</v>
      </c>
      <c r="O776" s="4">
        <f>SUM($N$54:N776)*0.1+$O$30</f>
        <v>-3.0942157919079593E-6</v>
      </c>
      <c r="P776" s="4">
        <f>SUM($O$235:O776)</f>
        <v>9.7315778531181449E-4</v>
      </c>
      <c r="Q776" s="5">
        <f t="shared" si="190"/>
        <v>-1.0764915149023507E-6</v>
      </c>
      <c r="R776" s="4">
        <f>SUM($Q$54:Q776)*0.1+$O$8</f>
        <v>-6.6208599749119156E-5</v>
      </c>
      <c r="S776" s="4">
        <f>SUM($R$235:R776)</f>
        <v>1.1955116304269342E-2</v>
      </c>
      <c r="T776">
        <f t="shared" si="191"/>
        <v>6.6280863392882521E-5</v>
      </c>
      <c r="U776">
        <f t="shared" si="192"/>
        <v>1.1994658891511658E-2</v>
      </c>
      <c r="X776" s="1"/>
    </row>
    <row r="777" spans="1:24" x14ac:dyDescent="0.25">
      <c r="A777" s="7"/>
      <c r="B777">
        <f t="shared" si="177"/>
        <v>72.300000000000168</v>
      </c>
      <c r="C777">
        <f t="shared" si="178"/>
        <v>0</v>
      </c>
      <c r="D777">
        <f t="shared" si="179"/>
        <v>997.84140488178764</v>
      </c>
      <c r="E777">
        <f t="shared" si="180"/>
        <v>-479.80170888428154</v>
      </c>
      <c r="F777">
        <f t="shared" si="181"/>
        <v>0</v>
      </c>
      <c r="G777">
        <f t="shared" si="182"/>
        <v>7772.7876839252822</v>
      </c>
      <c r="H777">
        <f t="shared" si="183"/>
        <v>16165.030759084782</v>
      </c>
      <c r="I777">
        <f t="shared" si="184"/>
        <v>17936.678840341032</v>
      </c>
      <c r="J777" s="41">
        <f t="shared" si="185"/>
        <v>1107.2023975519276</v>
      </c>
      <c r="K777">
        <f t="shared" si="186"/>
        <v>6.7667226076256721</v>
      </c>
      <c r="L777">
        <f t="shared" si="187"/>
        <v>0</v>
      </c>
      <c r="M777" s="41">
        <f t="shared" si="188"/>
        <v>6.7667226076256721</v>
      </c>
      <c r="N777" s="5">
        <f t="shared" si="189"/>
        <v>-5.1444421842776381E-7</v>
      </c>
      <c r="O777" s="4">
        <f>SUM($N$54:N777)*0.1+$O$30</f>
        <v>-3.1456602137507357E-6</v>
      </c>
      <c r="P777" s="4">
        <f>SUM($O$235:O777)</f>
        <v>9.7001212509806377E-4</v>
      </c>
      <c r="Q777" s="5">
        <f t="shared" si="190"/>
        <v>-1.0698872724796368E-6</v>
      </c>
      <c r="R777" s="4">
        <f>SUM($Q$54:Q777)*0.1+$O$8</f>
        <v>-6.6315588476367114E-5</v>
      </c>
      <c r="S777" s="4">
        <f>SUM($R$235:R777)</f>
        <v>1.1888800715792975E-2</v>
      </c>
      <c r="T777">
        <f t="shared" si="191"/>
        <v>6.639015328455907E-5</v>
      </c>
      <c r="U777">
        <f t="shared" si="192"/>
        <v>1.1928306920207779E-2</v>
      </c>
      <c r="X777" s="1"/>
    </row>
    <row r="778" spans="1:24" x14ac:dyDescent="0.25">
      <c r="A778" s="7"/>
      <c r="B778">
        <f t="shared" si="177"/>
        <v>72.400000000000162</v>
      </c>
      <c r="C778">
        <f t="shared" si="178"/>
        <v>0</v>
      </c>
      <c r="D778">
        <f t="shared" si="179"/>
        <v>997.84140488178764</v>
      </c>
      <c r="E778">
        <f t="shared" si="180"/>
        <v>-479.80170888428154</v>
      </c>
      <c r="F778">
        <f t="shared" si="181"/>
        <v>0</v>
      </c>
      <c r="G778">
        <f t="shared" si="182"/>
        <v>7724.8075130368561</v>
      </c>
      <c r="H778">
        <f t="shared" si="183"/>
        <v>16065.246618596619</v>
      </c>
      <c r="I778">
        <f t="shared" si="184"/>
        <v>17825.958600585855</v>
      </c>
      <c r="J778" s="41">
        <f t="shared" si="185"/>
        <v>1107.2023975519276</v>
      </c>
      <c r="K778">
        <f t="shared" si="186"/>
        <v>6.7249527149860127</v>
      </c>
      <c r="L778">
        <f t="shared" si="187"/>
        <v>0</v>
      </c>
      <c r="M778" s="41">
        <f t="shared" si="188"/>
        <v>6.7249527149860127</v>
      </c>
      <c r="N778" s="5">
        <f t="shared" si="189"/>
        <v>-5.1126863683253082E-7</v>
      </c>
      <c r="O778" s="4">
        <f>SUM($N$54:N778)*0.1+$O$30</f>
        <v>-3.1967870774339884E-6</v>
      </c>
      <c r="P778" s="4">
        <f>SUM($O$235:O778)</f>
        <v>9.6681533802062982E-4</v>
      </c>
      <c r="Q778" s="5">
        <f t="shared" si="190"/>
        <v>-1.0632830300569239E-6</v>
      </c>
      <c r="R778" s="4">
        <f>SUM($Q$54:Q778)*0.1+$O$8</f>
        <v>-6.6421916779372788E-5</v>
      </c>
      <c r="S778" s="4">
        <f>SUM($R$235:R778)</f>
        <v>1.1822378799013602E-2</v>
      </c>
      <c r="T778">
        <f t="shared" si="191"/>
        <v>6.649880056259942E-5</v>
      </c>
      <c r="U778">
        <f t="shared" si="192"/>
        <v>1.1861845234414341E-2</v>
      </c>
      <c r="X778" s="1"/>
    </row>
    <row r="779" spans="1:24" x14ac:dyDescent="0.25">
      <c r="A779" s="7"/>
      <c r="B779">
        <f t="shared" si="177"/>
        <v>72.500000000000156</v>
      </c>
      <c r="C779">
        <f t="shared" si="178"/>
        <v>0</v>
      </c>
      <c r="D779">
        <f t="shared" si="179"/>
        <v>997.84140488178764</v>
      </c>
      <c r="E779">
        <f t="shared" si="180"/>
        <v>-479.80170888428154</v>
      </c>
      <c r="F779">
        <f t="shared" si="181"/>
        <v>0</v>
      </c>
      <c r="G779">
        <f t="shared" si="182"/>
        <v>7676.82734214843</v>
      </c>
      <c r="H779">
        <f t="shared" si="183"/>
        <v>15965.462478108428</v>
      </c>
      <c r="I779">
        <f t="shared" si="184"/>
        <v>17715.238360830652</v>
      </c>
      <c r="J779" s="41">
        <f t="shared" si="185"/>
        <v>1107.2023975519276</v>
      </c>
      <c r="K779">
        <f t="shared" si="186"/>
        <v>6.6831828223463434</v>
      </c>
      <c r="L779">
        <f t="shared" si="187"/>
        <v>0</v>
      </c>
      <c r="M779" s="41">
        <f t="shared" si="188"/>
        <v>6.6831828223463434</v>
      </c>
      <c r="N779" s="5">
        <f t="shared" si="189"/>
        <v>-5.0809305523729783E-7</v>
      </c>
      <c r="O779" s="4">
        <f>SUM($N$54:N779)*0.1+$O$30</f>
        <v>-3.2475963829577184E-6</v>
      </c>
      <c r="P779" s="4">
        <f>SUM($O$235:O779)</f>
        <v>9.6356774163767209E-4</v>
      </c>
      <c r="Q779" s="5">
        <f t="shared" si="190"/>
        <v>-1.0566787876342091E-6</v>
      </c>
      <c r="R779" s="4">
        <f>SUM($Q$54:Q779)*0.1+$O$8</f>
        <v>-6.6527584658136231E-5</v>
      </c>
      <c r="S779" s="4">
        <f>SUM($R$235:R779)</f>
        <v>1.1755851214355465E-2</v>
      </c>
      <c r="T779">
        <f t="shared" si="191"/>
        <v>6.6606804477561314E-5</v>
      </c>
      <c r="U779">
        <f t="shared" si="192"/>
        <v>1.1795274501544573E-2</v>
      </c>
      <c r="X779" s="1"/>
    </row>
    <row r="780" spans="1:24" x14ac:dyDescent="0.25">
      <c r="A780" s="7"/>
      <c r="B780">
        <f t="shared" si="177"/>
        <v>72.600000000000151</v>
      </c>
      <c r="C780">
        <f t="shared" si="178"/>
        <v>0</v>
      </c>
      <c r="D780">
        <f t="shared" si="179"/>
        <v>997.84140488178764</v>
      </c>
      <c r="E780">
        <f t="shared" si="180"/>
        <v>-479.80170888428154</v>
      </c>
      <c r="F780">
        <f t="shared" si="181"/>
        <v>0</v>
      </c>
      <c r="G780">
        <f t="shared" si="182"/>
        <v>7628.8471712600058</v>
      </c>
      <c r="H780">
        <f t="shared" si="183"/>
        <v>15865.678337620266</v>
      </c>
      <c r="I780">
        <f t="shared" si="184"/>
        <v>17604.518121075474</v>
      </c>
      <c r="J780" s="41">
        <f t="shared" si="185"/>
        <v>1107.2023975519276</v>
      </c>
      <c r="K780">
        <f t="shared" si="186"/>
        <v>6.641412929706684</v>
      </c>
      <c r="L780">
        <f t="shared" si="187"/>
        <v>0</v>
      </c>
      <c r="M780" s="41">
        <f t="shared" si="188"/>
        <v>6.641412929706684</v>
      </c>
      <c r="N780" s="5">
        <f t="shared" si="189"/>
        <v>-5.0491747364206494E-7</v>
      </c>
      <c r="O780" s="4">
        <f>SUM($N$54:N780)*0.1+$O$30</f>
        <v>-3.2980881303219248E-6</v>
      </c>
      <c r="P780" s="4">
        <f>SUM($O$235:O780)</f>
        <v>9.6026965350735015E-4</v>
      </c>
      <c r="Q780" s="5">
        <f t="shared" si="190"/>
        <v>-1.0500745452114965E-6</v>
      </c>
      <c r="R780" s="4">
        <f>SUM($Q$54:Q780)*0.1+$O$8</f>
        <v>-6.6632592112657362E-5</v>
      </c>
      <c r="S780" s="4">
        <f>SUM($R$235:R780)</f>
        <v>1.1689218622242807E-2</v>
      </c>
      <c r="T780">
        <f t="shared" si="191"/>
        <v>6.6714164290404914E-5</v>
      </c>
      <c r="U780">
        <f t="shared" si="192"/>
        <v>1.1728595389305369E-2</v>
      </c>
      <c r="X780" s="1"/>
    </row>
    <row r="781" spans="1:24" x14ac:dyDescent="0.25">
      <c r="A781" s="7"/>
      <c r="B781">
        <f t="shared" si="177"/>
        <v>72.700000000000145</v>
      </c>
      <c r="C781">
        <f t="shared" si="178"/>
        <v>0</v>
      </c>
      <c r="D781">
        <f t="shared" si="179"/>
        <v>997.84140488178764</v>
      </c>
      <c r="E781">
        <f t="shared" si="180"/>
        <v>-479.80170888428154</v>
      </c>
      <c r="F781">
        <f t="shared" si="181"/>
        <v>0</v>
      </c>
      <c r="G781">
        <f t="shared" si="182"/>
        <v>7580.8670003715797</v>
      </c>
      <c r="H781">
        <f t="shared" si="183"/>
        <v>15765.894197132087</v>
      </c>
      <c r="I781">
        <f t="shared" si="184"/>
        <v>17493.797881320283</v>
      </c>
      <c r="J781" s="41">
        <f t="shared" si="185"/>
        <v>1107.2023975519276</v>
      </c>
      <c r="K781">
        <f t="shared" si="186"/>
        <v>6.5996430370670192</v>
      </c>
      <c r="L781">
        <f t="shared" si="187"/>
        <v>0</v>
      </c>
      <c r="M781" s="41">
        <f t="shared" si="188"/>
        <v>6.5996430370670192</v>
      </c>
      <c r="N781" s="5">
        <f t="shared" si="189"/>
        <v>-5.0174189204683195E-7</v>
      </c>
      <c r="O781" s="4">
        <f>SUM($N$54:N781)*0.1+$O$30</f>
        <v>-3.348262319526608E-6</v>
      </c>
      <c r="P781" s="4">
        <f>SUM($O$235:O781)</f>
        <v>9.5692139118782357E-4</v>
      </c>
      <c r="Q781" s="5">
        <f t="shared" si="190"/>
        <v>-1.0434703027887826E-6</v>
      </c>
      <c r="R781" s="4">
        <f>SUM($Q$54:Q781)*0.1+$O$8</f>
        <v>-6.6736939142936262E-5</v>
      </c>
      <c r="S781" s="4">
        <f>SUM($R$235:R781)</f>
        <v>1.1622481683099871E-2</v>
      </c>
      <c r="T781">
        <f t="shared" si="191"/>
        <v>6.6820879272337774E-5</v>
      </c>
      <c r="U781">
        <f t="shared" si="192"/>
        <v>1.1661808565694466E-2</v>
      </c>
      <c r="X781" s="1"/>
    </row>
    <row r="782" spans="1:24" x14ac:dyDescent="0.25">
      <c r="A782" s="7"/>
      <c r="B782">
        <f t="shared" si="177"/>
        <v>72.800000000000139</v>
      </c>
      <c r="C782">
        <f t="shared" si="178"/>
        <v>0</v>
      </c>
      <c r="D782">
        <f t="shared" si="179"/>
        <v>997.84140488178764</v>
      </c>
      <c r="E782">
        <f t="shared" si="180"/>
        <v>-479.80170888428154</v>
      </c>
      <c r="F782">
        <f t="shared" si="181"/>
        <v>0</v>
      </c>
      <c r="G782">
        <f t="shared" si="182"/>
        <v>7532.8868294831555</v>
      </c>
      <c r="H782">
        <f t="shared" si="183"/>
        <v>15666.110056643909</v>
      </c>
      <c r="I782">
        <f t="shared" si="184"/>
        <v>17383.077641565091</v>
      </c>
      <c r="J782" s="41">
        <f t="shared" si="185"/>
        <v>1107.2023975519276</v>
      </c>
      <c r="K782">
        <f t="shared" si="186"/>
        <v>6.5578731444273544</v>
      </c>
      <c r="L782">
        <f t="shared" si="187"/>
        <v>0</v>
      </c>
      <c r="M782" s="41">
        <f t="shared" si="188"/>
        <v>6.5578731444273544</v>
      </c>
      <c r="N782" s="5">
        <f t="shared" si="189"/>
        <v>-4.9856631045159906E-7</v>
      </c>
      <c r="O782" s="4">
        <f>SUM($N$54:N782)*0.1+$O$30</f>
        <v>-3.398118950571768E-6</v>
      </c>
      <c r="P782" s="4">
        <f>SUM($O$235:O782)</f>
        <v>9.535232722372518E-4</v>
      </c>
      <c r="Q782" s="5">
        <f t="shared" si="190"/>
        <v>-1.0368660603660687E-6</v>
      </c>
      <c r="R782" s="4">
        <f>SUM($Q$54:Q782)*0.1+$O$8</f>
        <v>-6.6840625748972878E-5</v>
      </c>
      <c r="S782" s="4">
        <f>SUM($R$235:R782)</f>
        <v>1.1555641057350899E-2</v>
      </c>
      <c r="T782">
        <f t="shared" si="191"/>
        <v>6.6926948704662236E-5</v>
      </c>
      <c r="U782">
        <f t="shared" si="192"/>
        <v>1.1594914698997653E-2</v>
      </c>
      <c r="X782" s="1"/>
    </row>
    <row r="783" spans="1:24" x14ac:dyDescent="0.25">
      <c r="A783" s="7"/>
      <c r="B783">
        <f t="shared" si="177"/>
        <v>72.900000000000134</v>
      </c>
      <c r="C783">
        <f t="shared" si="178"/>
        <v>0</v>
      </c>
      <c r="D783">
        <f t="shared" si="179"/>
        <v>997.84140488178764</v>
      </c>
      <c r="E783">
        <f t="shared" si="180"/>
        <v>-479.80170888428154</v>
      </c>
      <c r="F783">
        <f t="shared" si="181"/>
        <v>0</v>
      </c>
      <c r="G783">
        <f t="shared" si="182"/>
        <v>7484.9066585947294</v>
      </c>
      <c r="H783">
        <f t="shared" si="183"/>
        <v>15566.325916155747</v>
      </c>
      <c r="I783">
        <f t="shared" si="184"/>
        <v>17272.357401809913</v>
      </c>
      <c r="J783" s="41">
        <f t="shared" si="185"/>
        <v>1107.2023975519276</v>
      </c>
      <c r="K783">
        <f t="shared" si="186"/>
        <v>6.5161032517876958</v>
      </c>
      <c r="L783">
        <f t="shared" si="187"/>
        <v>0</v>
      </c>
      <c r="M783" s="41">
        <f t="shared" si="188"/>
        <v>6.5161032517876958</v>
      </c>
      <c r="N783" s="5">
        <f t="shared" si="189"/>
        <v>-4.9539072885636607E-7</v>
      </c>
      <c r="O783" s="4">
        <f>SUM($N$54:N783)*0.1+$O$30</f>
        <v>-3.4476580234574049E-6</v>
      </c>
      <c r="P783" s="4">
        <f>SUM($O$235:O783)</f>
        <v>9.500756142137944E-4</v>
      </c>
      <c r="Q783" s="5">
        <f t="shared" si="190"/>
        <v>-1.030261817943356E-6</v>
      </c>
      <c r="R783" s="4">
        <f>SUM($Q$54:Q783)*0.1+$O$8</f>
        <v>-6.6943651930767182E-5</v>
      </c>
      <c r="S783" s="4">
        <f>SUM($R$235:R783)</f>
        <v>1.1488697405420131E-2</v>
      </c>
      <c r="T783">
        <f t="shared" si="191"/>
        <v>6.7032371878626069E-5</v>
      </c>
      <c r="U783">
        <f t="shared" si="192"/>
        <v>1.1527914457785976E-2</v>
      </c>
      <c r="X783" s="1"/>
    </row>
    <row r="784" spans="1:24" x14ac:dyDescent="0.25">
      <c r="A784" s="7"/>
      <c r="B784">
        <f t="shared" si="177"/>
        <v>73.000000000000128</v>
      </c>
      <c r="C784">
        <f t="shared" si="178"/>
        <v>0</v>
      </c>
      <c r="D784">
        <f t="shared" si="179"/>
        <v>997.84140488178764</v>
      </c>
      <c r="E784">
        <f t="shared" si="180"/>
        <v>-479.80170888428154</v>
      </c>
      <c r="F784">
        <f t="shared" si="181"/>
        <v>0</v>
      </c>
      <c r="G784">
        <f t="shared" si="182"/>
        <v>7436.9264877063033</v>
      </c>
      <c r="H784">
        <f t="shared" si="183"/>
        <v>15466.541775667569</v>
      </c>
      <c r="I784">
        <f t="shared" si="184"/>
        <v>17161.637162054725</v>
      </c>
      <c r="J784" s="41">
        <f t="shared" si="185"/>
        <v>1107.2023975519276</v>
      </c>
      <c r="K784">
        <f t="shared" si="186"/>
        <v>6.4743333591480319</v>
      </c>
      <c r="L784">
        <f t="shared" si="187"/>
        <v>0</v>
      </c>
      <c r="M784" s="41">
        <f t="shared" si="188"/>
        <v>6.4743333591480319</v>
      </c>
      <c r="N784" s="5">
        <f t="shared" si="189"/>
        <v>-4.9221514726113308E-7</v>
      </c>
      <c r="O784" s="4">
        <f>SUM($N$54:N784)*0.1+$O$30</f>
        <v>-3.4968795381835182E-6</v>
      </c>
      <c r="P784" s="4">
        <f>SUM($O$235:O784)</f>
        <v>9.4657873467561082E-4</v>
      </c>
      <c r="Q784" s="5">
        <f t="shared" si="190"/>
        <v>-1.0236575755206421E-6</v>
      </c>
      <c r="R784" s="4">
        <f>SUM($Q$54:Q784)*0.1+$O$8</f>
        <v>-6.7046017688319256E-5</v>
      </c>
      <c r="S784" s="4">
        <f>SUM($R$235:R784)</f>
        <v>1.1421651387731812E-2</v>
      </c>
      <c r="T784">
        <f t="shared" si="191"/>
        <v>6.7137148095275725E-5</v>
      </c>
      <c r="U784">
        <f t="shared" si="192"/>
        <v>1.1460808510913011E-2</v>
      </c>
      <c r="X784" s="1"/>
    </row>
    <row r="785" spans="1:24" x14ac:dyDescent="0.25">
      <c r="A785" s="7"/>
      <c r="B785">
        <f t="shared" si="177"/>
        <v>73.100000000000122</v>
      </c>
      <c r="C785">
        <f t="shared" si="178"/>
        <v>0</v>
      </c>
      <c r="D785">
        <f t="shared" si="179"/>
        <v>997.84140488178764</v>
      </c>
      <c r="E785">
        <f t="shared" si="180"/>
        <v>-479.80170888428154</v>
      </c>
      <c r="F785">
        <f t="shared" si="181"/>
        <v>0</v>
      </c>
      <c r="G785">
        <f t="shared" si="182"/>
        <v>7388.9463168178791</v>
      </c>
      <c r="H785">
        <f t="shared" si="183"/>
        <v>15366.757635179407</v>
      </c>
      <c r="I785">
        <f t="shared" si="184"/>
        <v>17050.916922299548</v>
      </c>
      <c r="J785" s="41">
        <f t="shared" si="185"/>
        <v>1107.2023975519276</v>
      </c>
      <c r="K785">
        <f t="shared" si="186"/>
        <v>6.4325634665083724</v>
      </c>
      <c r="L785">
        <f t="shared" si="187"/>
        <v>0</v>
      </c>
      <c r="M785" s="41">
        <f t="shared" si="188"/>
        <v>6.4325634665083724</v>
      </c>
      <c r="N785" s="5">
        <f t="shared" si="189"/>
        <v>-4.8903956566590019E-7</v>
      </c>
      <c r="O785" s="4">
        <f>SUM($N$54:N785)*0.1+$O$30</f>
        <v>-3.5457834947501083E-6</v>
      </c>
      <c r="P785" s="4">
        <f>SUM($O$235:O785)</f>
        <v>9.4303295118086075E-4</v>
      </c>
      <c r="Q785" s="5">
        <f t="shared" si="190"/>
        <v>-1.0170533330979293E-6</v>
      </c>
      <c r="R785" s="4">
        <f>SUM($Q$54:Q785)*0.1+$O$8</f>
        <v>-6.7147723021629044E-5</v>
      </c>
      <c r="S785" s="4">
        <f>SUM($R$235:R785)</f>
        <v>1.1354503664710183E-2</v>
      </c>
      <c r="T785">
        <f t="shared" si="191"/>
        <v>6.7241276665312163E-5</v>
      </c>
      <c r="U785">
        <f t="shared" si="192"/>
        <v>1.1393597527512102E-2</v>
      </c>
      <c r="X785" s="1"/>
    </row>
    <row r="786" spans="1:24" x14ac:dyDescent="0.25">
      <c r="A786" s="7"/>
      <c r="B786">
        <f t="shared" si="177"/>
        <v>73.200000000000117</v>
      </c>
      <c r="C786">
        <f t="shared" si="178"/>
        <v>0</v>
      </c>
      <c r="D786">
        <f t="shared" si="179"/>
        <v>997.84140488178764</v>
      </c>
      <c r="E786">
        <f t="shared" si="180"/>
        <v>-479.80170888428154</v>
      </c>
      <c r="F786">
        <f t="shared" si="181"/>
        <v>0</v>
      </c>
      <c r="G786">
        <f t="shared" si="182"/>
        <v>7340.9661459294512</v>
      </c>
      <c r="H786">
        <f t="shared" si="183"/>
        <v>15266.973494691214</v>
      </c>
      <c r="I786">
        <f t="shared" si="184"/>
        <v>16940.196682544341</v>
      </c>
      <c r="J786" s="41">
        <f t="shared" si="185"/>
        <v>1107.2023975519276</v>
      </c>
      <c r="K786">
        <f t="shared" si="186"/>
        <v>6.3907935738687023</v>
      </c>
      <c r="L786">
        <f t="shared" si="187"/>
        <v>0</v>
      </c>
      <c r="M786" s="41">
        <f t="shared" si="188"/>
        <v>6.3907935738687023</v>
      </c>
      <c r="N786" s="5">
        <f t="shared" si="189"/>
        <v>-4.858639840706671E-7</v>
      </c>
      <c r="O786" s="4">
        <f>SUM($N$54:N786)*0.1+$O$30</f>
        <v>-3.5943698931571752E-6</v>
      </c>
      <c r="P786" s="4">
        <f>SUM($O$235:O786)</f>
        <v>9.3943858128770353E-4</v>
      </c>
      <c r="Q786" s="5">
        <f t="shared" si="190"/>
        <v>-1.0104490906752145E-6</v>
      </c>
      <c r="R786" s="4">
        <f>SUM($Q$54:Q786)*0.1+$O$8</f>
        <v>-6.7248767930696575E-5</v>
      </c>
      <c r="S786" s="4">
        <f>SUM($R$235:R786)</f>
        <v>1.1287254896779486E-2</v>
      </c>
      <c r="T786">
        <f t="shared" si="191"/>
        <v>6.7344756908949632E-5</v>
      </c>
      <c r="U786">
        <f t="shared" si="192"/>
        <v>1.1326282176993663E-2</v>
      </c>
      <c r="X786" s="1"/>
    </row>
    <row r="787" spans="1:24" x14ac:dyDescent="0.25">
      <c r="A787" s="7"/>
      <c r="B787">
        <f t="shared" si="177"/>
        <v>73.300000000000111</v>
      </c>
      <c r="C787">
        <f t="shared" si="178"/>
        <v>0</v>
      </c>
      <c r="D787">
        <f t="shared" si="179"/>
        <v>997.84140488178764</v>
      </c>
      <c r="E787">
        <f t="shared" si="180"/>
        <v>-479.80170888428154</v>
      </c>
      <c r="F787">
        <f t="shared" si="181"/>
        <v>0</v>
      </c>
      <c r="G787">
        <f t="shared" si="182"/>
        <v>7292.9859750410269</v>
      </c>
      <c r="H787">
        <f t="shared" si="183"/>
        <v>15167.189354203052</v>
      </c>
      <c r="I787">
        <f t="shared" si="184"/>
        <v>16829.476442789164</v>
      </c>
      <c r="J787" s="41">
        <f t="shared" si="185"/>
        <v>1107.2023975519276</v>
      </c>
      <c r="K787">
        <f t="shared" si="186"/>
        <v>6.3490236812290437</v>
      </c>
      <c r="L787">
        <f t="shared" si="187"/>
        <v>0</v>
      </c>
      <c r="M787" s="41">
        <f t="shared" si="188"/>
        <v>6.3490236812290437</v>
      </c>
      <c r="N787" s="5">
        <f t="shared" si="189"/>
        <v>-4.8268840247543421E-7</v>
      </c>
      <c r="O787" s="4">
        <f>SUM($N$54:N787)*0.1+$O$30</f>
        <v>-3.6426387334047186E-6</v>
      </c>
      <c r="P787" s="4">
        <f>SUM($O$235:O787)</f>
        <v>9.3579594255429883E-4</v>
      </c>
      <c r="Q787" s="5">
        <f t="shared" si="190"/>
        <v>-1.0038448482525017E-6</v>
      </c>
      <c r="R787" s="4">
        <f>SUM($Q$54:Q787)*0.1+$O$8</f>
        <v>-6.7349152415521795E-5</v>
      </c>
      <c r="S787" s="4">
        <f>SUM($R$235:R787)</f>
        <v>1.1219905744363963E-2</v>
      </c>
      <c r="T787">
        <f t="shared" si="191"/>
        <v>6.7447588155776815E-5</v>
      </c>
      <c r="U787">
        <f t="shared" si="192"/>
        <v>1.1258863129042495E-2</v>
      </c>
      <c r="X787" s="1"/>
    </row>
    <row r="788" spans="1:24" x14ac:dyDescent="0.25">
      <c r="A788" s="7"/>
      <c r="B788">
        <f t="shared" si="177"/>
        <v>73.400000000000105</v>
      </c>
      <c r="C788">
        <f t="shared" si="178"/>
        <v>0</v>
      </c>
      <c r="D788">
        <f t="shared" si="179"/>
        <v>997.84140488178764</v>
      </c>
      <c r="E788">
        <f t="shared" si="180"/>
        <v>-479.80170888428154</v>
      </c>
      <c r="F788">
        <f t="shared" si="181"/>
        <v>0</v>
      </c>
      <c r="G788">
        <f t="shared" si="182"/>
        <v>7245.0058041526026</v>
      </c>
      <c r="H788">
        <f t="shared" si="183"/>
        <v>15067.405213714874</v>
      </c>
      <c r="I788">
        <f t="shared" si="184"/>
        <v>16718.756203033976</v>
      </c>
      <c r="J788" s="41">
        <f t="shared" si="185"/>
        <v>1107.2023975519276</v>
      </c>
      <c r="K788">
        <f t="shared" si="186"/>
        <v>6.3072537885893798</v>
      </c>
      <c r="L788">
        <f t="shared" si="187"/>
        <v>0</v>
      </c>
      <c r="M788" s="41">
        <f t="shared" si="188"/>
        <v>6.3072537885893798</v>
      </c>
      <c r="N788" s="5">
        <f t="shared" si="189"/>
        <v>-4.7951282088020132E-7</v>
      </c>
      <c r="O788" s="4">
        <f>SUM($N$54:N788)*0.1+$O$30</f>
        <v>-3.6905900154927387E-6</v>
      </c>
      <c r="P788" s="4">
        <f>SUM($O$235:O788)</f>
        <v>9.3210535253880611E-4</v>
      </c>
      <c r="Q788" s="5">
        <f t="shared" si="190"/>
        <v>-9.9724060582978796E-7</v>
      </c>
      <c r="R788" s="4">
        <f>SUM($Q$54:Q788)*0.1+$O$8</f>
        <v>-6.7448876476104811E-5</v>
      </c>
      <c r="S788" s="4">
        <f>SUM($R$235:R788)</f>
        <v>1.1152456867887859E-2</v>
      </c>
      <c r="T788">
        <f t="shared" si="191"/>
        <v>6.7549769744620894E-5</v>
      </c>
      <c r="U788">
        <f t="shared" si="192"/>
        <v>1.1191341053615092E-2</v>
      </c>
      <c r="X788" s="1"/>
    </row>
    <row r="789" spans="1:24" x14ac:dyDescent="0.25">
      <c r="A789" s="7"/>
      <c r="B789">
        <f t="shared" si="177"/>
        <v>73.500000000000099</v>
      </c>
      <c r="C789">
        <f t="shared" si="178"/>
        <v>0</v>
      </c>
      <c r="D789">
        <f t="shared" si="179"/>
        <v>997.84140488178764</v>
      </c>
      <c r="E789">
        <f t="shared" si="180"/>
        <v>-479.80170888428154</v>
      </c>
      <c r="F789">
        <f t="shared" si="181"/>
        <v>0</v>
      </c>
      <c r="G789">
        <f t="shared" si="182"/>
        <v>7197.0256332641766</v>
      </c>
      <c r="H789">
        <f t="shared" si="183"/>
        <v>14967.621073226712</v>
      </c>
      <c r="I789">
        <f t="shared" si="184"/>
        <v>16608.035963278802</v>
      </c>
      <c r="J789" s="41">
        <f t="shared" si="185"/>
        <v>1107.2023975519276</v>
      </c>
      <c r="K789">
        <f t="shared" si="186"/>
        <v>6.2654838959497221</v>
      </c>
      <c r="L789">
        <f t="shared" si="187"/>
        <v>0</v>
      </c>
      <c r="M789" s="41">
        <f t="shared" si="188"/>
        <v>6.2654838959497221</v>
      </c>
      <c r="N789" s="5">
        <f t="shared" si="189"/>
        <v>-4.7633723928496828E-7</v>
      </c>
      <c r="O789" s="4">
        <f>SUM($N$54:N789)*0.1+$O$30</f>
        <v>-3.7382237394212353E-6</v>
      </c>
      <c r="P789" s="4">
        <f>SUM($O$235:O789)</f>
        <v>9.2836712879938482E-4</v>
      </c>
      <c r="Q789" s="5">
        <f t="shared" si="190"/>
        <v>-9.9063636340707511E-7</v>
      </c>
      <c r="R789" s="4">
        <f>SUM($Q$54:Q789)*0.1+$O$8</f>
        <v>-6.7547940112445515E-5</v>
      </c>
      <c r="S789" s="4">
        <f>SUM($R$235:R789)</f>
        <v>1.1084908927775413E-2</v>
      </c>
      <c r="T789">
        <f t="shared" si="191"/>
        <v>6.7651301023413424E-5</v>
      </c>
      <c r="U789">
        <f t="shared" si="192"/>
        <v>1.1123716620937009E-2</v>
      </c>
      <c r="X789" s="1"/>
    </row>
    <row r="790" spans="1:24" x14ac:dyDescent="0.25">
      <c r="A790" s="7"/>
      <c r="B790">
        <f t="shared" si="177"/>
        <v>73.600000000000094</v>
      </c>
      <c r="C790">
        <f t="shared" si="178"/>
        <v>0</v>
      </c>
      <c r="D790">
        <f t="shared" si="179"/>
        <v>997.84140488178764</v>
      </c>
      <c r="E790">
        <f t="shared" si="180"/>
        <v>-479.80170888428154</v>
      </c>
      <c r="F790">
        <f t="shared" si="181"/>
        <v>0</v>
      </c>
      <c r="G790">
        <f t="shared" si="182"/>
        <v>7149.0454623757505</v>
      </c>
      <c r="H790">
        <f t="shared" si="183"/>
        <v>14867.836932738535</v>
      </c>
      <c r="I790">
        <f t="shared" si="184"/>
        <v>16497.31572352361</v>
      </c>
      <c r="J790" s="41">
        <f t="shared" si="185"/>
        <v>1107.2023975519276</v>
      </c>
      <c r="K790">
        <f t="shared" si="186"/>
        <v>6.2237140033100573</v>
      </c>
      <c r="L790">
        <f t="shared" si="187"/>
        <v>0</v>
      </c>
      <c r="M790" s="41">
        <f t="shared" si="188"/>
        <v>6.2237140033100573</v>
      </c>
      <c r="N790" s="5">
        <f t="shared" si="189"/>
        <v>-4.7316165768973529E-7</v>
      </c>
      <c r="O790" s="4">
        <f>SUM($N$54:N790)*0.1+$O$30</f>
        <v>-3.7855399051902091E-6</v>
      </c>
      <c r="P790" s="4">
        <f>SUM($O$235:O790)</f>
        <v>9.2458158889419464E-4</v>
      </c>
      <c r="Q790" s="5">
        <f t="shared" si="190"/>
        <v>-9.8403212098436141E-7</v>
      </c>
      <c r="R790" s="4">
        <f>SUM($Q$54:Q790)*0.1+$O$8</f>
        <v>-6.7646343324543961E-5</v>
      </c>
      <c r="S790" s="4">
        <f>SUM($R$235:R790)</f>
        <v>1.101726258445087E-2</v>
      </c>
      <c r="T790">
        <f t="shared" si="191"/>
        <v>6.7752181349059614E-5</v>
      </c>
      <c r="U790">
        <f t="shared" si="192"/>
        <v>1.1055990501500223E-2</v>
      </c>
      <c r="X790" s="1"/>
    </row>
    <row r="791" spans="1:24" x14ac:dyDescent="0.25">
      <c r="A791" s="7"/>
      <c r="B791">
        <f t="shared" si="177"/>
        <v>73.700000000000088</v>
      </c>
      <c r="C791">
        <f t="shared" si="178"/>
        <v>0</v>
      </c>
      <c r="D791">
        <f t="shared" si="179"/>
        <v>997.84140488178764</v>
      </c>
      <c r="E791">
        <f t="shared" si="180"/>
        <v>-479.80170888428154</v>
      </c>
      <c r="F791">
        <f t="shared" si="181"/>
        <v>0</v>
      </c>
      <c r="G791">
        <f t="shared" si="182"/>
        <v>7101.0652914873244</v>
      </c>
      <c r="H791">
        <f t="shared" si="183"/>
        <v>14768.052792250357</v>
      </c>
      <c r="I791">
        <f t="shared" si="184"/>
        <v>16386.595483768418</v>
      </c>
      <c r="J791" s="41">
        <f t="shared" si="185"/>
        <v>1107.2023975519276</v>
      </c>
      <c r="K791">
        <f t="shared" si="186"/>
        <v>6.1819441106703925</v>
      </c>
      <c r="L791">
        <f t="shared" si="187"/>
        <v>0</v>
      </c>
      <c r="M791" s="41">
        <f t="shared" si="188"/>
        <v>6.1819441106703925</v>
      </c>
      <c r="N791" s="5">
        <f t="shared" si="189"/>
        <v>-4.699860760945023E-7</v>
      </c>
      <c r="O791" s="4">
        <f>SUM($N$54:N791)*0.1+$O$30</f>
        <v>-3.8325385127996593E-6</v>
      </c>
      <c r="P791" s="4">
        <f>SUM($O$235:O791)</f>
        <v>9.2074905038139502E-4</v>
      </c>
      <c r="Q791" s="5">
        <f t="shared" si="190"/>
        <v>-9.774278785616475E-7</v>
      </c>
      <c r="R791" s="4">
        <f>SUM($Q$54:Q791)*0.1+$O$8</f>
        <v>-6.7744086112400123E-5</v>
      </c>
      <c r="S791" s="4">
        <f>SUM($R$235:R791)</f>
        <v>1.094951849833847E-2</v>
      </c>
      <c r="T791">
        <f t="shared" si="191"/>
        <v>6.7852410087309176E-5</v>
      </c>
      <c r="U791">
        <f t="shared" si="192"/>
        <v>1.0988163366060524E-2</v>
      </c>
      <c r="X791" s="1"/>
    </row>
    <row r="792" spans="1:24" x14ac:dyDescent="0.25">
      <c r="A792" s="7"/>
      <c r="B792">
        <f t="shared" si="177"/>
        <v>73.800000000000082</v>
      </c>
      <c r="C792">
        <f t="shared" si="178"/>
        <v>0</v>
      </c>
      <c r="D792">
        <f t="shared" si="179"/>
        <v>997.84140488178764</v>
      </c>
      <c r="E792">
        <f t="shared" si="180"/>
        <v>-479.80170888428154</v>
      </c>
      <c r="F792">
        <f t="shared" si="181"/>
        <v>0</v>
      </c>
      <c r="G792">
        <f t="shared" si="182"/>
        <v>7053.0851205989002</v>
      </c>
      <c r="H792">
        <f t="shared" si="183"/>
        <v>14668.268651762181</v>
      </c>
      <c r="I792">
        <f t="shared" si="184"/>
        <v>16275.875244013228</v>
      </c>
      <c r="J792" s="41">
        <f t="shared" si="185"/>
        <v>1107.2023975519276</v>
      </c>
      <c r="K792">
        <f t="shared" si="186"/>
        <v>6.1401742180307286</v>
      </c>
      <c r="L792">
        <f t="shared" si="187"/>
        <v>0</v>
      </c>
      <c r="M792" s="41">
        <f t="shared" si="188"/>
        <v>6.1401742180307286</v>
      </c>
      <c r="N792" s="5">
        <f t="shared" si="189"/>
        <v>-4.6681049449926941E-7</v>
      </c>
      <c r="O792" s="4">
        <f>SUM($N$54:N792)*0.1+$O$30</f>
        <v>-3.8792195622495864E-6</v>
      </c>
      <c r="P792" s="4">
        <f>SUM($O$235:O792)</f>
        <v>9.1686983081914542E-4</v>
      </c>
      <c r="Q792" s="5">
        <f t="shared" si="190"/>
        <v>-9.708236361389338E-7</v>
      </c>
      <c r="R792" s="4">
        <f>SUM($Q$54:Q792)*0.1+$O$8</f>
        <v>-6.7841168476014E-5</v>
      </c>
      <c r="S792" s="4">
        <f>SUM($R$235:R792)</f>
        <v>1.0881677329862456E-2</v>
      </c>
      <c r="T792">
        <f t="shared" si="191"/>
        <v>6.7951986612630068E-5</v>
      </c>
      <c r="U792">
        <f t="shared" si="192"/>
        <v>1.0920235885634927E-2</v>
      </c>
      <c r="X792" s="1"/>
    </row>
    <row r="793" spans="1:24" x14ac:dyDescent="0.25">
      <c r="A793" s="7"/>
      <c r="B793">
        <f t="shared" si="177"/>
        <v>73.900000000000077</v>
      </c>
      <c r="C793">
        <f t="shared" si="178"/>
        <v>0</v>
      </c>
      <c r="D793">
        <f t="shared" si="179"/>
        <v>997.84140488178764</v>
      </c>
      <c r="E793">
        <f t="shared" si="180"/>
        <v>-479.80170888428154</v>
      </c>
      <c r="F793">
        <f t="shared" si="181"/>
        <v>0</v>
      </c>
      <c r="G793">
        <f t="shared" si="182"/>
        <v>7005.1049497104759</v>
      </c>
      <c r="H793">
        <f t="shared" si="183"/>
        <v>14568.484511274002</v>
      </c>
      <c r="I793">
        <f t="shared" si="184"/>
        <v>16165.155004258038</v>
      </c>
      <c r="J793" s="41">
        <f t="shared" si="185"/>
        <v>1107.2023975519276</v>
      </c>
      <c r="K793">
        <f t="shared" si="186"/>
        <v>6.0984043253910647</v>
      </c>
      <c r="L793">
        <f t="shared" si="187"/>
        <v>0</v>
      </c>
      <c r="M793" s="41">
        <f t="shared" si="188"/>
        <v>6.0984043253910647</v>
      </c>
      <c r="N793" s="5">
        <f t="shared" si="189"/>
        <v>-4.6363491290403652E-7</v>
      </c>
      <c r="O793" s="4">
        <f>SUM($N$54:N793)*0.1+$O$30</f>
        <v>-3.9255830535399898E-6</v>
      </c>
      <c r="P793" s="4">
        <f>SUM($O$235:O793)</f>
        <v>9.129442477656054E-4</v>
      </c>
      <c r="Q793" s="5">
        <f t="shared" si="190"/>
        <v>-9.6421939371621989E-7</v>
      </c>
      <c r="R793" s="4">
        <f>SUM($Q$54:Q793)*0.1+$O$8</f>
        <v>-6.7937590415385646E-5</v>
      </c>
      <c r="S793" s="4">
        <f>SUM($R$235:R793)</f>
        <v>1.0813739739447071E-2</v>
      </c>
      <c r="T793">
        <f t="shared" si="191"/>
        <v>6.8050910308084352E-5</v>
      </c>
      <c r="U793">
        <f t="shared" si="192"/>
        <v>1.0852208731499091E-2</v>
      </c>
      <c r="X793" s="1"/>
    </row>
    <row r="794" spans="1:24" x14ac:dyDescent="0.25">
      <c r="A794" s="7"/>
      <c r="B794">
        <f t="shared" si="177"/>
        <v>74.000000000000071</v>
      </c>
      <c r="C794">
        <f t="shared" si="178"/>
        <v>0</v>
      </c>
      <c r="D794">
        <f t="shared" si="179"/>
        <v>997.84140488178764</v>
      </c>
      <c r="E794">
        <f t="shared" si="180"/>
        <v>-479.80170888428154</v>
      </c>
      <c r="F794">
        <f t="shared" si="181"/>
        <v>0</v>
      </c>
      <c r="G794">
        <f t="shared" si="182"/>
        <v>6957.1247788220498</v>
      </c>
      <c r="H794">
        <f t="shared" si="183"/>
        <v>14468.70037078584</v>
      </c>
      <c r="I794">
        <f t="shared" si="184"/>
        <v>16054.434764502861</v>
      </c>
      <c r="J794" s="41">
        <f t="shared" si="185"/>
        <v>1107.2023975519276</v>
      </c>
      <c r="K794">
        <f t="shared" si="186"/>
        <v>6.0566344327514052</v>
      </c>
      <c r="L794">
        <f t="shared" si="187"/>
        <v>0</v>
      </c>
      <c r="M794" s="41">
        <f t="shared" si="188"/>
        <v>6.0566344327514052</v>
      </c>
      <c r="N794" s="5">
        <f t="shared" si="189"/>
        <v>-4.6045933130880348E-7</v>
      </c>
      <c r="O794" s="4">
        <f>SUM($N$54:N794)*0.1+$O$30</f>
        <v>-3.9716289866708697E-6</v>
      </c>
      <c r="P794" s="4">
        <f>SUM($O$235:O794)</f>
        <v>9.0897261877893453E-4</v>
      </c>
      <c r="Q794" s="5">
        <f t="shared" si="190"/>
        <v>-9.5761515129350725E-7</v>
      </c>
      <c r="R794" s="4">
        <f>SUM($Q$54:Q794)*0.1+$O$8</f>
        <v>-6.8033351930514981E-5</v>
      </c>
      <c r="S794" s="4">
        <f>SUM($R$235:R794)</f>
        <v>1.0745706387516556E-2</v>
      </c>
      <c r="T794">
        <f t="shared" si="191"/>
        <v>6.8149180565206139E-5</v>
      </c>
      <c r="U794">
        <f t="shared" si="192"/>
        <v>1.0784082575184777E-2</v>
      </c>
      <c r="X794" s="1"/>
    </row>
    <row r="795" spans="1:24" x14ac:dyDescent="0.25">
      <c r="A795" s="7"/>
      <c r="B795">
        <f t="shared" si="177"/>
        <v>74.100000000000065</v>
      </c>
      <c r="C795">
        <f t="shared" si="178"/>
        <v>0</v>
      </c>
      <c r="D795">
        <f t="shared" si="179"/>
        <v>997.84140488178764</v>
      </c>
      <c r="E795">
        <f t="shared" si="180"/>
        <v>-479.80170888428154</v>
      </c>
      <c r="F795">
        <f t="shared" si="181"/>
        <v>0</v>
      </c>
      <c r="G795">
        <f t="shared" si="182"/>
        <v>6909.1446079336238</v>
      </c>
      <c r="H795">
        <f t="shared" si="183"/>
        <v>14368.916230297662</v>
      </c>
      <c r="I795">
        <f t="shared" si="184"/>
        <v>15943.714524747671</v>
      </c>
      <c r="J795" s="41">
        <f t="shared" si="185"/>
        <v>1107.2023975519276</v>
      </c>
      <c r="K795">
        <f t="shared" si="186"/>
        <v>6.0148645401117413</v>
      </c>
      <c r="L795">
        <f t="shared" si="187"/>
        <v>0</v>
      </c>
      <c r="M795" s="41">
        <f t="shared" si="188"/>
        <v>6.0148645401117413</v>
      </c>
      <c r="N795" s="5">
        <f t="shared" si="189"/>
        <v>-4.5728374971357049E-7</v>
      </c>
      <c r="O795" s="4">
        <f>SUM($N$54:N795)*0.1+$O$30</f>
        <v>-4.0173573616422268E-6</v>
      </c>
      <c r="P795" s="4">
        <f>SUM($O$235:O795)</f>
        <v>9.0495526141729226E-4</v>
      </c>
      <c r="Q795" s="5">
        <f t="shared" si="190"/>
        <v>-9.5101090887079334E-7</v>
      </c>
      <c r="R795" s="4">
        <f>SUM($Q$54:Q795)*0.1+$O$8</f>
        <v>-6.8128453021402057E-5</v>
      </c>
      <c r="S795" s="4">
        <f>SUM($R$235:R795)</f>
        <v>1.0677577934495154E-2</v>
      </c>
      <c r="T795">
        <f t="shared" si="191"/>
        <v>6.8246796783882305E-5</v>
      </c>
      <c r="U795">
        <f t="shared" si="192"/>
        <v>1.0715858088477312E-2</v>
      </c>
      <c r="X795" s="1"/>
    </row>
    <row r="796" spans="1:24" x14ac:dyDescent="0.25">
      <c r="A796" s="7"/>
      <c r="B796">
        <f t="shared" si="177"/>
        <v>74.20000000000006</v>
      </c>
      <c r="C796">
        <f t="shared" si="178"/>
        <v>0</v>
      </c>
      <c r="D796">
        <f t="shared" si="179"/>
        <v>997.84140488178764</v>
      </c>
      <c r="E796">
        <f t="shared" si="180"/>
        <v>-479.80170888428154</v>
      </c>
      <c r="F796">
        <f t="shared" si="181"/>
        <v>0</v>
      </c>
      <c r="G796">
        <f t="shared" si="182"/>
        <v>6861.1644370451977</v>
      </c>
      <c r="H796">
        <f t="shared" si="183"/>
        <v>14269.1320898095</v>
      </c>
      <c r="I796">
        <f t="shared" si="184"/>
        <v>15832.994284992494</v>
      </c>
      <c r="J796" s="41">
        <f t="shared" si="185"/>
        <v>1107.2023975519276</v>
      </c>
      <c r="K796">
        <f t="shared" si="186"/>
        <v>5.9730946474720819</v>
      </c>
      <c r="L796">
        <f t="shared" si="187"/>
        <v>0</v>
      </c>
      <c r="M796" s="41">
        <f t="shared" si="188"/>
        <v>5.9730946474720819</v>
      </c>
      <c r="N796" s="5">
        <f t="shared" si="189"/>
        <v>-4.541081681183375E-7</v>
      </c>
      <c r="O796" s="4">
        <f>SUM($N$54:N796)*0.1+$O$30</f>
        <v>-4.0627681784540603E-6</v>
      </c>
      <c r="P796" s="4">
        <f>SUM($O$235:O796)</f>
        <v>9.0089249323883815E-4</v>
      </c>
      <c r="Q796" s="5">
        <f t="shared" si="190"/>
        <v>-9.4440666644808059E-7</v>
      </c>
      <c r="R796" s="4">
        <f>SUM($Q$54:Q796)*0.1+$O$8</f>
        <v>-6.8222893688046877E-5</v>
      </c>
      <c r="S796" s="4">
        <f>SUM($R$235:R796)</f>
        <v>1.0609355040807107E-2</v>
      </c>
      <c r="T796">
        <f t="shared" si="191"/>
        <v>6.834375837223474E-5</v>
      </c>
      <c r="U796">
        <f t="shared" si="192"/>
        <v>1.064753594341307E-2</v>
      </c>
      <c r="X796" s="1"/>
    </row>
    <row r="797" spans="1:24" x14ac:dyDescent="0.25">
      <c r="A797" s="7"/>
      <c r="B797">
        <f t="shared" si="177"/>
        <v>74.300000000000054</v>
      </c>
      <c r="C797">
        <f t="shared" si="178"/>
        <v>0</v>
      </c>
      <c r="D797">
        <f t="shared" si="179"/>
        <v>997.84140488178764</v>
      </c>
      <c r="E797">
        <f t="shared" si="180"/>
        <v>-479.80170888428154</v>
      </c>
      <c r="F797">
        <f t="shared" si="181"/>
        <v>0</v>
      </c>
      <c r="G797">
        <f t="shared" si="182"/>
        <v>6813.1842661567734</v>
      </c>
      <c r="H797">
        <f t="shared" si="183"/>
        <v>14169.347949321322</v>
      </c>
      <c r="I797">
        <f t="shared" si="184"/>
        <v>15722.274045237304</v>
      </c>
      <c r="J797" s="41">
        <f t="shared" si="185"/>
        <v>1107.2023975519276</v>
      </c>
      <c r="K797">
        <f t="shared" si="186"/>
        <v>5.9313247548324179</v>
      </c>
      <c r="L797">
        <f t="shared" si="187"/>
        <v>0</v>
      </c>
      <c r="M797" s="41">
        <f t="shared" si="188"/>
        <v>5.9313247548324179</v>
      </c>
      <c r="N797" s="5">
        <f t="shared" si="189"/>
        <v>-4.5093258652310461E-7</v>
      </c>
      <c r="O797" s="4">
        <f>SUM($N$54:N797)*0.1+$O$30</f>
        <v>-4.1078614371063711E-6</v>
      </c>
      <c r="P797" s="4">
        <f>SUM($O$235:O797)</f>
        <v>8.9678463180173178E-4</v>
      </c>
      <c r="Q797" s="5">
        <f t="shared" si="190"/>
        <v>-9.3780242402536678E-7</v>
      </c>
      <c r="R797" s="4">
        <f>SUM($Q$54:Q797)*0.1+$O$8</f>
        <v>-6.8316673930449438E-5</v>
      </c>
      <c r="S797" s="4">
        <f>SUM($R$235:R797)</f>
        <v>1.0541038366876657E-2</v>
      </c>
      <c r="T797">
        <f t="shared" si="191"/>
        <v>6.8440064746505143E-5</v>
      </c>
      <c r="U797">
        <f t="shared" si="192"/>
        <v>1.057911681227698E-2</v>
      </c>
      <c r="X797" s="1"/>
    </row>
    <row r="798" spans="1:24" x14ac:dyDescent="0.25">
      <c r="A798" s="7"/>
      <c r="B798">
        <f t="shared" si="177"/>
        <v>74.400000000000048</v>
      </c>
      <c r="C798">
        <f t="shared" si="178"/>
        <v>0</v>
      </c>
      <c r="D798">
        <f t="shared" si="179"/>
        <v>997.84140488178764</v>
      </c>
      <c r="E798">
        <f t="shared" si="180"/>
        <v>-479.80170888428154</v>
      </c>
      <c r="F798">
        <f t="shared" si="181"/>
        <v>0</v>
      </c>
      <c r="G798">
        <f t="shared" si="182"/>
        <v>6765.2040952683492</v>
      </c>
      <c r="H798">
        <f t="shared" si="183"/>
        <v>14069.56380883316</v>
      </c>
      <c r="I798">
        <f t="shared" si="184"/>
        <v>15611.553805482128</v>
      </c>
      <c r="J798" s="41">
        <f t="shared" si="185"/>
        <v>1107.2023975519276</v>
      </c>
      <c r="K798">
        <f t="shared" si="186"/>
        <v>5.8895548621927594</v>
      </c>
      <c r="L798">
        <f t="shared" si="187"/>
        <v>0</v>
      </c>
      <c r="M798" s="41">
        <f t="shared" si="188"/>
        <v>5.8895548621927594</v>
      </c>
      <c r="N798" s="5">
        <f t="shared" si="189"/>
        <v>-4.4775700492787173E-7</v>
      </c>
      <c r="O798" s="4">
        <f>SUM($N$54:N798)*0.1+$O$30</f>
        <v>-4.1526371375991583E-6</v>
      </c>
      <c r="P798" s="4">
        <f>SUM($O$235:O798)</f>
        <v>8.9263199466413259E-4</v>
      </c>
      <c r="Q798" s="5">
        <f t="shared" si="190"/>
        <v>-9.3119818160265404E-7</v>
      </c>
      <c r="R798" s="4">
        <f>SUM($Q$54:Q798)*0.1+$O$8</f>
        <v>-6.8409793748609688E-5</v>
      </c>
      <c r="S798" s="4">
        <f>SUM($R$235:R798)</f>
        <v>1.0472628573128046E-2</v>
      </c>
      <c r="T798">
        <f t="shared" si="191"/>
        <v>6.8535715330941759E-5</v>
      </c>
      <c r="U798">
        <f t="shared" si="192"/>
        <v>1.0510601367600049E-2</v>
      </c>
      <c r="X798" s="1"/>
    </row>
    <row r="799" spans="1:24" x14ac:dyDescent="0.25">
      <c r="A799" s="7"/>
      <c r="B799">
        <f t="shared" si="177"/>
        <v>74.500000000000043</v>
      </c>
      <c r="C799">
        <f t="shared" si="178"/>
        <v>0</v>
      </c>
      <c r="D799">
        <f t="shared" si="179"/>
        <v>997.84140488178764</v>
      </c>
      <c r="E799">
        <f t="shared" si="180"/>
        <v>-479.80170888428154</v>
      </c>
      <c r="F799">
        <f t="shared" si="181"/>
        <v>0</v>
      </c>
      <c r="G799">
        <f t="shared" si="182"/>
        <v>6717.2239243799213</v>
      </c>
      <c r="H799">
        <f t="shared" si="183"/>
        <v>13969.779668344967</v>
      </c>
      <c r="I799">
        <f t="shared" si="184"/>
        <v>15500.833565726922</v>
      </c>
      <c r="J799" s="41">
        <f t="shared" si="185"/>
        <v>1107.2023975519276</v>
      </c>
      <c r="K799">
        <f t="shared" si="186"/>
        <v>5.8477849695530892</v>
      </c>
      <c r="L799">
        <f t="shared" si="187"/>
        <v>0</v>
      </c>
      <c r="M799" s="41">
        <f t="shared" si="188"/>
        <v>5.8477849695530892</v>
      </c>
      <c r="N799" s="5">
        <f t="shared" si="189"/>
        <v>-4.4458142333263857E-7</v>
      </c>
      <c r="O799" s="4">
        <f>SUM($N$54:N799)*0.1+$O$30</f>
        <v>-4.1970952799324227E-6</v>
      </c>
      <c r="P799" s="4">
        <f>SUM($O$235:O799)</f>
        <v>8.8843489938420016E-4</v>
      </c>
      <c r="Q799" s="5">
        <f t="shared" si="190"/>
        <v>-9.2459393917993917E-7</v>
      </c>
      <c r="R799" s="4">
        <f>SUM($Q$54:Q799)*0.1+$O$8</f>
        <v>-6.8502253142527681E-5</v>
      </c>
      <c r="S799" s="4">
        <f>SUM($R$235:R799)</f>
        <v>1.0404126319985519E-2</v>
      </c>
      <c r="T799">
        <f t="shared" si="191"/>
        <v>6.8630709557688347E-5</v>
      </c>
      <c r="U799">
        <f t="shared" si="192"/>
        <v>1.0441990282156905E-2</v>
      </c>
      <c r="X799" s="1"/>
    </row>
    <row r="800" spans="1:24" x14ac:dyDescent="0.25">
      <c r="A800" s="7"/>
      <c r="B800">
        <f t="shared" si="177"/>
        <v>74.600000000000037</v>
      </c>
      <c r="C800">
        <f t="shared" si="178"/>
        <v>0</v>
      </c>
      <c r="D800">
        <f t="shared" si="179"/>
        <v>997.84140488178764</v>
      </c>
      <c r="E800">
        <f t="shared" si="180"/>
        <v>-479.80170888428154</v>
      </c>
      <c r="F800">
        <f t="shared" si="181"/>
        <v>0</v>
      </c>
      <c r="G800">
        <f t="shared" si="182"/>
        <v>6669.243753491497</v>
      </c>
      <c r="H800">
        <f t="shared" si="183"/>
        <v>13869.99552785679</v>
      </c>
      <c r="I800">
        <f t="shared" si="184"/>
        <v>15390.113325971734</v>
      </c>
      <c r="J800" s="41">
        <f t="shared" si="185"/>
        <v>1107.2023975519276</v>
      </c>
      <c r="K800">
        <f t="shared" si="186"/>
        <v>5.8060150769134253</v>
      </c>
      <c r="L800">
        <f t="shared" si="187"/>
        <v>0</v>
      </c>
      <c r="M800" s="41">
        <f t="shared" si="188"/>
        <v>5.8060150769134253</v>
      </c>
      <c r="N800" s="5">
        <f t="shared" si="189"/>
        <v>-4.4140584173740569E-7</v>
      </c>
      <c r="O800" s="4">
        <f>SUM($N$54:N800)*0.1+$O$30</f>
        <v>-4.2412358641061627E-6</v>
      </c>
      <c r="P800" s="4">
        <f>SUM($O$235:O800)</f>
        <v>8.8419366352009404E-4</v>
      </c>
      <c r="Q800" s="5">
        <f t="shared" si="190"/>
        <v>-9.1798969675722547E-7</v>
      </c>
      <c r="R800" s="4">
        <f>SUM($Q$54:Q800)*0.1+$O$8</f>
        <v>-6.8594052112203388E-5</v>
      </c>
      <c r="S800" s="4">
        <f>SUM($R$235:R800)</f>
        <v>1.0335532267873315E-2</v>
      </c>
      <c r="T800">
        <f t="shared" si="191"/>
        <v>6.8725046866674851E-5</v>
      </c>
      <c r="U800">
        <f t="shared" si="192"/>
        <v>1.0373284228963341E-2</v>
      </c>
      <c r="X800" s="1"/>
    </row>
    <row r="801" spans="1:24" x14ac:dyDescent="0.25">
      <c r="A801" s="7"/>
      <c r="B801">
        <f t="shared" si="177"/>
        <v>74.700000000000031</v>
      </c>
      <c r="C801">
        <f t="shared" si="178"/>
        <v>0</v>
      </c>
      <c r="D801">
        <f t="shared" si="179"/>
        <v>997.84140488178764</v>
      </c>
      <c r="E801">
        <f t="shared" si="180"/>
        <v>-479.80170888428154</v>
      </c>
      <c r="F801">
        <f t="shared" si="181"/>
        <v>0</v>
      </c>
      <c r="G801">
        <f t="shared" si="182"/>
        <v>6621.263582603071</v>
      </c>
      <c r="H801">
        <f t="shared" si="183"/>
        <v>13770.211387368627</v>
      </c>
      <c r="I801">
        <f t="shared" si="184"/>
        <v>15279.393086216554</v>
      </c>
      <c r="J801" s="41">
        <f t="shared" si="185"/>
        <v>1107.2023975519276</v>
      </c>
      <c r="K801">
        <f t="shared" si="186"/>
        <v>5.7642451842737659</v>
      </c>
      <c r="L801">
        <f t="shared" si="187"/>
        <v>0</v>
      </c>
      <c r="M801" s="41">
        <f t="shared" si="188"/>
        <v>5.7642451842737659</v>
      </c>
      <c r="N801" s="5">
        <f t="shared" si="189"/>
        <v>-4.382302601421727E-7</v>
      </c>
      <c r="O801" s="4">
        <f>SUM($N$54:N801)*0.1+$O$30</f>
        <v>-4.2850588901203808E-6</v>
      </c>
      <c r="P801" s="4">
        <f>SUM($O$235:O801)</f>
        <v>8.7990860462997368E-4</v>
      </c>
      <c r="Q801" s="5">
        <f t="shared" si="190"/>
        <v>-9.1138545433451262E-7</v>
      </c>
      <c r="R801" s="4">
        <f>SUM($Q$54:Q801)*0.1+$O$8</f>
        <v>-6.8685190657636838E-5</v>
      </c>
      <c r="S801" s="4">
        <f>SUM($R$235:R801)</f>
        <v>1.0266847077215679E-2</v>
      </c>
      <c r="T801">
        <f t="shared" si="191"/>
        <v>6.8818726705510347E-5</v>
      </c>
      <c r="U801">
        <f t="shared" si="192"/>
        <v>1.0304483881273918E-2</v>
      </c>
      <c r="X801" s="1"/>
    </row>
    <row r="802" spans="1:24" x14ac:dyDescent="0.25">
      <c r="A802" s="7"/>
      <c r="B802">
        <f t="shared" si="177"/>
        <v>74.800000000000026</v>
      </c>
      <c r="C802">
        <f t="shared" si="178"/>
        <v>0</v>
      </c>
      <c r="D802">
        <f t="shared" si="179"/>
        <v>997.84140488178764</v>
      </c>
      <c r="E802">
        <f t="shared" si="180"/>
        <v>-479.80170888428154</v>
      </c>
      <c r="F802">
        <f t="shared" si="181"/>
        <v>0</v>
      </c>
      <c r="G802">
        <f t="shared" si="182"/>
        <v>6573.2834117146449</v>
      </c>
      <c r="H802">
        <f t="shared" si="183"/>
        <v>13670.42724688045</v>
      </c>
      <c r="I802">
        <f t="shared" si="184"/>
        <v>15168.672846461364</v>
      </c>
      <c r="J802" s="41">
        <f t="shared" si="185"/>
        <v>1107.2023975519276</v>
      </c>
      <c r="K802">
        <f t="shared" si="186"/>
        <v>5.7224752916341011</v>
      </c>
      <c r="L802">
        <f t="shared" si="187"/>
        <v>0</v>
      </c>
      <c r="M802" s="41">
        <f t="shared" si="188"/>
        <v>5.7224752916341011</v>
      </c>
      <c r="N802" s="5">
        <f t="shared" si="189"/>
        <v>-4.3505467854693971E-7</v>
      </c>
      <c r="O802" s="4">
        <f>SUM($N$54:N802)*0.1+$O$30</f>
        <v>-4.3285643579750744E-6</v>
      </c>
      <c r="P802" s="4">
        <f>SUM($O$235:O802)</f>
        <v>8.7558004027199856E-4</v>
      </c>
      <c r="Q802" s="5">
        <f t="shared" si="190"/>
        <v>-9.0478121191179881E-7</v>
      </c>
      <c r="R802" s="4">
        <f>SUM($Q$54:Q802)*0.1+$O$8</f>
        <v>-6.877566877882803E-5</v>
      </c>
      <c r="S802" s="4">
        <f>SUM($R$235:R802)</f>
        <v>1.0198071408436852E-2</v>
      </c>
      <c r="T802">
        <f t="shared" si="191"/>
        <v>6.8911748529377727E-5</v>
      </c>
      <c r="U802">
        <f t="shared" si="192"/>
        <v>1.0235589912579533E-2</v>
      </c>
      <c r="X802" s="1"/>
    </row>
    <row r="803" spans="1:24" x14ac:dyDescent="0.25">
      <c r="A803" s="7"/>
      <c r="B803">
        <f t="shared" si="177"/>
        <v>74.90000000000002</v>
      </c>
      <c r="C803">
        <f t="shared" si="178"/>
        <v>0</v>
      </c>
      <c r="D803">
        <f t="shared" si="179"/>
        <v>997.84140488178764</v>
      </c>
      <c r="E803">
        <f t="shared" si="180"/>
        <v>-479.80170888428154</v>
      </c>
      <c r="F803">
        <f t="shared" si="181"/>
        <v>0</v>
      </c>
      <c r="G803">
        <f t="shared" si="182"/>
        <v>6525.3032408262206</v>
      </c>
      <c r="H803">
        <f t="shared" si="183"/>
        <v>13570.643106392286</v>
      </c>
      <c r="I803">
        <f t="shared" si="184"/>
        <v>15057.952606706187</v>
      </c>
      <c r="J803" s="41">
        <f t="shared" si="185"/>
        <v>1107.2023975519276</v>
      </c>
      <c r="K803">
        <f t="shared" si="186"/>
        <v>5.6807053989944425</v>
      </c>
      <c r="L803">
        <f t="shared" si="187"/>
        <v>0</v>
      </c>
      <c r="M803" s="41">
        <f t="shared" si="188"/>
        <v>5.6807053989944425</v>
      </c>
      <c r="N803" s="5">
        <f t="shared" si="189"/>
        <v>-4.3187909695170682E-7</v>
      </c>
      <c r="O803" s="4">
        <f>SUM($N$54:N803)*0.1+$O$30</f>
        <v>-4.3717522676702444E-6</v>
      </c>
      <c r="P803" s="4">
        <f>SUM($O$235:O803)</f>
        <v>8.7120828800432834E-4</v>
      </c>
      <c r="Q803" s="5">
        <f t="shared" si="190"/>
        <v>-8.9817696948908596E-7</v>
      </c>
      <c r="R803" s="4">
        <f>SUM($Q$54:Q803)*0.1+$O$8</f>
        <v>-6.8865486475776938E-5</v>
      </c>
      <c r="S803" s="4">
        <f>SUM($R$235:R803)</f>
        <v>1.0129205921961074E-2</v>
      </c>
      <c r="T803">
        <f t="shared" si="191"/>
        <v>6.9004111800930349E-5</v>
      </c>
      <c r="U803">
        <f t="shared" si="192"/>
        <v>1.0166602996605047E-2</v>
      </c>
      <c r="X803" s="1"/>
    </row>
    <row r="804" spans="1:24" x14ac:dyDescent="0.25">
      <c r="A804" s="7"/>
      <c r="B804">
        <f t="shared" si="177"/>
        <v>75.000000000000014</v>
      </c>
      <c r="C804">
        <f t="shared" si="178"/>
        <v>0</v>
      </c>
      <c r="D804">
        <f t="shared" si="179"/>
        <v>997.84140488178764</v>
      </c>
      <c r="E804">
        <f t="shared" si="180"/>
        <v>-479.80170888428154</v>
      </c>
      <c r="F804">
        <f t="shared" si="181"/>
        <v>0</v>
      </c>
      <c r="G804">
        <f t="shared" si="182"/>
        <v>6477.3230699377946</v>
      </c>
      <c r="H804">
        <f t="shared" si="183"/>
        <v>13470.85896590411</v>
      </c>
      <c r="I804">
        <f t="shared" si="184"/>
        <v>14947.232366950997</v>
      </c>
      <c r="J804" s="41">
        <f t="shared" si="185"/>
        <v>1107.2023975519276</v>
      </c>
      <c r="K804">
        <f t="shared" si="186"/>
        <v>5.6389355063547777</v>
      </c>
      <c r="L804">
        <f t="shared" si="187"/>
        <v>0</v>
      </c>
      <c r="M804" s="41">
        <f t="shared" si="188"/>
        <v>5.6389355063547777</v>
      </c>
      <c r="N804" s="5">
        <f t="shared" si="189"/>
        <v>-4.2870351535647383E-7</v>
      </c>
      <c r="O804" s="4">
        <f>SUM($N$54:N804)*0.1+$O$30</f>
        <v>-4.4146226192058926E-6</v>
      </c>
      <c r="P804" s="4">
        <f>SUM($O$235:O804)</f>
        <v>8.6679366538512247E-4</v>
      </c>
      <c r="Q804" s="5">
        <f t="shared" si="190"/>
        <v>-8.9157272706637226E-7</v>
      </c>
      <c r="R804" s="4">
        <f>SUM($Q$54:Q804)*0.1+$O$8</f>
        <v>-6.8954643748483588E-5</v>
      </c>
      <c r="S804" s="4">
        <f>SUM($R$235:R804)</f>
        <v>1.0060251278212591E-2</v>
      </c>
      <c r="T804">
        <f t="shared" si="191"/>
        <v>6.9095815990190688E-5</v>
      </c>
      <c r="U804">
        <f t="shared" si="192"/>
        <v>1.0097523807306909E-2</v>
      </c>
      <c r="X804" s="1"/>
    </row>
    <row r="805" spans="1:24" x14ac:dyDescent="0.25">
      <c r="A805" s="7"/>
      <c r="B805">
        <f t="shared" si="177"/>
        <v>75.100000000000009</v>
      </c>
      <c r="C805">
        <f t="shared" si="178"/>
        <v>0</v>
      </c>
      <c r="D805">
        <f t="shared" si="179"/>
        <v>997.84140488178764</v>
      </c>
      <c r="E805">
        <f t="shared" si="180"/>
        <v>-479.80170888428154</v>
      </c>
      <c r="F805">
        <f t="shared" si="181"/>
        <v>0</v>
      </c>
      <c r="G805">
        <f t="shared" si="182"/>
        <v>6429.3428990493703</v>
      </c>
      <c r="H805">
        <f t="shared" si="183"/>
        <v>13371.074825415932</v>
      </c>
      <c r="I805">
        <f t="shared" si="184"/>
        <v>14836.512127195807</v>
      </c>
      <c r="J805" s="41">
        <f t="shared" si="185"/>
        <v>1107.2023975519276</v>
      </c>
      <c r="K805">
        <f t="shared" si="186"/>
        <v>5.5971656137151138</v>
      </c>
      <c r="L805">
        <f t="shared" si="187"/>
        <v>0</v>
      </c>
      <c r="M805" s="41">
        <f t="shared" si="188"/>
        <v>5.5971656137151138</v>
      </c>
      <c r="N805" s="5">
        <f t="shared" si="189"/>
        <v>-4.2552793376124094E-7</v>
      </c>
      <c r="O805" s="4">
        <f>SUM($N$54:N805)*0.1+$O$30</f>
        <v>-4.4571754125820163E-6</v>
      </c>
      <c r="P805" s="4">
        <f>SUM($O$235:O805)</f>
        <v>8.6233648997254041E-4</v>
      </c>
      <c r="Q805" s="5">
        <f t="shared" si="190"/>
        <v>-8.8496848464365835E-7</v>
      </c>
      <c r="R805" s="4">
        <f>SUM($Q$54:Q805)*0.1+$O$8</f>
        <v>-6.9043140596947953E-5</v>
      </c>
      <c r="S805" s="4">
        <f>SUM($R$235:R805)</f>
        <v>9.9912081376156425E-3</v>
      </c>
      <c r="T805">
        <f t="shared" si="191"/>
        <v>6.9186860574450471E-5</v>
      </c>
      <c r="U805">
        <f t="shared" si="192"/>
        <v>1.0028353018870806E-2</v>
      </c>
      <c r="X805" s="1"/>
    </row>
    <row r="806" spans="1:24" x14ac:dyDescent="0.25">
      <c r="A806" s="7"/>
      <c r="B806">
        <f t="shared" si="177"/>
        <v>75.2</v>
      </c>
      <c r="C806">
        <f t="shared" si="178"/>
        <v>0</v>
      </c>
      <c r="D806">
        <f t="shared" si="179"/>
        <v>997.84140488178764</v>
      </c>
      <c r="E806">
        <f t="shared" si="180"/>
        <v>-479.80170888428154</v>
      </c>
      <c r="F806">
        <f t="shared" si="181"/>
        <v>0</v>
      </c>
      <c r="G806">
        <f t="shared" si="182"/>
        <v>6381.3627281609442</v>
      </c>
      <c r="H806">
        <f t="shared" si="183"/>
        <v>13271.290684927755</v>
      </c>
      <c r="I806">
        <f t="shared" si="184"/>
        <v>14725.791887440617</v>
      </c>
      <c r="J806" s="41">
        <f t="shared" si="185"/>
        <v>1107.2023975519276</v>
      </c>
      <c r="K806">
        <f t="shared" si="186"/>
        <v>5.5553957210754499</v>
      </c>
      <c r="L806">
        <f t="shared" si="187"/>
        <v>0</v>
      </c>
      <c r="M806" s="41">
        <f t="shared" si="188"/>
        <v>5.5553957210754499</v>
      </c>
      <c r="N806" s="5">
        <f t="shared" si="189"/>
        <v>-4.223523521660079E-7</v>
      </c>
      <c r="O806" s="4">
        <f>SUM($N$54:N806)*0.1+$O$30</f>
        <v>-4.4994106477986172E-6</v>
      </c>
      <c r="P806" s="4">
        <f>SUM($O$235:O806)</f>
        <v>8.5783707932474184E-4</v>
      </c>
      <c r="Q806" s="5">
        <f t="shared" si="190"/>
        <v>-8.7836424222094465E-7</v>
      </c>
      <c r="R806" s="4">
        <f>SUM($Q$54:Q806)*0.1+$O$8</f>
        <v>-6.9130977021170033E-5</v>
      </c>
      <c r="S806" s="4">
        <f>SUM($R$235:R806)</f>
        <v>9.9220771605944731E-3</v>
      </c>
      <c r="T806">
        <f t="shared" si="191"/>
        <v>6.9277245038172974E-5</v>
      </c>
      <c r="U806">
        <f t="shared" si="192"/>
        <v>9.9590913057093153E-3</v>
      </c>
      <c r="X806" s="1"/>
    </row>
    <row r="807" spans="1:24" x14ac:dyDescent="0.25">
      <c r="A807" s="7"/>
      <c r="B807">
        <f t="shared" si="177"/>
        <v>75.3</v>
      </c>
      <c r="C807">
        <f t="shared" si="178"/>
        <v>0</v>
      </c>
      <c r="D807">
        <f t="shared" si="179"/>
        <v>997.84140488178764</v>
      </c>
      <c r="E807">
        <f t="shared" si="180"/>
        <v>-479.80170888428154</v>
      </c>
      <c r="F807">
        <f t="shared" si="181"/>
        <v>0</v>
      </c>
      <c r="G807">
        <f t="shared" si="182"/>
        <v>6333.3825572725182</v>
      </c>
      <c r="H807">
        <f t="shared" si="183"/>
        <v>13171.506544439591</v>
      </c>
      <c r="I807">
        <f t="shared" si="184"/>
        <v>14615.07164768544</v>
      </c>
      <c r="J807" s="41">
        <f t="shared" si="185"/>
        <v>1107.2023975519276</v>
      </c>
      <c r="K807">
        <f t="shared" si="186"/>
        <v>5.5136258284357904</v>
      </c>
      <c r="L807">
        <f t="shared" si="187"/>
        <v>0</v>
      </c>
      <c r="M807" s="41">
        <f t="shared" si="188"/>
        <v>5.5136258284357904</v>
      </c>
      <c r="N807" s="5">
        <f t="shared" si="189"/>
        <v>-4.1917677057077491E-7</v>
      </c>
      <c r="O807" s="4">
        <f>SUM($N$54:N807)*0.1+$O$30</f>
        <v>-4.5413283248556946E-6</v>
      </c>
      <c r="P807" s="4">
        <f>SUM($O$235:O807)</f>
        <v>8.5329575099988609E-4</v>
      </c>
      <c r="Q807" s="5">
        <f t="shared" si="190"/>
        <v>-8.7175999979823179E-7</v>
      </c>
      <c r="R807" s="4">
        <f>SUM($Q$54:Q807)*0.1+$O$8</f>
        <v>-6.9218153021149856E-5</v>
      </c>
      <c r="S807" s="4">
        <f>SUM($R$235:R807)</f>
        <v>9.8528590075733224E-3</v>
      </c>
      <c r="T807">
        <f t="shared" si="191"/>
        <v>6.936696887289695E-5</v>
      </c>
      <c r="U807">
        <f t="shared" si="192"/>
        <v>9.8897393424595987E-3</v>
      </c>
      <c r="X807" s="1"/>
    </row>
    <row r="808" spans="1:24" x14ac:dyDescent="0.25">
      <c r="A808" s="7"/>
      <c r="B808">
        <f t="shared" si="177"/>
        <v>75.399999999999991</v>
      </c>
      <c r="C808">
        <f t="shared" si="178"/>
        <v>0</v>
      </c>
      <c r="D808">
        <f t="shared" si="179"/>
        <v>997.84140488178764</v>
      </c>
      <c r="E808">
        <f t="shared" si="180"/>
        <v>-479.80170888428154</v>
      </c>
      <c r="F808">
        <f t="shared" si="181"/>
        <v>0</v>
      </c>
      <c r="G808">
        <f t="shared" si="182"/>
        <v>6285.4023863840939</v>
      </c>
      <c r="H808">
        <f t="shared" si="183"/>
        <v>13071.722403951415</v>
      </c>
      <c r="I808">
        <f t="shared" si="184"/>
        <v>14504.351407930249</v>
      </c>
      <c r="J808" s="41">
        <f t="shared" si="185"/>
        <v>1107.2023975519276</v>
      </c>
      <c r="K808">
        <f t="shared" si="186"/>
        <v>5.4718559357961265</v>
      </c>
      <c r="L808">
        <f t="shared" si="187"/>
        <v>0</v>
      </c>
      <c r="M808" s="41">
        <f t="shared" si="188"/>
        <v>5.4718559357961265</v>
      </c>
      <c r="N808" s="5">
        <f t="shared" si="189"/>
        <v>-4.1600118897554202E-7</v>
      </c>
      <c r="O808" s="4">
        <f>SUM($N$54:N808)*0.1+$O$30</f>
        <v>-4.5829284437532492E-6</v>
      </c>
      <c r="P808" s="4">
        <f>SUM($O$235:O808)</f>
        <v>8.4871282255613285E-4</v>
      </c>
      <c r="Q808" s="5">
        <f t="shared" si="190"/>
        <v>-8.6515575737551799E-7</v>
      </c>
      <c r="R808" s="4">
        <f>SUM($Q$54:Q808)*0.1+$O$8</f>
        <v>-6.9304668596887394E-5</v>
      </c>
      <c r="S808" s="4">
        <f>SUM($R$235:R808)</f>
        <v>9.7835543389764353E-3</v>
      </c>
      <c r="T808">
        <f t="shared" si="191"/>
        <v>6.9456031577142045E-5</v>
      </c>
      <c r="U808">
        <f t="shared" si="192"/>
        <v>9.8202978039810904E-3</v>
      </c>
      <c r="X808" s="1"/>
    </row>
    <row r="809" spans="1:24" x14ac:dyDescent="0.25">
      <c r="A809" s="7"/>
      <c r="B809">
        <f t="shared" si="177"/>
        <v>75.499999999999986</v>
      </c>
      <c r="C809">
        <f t="shared" si="178"/>
        <v>0</v>
      </c>
      <c r="D809">
        <f t="shared" si="179"/>
        <v>997.84140488178764</v>
      </c>
      <c r="E809">
        <f t="shared" si="180"/>
        <v>-479.80170888428154</v>
      </c>
      <c r="F809">
        <f t="shared" si="181"/>
        <v>0</v>
      </c>
      <c r="G809">
        <f t="shared" si="182"/>
        <v>6237.4222154956678</v>
      </c>
      <c r="H809">
        <f t="shared" si="183"/>
        <v>12971.938263463251</v>
      </c>
      <c r="I809">
        <f t="shared" si="184"/>
        <v>14393.63116817507</v>
      </c>
      <c r="J809" s="41">
        <f t="shared" si="185"/>
        <v>1107.2023975519276</v>
      </c>
      <c r="K809">
        <f t="shared" si="186"/>
        <v>5.430086043156467</v>
      </c>
      <c r="L809">
        <f t="shared" si="187"/>
        <v>0</v>
      </c>
      <c r="M809" s="41">
        <f t="shared" si="188"/>
        <v>5.430086043156467</v>
      </c>
      <c r="N809" s="5">
        <f t="shared" si="189"/>
        <v>-4.1282560738030903E-7</v>
      </c>
      <c r="O809" s="4">
        <f>SUM($N$54:N809)*0.1+$O$30</f>
        <v>-4.6242110044912793E-6</v>
      </c>
      <c r="P809" s="4">
        <f>SUM($O$235:O809)</f>
        <v>8.4408861155164158E-4</v>
      </c>
      <c r="Q809" s="5">
        <f t="shared" si="190"/>
        <v>-8.5855151495280514E-7</v>
      </c>
      <c r="R809" s="4">
        <f>SUM($Q$54:Q809)*0.1+$O$8</f>
        <v>-6.9390523748382674E-5</v>
      </c>
      <c r="S809" s="4">
        <f>SUM($R$235:R809)</f>
        <v>9.7141638152280531E-3</v>
      </c>
      <c r="T809">
        <f t="shared" si="191"/>
        <v>6.9544432656316342E-5</v>
      </c>
      <c r="U809">
        <f t="shared" si="192"/>
        <v>9.7507673653532117E-3</v>
      </c>
      <c r="X809" s="1"/>
    </row>
    <row r="810" spans="1:24" x14ac:dyDescent="0.25">
      <c r="A810" s="7"/>
      <c r="B810">
        <f t="shared" si="177"/>
        <v>75.59999999999998</v>
      </c>
      <c r="C810">
        <f t="shared" si="178"/>
        <v>0</v>
      </c>
      <c r="D810">
        <f t="shared" si="179"/>
        <v>997.84140488178764</v>
      </c>
      <c r="E810">
        <f t="shared" si="180"/>
        <v>-479.80170888428154</v>
      </c>
      <c r="F810">
        <f t="shared" si="181"/>
        <v>0</v>
      </c>
      <c r="G810">
        <f t="shared" si="182"/>
        <v>6189.4420446072436</v>
      </c>
      <c r="H810">
        <f t="shared" si="183"/>
        <v>12872.154122975075</v>
      </c>
      <c r="I810">
        <f t="shared" si="184"/>
        <v>14282.910928419882</v>
      </c>
      <c r="J810" s="41">
        <f t="shared" si="185"/>
        <v>1107.2023975519276</v>
      </c>
      <c r="K810">
        <f t="shared" si="186"/>
        <v>5.3883161505168031</v>
      </c>
      <c r="L810">
        <f t="shared" si="187"/>
        <v>0</v>
      </c>
      <c r="M810" s="41">
        <f t="shared" si="188"/>
        <v>5.3883161505168031</v>
      </c>
      <c r="N810" s="5">
        <f t="shared" si="189"/>
        <v>-4.0965002578507614E-7</v>
      </c>
      <c r="O810" s="4">
        <f>SUM($N$54:N810)*0.1+$O$30</f>
        <v>-4.6651760070697876E-6</v>
      </c>
      <c r="P810" s="4">
        <f>SUM($O$235:O810)</f>
        <v>8.3942343554457182E-4</v>
      </c>
      <c r="Q810" s="5">
        <f t="shared" si="190"/>
        <v>-8.5194727253009144E-7</v>
      </c>
      <c r="R810" s="4">
        <f>SUM($Q$54:Q810)*0.1+$O$8</f>
        <v>-6.9475718475635697E-5</v>
      </c>
      <c r="S810" s="4">
        <f>SUM($R$235:R810)</f>
        <v>9.6446880967524171E-3</v>
      </c>
      <c r="T810">
        <f t="shared" si="191"/>
        <v>6.9632171622625183E-5</v>
      </c>
      <c r="U810">
        <f t="shared" si="192"/>
        <v>9.6811487018731001E-3</v>
      </c>
      <c r="X810" s="1"/>
    </row>
    <row r="811" spans="1:24" x14ac:dyDescent="0.25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997.84140488178764</v>
      </c>
      <c r="E811">
        <f t="shared" si="180"/>
        <v>-479.80170888428154</v>
      </c>
      <c r="F811">
        <f t="shared" si="181"/>
        <v>0</v>
      </c>
      <c r="G811">
        <f t="shared" si="182"/>
        <v>6141.4618737188157</v>
      </c>
      <c r="H811">
        <f t="shared" si="183"/>
        <v>12772.369982486896</v>
      </c>
      <c r="I811">
        <f t="shared" si="184"/>
        <v>14172.19068866469</v>
      </c>
      <c r="J811" s="41">
        <f t="shared" si="185"/>
        <v>1107.2023975519276</v>
      </c>
      <c r="K811">
        <f t="shared" si="186"/>
        <v>5.3465462578771383</v>
      </c>
      <c r="L811">
        <f t="shared" si="187"/>
        <v>0</v>
      </c>
      <c r="M811" s="41">
        <f t="shared" si="188"/>
        <v>5.3465462578771383</v>
      </c>
      <c r="N811" s="5">
        <f t="shared" si="189"/>
        <v>-4.0647444418984305E-7</v>
      </c>
      <c r="O811" s="4">
        <f>SUM($N$54:N811)*0.1+$O$30</f>
        <v>-4.7058234514887723E-6</v>
      </c>
      <c r="P811" s="4">
        <f>SUM($O$235:O811)</f>
        <v>8.3471761209308304E-4</v>
      </c>
      <c r="Q811" s="5">
        <f t="shared" si="190"/>
        <v>-8.4534303010737752E-7</v>
      </c>
      <c r="R811" s="4">
        <f>SUM($Q$54:Q811)*0.1+$O$8</f>
        <v>-6.9560252778646435E-5</v>
      </c>
      <c r="S811" s="4">
        <f>SUM($R$235:R811)</f>
        <v>9.5751278439737703E-3</v>
      </c>
      <c r="T811">
        <f t="shared" si="191"/>
        <v>6.9719247994981783E-5</v>
      </c>
      <c r="U811">
        <f t="shared" si="192"/>
        <v>9.6114424890533547E-3</v>
      </c>
      <c r="X811" s="1"/>
    </row>
    <row r="812" spans="1:24" x14ac:dyDescent="0.25">
      <c r="A812" s="7"/>
      <c r="B812">
        <f t="shared" si="193"/>
        <v>75.799999999999969</v>
      </c>
      <c r="C812">
        <f t="shared" si="178"/>
        <v>0</v>
      </c>
      <c r="D812">
        <f t="shared" si="179"/>
        <v>997.84140488178764</v>
      </c>
      <c r="E812">
        <f t="shared" si="180"/>
        <v>-479.80170888428154</v>
      </c>
      <c r="F812">
        <f t="shared" si="181"/>
        <v>0</v>
      </c>
      <c r="G812">
        <f t="shared" si="182"/>
        <v>6093.4817028303914</v>
      </c>
      <c r="H812">
        <f t="shared" si="183"/>
        <v>12672.58584199872</v>
      </c>
      <c r="I812">
        <f t="shared" si="184"/>
        <v>14061.4704489095</v>
      </c>
      <c r="J812" s="41">
        <f t="shared" si="185"/>
        <v>1107.2023975519276</v>
      </c>
      <c r="K812">
        <f t="shared" si="186"/>
        <v>5.3047763652374744</v>
      </c>
      <c r="L812">
        <f t="shared" si="187"/>
        <v>0</v>
      </c>
      <c r="M812" s="41">
        <f t="shared" si="188"/>
        <v>5.3047763652374744</v>
      </c>
      <c r="N812" s="5">
        <f t="shared" si="189"/>
        <v>-4.0329886259461016E-7</v>
      </c>
      <c r="O812" s="4">
        <f>SUM($N$54:N812)*0.1+$O$30</f>
        <v>-4.7461533377482325E-6</v>
      </c>
      <c r="P812" s="4">
        <f>SUM($O$235:O812)</f>
        <v>8.2997145875533481E-4</v>
      </c>
      <c r="Q812" s="5">
        <f t="shared" si="190"/>
        <v>-8.3873878768466382E-7</v>
      </c>
      <c r="R812" s="4">
        <f>SUM($Q$54:Q812)*0.1+$O$8</f>
        <v>-6.9644126657414916E-5</v>
      </c>
      <c r="S812" s="4">
        <f>SUM($R$235:R812)</f>
        <v>9.505483717316356E-3</v>
      </c>
      <c r="T812">
        <f t="shared" si="191"/>
        <v>6.9805661298919514E-5</v>
      </c>
      <c r="U812">
        <f t="shared" si="192"/>
        <v>9.5416494026198014E-3</v>
      </c>
      <c r="X812" s="1"/>
    </row>
    <row r="813" spans="1:24" x14ac:dyDescent="0.25">
      <c r="A813" s="7"/>
      <c r="B813">
        <f t="shared" si="193"/>
        <v>75.899999999999963</v>
      </c>
      <c r="C813">
        <f t="shared" si="178"/>
        <v>0</v>
      </c>
      <c r="D813">
        <f t="shared" si="179"/>
        <v>997.84140488178764</v>
      </c>
      <c r="E813">
        <f t="shared" si="180"/>
        <v>-479.80170888428154</v>
      </c>
      <c r="F813">
        <f t="shared" si="181"/>
        <v>0</v>
      </c>
      <c r="G813">
        <f t="shared" si="182"/>
        <v>6045.5015319419672</v>
      </c>
      <c r="H813">
        <f t="shared" si="183"/>
        <v>12572.801701510542</v>
      </c>
      <c r="I813">
        <f t="shared" si="184"/>
        <v>13950.75020915431</v>
      </c>
      <c r="J813" s="41">
        <f t="shared" si="185"/>
        <v>1107.2023975519276</v>
      </c>
      <c r="K813">
        <f t="shared" si="186"/>
        <v>5.2630064725978105</v>
      </c>
      <c r="L813">
        <f t="shared" si="187"/>
        <v>0</v>
      </c>
      <c r="M813" s="41">
        <f t="shared" si="188"/>
        <v>5.2630064725978105</v>
      </c>
      <c r="N813" s="5">
        <f t="shared" si="189"/>
        <v>-4.0012328099937727E-7</v>
      </c>
      <c r="O813" s="4">
        <f>SUM($N$54:N813)*0.1+$O$30</f>
        <v>-4.7861656658481708E-6</v>
      </c>
      <c r="P813" s="4">
        <f>SUM($O$235:O813)</f>
        <v>8.2518529308948669E-4</v>
      </c>
      <c r="Q813" s="5">
        <f t="shared" si="190"/>
        <v>-8.3213454526195002E-7</v>
      </c>
      <c r="R813" s="4">
        <f>SUM($Q$54:Q813)*0.1+$O$8</f>
        <v>-6.9727340111941084E-5</v>
      </c>
      <c r="S813" s="4">
        <f>SUM($R$235:R813)</f>
        <v>9.4357563772044153E-3</v>
      </c>
      <c r="T813">
        <f t="shared" si="191"/>
        <v>6.9891411066505527E-5</v>
      </c>
      <c r="U813">
        <f t="shared" si="192"/>
        <v>9.4717701185092623E-3</v>
      </c>
      <c r="X813" s="1"/>
    </row>
    <row r="814" spans="1:24" x14ac:dyDescent="0.25">
      <c r="A814" s="7"/>
      <c r="B814">
        <f t="shared" si="193"/>
        <v>75.999999999999957</v>
      </c>
      <c r="C814">
        <f t="shared" si="178"/>
        <v>0</v>
      </c>
      <c r="D814">
        <f t="shared" si="179"/>
        <v>997.84140488178764</v>
      </c>
      <c r="E814">
        <f t="shared" si="180"/>
        <v>-479.80170888428154</v>
      </c>
      <c r="F814">
        <f t="shared" si="181"/>
        <v>0</v>
      </c>
      <c r="G814">
        <f t="shared" si="182"/>
        <v>5997.5213610535393</v>
      </c>
      <c r="H814">
        <f t="shared" si="183"/>
        <v>12473.01756102238</v>
      </c>
      <c r="I814">
        <f t="shared" si="184"/>
        <v>13840.029969399133</v>
      </c>
      <c r="J814" s="41">
        <f t="shared" si="185"/>
        <v>1107.2023975519276</v>
      </c>
      <c r="K814">
        <f t="shared" si="186"/>
        <v>5.221236579958151</v>
      </c>
      <c r="L814">
        <f t="shared" si="187"/>
        <v>0</v>
      </c>
      <c r="M814" s="41">
        <f t="shared" si="188"/>
        <v>5.221236579958151</v>
      </c>
      <c r="N814" s="5">
        <f t="shared" si="189"/>
        <v>-3.9694769940414412E-7</v>
      </c>
      <c r="O814" s="4">
        <f>SUM($N$54:N814)*0.1+$O$30</f>
        <v>-4.8258604357885847E-6</v>
      </c>
      <c r="P814" s="4">
        <f>SUM($O$235:O814)</f>
        <v>8.2035943265369813E-4</v>
      </c>
      <c r="Q814" s="5">
        <f t="shared" si="190"/>
        <v>-8.2553030283923717E-7</v>
      </c>
      <c r="R814" s="4">
        <f>SUM($Q$54:Q814)*0.1+$O$8</f>
        <v>-6.9809893142224995E-5</v>
      </c>
      <c r="S814" s="4">
        <f>SUM($R$235:R814)</f>
        <v>9.3659464840621896E-3</v>
      </c>
      <c r="T814">
        <f t="shared" si="191"/>
        <v>6.9976496836256254E-5</v>
      </c>
      <c r="U814">
        <f t="shared" si="192"/>
        <v>9.4018053128673527E-3</v>
      </c>
      <c r="X814" s="1"/>
    </row>
    <row r="815" spans="1:24" x14ac:dyDescent="0.25">
      <c r="A815" s="7"/>
      <c r="B815">
        <f t="shared" si="193"/>
        <v>76.099999999999952</v>
      </c>
      <c r="C815">
        <f t="shared" si="178"/>
        <v>0</v>
      </c>
      <c r="D815">
        <f t="shared" si="179"/>
        <v>997.84140488178764</v>
      </c>
      <c r="E815">
        <f t="shared" si="180"/>
        <v>-479.80170888428154</v>
      </c>
      <c r="F815">
        <f t="shared" si="181"/>
        <v>0</v>
      </c>
      <c r="G815">
        <f t="shared" si="182"/>
        <v>5949.5411901651169</v>
      </c>
      <c r="H815">
        <f t="shared" si="183"/>
        <v>12373.233420534201</v>
      </c>
      <c r="I815">
        <f t="shared" si="184"/>
        <v>13729.309729643943</v>
      </c>
      <c r="J815" s="41">
        <f t="shared" si="185"/>
        <v>1107.2023975519276</v>
      </c>
      <c r="K815">
        <f t="shared" si="186"/>
        <v>5.1794666873184871</v>
      </c>
      <c r="L815">
        <f t="shared" si="187"/>
        <v>0</v>
      </c>
      <c r="M815" s="41">
        <f t="shared" si="188"/>
        <v>5.1794666873184871</v>
      </c>
      <c r="N815" s="5">
        <f t="shared" si="189"/>
        <v>-3.9377211780891134E-7</v>
      </c>
      <c r="O815" s="4">
        <f>SUM($N$54:N815)*0.1+$O$30</f>
        <v>-4.8652376475694758E-6</v>
      </c>
      <c r="P815" s="4">
        <f>SUM($O$235:O815)</f>
        <v>8.154941950061287E-4</v>
      </c>
      <c r="Q815" s="5">
        <f t="shared" si="190"/>
        <v>-8.1892606041652336E-7</v>
      </c>
      <c r="R815" s="4">
        <f>SUM($Q$54:Q815)*0.1+$O$8</f>
        <v>-6.9891785748266649E-5</v>
      </c>
      <c r="S815" s="4">
        <f>SUM($R$235:R815)</f>
        <v>9.2960546983139238E-3</v>
      </c>
      <c r="T815">
        <f t="shared" si="191"/>
        <v>7.0060918153054037E-5</v>
      </c>
      <c r="U815">
        <f t="shared" si="192"/>
        <v>9.3317556620462951E-3</v>
      </c>
      <c r="X815" s="1"/>
    </row>
    <row r="816" spans="1:24" x14ac:dyDescent="0.25">
      <c r="A816" s="7"/>
      <c r="B816">
        <f t="shared" si="193"/>
        <v>76.199999999999946</v>
      </c>
      <c r="C816">
        <f t="shared" si="178"/>
        <v>0</v>
      </c>
      <c r="D816">
        <f t="shared" si="179"/>
        <v>997.84140488178764</v>
      </c>
      <c r="E816">
        <f t="shared" si="180"/>
        <v>-479.80170888428154</v>
      </c>
      <c r="F816">
        <f t="shared" si="181"/>
        <v>0</v>
      </c>
      <c r="G816">
        <f t="shared" si="182"/>
        <v>5901.561019276689</v>
      </c>
      <c r="H816">
        <f t="shared" si="183"/>
        <v>12273.449280046039</v>
      </c>
      <c r="I816">
        <f t="shared" si="184"/>
        <v>13618.589489888765</v>
      </c>
      <c r="J816" s="41">
        <f t="shared" si="185"/>
        <v>1107.2023975519276</v>
      </c>
      <c r="K816">
        <f t="shared" si="186"/>
        <v>5.1376967946788277</v>
      </c>
      <c r="L816">
        <f t="shared" si="187"/>
        <v>0</v>
      </c>
      <c r="M816" s="41">
        <f t="shared" si="188"/>
        <v>5.1376967946788277</v>
      </c>
      <c r="N816" s="5">
        <f t="shared" si="189"/>
        <v>-3.9059653621367825E-7</v>
      </c>
      <c r="O816" s="4">
        <f>SUM($N$54:N816)*0.1+$O$30</f>
        <v>-4.9042973011908442E-6</v>
      </c>
      <c r="P816" s="4">
        <f>SUM($O$235:O816)</f>
        <v>8.1058989770493785E-4</v>
      </c>
      <c r="Q816" s="5">
        <f t="shared" si="190"/>
        <v>-8.1232181799381061E-7</v>
      </c>
      <c r="R816" s="4">
        <f>SUM($Q$54:Q816)*0.1+$O$8</f>
        <v>-6.9973017930066044E-5</v>
      </c>
      <c r="S816" s="4">
        <f>SUM($R$235:R816)</f>
        <v>9.2260816803838575E-3</v>
      </c>
      <c r="T816">
        <f t="shared" si="191"/>
        <v>7.014467456806548E-5</v>
      </c>
      <c r="U816">
        <f t="shared" si="192"/>
        <v>9.2616218426027266E-3</v>
      </c>
      <c r="X816" s="1"/>
    </row>
    <row r="817" spans="1:24" x14ac:dyDescent="0.25">
      <c r="A817" s="7"/>
      <c r="B817">
        <f t="shared" si="193"/>
        <v>76.29999999999994</v>
      </c>
      <c r="C817">
        <f t="shared" si="178"/>
        <v>0</v>
      </c>
      <c r="D817">
        <f t="shared" si="179"/>
        <v>997.84140488178764</v>
      </c>
      <c r="E817">
        <f t="shared" si="180"/>
        <v>-479.80170888428154</v>
      </c>
      <c r="F817">
        <f t="shared" si="181"/>
        <v>0</v>
      </c>
      <c r="G817">
        <f t="shared" si="182"/>
        <v>5853.5808483882647</v>
      </c>
      <c r="H817">
        <f t="shared" si="183"/>
        <v>12173.665139557861</v>
      </c>
      <c r="I817">
        <f t="shared" si="184"/>
        <v>13507.869250133575</v>
      </c>
      <c r="J817" s="41">
        <f t="shared" si="185"/>
        <v>1107.2023975519276</v>
      </c>
      <c r="K817">
        <f t="shared" si="186"/>
        <v>5.0959269020391638</v>
      </c>
      <c r="L817">
        <f t="shared" si="187"/>
        <v>0</v>
      </c>
      <c r="M817" s="41">
        <f t="shared" si="188"/>
        <v>5.0959269020391638</v>
      </c>
      <c r="N817" s="5">
        <f t="shared" si="189"/>
        <v>-3.8742095461844536E-7</v>
      </c>
      <c r="O817" s="4">
        <f>SUM($N$54:N817)*0.1+$O$30</f>
        <v>-4.943039396652689E-6</v>
      </c>
      <c r="P817" s="4">
        <f>SUM($O$235:O817)</f>
        <v>8.0564685830828515E-4</v>
      </c>
      <c r="Q817" s="5">
        <f t="shared" si="190"/>
        <v>-8.057175755710967E-7</v>
      </c>
      <c r="R817" s="4">
        <f>SUM($Q$54:Q817)*0.1+$O$8</f>
        <v>-7.0053589687623128E-5</v>
      </c>
      <c r="S817" s="4">
        <f>SUM($R$235:R817)</f>
        <v>9.1560280906962336E-3</v>
      </c>
      <c r="T817">
        <f t="shared" si="191"/>
        <v>7.0227765638661158E-5</v>
      </c>
      <c r="U817">
        <f t="shared" si="192"/>
        <v>9.1914045312955581E-3</v>
      </c>
      <c r="X817" s="1"/>
    </row>
    <row r="818" spans="1:24" x14ac:dyDescent="0.25">
      <c r="A818" s="7"/>
      <c r="B818">
        <f t="shared" si="193"/>
        <v>76.399999999999935</v>
      </c>
      <c r="C818">
        <f t="shared" si="178"/>
        <v>0</v>
      </c>
      <c r="D818">
        <f t="shared" si="179"/>
        <v>997.84140488178764</v>
      </c>
      <c r="E818">
        <f t="shared" si="180"/>
        <v>-479.80170888428154</v>
      </c>
      <c r="F818">
        <f t="shared" si="181"/>
        <v>0</v>
      </c>
      <c r="G818">
        <f t="shared" si="182"/>
        <v>5805.6006774998386</v>
      </c>
      <c r="H818">
        <f t="shared" si="183"/>
        <v>12073.880999069699</v>
      </c>
      <c r="I818">
        <f t="shared" si="184"/>
        <v>13397.149010378398</v>
      </c>
      <c r="J818" s="41">
        <f t="shared" si="185"/>
        <v>1107.2023975519276</v>
      </c>
      <c r="K818">
        <f t="shared" si="186"/>
        <v>5.0541570093995043</v>
      </c>
      <c r="L818">
        <f t="shared" si="187"/>
        <v>0</v>
      </c>
      <c r="M818" s="41">
        <f t="shared" si="188"/>
        <v>5.0541570093995043</v>
      </c>
      <c r="N818" s="5">
        <f t="shared" si="189"/>
        <v>-3.8424537302321237E-7</v>
      </c>
      <c r="O818" s="4">
        <f>SUM($N$54:N818)*0.1+$O$30</f>
        <v>-4.9814639339550102E-6</v>
      </c>
      <c r="P818" s="4">
        <f>SUM($O$235:O818)</f>
        <v>8.0066539437433017E-4</v>
      </c>
      <c r="Q818" s="5">
        <f t="shared" si="190"/>
        <v>-7.9911333314838395E-7</v>
      </c>
      <c r="R818" s="4">
        <f>SUM($Q$54:Q818)*0.1+$O$8</f>
        <v>-7.0133501020937982E-5</v>
      </c>
      <c r="S818" s="4">
        <f>SUM($R$235:R818)</f>
        <v>9.0858945896752953E-3</v>
      </c>
      <c r="T818">
        <f t="shared" si="191"/>
        <v>7.0310190928337006E-5</v>
      </c>
      <c r="U818">
        <f t="shared" si="192"/>
        <v>9.1211044050838169E-3</v>
      </c>
      <c r="X818" s="1"/>
    </row>
    <row r="819" spans="1:24" x14ac:dyDescent="0.25">
      <c r="A819" s="7"/>
      <c r="B819">
        <f t="shared" si="193"/>
        <v>76.499999999999929</v>
      </c>
      <c r="C819">
        <f t="shared" si="178"/>
        <v>0</v>
      </c>
      <c r="D819">
        <f t="shared" si="179"/>
        <v>997.84140488178764</v>
      </c>
      <c r="E819">
        <f t="shared" si="180"/>
        <v>-479.80170888428154</v>
      </c>
      <c r="F819">
        <f t="shared" si="181"/>
        <v>0</v>
      </c>
      <c r="G819">
        <f t="shared" si="182"/>
        <v>5757.6205066114126</v>
      </c>
      <c r="H819">
        <f t="shared" si="183"/>
        <v>11974.096858581506</v>
      </c>
      <c r="I819">
        <f t="shared" si="184"/>
        <v>13286.428770623193</v>
      </c>
      <c r="J819" s="41">
        <f t="shared" si="185"/>
        <v>1107.2023975519276</v>
      </c>
      <c r="K819">
        <f t="shared" si="186"/>
        <v>5.0123871167598351</v>
      </c>
      <c r="L819">
        <f t="shared" si="187"/>
        <v>0</v>
      </c>
      <c r="M819" s="41">
        <f t="shared" si="188"/>
        <v>5.0123871167598351</v>
      </c>
      <c r="N819" s="5">
        <f t="shared" si="189"/>
        <v>-3.8106979142797932E-7</v>
      </c>
      <c r="O819" s="4">
        <f>SUM($N$54:N819)*0.1+$O$30</f>
        <v>-5.0195709130978078E-6</v>
      </c>
      <c r="P819" s="4">
        <f>SUM($O$235:O819)</f>
        <v>7.9564582346123235E-4</v>
      </c>
      <c r="Q819" s="5">
        <f t="shared" si="190"/>
        <v>-7.9250909072566919E-7</v>
      </c>
      <c r="R819" s="4">
        <f>SUM($Q$54:Q819)*0.1+$O$8</f>
        <v>-7.021275193001055E-5</v>
      </c>
      <c r="S819" s="4">
        <f>SUM($R$235:R819)</f>
        <v>9.0156818377452839E-3</v>
      </c>
      <c r="T819">
        <f t="shared" si="191"/>
        <v>7.0391950006636533E-5</v>
      </c>
      <c r="U819">
        <f t="shared" si="192"/>
        <v>9.050722141124512E-3</v>
      </c>
      <c r="X819" s="1"/>
    </row>
    <row r="820" spans="1:24" x14ac:dyDescent="0.25">
      <c r="A820" s="7"/>
      <c r="B820">
        <f t="shared" si="193"/>
        <v>76.599999999999923</v>
      </c>
      <c r="C820">
        <f t="shared" si="178"/>
        <v>0</v>
      </c>
      <c r="D820">
        <f t="shared" si="179"/>
        <v>997.84140488178764</v>
      </c>
      <c r="E820">
        <f t="shared" si="180"/>
        <v>-479.80170888428154</v>
      </c>
      <c r="F820">
        <f t="shared" si="181"/>
        <v>0</v>
      </c>
      <c r="G820">
        <f t="shared" si="182"/>
        <v>5709.6403357229901</v>
      </c>
      <c r="H820">
        <f t="shared" si="183"/>
        <v>11874.31271809333</v>
      </c>
      <c r="I820">
        <f t="shared" si="184"/>
        <v>13175.708530868005</v>
      </c>
      <c r="J820" s="41">
        <f t="shared" si="185"/>
        <v>1107.2023975519276</v>
      </c>
      <c r="K820">
        <f t="shared" si="186"/>
        <v>4.9706172241201712</v>
      </c>
      <c r="L820">
        <f t="shared" si="187"/>
        <v>0</v>
      </c>
      <c r="M820" s="41">
        <f t="shared" si="188"/>
        <v>4.9706172241201712</v>
      </c>
      <c r="N820" s="5">
        <f t="shared" si="189"/>
        <v>-3.778942098327466E-7</v>
      </c>
      <c r="O820" s="4">
        <f>SUM($N$54:N820)*0.1+$O$30</f>
        <v>-5.0573603340810826E-6</v>
      </c>
      <c r="P820" s="4">
        <f>SUM($O$235:O820)</f>
        <v>7.9058846312715127E-4</v>
      </c>
      <c r="Q820" s="5">
        <f t="shared" si="190"/>
        <v>-7.8590484830295549E-7</v>
      </c>
      <c r="R820" s="4">
        <f>SUM($Q$54:Q820)*0.1+$O$8</f>
        <v>-7.0291342414840861E-5</v>
      </c>
      <c r="S820" s="4">
        <f>SUM($R$235:R820)</f>
        <v>8.9453904953304426E-3</v>
      </c>
      <c r="T820">
        <f t="shared" si="191"/>
        <v>7.0473042449075113E-5</v>
      </c>
      <c r="U820">
        <f t="shared" si="192"/>
        <v>8.9802584167705309E-3</v>
      </c>
      <c r="X820" s="1"/>
    </row>
    <row r="821" spans="1:24" x14ac:dyDescent="0.25">
      <c r="A821" s="7"/>
      <c r="B821">
        <f t="shared" si="193"/>
        <v>76.699999999999918</v>
      </c>
      <c r="C821">
        <f t="shared" si="178"/>
        <v>0</v>
      </c>
      <c r="D821">
        <f t="shared" si="179"/>
        <v>997.84140488178764</v>
      </c>
      <c r="E821">
        <f t="shared" si="180"/>
        <v>-479.80170888428154</v>
      </c>
      <c r="F821">
        <f t="shared" si="181"/>
        <v>0</v>
      </c>
      <c r="G821">
        <f t="shared" si="182"/>
        <v>5661.6601648345641</v>
      </c>
      <c r="H821">
        <f t="shared" si="183"/>
        <v>11774.528577605166</v>
      </c>
      <c r="I821">
        <f t="shared" si="184"/>
        <v>13064.988291112826</v>
      </c>
      <c r="J821" s="41">
        <f t="shared" si="185"/>
        <v>1107.2023975519276</v>
      </c>
      <c r="K821">
        <f t="shared" si="186"/>
        <v>4.9288473314805117</v>
      </c>
      <c r="L821">
        <f t="shared" si="187"/>
        <v>0</v>
      </c>
      <c r="M821" s="41">
        <f t="shared" si="188"/>
        <v>4.9288473314805117</v>
      </c>
      <c r="N821" s="5">
        <f t="shared" si="189"/>
        <v>-3.7471862823751355E-7</v>
      </c>
      <c r="O821" s="4">
        <f>SUM($N$54:N821)*0.1+$O$30</f>
        <v>-5.0948321969048339E-6</v>
      </c>
      <c r="P821" s="4">
        <f>SUM($O$235:O821)</f>
        <v>7.8549363093024648E-4</v>
      </c>
      <c r="Q821" s="5">
        <f t="shared" si="190"/>
        <v>-7.7930060588024254E-7</v>
      </c>
      <c r="R821" s="4">
        <f>SUM($Q$54:Q821)*0.1+$O$8</f>
        <v>-7.0369272475428888E-5</v>
      </c>
      <c r="S821" s="4">
        <f>SUM($R$235:R821)</f>
        <v>8.8750212228550143E-3</v>
      </c>
      <c r="T821">
        <f t="shared" si="191"/>
        <v>7.0553467837065041E-5</v>
      </c>
      <c r="U821">
        <f t="shared" si="192"/>
        <v>8.9097139095685278E-3</v>
      </c>
      <c r="X821" s="1"/>
    </row>
    <row r="822" spans="1:24" x14ac:dyDescent="0.25">
      <c r="A822" s="7"/>
      <c r="B822">
        <f t="shared" si="193"/>
        <v>76.799999999999912</v>
      </c>
      <c r="C822">
        <f t="shared" si="178"/>
        <v>0</v>
      </c>
      <c r="D822">
        <f t="shared" si="179"/>
        <v>997.84140488178764</v>
      </c>
      <c r="E822">
        <f t="shared" si="180"/>
        <v>-479.80170888428154</v>
      </c>
      <c r="F822">
        <f t="shared" si="181"/>
        <v>0</v>
      </c>
      <c r="G822">
        <f t="shared" si="182"/>
        <v>5613.679993946138</v>
      </c>
      <c r="H822">
        <f t="shared" si="183"/>
        <v>11674.74443711699</v>
      </c>
      <c r="I822">
        <f t="shared" si="184"/>
        <v>12954.268051357638</v>
      </c>
      <c r="J822" s="41">
        <f t="shared" si="185"/>
        <v>1107.2023975519276</v>
      </c>
      <c r="K822">
        <f t="shared" si="186"/>
        <v>4.8870774388408478</v>
      </c>
      <c r="L822">
        <f t="shared" si="187"/>
        <v>0</v>
      </c>
      <c r="M822" s="41">
        <f t="shared" si="188"/>
        <v>4.8870774388408478</v>
      </c>
      <c r="N822" s="5">
        <f t="shared" si="189"/>
        <v>-3.7154304664228056E-7</v>
      </c>
      <c r="O822" s="4">
        <f>SUM($N$54:N822)*0.1+$O$30</f>
        <v>-5.1319865015690624E-6</v>
      </c>
      <c r="P822" s="4">
        <f>SUM($O$235:O822)</f>
        <v>7.8036164442867745E-4</v>
      </c>
      <c r="Q822" s="5">
        <f t="shared" si="190"/>
        <v>-7.7269636345752884E-7</v>
      </c>
      <c r="R822" s="4">
        <f>SUM($Q$54:Q822)*0.1+$O$8</f>
        <v>-7.0446542111774629E-5</v>
      </c>
      <c r="S822" s="4">
        <f>SUM($R$235:R822)</f>
        <v>8.8045746807432403E-3</v>
      </c>
      <c r="T822">
        <f t="shared" si="191"/>
        <v>7.0633225757842338E-5</v>
      </c>
      <c r="U822">
        <f t="shared" si="192"/>
        <v>8.8390892972568368E-3</v>
      </c>
      <c r="X822" s="1"/>
    </row>
    <row r="823" spans="1:24" x14ac:dyDescent="0.25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997.84140488178764</v>
      </c>
      <c r="E823">
        <f t="shared" ref="E823:E886" si="196">IF(B823&lt;$B$41,$B$14,IF(AND($B$41&lt;=B823,B823&lt;$B$41+$G$8),$B$14+$B$17,$B$14+$B$17+$B$11))</f>
        <v>-479.80170888428154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5565.6998230577119</v>
      </c>
      <c r="H823">
        <f t="shared" ref="H823:H886" si="199">IF(B823&lt;$B$41,-$B$13*B823,IF(AND($B$41&lt;=B823,B823&lt;=$B$41+$G$8),-$B$13*B823+(-B823+B810)*B785,-$B$13*B823+(-B823+$B$41)*$B$16+(-B823+$B$41+$G$8)*$B$10))</f>
        <v>11574.960296628826</v>
      </c>
      <c r="I823">
        <f t="shared" ref="I823:I886" si="200">SQRT(SUMSQ(H823,G823))</f>
        <v>12843.547811602459</v>
      </c>
      <c r="J823" s="41">
        <f t="shared" ref="J823:J886" si="201">SQRT(SUMSQ(D823:E823))</f>
        <v>1107.2023975519276</v>
      </c>
      <c r="K823">
        <f t="shared" ref="K823:K886" si="202">32*I823/(PI()*$G$13^3)</f>
        <v>4.8453075462011883</v>
      </c>
      <c r="L823">
        <f t="shared" ref="L823:L886" si="203">16*F823/(PI()*$G$13^3)*$G$23</f>
        <v>0</v>
      </c>
      <c r="M823" s="41">
        <f t="shared" ref="M823:M886" si="204">SQRT(K823^2+3*L823^2)</f>
        <v>4.8453075462011883</v>
      </c>
      <c r="N823" s="5">
        <f t="shared" ref="N823:N886" si="205">-G823/($G$15*$B$42)</f>
        <v>-3.6836746504704757E-7</v>
      </c>
      <c r="O823" s="4">
        <f>SUM($N$54:N823)*0.1+$O$30</f>
        <v>-5.1688232480737664E-6</v>
      </c>
      <c r="P823" s="4">
        <f>SUM($O$235:O823)</f>
        <v>7.7519282118060373E-4</v>
      </c>
      <c r="Q823" s="5">
        <f t="shared" ref="Q823:Q886" si="206">-H823/($B$42*$G$15)</f>
        <v>-7.6609212103481598E-7</v>
      </c>
      <c r="R823" s="4">
        <f>SUM($Q$54:Q823)*0.1+$O$8</f>
        <v>-7.0523151323878113E-5</v>
      </c>
      <c r="S823" s="4">
        <f>SUM($R$235:R823)</f>
        <v>8.7340515294193621E-3</v>
      </c>
      <c r="T823">
        <f t="shared" ref="T823:T886" si="207">SQRT(SUMSQ(O823,R823))</f>
        <v>7.0712315804394635E-5</v>
      </c>
      <c r="U823">
        <f t="shared" ref="U823:U886" si="208">SQRT(S823^2+P823^2)</f>
        <v>8.7683852577634062E-3</v>
      </c>
      <c r="X823" s="1"/>
    </row>
    <row r="824" spans="1:24" x14ac:dyDescent="0.25">
      <c r="A824" s="7"/>
      <c r="B824">
        <f t="shared" si="193"/>
        <v>76.999999999999901</v>
      </c>
      <c r="C824">
        <f t="shared" si="194"/>
        <v>0</v>
      </c>
      <c r="D824">
        <f t="shared" si="195"/>
        <v>997.84140488178764</v>
      </c>
      <c r="E824">
        <f t="shared" si="196"/>
        <v>-479.80170888428154</v>
      </c>
      <c r="F824">
        <f t="shared" si="197"/>
        <v>0</v>
      </c>
      <c r="G824">
        <f t="shared" si="198"/>
        <v>5517.7196521692858</v>
      </c>
      <c r="H824">
        <f t="shared" si="199"/>
        <v>11475.176156140649</v>
      </c>
      <c r="I824">
        <f t="shared" si="200"/>
        <v>12732.827571847269</v>
      </c>
      <c r="J824" s="41">
        <f t="shared" si="201"/>
        <v>1107.2023975519276</v>
      </c>
      <c r="K824">
        <f t="shared" si="202"/>
        <v>4.8035376535615244</v>
      </c>
      <c r="L824">
        <f t="shared" si="203"/>
        <v>0</v>
      </c>
      <c r="M824" s="41">
        <f t="shared" si="204"/>
        <v>4.8035376535615244</v>
      </c>
      <c r="N824" s="5">
        <f t="shared" si="205"/>
        <v>-3.6519188345181458E-7</v>
      </c>
      <c r="O824" s="4">
        <f>SUM($N$54:N824)*0.1+$O$30</f>
        <v>-5.2053424364189486E-6</v>
      </c>
      <c r="P824" s="4">
        <f>SUM($O$235:O824)</f>
        <v>7.6998747874418478E-4</v>
      </c>
      <c r="Q824" s="5">
        <f t="shared" si="206"/>
        <v>-7.5948787861210218E-7</v>
      </c>
      <c r="R824" s="4">
        <f>SUM($Q$54:Q824)*0.1+$O$8</f>
        <v>-7.0599100111739312E-5</v>
      </c>
      <c r="S824" s="4">
        <f>SUM($R$235:R824)</f>
        <v>8.6634524293076227E-3</v>
      </c>
      <c r="T824">
        <f t="shared" si="207"/>
        <v>7.0790737575390282E-5</v>
      </c>
      <c r="U824">
        <f t="shared" si="208"/>
        <v>8.6976024692037388E-3</v>
      </c>
      <c r="X824" s="1"/>
    </row>
    <row r="825" spans="1:24" x14ac:dyDescent="0.25">
      <c r="A825" s="7"/>
      <c r="B825">
        <f t="shared" si="193"/>
        <v>77.099999999999895</v>
      </c>
      <c r="C825">
        <f t="shared" si="194"/>
        <v>0</v>
      </c>
      <c r="D825">
        <f t="shared" si="195"/>
        <v>997.84140488178764</v>
      </c>
      <c r="E825">
        <f t="shared" si="196"/>
        <v>-479.80170888428154</v>
      </c>
      <c r="F825">
        <f t="shared" si="197"/>
        <v>0</v>
      </c>
      <c r="G825">
        <f t="shared" si="198"/>
        <v>5469.7394812808598</v>
      </c>
      <c r="H825">
        <f t="shared" si="199"/>
        <v>11375.392015652471</v>
      </c>
      <c r="I825">
        <f t="shared" si="200"/>
        <v>12622.107332092079</v>
      </c>
      <c r="J825" s="41">
        <f t="shared" si="201"/>
        <v>1107.2023975519276</v>
      </c>
      <c r="K825">
        <f t="shared" si="202"/>
        <v>4.7617677609218596</v>
      </c>
      <c r="L825">
        <f t="shared" si="203"/>
        <v>0</v>
      </c>
      <c r="M825" s="41">
        <f t="shared" si="204"/>
        <v>4.7617677609218596</v>
      </c>
      <c r="N825" s="5">
        <f t="shared" si="205"/>
        <v>-3.6201630185658153E-7</v>
      </c>
      <c r="O825" s="4">
        <f>SUM($N$54:N825)*0.1+$O$30</f>
        <v>-5.2415440666046063E-6</v>
      </c>
      <c r="P825" s="4">
        <f>SUM($O$235:O825)</f>
        <v>7.6474593467758018E-4</v>
      </c>
      <c r="Q825" s="5">
        <f t="shared" si="206"/>
        <v>-7.5288363618938837E-7</v>
      </c>
      <c r="R825" s="4">
        <f>SUM($Q$54:Q825)*0.1+$O$8</f>
        <v>-7.0674388475358281E-5</v>
      </c>
      <c r="S825" s="4">
        <f>SUM($R$235:R825)</f>
        <v>8.5927780408322652E-3</v>
      </c>
      <c r="T825">
        <f t="shared" si="207"/>
        <v>7.086849067510901E-5</v>
      </c>
      <c r="U825">
        <f t="shared" si="208"/>
        <v>8.6267416098788456E-3</v>
      </c>
      <c r="X825" s="1"/>
    </row>
    <row r="826" spans="1:24" x14ac:dyDescent="0.25">
      <c r="A826" s="7"/>
      <c r="B826">
        <f t="shared" si="193"/>
        <v>77.199999999999889</v>
      </c>
      <c r="C826">
        <f t="shared" si="194"/>
        <v>0</v>
      </c>
      <c r="D826">
        <f t="shared" si="195"/>
        <v>997.84140488178764</v>
      </c>
      <c r="E826">
        <f t="shared" si="196"/>
        <v>-479.80170888428154</v>
      </c>
      <c r="F826">
        <f t="shared" si="197"/>
        <v>0</v>
      </c>
      <c r="G826">
        <f t="shared" si="198"/>
        <v>5421.7593103924337</v>
      </c>
      <c r="H826">
        <f t="shared" si="199"/>
        <v>11275.607875164294</v>
      </c>
      <c r="I826">
        <f t="shared" si="200"/>
        <v>12511.387092336889</v>
      </c>
      <c r="J826" s="41">
        <f t="shared" si="201"/>
        <v>1107.2023975519276</v>
      </c>
      <c r="K826">
        <f t="shared" si="202"/>
        <v>4.7199978682821957</v>
      </c>
      <c r="L826">
        <f t="shared" si="203"/>
        <v>0</v>
      </c>
      <c r="M826" s="41">
        <f t="shared" si="204"/>
        <v>4.7199978682821957</v>
      </c>
      <c r="N826" s="5">
        <f t="shared" si="205"/>
        <v>-3.5884072026134854E-7</v>
      </c>
      <c r="O826" s="4">
        <f>SUM($N$54:N826)*0.1+$O$30</f>
        <v>-5.2774281386307413E-6</v>
      </c>
      <c r="P826" s="4">
        <f>SUM($O$235:O826)</f>
        <v>7.5946850653894947E-4</v>
      </c>
      <c r="Q826" s="5">
        <f t="shared" si="206"/>
        <v>-7.4627939376667467E-7</v>
      </c>
      <c r="R826" s="4">
        <f>SUM($Q$54:Q826)*0.1+$O$8</f>
        <v>-7.0749016414734938E-5</v>
      </c>
      <c r="S826" s="4">
        <f>SUM($R$235:R826)</f>
        <v>8.5220290244175309E-3</v>
      </c>
      <c r="T826">
        <f t="shared" si="207"/>
        <v>7.0945574713373387E-5</v>
      </c>
      <c r="U826">
        <f t="shared" si="208"/>
        <v>8.5558033582732208E-3</v>
      </c>
      <c r="X826" s="1"/>
    </row>
    <row r="827" spans="1:24" x14ac:dyDescent="0.25">
      <c r="A827" s="7"/>
      <c r="B827">
        <f t="shared" si="193"/>
        <v>77.299999999999883</v>
      </c>
      <c r="C827">
        <f t="shared" si="194"/>
        <v>0</v>
      </c>
      <c r="D827">
        <f t="shared" si="195"/>
        <v>997.84140488178764</v>
      </c>
      <c r="E827">
        <f t="shared" si="196"/>
        <v>-479.80170888428154</v>
      </c>
      <c r="F827">
        <f t="shared" si="197"/>
        <v>0</v>
      </c>
      <c r="G827">
        <f t="shared" si="198"/>
        <v>5373.7791395040113</v>
      </c>
      <c r="H827">
        <f t="shared" si="199"/>
        <v>11175.823734676131</v>
      </c>
      <c r="I827">
        <f t="shared" si="200"/>
        <v>12400.666852581711</v>
      </c>
      <c r="J827" s="41">
        <f t="shared" si="201"/>
        <v>1107.2023975519276</v>
      </c>
      <c r="K827">
        <f t="shared" si="202"/>
        <v>4.6782279756425371</v>
      </c>
      <c r="L827">
        <f t="shared" si="203"/>
        <v>0</v>
      </c>
      <c r="M827" s="41">
        <f t="shared" si="204"/>
        <v>4.6782279756425371</v>
      </c>
      <c r="N827" s="5">
        <f t="shared" si="205"/>
        <v>-3.5566513866611576E-7</v>
      </c>
      <c r="O827" s="4">
        <f>SUM($N$54:N827)*0.1+$O$30</f>
        <v>-5.3129946524973526E-6</v>
      </c>
      <c r="P827" s="4">
        <f>SUM($O$235:O827)</f>
        <v>7.5415551188645212E-4</v>
      </c>
      <c r="Q827" s="5">
        <f t="shared" si="206"/>
        <v>-7.3967515134396171E-7</v>
      </c>
      <c r="R827" s="4">
        <f>SUM($Q$54:Q827)*0.1+$O$8</f>
        <v>-7.0822983929869337E-5</v>
      </c>
      <c r="S827" s="4">
        <f>SUM($R$235:R827)</f>
        <v>8.4512060404876611E-3</v>
      </c>
      <c r="T827">
        <f t="shared" si="207"/>
        <v>7.1021989305481974E-5</v>
      </c>
      <c r="U827">
        <f t="shared" si="208"/>
        <v>8.4847883930528195E-3</v>
      </c>
      <c r="X827" s="1"/>
    </row>
    <row r="828" spans="1:24" x14ac:dyDescent="0.25">
      <c r="A828" s="7"/>
      <c r="B828">
        <f t="shared" si="193"/>
        <v>77.399999999999878</v>
      </c>
      <c r="C828">
        <f t="shared" si="194"/>
        <v>0</v>
      </c>
      <c r="D828">
        <f t="shared" si="195"/>
        <v>997.84140488178764</v>
      </c>
      <c r="E828">
        <f t="shared" si="196"/>
        <v>-479.80170888428154</v>
      </c>
      <c r="F828">
        <f t="shared" si="197"/>
        <v>0</v>
      </c>
      <c r="G828">
        <f t="shared" si="198"/>
        <v>5325.7989686155852</v>
      </c>
      <c r="H828">
        <f t="shared" si="199"/>
        <v>11076.039594187954</v>
      </c>
      <c r="I828">
        <f t="shared" si="200"/>
        <v>12289.946612826521</v>
      </c>
      <c r="J828" s="41">
        <f t="shared" si="201"/>
        <v>1107.2023975519276</v>
      </c>
      <c r="K828">
        <f t="shared" si="202"/>
        <v>4.6364580830028723</v>
      </c>
      <c r="L828">
        <f t="shared" si="203"/>
        <v>0</v>
      </c>
      <c r="M828" s="41">
        <f t="shared" si="204"/>
        <v>4.6364580830028723</v>
      </c>
      <c r="N828" s="5">
        <f t="shared" si="205"/>
        <v>-3.5248955707088277E-7</v>
      </c>
      <c r="O828" s="4">
        <f>SUM($N$54:N828)*0.1+$O$30</f>
        <v>-5.3482436082044412E-6</v>
      </c>
      <c r="P828" s="4">
        <f>SUM($O$235:O828)</f>
        <v>7.488072682782477E-4</v>
      </c>
      <c r="Q828" s="5">
        <f t="shared" si="206"/>
        <v>-7.3307090892124801E-7</v>
      </c>
      <c r="R828" s="4">
        <f>SUM($Q$54:Q828)*0.1+$O$8</f>
        <v>-7.0896291020761478E-5</v>
      </c>
      <c r="S828" s="4">
        <f>SUM($R$235:R828)</f>
        <v>8.380309749466899E-3</v>
      </c>
      <c r="T828">
        <f t="shared" si="207"/>
        <v>7.1097734072143282E-5</v>
      </c>
      <c r="U828">
        <f t="shared" si="208"/>
        <v>8.4136973930630694E-3</v>
      </c>
      <c r="X828" s="1"/>
    </row>
    <row r="829" spans="1:24" x14ac:dyDescent="0.25">
      <c r="A829" s="7"/>
      <c r="B829">
        <f t="shared" si="193"/>
        <v>77.499999999999872</v>
      </c>
      <c r="C829">
        <f t="shared" si="194"/>
        <v>0</v>
      </c>
      <c r="D829">
        <f t="shared" si="195"/>
        <v>997.84140488178764</v>
      </c>
      <c r="E829">
        <f t="shared" si="196"/>
        <v>-479.80170888428154</v>
      </c>
      <c r="F829">
        <f t="shared" si="197"/>
        <v>0</v>
      </c>
      <c r="G829">
        <f t="shared" si="198"/>
        <v>5277.8187977271591</v>
      </c>
      <c r="H829">
        <f t="shared" si="199"/>
        <v>10976.255453699776</v>
      </c>
      <c r="I829">
        <f t="shared" si="200"/>
        <v>12179.226373071329</v>
      </c>
      <c r="J829" s="41">
        <f t="shared" si="201"/>
        <v>1107.2023975519276</v>
      </c>
      <c r="K829">
        <f t="shared" si="202"/>
        <v>4.5946881903632075</v>
      </c>
      <c r="L829">
        <f t="shared" si="203"/>
        <v>0</v>
      </c>
      <c r="M829" s="41">
        <f t="shared" si="204"/>
        <v>4.5946881903632075</v>
      </c>
      <c r="N829" s="5">
        <f t="shared" si="205"/>
        <v>-3.4931397547564978E-7</v>
      </c>
      <c r="O829" s="4">
        <f>SUM($N$54:N829)*0.1+$O$30</f>
        <v>-5.3831750057520063E-6</v>
      </c>
      <c r="P829" s="4">
        <f>SUM($O$235:O829)</f>
        <v>7.4342409327249565E-4</v>
      </c>
      <c r="Q829" s="5">
        <f t="shared" si="206"/>
        <v>-7.2646666649853421E-7</v>
      </c>
      <c r="R829" s="4">
        <f>SUM($Q$54:Q829)*0.1+$O$8</f>
        <v>-7.0968937687411308E-5</v>
      </c>
      <c r="S829" s="4">
        <f>SUM($R$235:R829)</f>
        <v>8.3093408117794875E-3</v>
      </c>
      <c r="T829">
        <f t="shared" si="207"/>
        <v>7.1172808639411036E-5</v>
      </c>
      <c r="U829">
        <f t="shared" si="208"/>
        <v>8.3425310373268762E-3</v>
      </c>
      <c r="X829" s="1"/>
    </row>
    <row r="830" spans="1:24" x14ac:dyDescent="0.25">
      <c r="A830" s="7"/>
      <c r="B830">
        <f t="shared" si="193"/>
        <v>77.599999999999866</v>
      </c>
      <c r="C830">
        <f t="shared" si="194"/>
        <v>0</v>
      </c>
      <c r="D830">
        <f t="shared" si="195"/>
        <v>997.84140488178764</v>
      </c>
      <c r="E830">
        <f t="shared" si="196"/>
        <v>-479.80170888428154</v>
      </c>
      <c r="F830">
        <f t="shared" si="197"/>
        <v>0</v>
      </c>
      <c r="G830">
        <f t="shared" si="198"/>
        <v>5229.838626838733</v>
      </c>
      <c r="H830">
        <f t="shared" si="199"/>
        <v>10876.471313211614</v>
      </c>
      <c r="I830">
        <f t="shared" si="200"/>
        <v>12068.506133316154</v>
      </c>
      <c r="J830" s="41">
        <f t="shared" si="201"/>
        <v>1107.2023975519276</v>
      </c>
      <c r="K830">
        <f t="shared" si="202"/>
        <v>4.5529182977235489</v>
      </c>
      <c r="L830">
        <f t="shared" si="203"/>
        <v>0</v>
      </c>
      <c r="M830" s="41">
        <f t="shared" si="204"/>
        <v>4.5529182977235489</v>
      </c>
      <c r="N830" s="5">
        <f t="shared" si="205"/>
        <v>-3.4613839388041679E-7</v>
      </c>
      <c r="O830" s="4">
        <f>SUM($N$54:N830)*0.1+$O$30</f>
        <v>-5.4177888451400477E-6</v>
      </c>
      <c r="P830" s="4">
        <f>SUM($O$235:O830)</f>
        <v>7.3800630442735565E-4</v>
      </c>
      <c r="Q830" s="5">
        <f t="shared" si="206"/>
        <v>-7.1986242407582135E-7</v>
      </c>
      <c r="R830" s="4">
        <f>SUM($Q$54:Q830)*0.1+$O$8</f>
        <v>-7.1040923929818907E-5</v>
      </c>
      <c r="S830" s="4">
        <f>SUM($R$235:R830)</f>
        <v>8.2382998878496681E-3</v>
      </c>
      <c r="T830">
        <f t="shared" si="207"/>
        <v>7.1247212638620759E-5</v>
      </c>
      <c r="U830">
        <f t="shared" si="208"/>
        <v>8.2712900050426457E-3</v>
      </c>
      <c r="X830" s="1"/>
    </row>
    <row r="831" spans="1:24" x14ac:dyDescent="0.25">
      <c r="A831" s="7"/>
      <c r="B831">
        <f t="shared" si="193"/>
        <v>77.699999999999861</v>
      </c>
      <c r="C831">
        <f t="shared" si="194"/>
        <v>0</v>
      </c>
      <c r="D831">
        <f t="shared" si="195"/>
        <v>997.84140488178764</v>
      </c>
      <c r="E831">
        <f t="shared" si="196"/>
        <v>-479.80170888428154</v>
      </c>
      <c r="F831">
        <f t="shared" si="197"/>
        <v>0</v>
      </c>
      <c r="G831">
        <f t="shared" si="198"/>
        <v>5181.858455950307</v>
      </c>
      <c r="H831">
        <f t="shared" si="199"/>
        <v>10776.687172723436</v>
      </c>
      <c r="I831">
        <f t="shared" si="200"/>
        <v>11957.785893560962</v>
      </c>
      <c r="J831" s="41">
        <f t="shared" si="201"/>
        <v>1107.2023975519276</v>
      </c>
      <c r="K831">
        <f t="shared" si="202"/>
        <v>4.5111484050838841</v>
      </c>
      <c r="L831">
        <f t="shared" si="203"/>
        <v>0</v>
      </c>
      <c r="M831" s="41">
        <f t="shared" si="204"/>
        <v>4.5111484050838841</v>
      </c>
      <c r="N831" s="5">
        <f t="shared" si="205"/>
        <v>-3.429628122851838E-7</v>
      </c>
      <c r="O831" s="4">
        <f>SUM($N$54:N831)*0.1+$O$30</f>
        <v>-5.4520851263685655E-6</v>
      </c>
      <c r="P831" s="4">
        <f>SUM($O$235:O831)</f>
        <v>7.3255421930098704E-4</v>
      </c>
      <c r="Q831" s="5">
        <f t="shared" si="206"/>
        <v>-7.1325818165310755E-7</v>
      </c>
      <c r="R831" s="4">
        <f>SUM($Q$54:Q831)*0.1+$O$8</f>
        <v>-7.1112249747984195E-5</v>
      </c>
      <c r="S831" s="4">
        <f>SUM($R$235:R831)</f>
        <v>8.1671876381016837E-3</v>
      </c>
      <c r="T831">
        <f t="shared" si="207"/>
        <v>7.1320945706327026E-5</v>
      </c>
      <c r="U831">
        <f t="shared" si="208"/>
        <v>8.1999749755823428E-3</v>
      </c>
      <c r="X831" s="1"/>
    </row>
    <row r="832" spans="1:24" x14ac:dyDescent="0.25">
      <c r="A832" s="7"/>
      <c r="B832">
        <f t="shared" si="193"/>
        <v>77.799999999999855</v>
      </c>
      <c r="C832">
        <f t="shared" si="194"/>
        <v>0</v>
      </c>
      <c r="D832">
        <f t="shared" si="195"/>
        <v>997.84140488178764</v>
      </c>
      <c r="E832">
        <f t="shared" si="196"/>
        <v>-479.80170888428154</v>
      </c>
      <c r="F832">
        <f t="shared" si="197"/>
        <v>0</v>
      </c>
      <c r="G832">
        <f t="shared" si="198"/>
        <v>5133.8782850618845</v>
      </c>
      <c r="H832">
        <f t="shared" si="199"/>
        <v>10676.903032235259</v>
      </c>
      <c r="I832">
        <f t="shared" si="200"/>
        <v>11847.065653805774</v>
      </c>
      <c r="J832" s="41">
        <f t="shared" si="201"/>
        <v>1107.2023975519276</v>
      </c>
      <c r="K832">
        <f t="shared" si="202"/>
        <v>4.4693785124442211</v>
      </c>
      <c r="L832">
        <f t="shared" si="203"/>
        <v>0</v>
      </c>
      <c r="M832" s="41">
        <f t="shared" si="204"/>
        <v>4.4693785124442211</v>
      </c>
      <c r="N832" s="5">
        <f t="shared" si="205"/>
        <v>-3.3978723068995102E-7</v>
      </c>
      <c r="O832" s="4">
        <f>SUM($N$54:N832)*0.1+$O$30</f>
        <v>-5.4860638494375606E-6</v>
      </c>
      <c r="P832" s="4">
        <f>SUM($O$235:O832)</f>
        <v>7.2706815545154951E-4</v>
      </c>
      <c r="Q832" s="5">
        <f t="shared" si="206"/>
        <v>-7.0665393923039385E-7</v>
      </c>
      <c r="R832" s="4">
        <f>SUM($Q$54:Q832)*0.1+$O$8</f>
        <v>-7.1182915141907252E-5</v>
      </c>
      <c r="S832" s="4">
        <f>SUM($R$235:R832)</f>
        <v>8.0960047229597758E-3</v>
      </c>
      <c r="T832">
        <f t="shared" si="207"/>
        <v>7.1394007484242502E-5</v>
      </c>
      <c r="U832">
        <f t="shared" si="208"/>
        <v>8.1285866284895262E-3</v>
      </c>
      <c r="X832" s="1"/>
    </row>
    <row r="833" spans="1:24" x14ac:dyDescent="0.25">
      <c r="A833" s="7"/>
      <c r="B833">
        <f t="shared" si="193"/>
        <v>77.899999999999849</v>
      </c>
      <c r="C833">
        <f t="shared" si="194"/>
        <v>0</v>
      </c>
      <c r="D833">
        <f t="shared" si="195"/>
        <v>997.84140488178764</v>
      </c>
      <c r="E833">
        <f t="shared" si="196"/>
        <v>-479.80170888428154</v>
      </c>
      <c r="F833">
        <f t="shared" si="197"/>
        <v>0</v>
      </c>
      <c r="G833">
        <f t="shared" si="198"/>
        <v>5085.8981141734585</v>
      </c>
      <c r="H833">
        <f t="shared" si="199"/>
        <v>10577.118891747081</v>
      </c>
      <c r="I833">
        <f t="shared" si="200"/>
        <v>11736.345414050584</v>
      </c>
      <c r="J833" s="41">
        <f t="shared" si="201"/>
        <v>1107.2023975519276</v>
      </c>
      <c r="K833">
        <f t="shared" si="202"/>
        <v>4.4276086198045572</v>
      </c>
      <c r="L833">
        <f t="shared" si="203"/>
        <v>0</v>
      </c>
      <c r="M833" s="41">
        <f t="shared" si="204"/>
        <v>4.4276086198045572</v>
      </c>
      <c r="N833" s="5">
        <f t="shared" si="205"/>
        <v>-3.3661164909471802E-7</v>
      </c>
      <c r="O833" s="4">
        <f>SUM($N$54:N833)*0.1+$O$30</f>
        <v>-5.519725014347033E-6</v>
      </c>
      <c r="P833" s="4">
        <f>SUM($O$235:O833)</f>
        <v>7.2154843043720251E-4</v>
      </c>
      <c r="Q833" s="5">
        <f t="shared" si="206"/>
        <v>-7.0004969680767994E-7</v>
      </c>
      <c r="R833" s="4">
        <f>SUM($Q$54:Q833)*0.1+$O$8</f>
        <v>-7.1252920111587997E-5</v>
      </c>
      <c r="S833" s="4">
        <f>SUM($R$235:R833)</f>
        <v>8.0247518028481873E-3</v>
      </c>
      <c r="T833">
        <f t="shared" si="207"/>
        <v>7.1466397619177285E-5</v>
      </c>
      <c r="U833">
        <f t="shared" si="208"/>
        <v>8.0571256434774311E-3</v>
      </c>
      <c r="X833" s="1"/>
    </row>
    <row r="834" spans="1:24" x14ac:dyDescent="0.25">
      <c r="A834" s="7"/>
      <c r="B834">
        <f t="shared" si="193"/>
        <v>77.999999999999844</v>
      </c>
      <c r="C834">
        <f t="shared" si="194"/>
        <v>0</v>
      </c>
      <c r="D834">
        <f t="shared" si="195"/>
        <v>997.84140488178764</v>
      </c>
      <c r="E834">
        <f t="shared" si="196"/>
        <v>-479.80170888428154</v>
      </c>
      <c r="F834">
        <f t="shared" si="197"/>
        <v>0</v>
      </c>
      <c r="G834">
        <f t="shared" si="198"/>
        <v>5037.9179432850324</v>
      </c>
      <c r="H834">
        <f t="shared" si="199"/>
        <v>10477.334751258919</v>
      </c>
      <c r="I834">
        <f t="shared" si="200"/>
        <v>11625.625174295406</v>
      </c>
      <c r="J834" s="41">
        <f t="shared" si="201"/>
        <v>1107.2023975519276</v>
      </c>
      <c r="K834">
        <f t="shared" si="202"/>
        <v>4.3858387271648978</v>
      </c>
      <c r="L834">
        <f t="shared" si="203"/>
        <v>0</v>
      </c>
      <c r="M834" s="41">
        <f t="shared" si="204"/>
        <v>4.3858387271648978</v>
      </c>
      <c r="N834" s="5">
        <f t="shared" si="205"/>
        <v>-3.3343606749948498E-7</v>
      </c>
      <c r="O834" s="4">
        <f>SUM($N$54:N834)*0.1+$O$30</f>
        <v>-5.5530686210969809E-6</v>
      </c>
      <c r="P834" s="4">
        <f>SUM($O$235:O834)</f>
        <v>7.1599536181610548E-4</v>
      </c>
      <c r="Q834" s="5">
        <f t="shared" si="206"/>
        <v>-6.9344545438496719E-7</v>
      </c>
      <c r="R834" s="4">
        <f>SUM($Q$54:Q834)*0.1+$O$8</f>
        <v>-7.1322264657026511E-5</v>
      </c>
      <c r="S834" s="4">
        <f>SUM($R$235:R834)</f>
        <v>7.9534295381911615E-3</v>
      </c>
      <c r="T834">
        <f t="shared" si="207"/>
        <v>7.1538115762980113E-5</v>
      </c>
      <c r="U834">
        <f t="shared" si="208"/>
        <v>7.9855927004270546E-3</v>
      </c>
      <c r="X834" s="1"/>
    </row>
    <row r="835" spans="1:24" x14ac:dyDescent="0.25">
      <c r="A835" s="7"/>
      <c r="B835">
        <f t="shared" si="193"/>
        <v>78.099999999999838</v>
      </c>
      <c r="C835">
        <f t="shared" si="194"/>
        <v>0</v>
      </c>
      <c r="D835">
        <f t="shared" si="195"/>
        <v>997.84140488178764</v>
      </c>
      <c r="E835">
        <f t="shared" si="196"/>
        <v>-479.80170888428154</v>
      </c>
      <c r="F835">
        <f t="shared" si="197"/>
        <v>0</v>
      </c>
      <c r="G835">
        <f t="shared" si="198"/>
        <v>4989.9377723966063</v>
      </c>
      <c r="H835">
        <f t="shared" si="199"/>
        <v>10377.550610770741</v>
      </c>
      <c r="I835">
        <f t="shared" si="200"/>
        <v>11514.904934540215</v>
      </c>
      <c r="J835" s="41">
        <f t="shared" si="201"/>
        <v>1107.2023975519276</v>
      </c>
      <c r="K835">
        <f t="shared" si="202"/>
        <v>4.344068834525233</v>
      </c>
      <c r="L835">
        <f t="shared" si="203"/>
        <v>0</v>
      </c>
      <c r="M835" s="41">
        <f t="shared" si="204"/>
        <v>4.344068834525233</v>
      </c>
      <c r="N835" s="5">
        <f t="shared" si="205"/>
        <v>-3.3026048590425199E-7</v>
      </c>
      <c r="O835" s="4">
        <f>SUM($N$54:N835)*0.1+$O$30</f>
        <v>-5.5860946696874068E-6</v>
      </c>
      <c r="P835" s="4">
        <f>SUM($O$235:O835)</f>
        <v>7.1040926714641811E-4</v>
      </c>
      <c r="Q835" s="5">
        <f t="shared" si="206"/>
        <v>-6.8684121196225338E-7</v>
      </c>
      <c r="R835" s="4">
        <f>SUM($Q$54:Q835)*0.1+$O$8</f>
        <v>-7.1390948778222741E-5</v>
      </c>
      <c r="S835" s="4">
        <f>SUM($R$235:R835)</f>
        <v>7.8820385894129395E-3</v>
      </c>
      <c r="T835">
        <f t="shared" si="207"/>
        <v>7.1609161572479908E-5</v>
      </c>
      <c r="U835">
        <f t="shared" si="208"/>
        <v>7.9139884793852349E-3</v>
      </c>
      <c r="X835" s="1"/>
    </row>
    <row r="836" spans="1:24" x14ac:dyDescent="0.25">
      <c r="A836" s="7"/>
      <c r="B836">
        <f t="shared" si="193"/>
        <v>78.199999999999832</v>
      </c>
      <c r="C836">
        <f t="shared" si="194"/>
        <v>0</v>
      </c>
      <c r="D836">
        <f t="shared" si="195"/>
        <v>997.84140488178764</v>
      </c>
      <c r="E836">
        <f t="shared" si="196"/>
        <v>-479.80170888428154</v>
      </c>
      <c r="F836">
        <f t="shared" si="197"/>
        <v>0</v>
      </c>
      <c r="G836">
        <f t="shared" si="198"/>
        <v>4941.9576015081802</v>
      </c>
      <c r="H836">
        <f t="shared" si="199"/>
        <v>10277.766470282579</v>
      </c>
      <c r="I836">
        <f t="shared" si="200"/>
        <v>11404.184694785037</v>
      </c>
      <c r="J836" s="41">
        <f t="shared" si="201"/>
        <v>1107.2023975519276</v>
      </c>
      <c r="K836">
        <f t="shared" si="202"/>
        <v>4.3022989418855735</v>
      </c>
      <c r="L836">
        <f t="shared" si="203"/>
        <v>0</v>
      </c>
      <c r="M836" s="41">
        <f t="shared" si="204"/>
        <v>4.3022989418855735</v>
      </c>
      <c r="N836" s="5">
        <f t="shared" si="205"/>
        <v>-3.27084904309019E-7</v>
      </c>
      <c r="O836" s="4">
        <f>SUM($N$54:N836)*0.1+$O$30</f>
        <v>-5.6188031601183084E-6</v>
      </c>
      <c r="P836" s="4">
        <f>SUM($O$235:O836)</f>
        <v>7.0479046398629985E-4</v>
      </c>
      <c r="Q836" s="5">
        <f t="shared" si="206"/>
        <v>-6.8023696953954064E-7</v>
      </c>
      <c r="R836" s="4">
        <f>SUM($Q$54:Q836)*0.1+$O$8</f>
        <v>-7.1458972475176686E-5</v>
      </c>
      <c r="S836" s="4">
        <f>SUM($R$235:R836)</f>
        <v>7.8105796169377628E-3</v>
      </c>
      <c r="T836">
        <f t="shared" si="207"/>
        <v>7.167953470942885E-5</v>
      </c>
      <c r="U836">
        <f t="shared" si="208"/>
        <v>7.8423136605627851E-3</v>
      </c>
      <c r="X836" s="1"/>
    </row>
    <row r="837" spans="1:24" x14ac:dyDescent="0.25">
      <c r="A837" s="7"/>
      <c r="B837">
        <f t="shared" si="193"/>
        <v>78.299999999999827</v>
      </c>
      <c r="C837">
        <f t="shared" si="194"/>
        <v>0</v>
      </c>
      <c r="D837">
        <f t="shared" si="195"/>
        <v>997.84140488178764</v>
      </c>
      <c r="E837">
        <f t="shared" si="196"/>
        <v>-479.80170888428154</v>
      </c>
      <c r="F837">
        <f t="shared" si="197"/>
        <v>0</v>
      </c>
      <c r="G837">
        <f t="shared" si="198"/>
        <v>4893.9774306197542</v>
      </c>
      <c r="H837">
        <f t="shared" si="199"/>
        <v>10177.9823297944</v>
      </c>
      <c r="I837">
        <f t="shared" si="200"/>
        <v>11293.464455029845</v>
      </c>
      <c r="J837" s="41">
        <f t="shared" si="201"/>
        <v>1107.2023975519276</v>
      </c>
      <c r="K837">
        <f t="shared" si="202"/>
        <v>4.2605290492459087</v>
      </c>
      <c r="L837">
        <f t="shared" si="203"/>
        <v>0</v>
      </c>
      <c r="M837" s="41">
        <f t="shared" si="204"/>
        <v>4.2605290492459087</v>
      </c>
      <c r="N837" s="5">
        <f t="shared" si="205"/>
        <v>-3.23909322713786E-7</v>
      </c>
      <c r="O837" s="4">
        <f>SUM($N$54:N837)*0.1+$O$30</f>
        <v>-5.6511940923896872E-6</v>
      </c>
      <c r="P837" s="4">
        <f>SUM($O$235:O837)</f>
        <v>6.9913926989391016E-4</v>
      </c>
      <c r="Q837" s="5">
        <f t="shared" si="206"/>
        <v>-6.7363272711682672E-7</v>
      </c>
      <c r="R837" s="4">
        <f>SUM($Q$54:Q837)*0.1+$O$8</f>
        <v>-7.1526335747888373E-5</v>
      </c>
      <c r="S837" s="4">
        <f>SUM($R$235:R837)</f>
        <v>7.7390532811898744E-3</v>
      </c>
      <c r="T837">
        <f t="shared" si="207"/>
        <v>7.1749234840446304E-5</v>
      </c>
      <c r="U837">
        <f t="shared" si="208"/>
        <v>7.7705689243326029E-3</v>
      </c>
      <c r="X837" s="1"/>
    </row>
    <row r="838" spans="1:24" x14ac:dyDescent="0.25">
      <c r="A838" s="7"/>
      <c r="B838">
        <f t="shared" si="193"/>
        <v>78.399999999999821</v>
      </c>
      <c r="C838">
        <f t="shared" si="194"/>
        <v>0</v>
      </c>
      <c r="D838">
        <f t="shared" si="195"/>
        <v>997.84140488178764</v>
      </c>
      <c r="E838">
        <f t="shared" si="196"/>
        <v>-479.80170888428154</v>
      </c>
      <c r="F838">
        <f t="shared" si="197"/>
        <v>0</v>
      </c>
      <c r="G838">
        <f t="shared" si="198"/>
        <v>4845.9972597313317</v>
      </c>
      <c r="H838">
        <f t="shared" si="199"/>
        <v>10078.198189306224</v>
      </c>
      <c r="I838">
        <f t="shared" si="200"/>
        <v>11182.744215274659</v>
      </c>
      <c r="J838" s="41">
        <f t="shared" si="201"/>
        <v>1107.2023975519276</v>
      </c>
      <c r="K838">
        <f t="shared" si="202"/>
        <v>4.2187591566062466</v>
      </c>
      <c r="L838">
        <f t="shared" si="203"/>
        <v>0</v>
      </c>
      <c r="M838" s="41">
        <f t="shared" si="204"/>
        <v>4.2187591566062466</v>
      </c>
      <c r="N838" s="5">
        <f t="shared" si="205"/>
        <v>-3.2073374111855322E-7</v>
      </c>
      <c r="O838" s="4">
        <f>SUM($N$54:N838)*0.1+$O$30</f>
        <v>-5.6832674665015424E-6</v>
      </c>
      <c r="P838" s="4">
        <f>SUM($O$235:O838)</f>
        <v>6.934560024274086E-4</v>
      </c>
      <c r="Q838" s="5">
        <f t="shared" si="206"/>
        <v>-6.6702848469411302E-7</v>
      </c>
      <c r="R838" s="4">
        <f>SUM($Q$54:Q838)*0.1+$O$8</f>
        <v>-7.1593038596357776E-5</v>
      </c>
      <c r="S838" s="4">
        <f>SUM($R$235:R838)</f>
        <v>7.6674602425935165E-3</v>
      </c>
      <c r="T838">
        <f t="shared" si="207"/>
        <v>7.1818261636963677E-5</v>
      </c>
      <c r="U838">
        <f t="shared" si="208"/>
        <v>7.6987549512278174E-3</v>
      </c>
      <c r="X838" s="1"/>
    </row>
    <row r="839" spans="1:24" x14ac:dyDescent="0.25">
      <c r="A839" s="7"/>
      <c r="B839">
        <f t="shared" si="193"/>
        <v>78.499999999999815</v>
      </c>
      <c r="C839">
        <f t="shared" si="194"/>
        <v>0</v>
      </c>
      <c r="D839">
        <f t="shared" si="195"/>
        <v>997.84140488178764</v>
      </c>
      <c r="E839">
        <f t="shared" si="196"/>
        <v>-479.80170888428154</v>
      </c>
      <c r="F839">
        <f t="shared" si="197"/>
        <v>0</v>
      </c>
      <c r="G839">
        <f t="shared" si="198"/>
        <v>4798.0170888429057</v>
      </c>
      <c r="H839">
        <f t="shared" si="199"/>
        <v>9978.4140488180456</v>
      </c>
      <c r="I839">
        <f t="shared" si="200"/>
        <v>11072.023975519467</v>
      </c>
      <c r="J839" s="41">
        <f t="shared" si="201"/>
        <v>1107.2023975519276</v>
      </c>
      <c r="K839">
        <f t="shared" si="202"/>
        <v>4.1769892639665818</v>
      </c>
      <c r="L839">
        <f t="shared" si="203"/>
        <v>0</v>
      </c>
      <c r="M839" s="41">
        <f t="shared" si="204"/>
        <v>4.1769892639665818</v>
      </c>
      <c r="N839" s="5">
        <f t="shared" si="205"/>
        <v>-3.1755815952332023E-7</v>
      </c>
      <c r="O839" s="4">
        <f>SUM($N$54:N839)*0.1+$O$30</f>
        <v>-5.715023282453874E-6</v>
      </c>
      <c r="P839" s="4">
        <f>SUM($O$235:O839)</f>
        <v>6.8774097914495473E-4</v>
      </c>
      <c r="Q839" s="5">
        <f t="shared" si="206"/>
        <v>-6.6042424227139911E-7</v>
      </c>
      <c r="R839" s="4">
        <f>SUM($Q$54:Q839)*0.1+$O$8</f>
        <v>-7.1659081020584921E-5</v>
      </c>
      <c r="S839" s="4">
        <f>SUM($R$235:R839)</f>
        <v>7.5958011615729314E-3</v>
      </c>
      <c r="T839">
        <f t="shared" si="207"/>
        <v>7.1886614775170383E-5</v>
      </c>
      <c r="U839">
        <f t="shared" si="208"/>
        <v>7.6268724219399368E-3</v>
      </c>
      <c r="X839" s="1"/>
    </row>
    <row r="840" spans="1:24" x14ac:dyDescent="0.25">
      <c r="A840" s="7"/>
      <c r="B840">
        <f t="shared" si="193"/>
        <v>78.59999999999981</v>
      </c>
      <c r="C840">
        <f t="shared" si="194"/>
        <v>0</v>
      </c>
      <c r="D840">
        <f t="shared" si="195"/>
        <v>997.84140488178764</v>
      </c>
      <c r="E840">
        <f t="shared" si="196"/>
        <v>-479.80170888428154</v>
      </c>
      <c r="F840">
        <f t="shared" si="197"/>
        <v>0</v>
      </c>
      <c r="G840">
        <f t="shared" si="198"/>
        <v>4750.0369179544796</v>
      </c>
      <c r="H840">
        <f t="shared" si="199"/>
        <v>9878.6299083298691</v>
      </c>
      <c r="I840">
        <f t="shared" si="200"/>
        <v>10961.303735764277</v>
      </c>
      <c r="J840" s="41">
        <f t="shared" si="201"/>
        <v>1107.2023975519276</v>
      </c>
      <c r="K840">
        <f t="shared" si="202"/>
        <v>4.1352193713269179</v>
      </c>
      <c r="L840">
        <f t="shared" si="203"/>
        <v>0</v>
      </c>
      <c r="M840" s="41">
        <f t="shared" si="204"/>
        <v>4.1352193713269179</v>
      </c>
      <c r="N840" s="5">
        <f t="shared" si="205"/>
        <v>-3.1438257792808719E-7</v>
      </c>
      <c r="O840" s="4">
        <f>SUM($N$54:N840)*0.1+$O$30</f>
        <v>-5.7464615402466829E-6</v>
      </c>
      <c r="P840" s="4">
        <f>SUM($O$235:O840)</f>
        <v>6.8199451760470801E-4</v>
      </c>
      <c r="Q840" s="5">
        <f t="shared" si="206"/>
        <v>-6.5381999984868541E-7</v>
      </c>
      <c r="R840" s="4">
        <f>SUM($Q$54:Q840)*0.1+$O$8</f>
        <v>-7.1724463020569781E-5</v>
      </c>
      <c r="S840" s="4">
        <f>SUM($R$235:R840)</f>
        <v>7.524076698552362E-3</v>
      </c>
      <c r="T840">
        <f t="shared" si="207"/>
        <v>7.1954293935960596E-5</v>
      </c>
      <c r="U840">
        <f t="shared" si="208"/>
        <v>7.5549220173170215E-3</v>
      </c>
      <c r="X840" s="1"/>
    </row>
    <row r="841" spans="1:24" x14ac:dyDescent="0.25">
      <c r="A841" s="7"/>
      <c r="B841">
        <f t="shared" si="193"/>
        <v>78.699999999999804</v>
      </c>
      <c r="C841">
        <f t="shared" si="194"/>
        <v>0</v>
      </c>
      <c r="D841">
        <f t="shared" si="195"/>
        <v>997.84140488178764</v>
      </c>
      <c r="E841">
        <f t="shared" si="196"/>
        <v>-479.80170888428154</v>
      </c>
      <c r="F841">
        <f t="shared" si="197"/>
        <v>0</v>
      </c>
      <c r="G841">
        <f t="shared" si="198"/>
        <v>4702.0567470660535</v>
      </c>
      <c r="H841">
        <f t="shared" si="199"/>
        <v>9778.8457678417053</v>
      </c>
      <c r="I841">
        <f t="shared" si="200"/>
        <v>10850.583496009098</v>
      </c>
      <c r="J841" s="41">
        <f t="shared" si="201"/>
        <v>1107.2023975519276</v>
      </c>
      <c r="K841">
        <f t="shared" si="202"/>
        <v>4.0934494786872575</v>
      </c>
      <c r="L841">
        <f t="shared" si="203"/>
        <v>0</v>
      </c>
      <c r="M841" s="41">
        <f t="shared" si="204"/>
        <v>4.0934494786872575</v>
      </c>
      <c r="N841" s="5">
        <f t="shared" si="205"/>
        <v>-3.112069963328542E-7</v>
      </c>
      <c r="O841" s="4">
        <f>SUM($N$54:N841)*0.1+$O$30</f>
        <v>-5.7775822398799681E-6</v>
      </c>
      <c r="P841" s="4">
        <f>SUM($O$235:O841)</f>
        <v>6.7621693536482801E-4</v>
      </c>
      <c r="Q841" s="5">
        <f t="shared" si="206"/>
        <v>-6.4721575742597256E-7</v>
      </c>
      <c r="R841" s="4">
        <f>SUM($Q$54:Q841)*0.1+$O$8</f>
        <v>-7.1789184596312384E-5</v>
      </c>
      <c r="S841" s="4">
        <f>SUM($R$235:R841)</f>
        <v>7.4522875139560497E-3</v>
      </c>
      <c r="T841">
        <f t="shared" si="207"/>
        <v>7.2021298804881263E-5</v>
      </c>
      <c r="U841">
        <f t="shared" si="208"/>
        <v>7.4829044183618602E-3</v>
      </c>
      <c r="X841" s="1"/>
    </row>
    <row r="842" spans="1:24" x14ac:dyDescent="0.25">
      <c r="A842" s="7"/>
      <c r="B842">
        <f t="shared" si="193"/>
        <v>78.799999999999798</v>
      </c>
      <c r="C842">
        <f t="shared" si="194"/>
        <v>0</v>
      </c>
      <c r="D842">
        <f t="shared" si="195"/>
        <v>997.84140488178764</v>
      </c>
      <c r="E842">
        <f t="shared" si="196"/>
        <v>-479.80170888428154</v>
      </c>
      <c r="F842">
        <f t="shared" si="197"/>
        <v>0</v>
      </c>
      <c r="G842">
        <f t="shared" si="198"/>
        <v>4654.0765761776311</v>
      </c>
      <c r="H842">
        <f t="shared" si="199"/>
        <v>9679.0616273535288</v>
      </c>
      <c r="I842">
        <f t="shared" si="200"/>
        <v>10739.86325625391</v>
      </c>
      <c r="J842" s="41">
        <f t="shared" si="201"/>
        <v>1107.2023975519276</v>
      </c>
      <c r="K842">
        <f t="shared" si="202"/>
        <v>4.0516795860475945</v>
      </c>
      <c r="L842">
        <f t="shared" si="203"/>
        <v>0</v>
      </c>
      <c r="M842" s="41">
        <f t="shared" si="204"/>
        <v>4.0516795860475945</v>
      </c>
      <c r="N842" s="5">
        <f t="shared" si="205"/>
        <v>-3.0803141473762142E-7</v>
      </c>
      <c r="O842" s="4">
        <f>SUM($N$54:N842)*0.1+$O$30</f>
        <v>-5.8083853813537307E-6</v>
      </c>
      <c r="P842" s="4">
        <f>SUM($O$235:O842)</f>
        <v>6.7040854998347429E-4</v>
      </c>
      <c r="Q842" s="5">
        <f t="shared" si="206"/>
        <v>-6.4061151500325886E-7</v>
      </c>
      <c r="R842" s="4">
        <f>SUM($Q$54:Q842)*0.1+$O$8</f>
        <v>-7.1853245747812702E-5</v>
      </c>
      <c r="S842" s="4">
        <f>SUM($R$235:R842)</f>
        <v>7.3804342682082368E-3</v>
      </c>
      <c r="T842">
        <f t="shared" si="207"/>
        <v>7.2087629072080657E-5</v>
      </c>
      <c r="U842">
        <f t="shared" si="208"/>
        <v>7.4108203062301673E-3</v>
      </c>
      <c r="X842" s="1"/>
    </row>
    <row r="843" spans="1:24" x14ac:dyDescent="0.25">
      <c r="A843" s="7"/>
      <c r="B843">
        <f t="shared" si="193"/>
        <v>78.899999999999793</v>
      </c>
      <c r="C843">
        <f t="shared" si="194"/>
        <v>0</v>
      </c>
      <c r="D843">
        <f t="shared" si="195"/>
        <v>997.84140488178764</v>
      </c>
      <c r="E843">
        <f t="shared" si="196"/>
        <v>-479.80170888428154</v>
      </c>
      <c r="F843">
        <f t="shared" si="197"/>
        <v>0</v>
      </c>
      <c r="G843">
        <f t="shared" si="198"/>
        <v>4606.096405289205</v>
      </c>
      <c r="H843">
        <f t="shared" si="199"/>
        <v>9579.2774868653651</v>
      </c>
      <c r="I843">
        <f t="shared" si="200"/>
        <v>10629.143016498732</v>
      </c>
      <c r="J843" s="41">
        <f t="shared" si="201"/>
        <v>1107.2023975519276</v>
      </c>
      <c r="K843">
        <f t="shared" si="202"/>
        <v>4.009909693407935</v>
      </c>
      <c r="L843">
        <f t="shared" si="203"/>
        <v>0</v>
      </c>
      <c r="M843" s="41">
        <f t="shared" si="204"/>
        <v>4.009909693407935</v>
      </c>
      <c r="N843" s="5">
        <f t="shared" si="205"/>
        <v>-3.0485583314238843E-7</v>
      </c>
      <c r="O843" s="4">
        <f>SUM($N$54:N843)*0.1+$O$30</f>
        <v>-5.8388709646679696E-6</v>
      </c>
      <c r="P843" s="4">
        <f>SUM($O$235:O843)</f>
        <v>6.645696790188063E-4</v>
      </c>
      <c r="Q843" s="5">
        <f t="shared" si="206"/>
        <v>-6.340072725805459E-7</v>
      </c>
      <c r="R843" s="4">
        <f>SUM($Q$54:Q843)*0.1+$O$8</f>
        <v>-7.1916646475070735E-5</v>
      </c>
      <c r="S843" s="4">
        <f>SUM($R$235:R843)</f>
        <v>7.3085176217331663E-3</v>
      </c>
      <c r="T843">
        <f t="shared" si="207"/>
        <v>7.2153284432258154E-5</v>
      </c>
      <c r="U843">
        <f t="shared" si="208"/>
        <v>7.3386703622287993E-3</v>
      </c>
      <c r="X843" s="1"/>
    </row>
    <row r="844" spans="1:24" x14ac:dyDescent="0.25">
      <c r="A844" s="7"/>
      <c r="B844">
        <f t="shared" si="193"/>
        <v>78.999999999999787</v>
      </c>
      <c r="C844">
        <f t="shared" si="194"/>
        <v>0</v>
      </c>
      <c r="D844">
        <f t="shared" si="195"/>
        <v>997.84140488178764</v>
      </c>
      <c r="E844">
        <f t="shared" si="196"/>
        <v>-479.80170888428154</v>
      </c>
      <c r="F844">
        <f t="shared" si="197"/>
        <v>0</v>
      </c>
      <c r="G844">
        <f t="shared" si="198"/>
        <v>4558.1162344007789</v>
      </c>
      <c r="H844">
        <f t="shared" si="199"/>
        <v>9479.4933463771886</v>
      </c>
      <c r="I844">
        <f t="shared" si="200"/>
        <v>10518.422776743542</v>
      </c>
      <c r="J844" s="41">
        <f t="shared" si="201"/>
        <v>1107.2023975519276</v>
      </c>
      <c r="K844">
        <f t="shared" si="202"/>
        <v>3.9681398007682707</v>
      </c>
      <c r="L844">
        <f t="shared" si="203"/>
        <v>0</v>
      </c>
      <c r="M844" s="41">
        <f t="shared" si="204"/>
        <v>3.9681398007682707</v>
      </c>
      <c r="N844" s="5">
        <f t="shared" si="205"/>
        <v>-3.0168025154715543E-7</v>
      </c>
      <c r="O844" s="4">
        <f>SUM($N$54:N844)*0.1+$O$30</f>
        <v>-5.8690389898226849E-6</v>
      </c>
      <c r="P844" s="4">
        <f>SUM($O$235:O844)</f>
        <v>6.5870064002898361E-4</v>
      </c>
      <c r="Q844" s="5">
        <f t="shared" si="206"/>
        <v>-6.274030301578322E-7</v>
      </c>
      <c r="R844" s="4">
        <f>SUM($Q$54:Q844)*0.1+$O$8</f>
        <v>-7.1979386778086538E-5</v>
      </c>
      <c r="S844" s="4">
        <f>SUM($R$235:R844)</f>
        <v>7.2365382349550795E-3</v>
      </c>
      <c r="T844">
        <f t="shared" si="207"/>
        <v>7.221826458461487E-5</v>
      </c>
      <c r="U844">
        <f t="shared" si="208"/>
        <v>7.2664552678139678E-3</v>
      </c>
      <c r="X844" s="1"/>
    </row>
    <row r="845" spans="1:24" x14ac:dyDescent="0.25">
      <c r="A845" s="7"/>
      <c r="B845">
        <f t="shared" si="193"/>
        <v>79.099999999999781</v>
      </c>
      <c r="C845">
        <f t="shared" si="194"/>
        <v>0</v>
      </c>
      <c r="D845">
        <f t="shared" si="195"/>
        <v>997.84140488178764</v>
      </c>
      <c r="E845">
        <f t="shared" si="196"/>
        <v>-479.80170888428154</v>
      </c>
      <c r="F845">
        <f t="shared" si="197"/>
        <v>0</v>
      </c>
      <c r="G845">
        <f t="shared" si="198"/>
        <v>4510.1360635123528</v>
      </c>
      <c r="H845">
        <f t="shared" si="199"/>
        <v>9379.7092058890103</v>
      </c>
      <c r="I845">
        <f t="shared" si="200"/>
        <v>10407.70253698835</v>
      </c>
      <c r="J845" s="41">
        <f t="shared" si="201"/>
        <v>1107.2023975519276</v>
      </c>
      <c r="K845">
        <f t="shared" si="202"/>
        <v>3.9263699081286059</v>
      </c>
      <c r="L845">
        <f t="shared" si="203"/>
        <v>0</v>
      </c>
      <c r="M845" s="41">
        <f t="shared" si="204"/>
        <v>3.9263699081286059</v>
      </c>
      <c r="N845" s="5">
        <f t="shared" si="205"/>
        <v>-2.9850466995192244E-7</v>
      </c>
      <c r="O845" s="4">
        <f>SUM($N$54:N845)*0.1+$O$30</f>
        <v>-5.8988894568178775E-6</v>
      </c>
      <c r="P845" s="4">
        <f>SUM($O$235:O845)</f>
        <v>6.5280175057216578E-4</v>
      </c>
      <c r="Q845" s="5">
        <f t="shared" si="206"/>
        <v>-6.207987877351184E-7</v>
      </c>
      <c r="R845" s="4">
        <f>SUM($Q$54:Q845)*0.1+$O$8</f>
        <v>-7.2041466656860029E-5</v>
      </c>
      <c r="S845" s="4">
        <f>SUM($R$235:R845)</f>
        <v>7.1644967682982195E-3</v>
      </c>
      <c r="T845">
        <f t="shared" si="207"/>
        <v>7.2282569232804891E-5</v>
      </c>
      <c r="U845">
        <f t="shared" si="208"/>
        <v>7.1941757045894924E-3</v>
      </c>
      <c r="X845" s="1"/>
    </row>
    <row r="846" spans="1:24" x14ac:dyDescent="0.25">
      <c r="A846" s="7"/>
      <c r="B846">
        <f t="shared" si="193"/>
        <v>79.199999999999775</v>
      </c>
      <c r="C846">
        <f t="shared" si="194"/>
        <v>0</v>
      </c>
      <c r="D846">
        <f t="shared" si="195"/>
        <v>997.84140488178764</v>
      </c>
      <c r="E846">
        <f t="shared" si="196"/>
        <v>-479.80170888428154</v>
      </c>
      <c r="F846">
        <f t="shared" si="197"/>
        <v>0</v>
      </c>
      <c r="G846">
        <f t="shared" si="198"/>
        <v>4462.1558926239268</v>
      </c>
      <c r="H846">
        <f t="shared" si="199"/>
        <v>9279.9250654008338</v>
      </c>
      <c r="I846">
        <f t="shared" si="200"/>
        <v>10296.98229723316</v>
      </c>
      <c r="J846" s="41">
        <f t="shared" si="201"/>
        <v>1107.2023975519276</v>
      </c>
      <c r="K846">
        <f t="shared" si="202"/>
        <v>3.884600015488942</v>
      </c>
      <c r="L846">
        <f t="shared" si="203"/>
        <v>0</v>
      </c>
      <c r="M846" s="41">
        <f t="shared" si="204"/>
        <v>3.884600015488942</v>
      </c>
      <c r="N846" s="5">
        <f t="shared" si="205"/>
        <v>-2.953290883566894E-7</v>
      </c>
      <c r="O846" s="4">
        <f>SUM($N$54:N846)*0.1+$O$30</f>
        <v>-5.9284223656535456E-6</v>
      </c>
      <c r="P846" s="4">
        <f>SUM($O$235:O846)</f>
        <v>6.4687332820651227E-4</v>
      </c>
      <c r="Q846" s="5">
        <f t="shared" si="206"/>
        <v>-6.1419454531240459E-7</v>
      </c>
      <c r="R846" s="4">
        <f>SUM($Q$54:Q846)*0.1+$O$8</f>
        <v>-7.2102886111391289E-5</v>
      </c>
      <c r="S846" s="4">
        <f>SUM($R$235:R846)</f>
        <v>7.0923938821868286E-3</v>
      </c>
      <c r="T846">
        <f t="shared" si="207"/>
        <v>7.2346198084887944E-5</v>
      </c>
      <c r="U846">
        <f t="shared" si="208"/>
        <v>7.1218323543050435E-3</v>
      </c>
      <c r="X846" s="1"/>
    </row>
    <row r="847" spans="1:24" x14ac:dyDescent="0.25">
      <c r="A847" s="7"/>
      <c r="B847">
        <f t="shared" si="193"/>
        <v>79.29999999999977</v>
      </c>
      <c r="C847">
        <f t="shared" si="194"/>
        <v>0</v>
      </c>
      <c r="D847">
        <f t="shared" si="195"/>
        <v>997.84140488178764</v>
      </c>
      <c r="E847">
        <f t="shared" si="196"/>
        <v>-479.80170888428154</v>
      </c>
      <c r="F847">
        <f t="shared" si="197"/>
        <v>0</v>
      </c>
      <c r="G847">
        <f t="shared" si="198"/>
        <v>4414.1757217355007</v>
      </c>
      <c r="H847">
        <f t="shared" si="199"/>
        <v>9180.14092491267</v>
      </c>
      <c r="I847">
        <f t="shared" si="200"/>
        <v>10186.262057477983</v>
      </c>
      <c r="J847" s="41">
        <f t="shared" si="201"/>
        <v>1107.2023975519276</v>
      </c>
      <c r="K847">
        <f t="shared" si="202"/>
        <v>3.8428301228492825</v>
      </c>
      <c r="L847">
        <f t="shared" si="203"/>
        <v>0</v>
      </c>
      <c r="M847" s="41">
        <f t="shared" si="204"/>
        <v>3.8428301228492825</v>
      </c>
      <c r="N847" s="5">
        <f t="shared" si="205"/>
        <v>-2.9215350676145641E-7</v>
      </c>
      <c r="O847" s="4">
        <f>SUM($N$54:N847)*0.1+$O$30</f>
        <v>-5.9576377163296919E-6</v>
      </c>
      <c r="P847" s="4">
        <f>SUM($O$235:O847)</f>
        <v>6.4091569049018254E-4</v>
      </c>
      <c r="Q847" s="5">
        <f t="shared" si="206"/>
        <v>-6.0759030288969174E-7</v>
      </c>
      <c r="R847" s="4">
        <f>SUM($Q$54:Q847)*0.1+$O$8</f>
        <v>-7.2163645141680238E-5</v>
      </c>
      <c r="S847" s="4">
        <f>SUM($R$235:R847)</f>
        <v>7.020230237045148E-3</v>
      </c>
      <c r="T847">
        <f t="shared" si="207"/>
        <v>7.2409150853282235E-5</v>
      </c>
      <c r="U847">
        <f t="shared" si="208"/>
        <v>7.049425898854423E-3</v>
      </c>
      <c r="X847" s="1"/>
    </row>
    <row r="848" spans="1:24" x14ac:dyDescent="0.25">
      <c r="A848" s="7"/>
      <c r="B848">
        <f t="shared" si="193"/>
        <v>79.399999999999764</v>
      </c>
      <c r="C848">
        <f t="shared" si="194"/>
        <v>0</v>
      </c>
      <c r="D848">
        <f t="shared" si="195"/>
        <v>997.84140488178764</v>
      </c>
      <c r="E848">
        <f t="shared" si="196"/>
        <v>-479.80170888428154</v>
      </c>
      <c r="F848">
        <f t="shared" si="197"/>
        <v>0</v>
      </c>
      <c r="G848">
        <f t="shared" si="198"/>
        <v>4366.1955508470783</v>
      </c>
      <c r="H848">
        <f t="shared" si="199"/>
        <v>9080.3567844244935</v>
      </c>
      <c r="I848">
        <f t="shared" si="200"/>
        <v>10075.541817722795</v>
      </c>
      <c r="J848" s="41">
        <f t="shared" si="201"/>
        <v>1107.2023975519276</v>
      </c>
      <c r="K848">
        <f t="shared" si="202"/>
        <v>3.8010602302096195</v>
      </c>
      <c r="L848">
        <f t="shared" si="203"/>
        <v>0</v>
      </c>
      <c r="M848" s="41">
        <f t="shared" si="204"/>
        <v>3.8010602302096195</v>
      </c>
      <c r="N848" s="5">
        <f t="shared" si="205"/>
        <v>-2.8897792516622368E-7</v>
      </c>
      <c r="O848" s="4">
        <f>SUM($N$54:N848)*0.1+$O$30</f>
        <v>-5.9865355088463136E-6</v>
      </c>
      <c r="P848" s="4">
        <f>SUM($O$235:O848)</f>
        <v>6.3492915498133626E-4</v>
      </c>
      <c r="Q848" s="5">
        <f t="shared" si="206"/>
        <v>-6.0098606046697804E-7</v>
      </c>
      <c r="R848" s="4">
        <f>SUM($Q$54:Q848)*0.1+$O$8</f>
        <v>-7.2223743747726956E-5</v>
      </c>
      <c r="S848" s="4">
        <f>SUM($R$235:R848)</f>
        <v>6.9480064932974208E-3</v>
      </c>
      <c r="T848">
        <f t="shared" si="207"/>
        <v>7.2471427254718846E-5</v>
      </c>
      <c r="U848">
        <f t="shared" si="208"/>
        <v>6.9769570202738414E-3</v>
      </c>
      <c r="X848" s="1"/>
    </row>
    <row r="849" spans="1:24" x14ac:dyDescent="0.25">
      <c r="A849" s="7"/>
      <c r="B849">
        <f t="shared" si="193"/>
        <v>79.499999999999758</v>
      </c>
      <c r="C849">
        <f t="shared" si="194"/>
        <v>0</v>
      </c>
      <c r="D849">
        <f t="shared" si="195"/>
        <v>997.84140488178764</v>
      </c>
      <c r="E849">
        <f t="shared" si="196"/>
        <v>-479.80170888428154</v>
      </c>
      <c r="F849">
        <f t="shared" si="197"/>
        <v>0</v>
      </c>
      <c r="G849">
        <f t="shared" si="198"/>
        <v>4318.2153799586486</v>
      </c>
      <c r="H849">
        <f t="shared" si="199"/>
        <v>8980.5726439363152</v>
      </c>
      <c r="I849">
        <f t="shared" si="200"/>
        <v>9964.8215779676011</v>
      </c>
      <c r="J849" s="41">
        <f t="shared" si="201"/>
        <v>1107.2023975519276</v>
      </c>
      <c r="K849">
        <f t="shared" si="202"/>
        <v>3.7592903375699538</v>
      </c>
      <c r="L849">
        <f t="shared" si="203"/>
        <v>0</v>
      </c>
      <c r="M849" s="41">
        <f t="shared" si="204"/>
        <v>3.7592903375699538</v>
      </c>
      <c r="N849" s="5">
        <f t="shared" si="205"/>
        <v>-2.8580234357099042E-7</v>
      </c>
      <c r="O849" s="4">
        <f>SUM($N$54:N849)*0.1+$O$30</f>
        <v>-6.0151157432034127E-6</v>
      </c>
      <c r="P849" s="4">
        <f>SUM($O$235:O849)</f>
        <v>6.2891403923813287E-4</v>
      </c>
      <c r="Q849" s="5">
        <f t="shared" si="206"/>
        <v>-5.9438181804426413E-7</v>
      </c>
      <c r="R849" s="4">
        <f>SUM($Q$54:Q849)*0.1+$O$8</f>
        <v>-7.2283181929531362E-5</v>
      </c>
      <c r="S849" s="4">
        <f>SUM($R$235:R849)</f>
        <v>6.8757233113678892E-3</v>
      </c>
      <c r="T849">
        <f t="shared" si="207"/>
        <v>7.2533027010196276E-5</v>
      </c>
      <c r="U849">
        <f t="shared" si="208"/>
        <v>6.9044264007402266E-3</v>
      </c>
      <c r="X849" s="1"/>
    </row>
    <row r="850" spans="1:24" x14ac:dyDescent="0.25">
      <c r="A850" s="7"/>
      <c r="B850">
        <f t="shared" si="193"/>
        <v>79.599999999999753</v>
      </c>
      <c r="C850">
        <f t="shared" si="194"/>
        <v>0</v>
      </c>
      <c r="D850">
        <f t="shared" si="195"/>
        <v>997.84140488178764</v>
      </c>
      <c r="E850">
        <f t="shared" si="196"/>
        <v>-479.80170888428154</v>
      </c>
      <c r="F850">
        <f t="shared" si="197"/>
        <v>0</v>
      </c>
      <c r="G850">
        <f t="shared" si="198"/>
        <v>4270.2352090702261</v>
      </c>
      <c r="H850">
        <f t="shared" si="199"/>
        <v>8880.7885034481533</v>
      </c>
      <c r="I850">
        <f t="shared" si="200"/>
        <v>9854.1013382124256</v>
      </c>
      <c r="J850" s="41">
        <f t="shared" si="201"/>
        <v>1107.2023975519276</v>
      </c>
      <c r="K850">
        <f t="shared" si="202"/>
        <v>3.7175204449302952</v>
      </c>
      <c r="L850">
        <f t="shared" si="203"/>
        <v>0</v>
      </c>
      <c r="M850" s="41">
        <f t="shared" si="204"/>
        <v>3.7175204449302952</v>
      </c>
      <c r="N850" s="5">
        <f t="shared" si="205"/>
        <v>-2.8262676197575764E-7</v>
      </c>
      <c r="O850" s="4">
        <f>SUM($N$54:N850)*0.1+$O$30</f>
        <v>-6.043378419400989E-6</v>
      </c>
      <c r="P850" s="4">
        <f>SUM($O$235:O850)</f>
        <v>6.2287066081873185E-4</v>
      </c>
      <c r="Q850" s="5">
        <f t="shared" si="206"/>
        <v>-5.8777757562155138E-7</v>
      </c>
      <c r="R850" s="4">
        <f>SUM($Q$54:Q850)*0.1+$O$8</f>
        <v>-7.2341959687093537E-5</v>
      </c>
      <c r="S850" s="4">
        <f>SUM($R$235:R850)</f>
        <v>6.8033813516807954E-3</v>
      </c>
      <c r="T850">
        <f t="shared" si="207"/>
        <v>7.2593949844936456E-5</v>
      </c>
      <c r="U850">
        <f t="shared" si="208"/>
        <v>6.8318347225695356E-3</v>
      </c>
      <c r="X850" s="1"/>
    </row>
    <row r="851" spans="1:24" x14ac:dyDescent="0.25">
      <c r="A851" s="7"/>
      <c r="B851">
        <f t="shared" si="193"/>
        <v>79.699999999999747</v>
      </c>
      <c r="C851">
        <f t="shared" si="194"/>
        <v>0</v>
      </c>
      <c r="D851">
        <f t="shared" si="195"/>
        <v>997.84140488178764</v>
      </c>
      <c r="E851">
        <f t="shared" si="196"/>
        <v>-479.80170888428154</v>
      </c>
      <c r="F851">
        <f t="shared" si="197"/>
        <v>0</v>
      </c>
      <c r="G851">
        <f t="shared" si="198"/>
        <v>4222.2550381818</v>
      </c>
      <c r="H851">
        <f t="shared" si="199"/>
        <v>8781.0043629599604</v>
      </c>
      <c r="I851">
        <f t="shared" si="200"/>
        <v>9743.3810984572228</v>
      </c>
      <c r="J851" s="41">
        <f t="shared" si="201"/>
        <v>1107.2023975519276</v>
      </c>
      <c r="K851">
        <f t="shared" si="202"/>
        <v>3.6757505522906264</v>
      </c>
      <c r="L851">
        <f t="shared" si="203"/>
        <v>0</v>
      </c>
      <c r="M851" s="41">
        <f t="shared" si="204"/>
        <v>3.6757505522906264</v>
      </c>
      <c r="N851" s="5">
        <f t="shared" si="205"/>
        <v>-2.7945118038052465E-7</v>
      </c>
      <c r="O851" s="4">
        <f>SUM($N$54:N851)*0.1+$O$30</f>
        <v>-6.0713235374390417E-6</v>
      </c>
      <c r="P851" s="4">
        <f>SUM($O$235:O851)</f>
        <v>6.1679933728129286E-4</v>
      </c>
      <c r="Q851" s="5">
        <f t="shared" si="206"/>
        <v>-5.8117333319883662E-7</v>
      </c>
      <c r="R851" s="4">
        <f>SUM($Q$54:Q851)*0.1+$O$8</f>
        <v>-7.2400077020413428E-5</v>
      </c>
      <c r="S851" s="4">
        <f>SUM($R$235:R851)</f>
        <v>6.7309812746603817E-3</v>
      </c>
      <c r="T851">
        <f t="shared" si="207"/>
        <v>7.2654195488340914E-5</v>
      </c>
      <c r="U851">
        <f t="shared" si="208"/>
        <v>6.759182668215096E-3</v>
      </c>
      <c r="X851" s="1"/>
    </row>
    <row r="852" spans="1:24" x14ac:dyDescent="0.25">
      <c r="A852" s="7"/>
      <c r="B852">
        <f t="shared" si="193"/>
        <v>79.799999999999741</v>
      </c>
      <c r="C852">
        <f t="shared" si="194"/>
        <v>0</v>
      </c>
      <c r="D852">
        <f t="shared" si="195"/>
        <v>997.84140488178764</v>
      </c>
      <c r="E852">
        <f t="shared" si="196"/>
        <v>-479.80170888428154</v>
      </c>
      <c r="F852">
        <f t="shared" si="197"/>
        <v>0</v>
      </c>
      <c r="G852">
        <f t="shared" si="198"/>
        <v>4174.274867293374</v>
      </c>
      <c r="H852">
        <f t="shared" si="199"/>
        <v>8681.2202224717985</v>
      </c>
      <c r="I852">
        <f t="shared" si="200"/>
        <v>9632.6608587020455</v>
      </c>
      <c r="J852" s="41">
        <f t="shared" si="201"/>
        <v>1107.2023975519276</v>
      </c>
      <c r="K852">
        <f t="shared" si="202"/>
        <v>3.6339806596509669</v>
      </c>
      <c r="L852">
        <f t="shared" si="203"/>
        <v>0</v>
      </c>
      <c r="M852" s="41">
        <f t="shared" si="204"/>
        <v>3.6339806596509669</v>
      </c>
      <c r="N852" s="5">
        <f t="shared" si="205"/>
        <v>-2.7627559878529166E-7</v>
      </c>
      <c r="O852" s="4">
        <f>SUM($N$54:N852)*0.1+$O$30</f>
        <v>-6.0989510973175708E-6</v>
      </c>
      <c r="P852" s="4">
        <f>SUM($O$235:O852)</f>
        <v>6.1070038618397525E-4</v>
      </c>
      <c r="Q852" s="5">
        <f t="shared" si="206"/>
        <v>-5.7456909077612377E-7</v>
      </c>
      <c r="R852" s="4">
        <f>SUM($Q$54:Q852)*0.1+$O$8</f>
        <v>-7.2457533929491034E-5</v>
      </c>
      <c r="S852" s="4">
        <f>SUM($R$235:R852)</f>
        <v>6.6585237407308911E-3</v>
      </c>
      <c r="T852">
        <f t="shared" si="207"/>
        <v>7.2713763673948385E-5</v>
      </c>
      <c r="U852">
        <f t="shared" si="208"/>
        <v>6.6864709202659484E-3</v>
      </c>
      <c r="X852" s="1"/>
    </row>
    <row r="853" spans="1:24" x14ac:dyDescent="0.25">
      <c r="A853" s="7"/>
      <c r="B853">
        <f t="shared" si="193"/>
        <v>79.899999999999736</v>
      </c>
      <c r="C853">
        <f t="shared" si="194"/>
        <v>0</v>
      </c>
      <c r="D853">
        <f t="shared" si="195"/>
        <v>997.84140488178764</v>
      </c>
      <c r="E853">
        <f t="shared" si="196"/>
        <v>-479.80170888428154</v>
      </c>
      <c r="F853">
        <f t="shared" si="197"/>
        <v>0</v>
      </c>
      <c r="G853">
        <f t="shared" si="198"/>
        <v>4126.2946964049515</v>
      </c>
      <c r="H853">
        <f t="shared" si="199"/>
        <v>8581.4360819836202</v>
      </c>
      <c r="I853">
        <f t="shared" si="200"/>
        <v>9521.9406189468555</v>
      </c>
      <c r="J853" s="41">
        <f t="shared" si="201"/>
        <v>1107.2023975519276</v>
      </c>
      <c r="K853">
        <f t="shared" si="202"/>
        <v>3.592210767011303</v>
      </c>
      <c r="L853">
        <f t="shared" si="203"/>
        <v>0</v>
      </c>
      <c r="M853" s="41">
        <f t="shared" si="204"/>
        <v>3.592210767011303</v>
      </c>
      <c r="N853" s="5">
        <f t="shared" si="205"/>
        <v>-2.7310001719005888E-7</v>
      </c>
      <c r="O853" s="4">
        <f>SUM($N$54:N853)*0.1+$O$30</f>
        <v>-6.1262610990365763E-6</v>
      </c>
      <c r="P853" s="4">
        <f>SUM($O$235:O853)</f>
        <v>6.0457412508493869E-4</v>
      </c>
      <c r="Q853" s="5">
        <f t="shared" si="206"/>
        <v>-5.6796484835340996E-7</v>
      </c>
      <c r="R853" s="4">
        <f>SUM($Q$54:Q853)*0.1+$O$8</f>
        <v>-7.2514330414326383E-5</v>
      </c>
      <c r="S853" s="4">
        <f>SUM($R$235:R853)</f>
        <v>6.5860094103165649E-3</v>
      </c>
      <c r="T853">
        <f t="shared" si="207"/>
        <v>7.2772654139392705E-5</v>
      </c>
      <c r="U853">
        <f t="shared" si="208"/>
        <v>6.6137001614452228E-3</v>
      </c>
      <c r="X853" s="1"/>
    </row>
    <row r="854" spans="1:24" x14ac:dyDescent="0.25">
      <c r="A854" s="7"/>
      <c r="B854">
        <f t="shared" si="193"/>
        <v>79.99999999999973</v>
      </c>
      <c r="C854">
        <f t="shared" si="194"/>
        <v>0</v>
      </c>
      <c r="D854">
        <f t="shared" si="195"/>
        <v>997.84140488178764</v>
      </c>
      <c r="E854">
        <f t="shared" si="196"/>
        <v>-479.80170888428154</v>
      </c>
      <c r="F854">
        <f t="shared" si="197"/>
        <v>0</v>
      </c>
      <c r="G854">
        <f t="shared" si="198"/>
        <v>4078.3145255165255</v>
      </c>
      <c r="H854">
        <f t="shared" si="199"/>
        <v>8481.6519414954582</v>
      </c>
      <c r="I854">
        <f t="shared" si="200"/>
        <v>9411.2203791916781</v>
      </c>
      <c r="J854" s="41">
        <f t="shared" si="201"/>
        <v>1107.2023975519276</v>
      </c>
      <c r="K854">
        <f t="shared" si="202"/>
        <v>3.550440874371644</v>
      </c>
      <c r="L854">
        <f t="shared" si="203"/>
        <v>0</v>
      </c>
      <c r="M854" s="41">
        <f t="shared" si="204"/>
        <v>3.550440874371644</v>
      </c>
      <c r="N854" s="5">
        <f t="shared" si="205"/>
        <v>-2.6992443559482589E-7</v>
      </c>
      <c r="O854" s="4">
        <f>SUM($N$54:N854)*0.1+$O$30</f>
        <v>-6.153253542596059E-6</v>
      </c>
      <c r="P854" s="4">
        <f>SUM($O$235:O854)</f>
        <v>5.9842087154234264E-4</v>
      </c>
      <c r="Q854" s="5">
        <f t="shared" si="206"/>
        <v>-5.6136060593069721E-7</v>
      </c>
      <c r="R854" s="4">
        <f>SUM($Q$54:Q854)*0.1+$O$8</f>
        <v>-7.2570466474919447E-5</v>
      </c>
      <c r="S854" s="4">
        <f>SUM($R$235:R854)</f>
        <v>6.5134389438416453E-3</v>
      </c>
      <c r="T854">
        <f t="shared" si="207"/>
        <v>7.2830866626361648E-5</v>
      </c>
      <c r="U854">
        <f t="shared" si="208"/>
        <v>6.5408710746085235E-3</v>
      </c>
      <c r="X854" s="1"/>
    </row>
    <row r="855" spans="1:24" x14ac:dyDescent="0.25">
      <c r="A855" s="7"/>
      <c r="B855">
        <f t="shared" si="193"/>
        <v>80.099999999999724</v>
      </c>
      <c r="C855">
        <f t="shared" si="194"/>
        <v>0</v>
      </c>
      <c r="D855">
        <f t="shared" si="195"/>
        <v>997.84140488178764</v>
      </c>
      <c r="E855">
        <f t="shared" si="196"/>
        <v>-479.80170888428154</v>
      </c>
      <c r="F855">
        <f t="shared" si="197"/>
        <v>0</v>
      </c>
      <c r="G855">
        <f t="shared" si="198"/>
        <v>4030.3343546280994</v>
      </c>
      <c r="H855">
        <f t="shared" si="199"/>
        <v>8381.8678010072799</v>
      </c>
      <c r="I855">
        <f t="shared" si="200"/>
        <v>9300.5001394364863</v>
      </c>
      <c r="J855" s="41">
        <f t="shared" si="201"/>
        <v>1107.2023975519276</v>
      </c>
      <c r="K855">
        <f t="shared" si="202"/>
        <v>3.5086709817319792</v>
      </c>
      <c r="L855">
        <f t="shared" si="203"/>
        <v>0</v>
      </c>
      <c r="M855" s="41">
        <f t="shared" si="204"/>
        <v>3.5086709817319792</v>
      </c>
      <c r="N855" s="5">
        <f t="shared" si="205"/>
        <v>-2.6674885399959284E-7</v>
      </c>
      <c r="O855" s="4">
        <f>SUM($N$54:N855)*0.1+$O$30</f>
        <v>-6.1799284279960182E-6</v>
      </c>
      <c r="P855" s="4">
        <f>SUM($O$235:O855)</f>
        <v>5.9224094311434666E-4</v>
      </c>
      <c r="Q855" s="5">
        <f t="shared" si="206"/>
        <v>-5.547563635079833E-7</v>
      </c>
      <c r="R855" s="4">
        <f>SUM($Q$54:Q855)*0.1+$O$8</f>
        <v>-7.2625942111270253E-5</v>
      </c>
      <c r="S855" s="4">
        <f>SUM($R$235:R855)</f>
        <v>6.4408130017303755E-3</v>
      </c>
      <c r="T855">
        <f t="shared" si="207"/>
        <v>7.2888400880556653E-5</v>
      </c>
      <c r="U855">
        <f t="shared" si="208"/>
        <v>6.4679843427423375E-3</v>
      </c>
      <c r="X855" s="1"/>
    </row>
    <row r="856" spans="1:24" x14ac:dyDescent="0.25">
      <c r="A856" s="7"/>
      <c r="B856">
        <f t="shared" si="193"/>
        <v>80.199999999999719</v>
      </c>
      <c r="C856">
        <f t="shared" si="194"/>
        <v>0</v>
      </c>
      <c r="D856">
        <f t="shared" si="195"/>
        <v>997.84140488178764</v>
      </c>
      <c r="E856">
        <f t="shared" si="196"/>
        <v>-479.80170888428154</v>
      </c>
      <c r="F856">
        <f t="shared" si="197"/>
        <v>0</v>
      </c>
      <c r="G856">
        <f t="shared" si="198"/>
        <v>3982.3541837396733</v>
      </c>
      <c r="H856">
        <f t="shared" si="199"/>
        <v>8282.083660519118</v>
      </c>
      <c r="I856">
        <f t="shared" si="200"/>
        <v>9189.7798996813108</v>
      </c>
      <c r="J856" s="41">
        <f t="shared" si="201"/>
        <v>1107.2023975519276</v>
      </c>
      <c r="K856">
        <f t="shared" si="202"/>
        <v>3.4669010890923206</v>
      </c>
      <c r="L856">
        <f t="shared" si="203"/>
        <v>0</v>
      </c>
      <c r="M856" s="41">
        <f t="shared" si="204"/>
        <v>3.4669010890923206</v>
      </c>
      <c r="N856" s="5">
        <f t="shared" si="205"/>
        <v>-2.6357327240435985E-7</v>
      </c>
      <c r="O856" s="4">
        <f>SUM($N$54:N856)*0.1+$O$30</f>
        <v>-6.2062857552364538E-6</v>
      </c>
      <c r="P856" s="4">
        <f>SUM($O$235:O856)</f>
        <v>5.8603465735911021E-4</v>
      </c>
      <c r="Q856" s="5">
        <f t="shared" si="206"/>
        <v>-5.4815212108527055E-7</v>
      </c>
      <c r="R856" s="4">
        <f>SUM($Q$54:Q856)*0.1+$O$8</f>
        <v>-7.2680757323378774E-5</v>
      </c>
      <c r="S856" s="4">
        <f>SUM($R$235:R856)</f>
        <v>6.3681322444069967E-3</v>
      </c>
      <c r="T856">
        <f t="shared" si="207"/>
        <v>7.2945256651653015E-5</v>
      </c>
      <c r="U856">
        <f t="shared" si="208"/>
        <v>6.3950406489624526E-3</v>
      </c>
      <c r="X856" s="1"/>
    </row>
    <row r="857" spans="1:24" x14ac:dyDescent="0.25">
      <c r="A857" s="7"/>
      <c r="B857">
        <f t="shared" si="193"/>
        <v>80.299999999999713</v>
      </c>
      <c r="C857">
        <f t="shared" si="194"/>
        <v>0</v>
      </c>
      <c r="D857">
        <f t="shared" si="195"/>
        <v>997.84140488178764</v>
      </c>
      <c r="E857">
        <f t="shared" si="196"/>
        <v>-479.80170888428154</v>
      </c>
      <c r="F857">
        <f t="shared" si="197"/>
        <v>0</v>
      </c>
      <c r="G857">
        <f t="shared" si="198"/>
        <v>3934.3740128512472</v>
      </c>
      <c r="H857">
        <f t="shared" si="199"/>
        <v>8182.2995200309397</v>
      </c>
      <c r="I857">
        <f t="shared" si="200"/>
        <v>9079.0596599261189</v>
      </c>
      <c r="J857" s="41">
        <f t="shared" si="201"/>
        <v>1107.2023975519276</v>
      </c>
      <c r="K857">
        <f t="shared" si="202"/>
        <v>3.4251311964526558</v>
      </c>
      <c r="L857">
        <f t="shared" si="203"/>
        <v>0</v>
      </c>
      <c r="M857" s="41">
        <f t="shared" si="204"/>
        <v>3.4251311964526558</v>
      </c>
      <c r="N857" s="5">
        <f t="shared" si="205"/>
        <v>-2.6039769080912686E-7</v>
      </c>
      <c r="O857" s="4">
        <f>SUM($N$54:N857)*0.1+$O$30</f>
        <v>-6.2323255243173666E-6</v>
      </c>
      <c r="P857" s="4">
        <f>SUM($O$235:O857)</f>
        <v>5.7980233183479286E-4</v>
      </c>
      <c r="Q857" s="5">
        <f t="shared" si="206"/>
        <v>-5.4154787866255675E-7</v>
      </c>
      <c r="R857" s="4">
        <f>SUM($Q$54:Q857)*0.1+$O$8</f>
        <v>-7.2734912111245038E-5</v>
      </c>
      <c r="S857" s="4">
        <f>SUM($R$235:R857)</f>
        <v>6.295397332295752E-3</v>
      </c>
      <c r="T857">
        <f t="shared" si="207"/>
        <v>7.3001433693261101E-5</v>
      </c>
      <c r="U857">
        <f t="shared" si="208"/>
        <v>6.3220406765124131E-3</v>
      </c>
      <c r="X857" s="1"/>
    </row>
    <row r="858" spans="1:24" x14ac:dyDescent="0.25">
      <c r="A858" s="7"/>
      <c r="B858">
        <f t="shared" si="193"/>
        <v>80.399999999999707</v>
      </c>
      <c r="C858">
        <f t="shared" si="194"/>
        <v>0</v>
      </c>
      <c r="D858">
        <f t="shared" si="195"/>
        <v>997.84140488178764</v>
      </c>
      <c r="E858">
        <f t="shared" si="196"/>
        <v>-479.80170888428154</v>
      </c>
      <c r="F858">
        <f t="shared" si="197"/>
        <v>0</v>
      </c>
      <c r="G858">
        <f t="shared" si="198"/>
        <v>3886.3938419628212</v>
      </c>
      <c r="H858">
        <f t="shared" si="199"/>
        <v>8082.5153795427486</v>
      </c>
      <c r="I858">
        <f t="shared" si="200"/>
        <v>8968.3394201709161</v>
      </c>
      <c r="J858" s="41">
        <f t="shared" si="201"/>
        <v>1107.2023975519276</v>
      </c>
      <c r="K858">
        <f t="shared" si="202"/>
        <v>3.3833613038129866</v>
      </c>
      <c r="L858">
        <f t="shared" si="203"/>
        <v>0</v>
      </c>
      <c r="M858" s="41">
        <f t="shared" si="204"/>
        <v>3.3833613038129866</v>
      </c>
      <c r="N858" s="5">
        <f t="shared" si="205"/>
        <v>-2.5722210921389387E-7</v>
      </c>
      <c r="O858" s="4">
        <f>SUM($N$54:N858)*0.1+$O$30</f>
        <v>-6.2580477352387567E-6</v>
      </c>
      <c r="P858" s="4">
        <f>SUM($O$235:O858)</f>
        <v>5.7354428409955405E-4</v>
      </c>
      <c r="Q858" s="5">
        <f t="shared" si="206"/>
        <v>-5.3494363623984199E-7</v>
      </c>
      <c r="R858" s="4">
        <f>SUM($Q$54:Q858)*0.1+$O$8</f>
        <v>-7.2788406474869017E-5</v>
      </c>
      <c r="S858" s="4">
        <f>SUM($R$235:R858)</f>
        <v>6.2226089258208828E-3</v>
      </c>
      <c r="T858">
        <f t="shared" si="207"/>
        <v>7.305693176288805E-5</v>
      </c>
      <c r="U858">
        <f t="shared" si="208"/>
        <v>6.2489851087619815E-3</v>
      </c>
      <c r="X858" s="1"/>
    </row>
    <row r="859" spans="1:24" x14ac:dyDescent="0.25">
      <c r="A859" s="7"/>
      <c r="B859">
        <f t="shared" si="193"/>
        <v>80.499999999999702</v>
      </c>
      <c r="C859">
        <f t="shared" si="194"/>
        <v>0</v>
      </c>
      <c r="D859">
        <f t="shared" si="195"/>
        <v>997.84140488178764</v>
      </c>
      <c r="E859">
        <f t="shared" si="196"/>
        <v>-479.80170888428154</v>
      </c>
      <c r="F859">
        <f t="shared" si="197"/>
        <v>0</v>
      </c>
      <c r="G859">
        <f t="shared" si="198"/>
        <v>3838.4136710743951</v>
      </c>
      <c r="H859">
        <f t="shared" si="199"/>
        <v>7982.7312390545849</v>
      </c>
      <c r="I859">
        <f t="shared" si="200"/>
        <v>8857.619180415737</v>
      </c>
      <c r="J859" s="41">
        <f t="shared" si="201"/>
        <v>1107.2023975519276</v>
      </c>
      <c r="K859">
        <f t="shared" si="202"/>
        <v>3.3415914111733267</v>
      </c>
      <c r="L859">
        <f t="shared" si="203"/>
        <v>0</v>
      </c>
      <c r="M859" s="41">
        <f t="shared" si="204"/>
        <v>3.3415914111733267</v>
      </c>
      <c r="N859" s="5">
        <f t="shared" si="205"/>
        <v>-2.5404652761866082E-7</v>
      </c>
      <c r="O859" s="4">
        <f>SUM($N$54:N859)*0.1+$O$30</f>
        <v>-6.2834523880006223E-6</v>
      </c>
      <c r="P859" s="4">
        <f>SUM($O$235:O859)</f>
        <v>5.6726083171155346E-4</v>
      </c>
      <c r="Q859" s="5">
        <f t="shared" si="206"/>
        <v>-5.2833939381712914E-7</v>
      </c>
      <c r="R859" s="4">
        <f>SUM($Q$54:Q859)*0.1+$O$8</f>
        <v>-7.2841240414250712E-5</v>
      </c>
      <c r="S859" s="4">
        <f>SUM($R$235:R859)</f>
        <v>6.1497676854066321E-3</v>
      </c>
      <c r="T859">
        <f t="shared" si="207"/>
        <v>7.3111750621900314E-5</v>
      </c>
      <c r="U859">
        <f t="shared" si="208"/>
        <v>6.1758746292056264E-3</v>
      </c>
      <c r="X859" s="1"/>
    </row>
    <row r="860" spans="1:24" x14ac:dyDescent="0.25">
      <c r="A860" s="7"/>
      <c r="B860">
        <f t="shared" si="193"/>
        <v>80.599999999999696</v>
      </c>
      <c r="C860">
        <f t="shared" si="194"/>
        <v>0</v>
      </c>
      <c r="D860">
        <f t="shared" si="195"/>
        <v>997.84140488178764</v>
      </c>
      <c r="E860">
        <f t="shared" si="196"/>
        <v>-479.80170888428154</v>
      </c>
      <c r="F860">
        <f t="shared" si="197"/>
        <v>0</v>
      </c>
      <c r="G860">
        <f t="shared" si="198"/>
        <v>3790.4335001859727</v>
      </c>
      <c r="H860">
        <f t="shared" si="199"/>
        <v>7882.9470985664084</v>
      </c>
      <c r="I860">
        <f t="shared" si="200"/>
        <v>8746.8989406605488</v>
      </c>
      <c r="J860" s="41">
        <f t="shared" si="201"/>
        <v>1107.2023975519276</v>
      </c>
      <c r="K860">
        <f t="shared" si="202"/>
        <v>3.2998215185336637</v>
      </c>
      <c r="L860">
        <f t="shared" si="203"/>
        <v>0</v>
      </c>
      <c r="M860" s="41">
        <f t="shared" si="204"/>
        <v>3.2998215185336637</v>
      </c>
      <c r="N860" s="5">
        <f t="shared" si="205"/>
        <v>-2.508709460234281E-7</v>
      </c>
      <c r="O860" s="4">
        <f>SUM($N$54:N860)*0.1+$O$30</f>
        <v>-6.3085394826029643E-6</v>
      </c>
      <c r="P860" s="4">
        <f>SUM($O$235:O860)</f>
        <v>5.6095229222895054E-4</v>
      </c>
      <c r="Q860" s="5">
        <f t="shared" si="206"/>
        <v>-5.2173515139441544E-7</v>
      </c>
      <c r="R860" s="4">
        <f>SUM($Q$54:Q860)*0.1+$O$8</f>
        <v>-7.2893413929390175E-5</v>
      </c>
      <c r="S860" s="4">
        <f>SUM($R$235:R860)</f>
        <v>6.0768742714772421E-3</v>
      </c>
      <c r="T860">
        <f t="shared" si="207"/>
        <v>7.3165890035486984E-5</v>
      </c>
      <c r="U860">
        <f t="shared" si="208"/>
        <v>6.1027099214610372E-3</v>
      </c>
      <c r="X860" s="1"/>
    </row>
    <row r="861" spans="1:24" x14ac:dyDescent="0.25">
      <c r="A861" s="7"/>
      <c r="B861">
        <f t="shared" si="193"/>
        <v>80.69999999999969</v>
      </c>
      <c r="C861">
        <f t="shared" si="194"/>
        <v>0</v>
      </c>
      <c r="D861">
        <f t="shared" si="195"/>
        <v>997.84140488178764</v>
      </c>
      <c r="E861">
        <f t="shared" si="196"/>
        <v>-479.80170888428154</v>
      </c>
      <c r="F861">
        <f t="shared" si="197"/>
        <v>0</v>
      </c>
      <c r="G861">
        <f t="shared" si="198"/>
        <v>3742.453329297543</v>
      </c>
      <c r="H861">
        <f t="shared" si="199"/>
        <v>7783.1629580782446</v>
      </c>
      <c r="I861">
        <f t="shared" si="200"/>
        <v>8636.1787009053696</v>
      </c>
      <c r="J861" s="41">
        <f t="shared" si="201"/>
        <v>1107.2023975519276</v>
      </c>
      <c r="K861">
        <f t="shared" si="202"/>
        <v>3.2580516258940033</v>
      </c>
      <c r="L861">
        <f t="shared" si="203"/>
        <v>0</v>
      </c>
      <c r="M861" s="41">
        <f t="shared" si="204"/>
        <v>3.2580516258940033</v>
      </c>
      <c r="N861" s="5">
        <f t="shared" si="205"/>
        <v>-2.4769536442819484E-7</v>
      </c>
      <c r="O861" s="4">
        <f>SUM($N$54:N861)*0.1+$O$30</f>
        <v>-6.3333090190457845E-6</v>
      </c>
      <c r="P861" s="4">
        <f>SUM($O$235:O861)</f>
        <v>5.5461898320990476E-4</v>
      </c>
      <c r="Q861" s="5">
        <f t="shared" si="206"/>
        <v>-5.1513090897170258E-7</v>
      </c>
      <c r="R861" s="4">
        <f>SUM($Q$54:Q861)*0.1+$O$8</f>
        <v>-7.2944927020287327E-5</v>
      </c>
      <c r="S861" s="4">
        <f>SUM($R$235:R861)</f>
        <v>6.003929344456955E-3</v>
      </c>
      <c r="T861">
        <f t="shared" si="207"/>
        <v>7.3219349772623427E-5</v>
      </c>
      <c r="U861">
        <f t="shared" si="208"/>
        <v>6.0294916692676592E-3</v>
      </c>
      <c r="X861" s="1"/>
    </row>
    <row r="862" spans="1:24" x14ac:dyDescent="0.25">
      <c r="A862" s="7"/>
      <c r="B862">
        <f t="shared" si="193"/>
        <v>80.799999999999685</v>
      </c>
      <c r="C862">
        <f t="shared" si="194"/>
        <v>0</v>
      </c>
      <c r="D862">
        <f t="shared" si="195"/>
        <v>997.84140488178764</v>
      </c>
      <c r="E862">
        <f t="shared" si="196"/>
        <v>-479.80170888428154</v>
      </c>
      <c r="F862">
        <f t="shared" si="197"/>
        <v>0</v>
      </c>
      <c r="G862">
        <f t="shared" si="198"/>
        <v>3694.4731584091205</v>
      </c>
      <c r="H862">
        <f t="shared" si="199"/>
        <v>7683.3788175900681</v>
      </c>
      <c r="I862">
        <f t="shared" si="200"/>
        <v>8525.4584611501814</v>
      </c>
      <c r="J862" s="41">
        <f t="shared" si="201"/>
        <v>1107.2023975519276</v>
      </c>
      <c r="K862">
        <f t="shared" si="202"/>
        <v>3.2162817332543403</v>
      </c>
      <c r="L862">
        <f t="shared" si="203"/>
        <v>0</v>
      </c>
      <c r="M862" s="41">
        <f t="shared" si="204"/>
        <v>3.2162817332543403</v>
      </c>
      <c r="N862" s="5">
        <f t="shared" si="205"/>
        <v>-2.4451978283296206E-7</v>
      </c>
      <c r="O862" s="4">
        <f>SUM($N$54:N862)*0.1+$O$30</f>
        <v>-6.357760997329081E-6</v>
      </c>
      <c r="P862" s="4">
        <f>SUM($O$235:O862)</f>
        <v>5.4826122221257568E-4</v>
      </c>
      <c r="Q862" s="5">
        <f t="shared" si="206"/>
        <v>-5.0852666654898878E-7</v>
      </c>
      <c r="R862" s="4">
        <f>SUM($Q$54:Q862)*0.1+$O$8</f>
        <v>-7.2995779686942249E-5</v>
      </c>
      <c r="S862" s="4">
        <f>SUM($R$235:R862)</f>
        <v>5.9309335647700131E-3</v>
      </c>
      <c r="T862">
        <f t="shared" si="207"/>
        <v>7.3272129606036216E-5</v>
      </c>
      <c r="U862">
        <f t="shared" si="208"/>
        <v>5.956220556485258E-3</v>
      </c>
      <c r="X862" s="1"/>
    </row>
    <row r="863" spans="1:24" x14ac:dyDescent="0.25">
      <c r="A863" s="7"/>
      <c r="B863">
        <f t="shared" si="193"/>
        <v>80.899999999999679</v>
      </c>
      <c r="C863">
        <f t="shared" si="194"/>
        <v>0</v>
      </c>
      <c r="D863">
        <f t="shared" si="195"/>
        <v>997.84140488178764</v>
      </c>
      <c r="E863">
        <f t="shared" si="196"/>
        <v>-479.80170888428154</v>
      </c>
      <c r="F863">
        <f t="shared" si="197"/>
        <v>0</v>
      </c>
      <c r="G863">
        <f t="shared" si="198"/>
        <v>3646.4929875206944</v>
      </c>
      <c r="H863">
        <f t="shared" si="199"/>
        <v>7583.5946771019044</v>
      </c>
      <c r="I863">
        <f t="shared" si="200"/>
        <v>8414.7382213950023</v>
      </c>
      <c r="J863" s="41">
        <f t="shared" si="201"/>
        <v>1107.2023975519276</v>
      </c>
      <c r="K863">
        <f t="shared" si="202"/>
        <v>3.1745118406146804</v>
      </c>
      <c r="L863">
        <f t="shared" si="203"/>
        <v>0</v>
      </c>
      <c r="M863" s="41">
        <f t="shared" si="204"/>
        <v>3.1745118406146804</v>
      </c>
      <c r="N863" s="5">
        <f t="shared" si="205"/>
        <v>-2.4134420123772907E-7</v>
      </c>
      <c r="O863" s="4">
        <f>SUM($N$54:N863)*0.1+$O$30</f>
        <v>-6.3818954174528539E-6</v>
      </c>
      <c r="P863" s="4">
        <f>SUM($O$235:O863)</f>
        <v>5.4187932679512286E-4</v>
      </c>
      <c r="Q863" s="5">
        <f t="shared" si="206"/>
        <v>-5.0192242412627593E-7</v>
      </c>
      <c r="R863" s="4">
        <f>SUM($Q$54:Q863)*0.1+$O$8</f>
        <v>-7.3045971929354859E-5</v>
      </c>
      <c r="S863" s="4">
        <f>SUM($R$235:R863)</f>
        <v>5.8578875928406585E-3</v>
      </c>
      <c r="T863">
        <f t="shared" si="207"/>
        <v>7.3324229312168054E-5</v>
      </c>
      <c r="U863">
        <f t="shared" si="208"/>
        <v>5.8828972670925041E-3</v>
      </c>
      <c r="X863" s="1"/>
    </row>
    <row r="864" spans="1:24" x14ac:dyDescent="0.25">
      <c r="A864" s="7"/>
      <c r="B864">
        <f t="shared" si="193"/>
        <v>80.999999999999673</v>
      </c>
      <c r="C864">
        <f t="shared" si="194"/>
        <v>0</v>
      </c>
      <c r="D864">
        <f t="shared" si="195"/>
        <v>997.84140488178764</v>
      </c>
      <c r="E864">
        <f t="shared" si="196"/>
        <v>-479.80170888428154</v>
      </c>
      <c r="F864">
        <f t="shared" si="197"/>
        <v>0</v>
      </c>
      <c r="G864">
        <f t="shared" si="198"/>
        <v>3598.5128166322684</v>
      </c>
      <c r="H864">
        <f t="shared" si="199"/>
        <v>7483.8105366137133</v>
      </c>
      <c r="I864">
        <f t="shared" si="200"/>
        <v>8304.0179816398013</v>
      </c>
      <c r="J864" s="41">
        <f t="shared" si="201"/>
        <v>1107.2023975519276</v>
      </c>
      <c r="K864">
        <f t="shared" si="202"/>
        <v>3.132741947975012</v>
      </c>
      <c r="L864">
        <f t="shared" si="203"/>
        <v>0</v>
      </c>
      <c r="M864" s="41">
        <f t="shared" si="204"/>
        <v>3.132741947975012</v>
      </c>
      <c r="N864" s="5">
        <f t="shared" si="205"/>
        <v>-2.3816861964249605E-7</v>
      </c>
      <c r="O864" s="4">
        <f>SUM($N$54:N864)*0.1+$O$30</f>
        <v>-6.4057122794171033E-6</v>
      </c>
      <c r="P864" s="4">
        <f>SUM($O$235:O864)</f>
        <v>5.3547361451570575E-4</v>
      </c>
      <c r="Q864" s="5">
        <f t="shared" si="206"/>
        <v>-4.9531818170356127E-7</v>
      </c>
      <c r="R864" s="4">
        <f>SUM($Q$54:Q864)*0.1+$O$8</f>
        <v>-7.3095503747525238E-5</v>
      </c>
      <c r="S864" s="4">
        <f>SUM($R$235:R864)</f>
        <v>5.7847920890931335E-3</v>
      </c>
      <c r="T864">
        <f t="shared" si="207"/>
        <v>7.3375648671143975E-5</v>
      </c>
      <c r="U864">
        <f t="shared" si="208"/>
        <v>5.8095224851855958E-3</v>
      </c>
      <c r="X864" s="1"/>
    </row>
    <row r="865" spans="1:24" x14ac:dyDescent="0.25">
      <c r="A865" s="7"/>
      <c r="B865">
        <f t="shared" si="193"/>
        <v>81.099999999999667</v>
      </c>
      <c r="C865">
        <f t="shared" si="194"/>
        <v>0</v>
      </c>
      <c r="D865">
        <f t="shared" si="195"/>
        <v>997.84140488178764</v>
      </c>
      <c r="E865">
        <f t="shared" si="196"/>
        <v>-479.80170888428154</v>
      </c>
      <c r="F865">
        <f t="shared" si="197"/>
        <v>0</v>
      </c>
      <c r="G865">
        <f t="shared" si="198"/>
        <v>3550.5326457438459</v>
      </c>
      <c r="H865">
        <f t="shared" si="199"/>
        <v>7384.0263961255496</v>
      </c>
      <c r="I865">
        <f t="shared" si="200"/>
        <v>8193.297741884624</v>
      </c>
      <c r="J865" s="41">
        <f t="shared" si="201"/>
        <v>1107.2023975519276</v>
      </c>
      <c r="K865">
        <f t="shared" si="202"/>
        <v>3.0909720553353526</v>
      </c>
      <c r="L865">
        <f t="shared" si="203"/>
        <v>0</v>
      </c>
      <c r="M865" s="41">
        <f t="shared" si="204"/>
        <v>3.0909720553353526</v>
      </c>
      <c r="N865" s="5">
        <f t="shared" si="205"/>
        <v>-2.349930380472633E-7</v>
      </c>
      <c r="O865" s="4">
        <f>SUM($N$54:N865)*0.1+$O$30</f>
        <v>-6.429211583221829E-6</v>
      </c>
      <c r="P865" s="4">
        <f>SUM($O$235:O865)</f>
        <v>5.2904440293248393E-4</v>
      </c>
      <c r="Q865" s="5">
        <f t="shared" si="206"/>
        <v>-4.8871393928084831E-7</v>
      </c>
      <c r="R865" s="4">
        <f>SUM($Q$54:Q865)*0.1+$O$8</f>
        <v>-7.3144375141453305E-5</v>
      </c>
      <c r="S865" s="4">
        <f>SUM($R$235:R865)</f>
        <v>5.7116477139516801E-3</v>
      </c>
      <c r="T865">
        <f t="shared" si="207"/>
        <v>7.3426387466737634E-5</v>
      </c>
      <c r="U865">
        <f t="shared" si="208"/>
        <v>5.7360968949769003E-3</v>
      </c>
      <c r="X865" s="1"/>
    </row>
    <row r="866" spans="1:24" x14ac:dyDescent="0.25">
      <c r="A866" s="7"/>
      <c r="B866">
        <f t="shared" si="193"/>
        <v>81.199999999999662</v>
      </c>
      <c r="C866">
        <f t="shared" si="194"/>
        <v>0</v>
      </c>
      <c r="D866">
        <f t="shared" si="195"/>
        <v>997.84140488178764</v>
      </c>
      <c r="E866">
        <f t="shared" si="196"/>
        <v>-479.80170888428154</v>
      </c>
      <c r="F866">
        <f t="shared" si="197"/>
        <v>0</v>
      </c>
      <c r="G866">
        <f t="shared" si="198"/>
        <v>3502.5524748554199</v>
      </c>
      <c r="H866">
        <f t="shared" si="199"/>
        <v>7284.2422556373731</v>
      </c>
      <c r="I866">
        <f t="shared" si="200"/>
        <v>8082.577502129433</v>
      </c>
      <c r="J866" s="41">
        <f t="shared" si="201"/>
        <v>1107.2023975519276</v>
      </c>
      <c r="K866">
        <f t="shared" si="202"/>
        <v>3.0492021626956882</v>
      </c>
      <c r="L866">
        <f t="shared" si="203"/>
        <v>0</v>
      </c>
      <c r="M866" s="41">
        <f t="shared" si="204"/>
        <v>3.0492021626956882</v>
      </c>
      <c r="N866" s="5">
        <f t="shared" si="205"/>
        <v>-2.3181745645203028E-7</v>
      </c>
      <c r="O866" s="4">
        <f>SUM($N$54:N866)*0.1+$O$30</f>
        <v>-6.4523933288670329E-6</v>
      </c>
      <c r="P866" s="4">
        <f>SUM($O$235:O866)</f>
        <v>5.2259200960361695E-4</v>
      </c>
      <c r="Q866" s="5">
        <f t="shared" si="206"/>
        <v>-4.8210969685813461E-7</v>
      </c>
      <c r="R866" s="4">
        <f>SUM($Q$54:Q866)*0.1+$O$8</f>
        <v>-7.3192586111139115E-5</v>
      </c>
      <c r="S866" s="4">
        <f>SUM($R$235:R866)</f>
        <v>5.6384551278405408E-3</v>
      </c>
      <c r="T866">
        <f t="shared" si="207"/>
        <v>7.347644548633883E-5</v>
      </c>
      <c r="U866">
        <f t="shared" si="208"/>
        <v>5.662621180793647E-3</v>
      </c>
      <c r="X866" s="1"/>
    </row>
    <row r="867" spans="1:24" x14ac:dyDescent="0.25">
      <c r="A867" s="7"/>
      <c r="B867">
        <f t="shared" si="193"/>
        <v>81.299999999999656</v>
      </c>
      <c r="C867">
        <f t="shared" si="194"/>
        <v>0</v>
      </c>
      <c r="D867">
        <f t="shared" si="195"/>
        <v>997.84140488178764</v>
      </c>
      <c r="E867">
        <f t="shared" si="196"/>
        <v>-479.80170888428154</v>
      </c>
      <c r="F867">
        <f t="shared" si="197"/>
        <v>0</v>
      </c>
      <c r="G867">
        <f t="shared" si="198"/>
        <v>3454.5723039669938</v>
      </c>
      <c r="H867">
        <f t="shared" si="199"/>
        <v>7184.4581151492093</v>
      </c>
      <c r="I867">
        <f t="shared" si="200"/>
        <v>7971.8572623742548</v>
      </c>
      <c r="J867" s="41">
        <f t="shared" si="201"/>
        <v>1107.2023975519276</v>
      </c>
      <c r="K867">
        <f t="shared" si="202"/>
        <v>3.0074322700560288</v>
      </c>
      <c r="L867">
        <f t="shared" si="203"/>
        <v>0</v>
      </c>
      <c r="M867" s="41">
        <f t="shared" si="204"/>
        <v>3.0074322700560288</v>
      </c>
      <c r="N867" s="5">
        <f t="shared" si="205"/>
        <v>-2.2864187485679729E-7</v>
      </c>
      <c r="O867" s="4">
        <f>SUM($N$54:N867)*0.1+$O$30</f>
        <v>-6.4752575163527131E-6</v>
      </c>
      <c r="P867" s="4">
        <f>SUM($O$235:O867)</f>
        <v>5.1611675208726427E-4</v>
      </c>
      <c r="Q867" s="5">
        <f t="shared" si="206"/>
        <v>-4.7550545443542171E-7</v>
      </c>
      <c r="R867" s="4">
        <f>SUM($Q$54:Q867)*0.1+$O$8</f>
        <v>-7.3240136656582667E-5</v>
      </c>
      <c r="S867" s="4">
        <f>SUM($R$235:R867)</f>
        <v>5.5652149911839584E-3</v>
      </c>
      <c r="T867">
        <f t="shared" si="207"/>
        <v>7.3525822520921082E-5</v>
      </c>
      <c r="U867">
        <f t="shared" si="208"/>
        <v>5.58909602707663E-3</v>
      </c>
      <c r="X867" s="1"/>
    </row>
    <row r="868" spans="1:24" x14ac:dyDescent="0.25">
      <c r="A868" s="7"/>
      <c r="B868">
        <f t="shared" si="193"/>
        <v>81.39999999999965</v>
      </c>
      <c r="C868">
        <f t="shared" si="194"/>
        <v>0</v>
      </c>
      <c r="D868">
        <f t="shared" si="195"/>
        <v>997.84140488178764</v>
      </c>
      <c r="E868">
        <f t="shared" si="196"/>
        <v>-479.80170888428154</v>
      </c>
      <c r="F868">
        <f t="shared" si="197"/>
        <v>0</v>
      </c>
      <c r="G868">
        <f t="shared" si="198"/>
        <v>3406.5921330785677</v>
      </c>
      <c r="H868">
        <f t="shared" si="199"/>
        <v>7084.6739746610328</v>
      </c>
      <c r="I868">
        <f t="shared" si="200"/>
        <v>7861.1370226190656</v>
      </c>
      <c r="J868" s="41">
        <f t="shared" si="201"/>
        <v>1107.2023975519276</v>
      </c>
      <c r="K868">
        <f t="shared" si="202"/>
        <v>2.9656623774163648</v>
      </c>
      <c r="L868">
        <f t="shared" si="203"/>
        <v>0</v>
      </c>
      <c r="M868" s="41">
        <f t="shared" si="204"/>
        <v>2.9656623774163648</v>
      </c>
      <c r="N868" s="5">
        <f t="shared" si="205"/>
        <v>-2.2546629326156427E-7</v>
      </c>
      <c r="O868" s="4">
        <f>SUM($N$54:N868)*0.1+$O$30</f>
        <v>-6.4978041456788689E-6</v>
      </c>
      <c r="P868" s="4">
        <f>SUM($O$235:O868)</f>
        <v>5.0961894794158535E-4</v>
      </c>
      <c r="Q868" s="5">
        <f t="shared" si="206"/>
        <v>-4.6890121201270801E-7</v>
      </c>
      <c r="R868" s="4">
        <f>SUM($Q$54:Q868)*0.1+$O$8</f>
        <v>-7.3287026777783907E-5</v>
      </c>
      <c r="S868" s="4">
        <f>SUM($R$235:R868)</f>
        <v>5.4919279644061745E-3</v>
      </c>
      <c r="T868">
        <f t="shared" si="207"/>
        <v>7.3574518365010161E-5</v>
      </c>
      <c r="U868">
        <f t="shared" si="208"/>
        <v>5.51552211837897E-3</v>
      </c>
      <c r="X868" s="1"/>
    </row>
    <row r="869" spans="1:24" x14ac:dyDescent="0.25">
      <c r="A869" s="7"/>
      <c r="B869">
        <f t="shared" si="193"/>
        <v>81.499999999999645</v>
      </c>
      <c r="C869">
        <f t="shared" si="194"/>
        <v>0</v>
      </c>
      <c r="D869">
        <f t="shared" si="195"/>
        <v>997.84140488178764</v>
      </c>
      <c r="E869">
        <f t="shared" si="196"/>
        <v>-479.80170888428154</v>
      </c>
      <c r="F869">
        <f t="shared" si="197"/>
        <v>0</v>
      </c>
      <c r="G869">
        <f t="shared" si="198"/>
        <v>3358.6119621901416</v>
      </c>
      <c r="H869">
        <f t="shared" si="199"/>
        <v>6984.8898341728545</v>
      </c>
      <c r="I869">
        <f t="shared" si="200"/>
        <v>7750.4167828638738</v>
      </c>
      <c r="J869" s="41">
        <f t="shared" si="201"/>
        <v>1107.2023975519276</v>
      </c>
      <c r="K869">
        <f t="shared" si="202"/>
        <v>2.9238924847767001</v>
      </c>
      <c r="L869">
        <f t="shared" si="203"/>
        <v>0</v>
      </c>
      <c r="M869" s="41">
        <f t="shared" si="204"/>
        <v>2.9238924847767001</v>
      </c>
      <c r="N869" s="5">
        <f t="shared" si="205"/>
        <v>-2.2229071166633128E-7</v>
      </c>
      <c r="O869" s="4">
        <f>SUM($N$54:N869)*0.1+$O$30</f>
        <v>-6.520033216845502E-6</v>
      </c>
      <c r="P869" s="4">
        <f>SUM($O$235:O869)</f>
        <v>5.0309891472473986E-4</v>
      </c>
      <c r="Q869" s="5">
        <f t="shared" si="206"/>
        <v>-4.6229696958999415E-7</v>
      </c>
      <c r="R869" s="4">
        <f>SUM($Q$54:Q869)*0.1+$O$8</f>
        <v>-7.3333256474742917E-5</v>
      </c>
      <c r="S869" s="4">
        <f>SUM($R$235:R869)</f>
        <v>5.4185947079314319E-3</v>
      </c>
      <c r="T869">
        <f t="shared" si="207"/>
        <v>7.36225328166533E-5</v>
      </c>
      <c r="U869">
        <f t="shared" si="208"/>
        <v>5.4419001393649011E-3</v>
      </c>
      <c r="X869" s="1"/>
    </row>
    <row r="870" spans="1:24" x14ac:dyDescent="0.25">
      <c r="A870" s="7"/>
      <c r="B870">
        <f t="shared" si="193"/>
        <v>81.599999999999639</v>
      </c>
      <c r="C870">
        <f t="shared" si="194"/>
        <v>0</v>
      </c>
      <c r="D870">
        <f t="shared" si="195"/>
        <v>997.84140488178764</v>
      </c>
      <c r="E870">
        <f t="shared" si="196"/>
        <v>-479.80170888428154</v>
      </c>
      <c r="F870">
        <f t="shared" si="197"/>
        <v>0</v>
      </c>
      <c r="G870">
        <f t="shared" si="198"/>
        <v>3310.6317913017156</v>
      </c>
      <c r="H870">
        <f t="shared" si="199"/>
        <v>6885.1056936846926</v>
      </c>
      <c r="I870">
        <f t="shared" si="200"/>
        <v>7639.6965431086974</v>
      </c>
      <c r="J870" s="41">
        <f t="shared" si="201"/>
        <v>1107.2023975519276</v>
      </c>
      <c r="K870">
        <f t="shared" si="202"/>
        <v>2.8821225921370415</v>
      </c>
      <c r="L870">
        <f t="shared" si="203"/>
        <v>0</v>
      </c>
      <c r="M870" s="41">
        <f t="shared" si="204"/>
        <v>2.8821225921370415</v>
      </c>
      <c r="N870" s="5">
        <f t="shared" si="205"/>
        <v>-2.1911513007109826E-7</v>
      </c>
      <c r="O870" s="4">
        <f>SUM($N$54:N870)*0.1+$O$30</f>
        <v>-6.5419447298526123E-6</v>
      </c>
      <c r="P870" s="4">
        <f>SUM($O$235:O870)</f>
        <v>4.9655696999488725E-4</v>
      </c>
      <c r="Q870" s="5">
        <f t="shared" si="206"/>
        <v>-4.556927271672814E-7</v>
      </c>
      <c r="R870" s="4">
        <f>SUM($Q$54:Q870)*0.1+$O$8</f>
        <v>-7.3378825747459641E-5</v>
      </c>
      <c r="S870" s="4">
        <f>SUM($R$235:R870)</f>
        <v>5.3452158821839721E-3</v>
      </c>
      <c r="T870">
        <f t="shared" si="207"/>
        <v>7.3669865677388689E-5</v>
      </c>
      <c r="U870">
        <f t="shared" si="208"/>
        <v>5.368230774808613E-3</v>
      </c>
      <c r="X870" s="1"/>
    </row>
    <row r="871" spans="1:24" x14ac:dyDescent="0.25">
      <c r="A871" s="7"/>
      <c r="B871">
        <f t="shared" si="193"/>
        <v>81.699999999999633</v>
      </c>
      <c r="C871">
        <f t="shared" si="194"/>
        <v>0</v>
      </c>
      <c r="D871">
        <f t="shared" si="195"/>
        <v>997.84140488178764</v>
      </c>
      <c r="E871">
        <f t="shared" si="196"/>
        <v>-479.80170888428154</v>
      </c>
      <c r="F871">
        <f t="shared" si="197"/>
        <v>0</v>
      </c>
      <c r="G871">
        <f t="shared" si="198"/>
        <v>3262.6516204132895</v>
      </c>
      <c r="H871">
        <f t="shared" si="199"/>
        <v>6785.3215531964997</v>
      </c>
      <c r="I871">
        <f t="shared" si="200"/>
        <v>7528.9763033534928</v>
      </c>
      <c r="J871" s="41">
        <f t="shared" si="201"/>
        <v>1107.2023975519276</v>
      </c>
      <c r="K871">
        <f t="shared" si="202"/>
        <v>2.8403526994973718</v>
      </c>
      <c r="L871">
        <f t="shared" si="203"/>
        <v>0</v>
      </c>
      <c r="M871" s="41">
        <f t="shared" si="204"/>
        <v>2.8403526994973718</v>
      </c>
      <c r="N871" s="5">
        <f t="shared" si="205"/>
        <v>-2.1593954847586527E-7</v>
      </c>
      <c r="O871" s="4">
        <f>SUM($N$54:N871)*0.1+$O$30</f>
        <v>-6.563538684700199E-6</v>
      </c>
      <c r="P871" s="4">
        <f>SUM($O$235:O871)</f>
        <v>4.8999343131018709E-4</v>
      </c>
      <c r="Q871" s="5">
        <f t="shared" si="206"/>
        <v>-4.4908848474456659E-7</v>
      </c>
      <c r="R871" s="4">
        <f>SUM($Q$54:Q871)*0.1+$O$8</f>
        <v>-7.3423734595934109E-5</v>
      </c>
      <c r="S871" s="4">
        <f>SUM($R$235:R871)</f>
        <v>5.2717921475880381E-3</v>
      </c>
      <c r="T871">
        <f t="shared" si="207"/>
        <v>7.3716516752215898E-5</v>
      </c>
      <c r="U871">
        <f t="shared" si="208"/>
        <v>5.2945147095931301E-3</v>
      </c>
      <c r="X871" s="1"/>
    </row>
    <row r="872" spans="1:24" x14ac:dyDescent="0.25">
      <c r="A872" s="7"/>
      <c r="B872">
        <f t="shared" si="193"/>
        <v>81.799999999999628</v>
      </c>
      <c r="C872">
        <f t="shared" si="194"/>
        <v>0</v>
      </c>
      <c r="D872">
        <f t="shared" si="195"/>
        <v>997.84140488178764</v>
      </c>
      <c r="E872">
        <f t="shared" si="196"/>
        <v>-479.80170888428154</v>
      </c>
      <c r="F872">
        <f t="shared" si="197"/>
        <v>0</v>
      </c>
      <c r="G872">
        <f t="shared" si="198"/>
        <v>3214.6714495248671</v>
      </c>
      <c r="H872">
        <f t="shared" si="199"/>
        <v>6685.5374127083378</v>
      </c>
      <c r="I872">
        <f t="shared" si="200"/>
        <v>7418.2560635983173</v>
      </c>
      <c r="J872" s="41">
        <f t="shared" si="201"/>
        <v>1107.2023975519276</v>
      </c>
      <c r="K872">
        <f t="shared" si="202"/>
        <v>2.7985828068577132</v>
      </c>
      <c r="L872">
        <f t="shared" si="203"/>
        <v>0</v>
      </c>
      <c r="M872" s="41">
        <f t="shared" si="204"/>
        <v>2.7985828068577132</v>
      </c>
      <c r="N872" s="5">
        <f t="shared" si="205"/>
        <v>-2.1276396688063252E-7</v>
      </c>
      <c r="O872" s="4">
        <f>SUM($N$54:N872)*0.1+$O$30</f>
        <v>-6.5848150813882621E-6</v>
      </c>
      <c r="P872" s="4">
        <f>SUM($O$235:O872)</f>
        <v>4.8340861622879884E-4</v>
      </c>
      <c r="Q872" s="5">
        <f t="shared" si="206"/>
        <v>-4.4248424232185379E-7</v>
      </c>
      <c r="R872" s="4">
        <f>SUM($Q$54:Q872)*0.1+$O$8</f>
        <v>-7.3467983020166291E-5</v>
      </c>
      <c r="S872" s="4">
        <f>SUM($R$235:R872)</f>
        <v>5.1983241645678722E-3</v>
      </c>
      <c r="T872">
        <f t="shared" si="207"/>
        <v>7.3762485849566649E-5</v>
      </c>
      <c r="U872">
        <f t="shared" si="208"/>
        <v>5.2207526287092465E-3</v>
      </c>
      <c r="X872" s="1"/>
    </row>
    <row r="873" spans="1:24" x14ac:dyDescent="0.25">
      <c r="A873" s="7"/>
      <c r="B873">
        <f t="shared" si="193"/>
        <v>81.899999999999622</v>
      </c>
      <c r="C873">
        <f t="shared" si="194"/>
        <v>0</v>
      </c>
      <c r="D873">
        <f t="shared" si="195"/>
        <v>997.84140488178764</v>
      </c>
      <c r="E873">
        <f t="shared" si="196"/>
        <v>-479.80170888428154</v>
      </c>
      <c r="F873">
        <f t="shared" si="197"/>
        <v>0</v>
      </c>
      <c r="G873">
        <f t="shared" si="198"/>
        <v>3166.691278636441</v>
      </c>
      <c r="H873">
        <f t="shared" si="199"/>
        <v>6585.7532722201595</v>
      </c>
      <c r="I873">
        <f t="shared" si="200"/>
        <v>7307.5358238431263</v>
      </c>
      <c r="J873" s="41">
        <f t="shared" si="201"/>
        <v>1107.2023975519276</v>
      </c>
      <c r="K873">
        <f t="shared" si="202"/>
        <v>2.7568129142180489</v>
      </c>
      <c r="L873">
        <f t="shared" si="203"/>
        <v>0</v>
      </c>
      <c r="M873" s="41">
        <f t="shared" si="204"/>
        <v>2.7568129142180489</v>
      </c>
      <c r="N873" s="5">
        <f t="shared" si="205"/>
        <v>-2.095883852853995E-7</v>
      </c>
      <c r="O873" s="4">
        <f>SUM($N$54:N873)*0.1+$O$30</f>
        <v>-6.6057739199168025E-6</v>
      </c>
      <c r="P873" s="4">
        <f>SUM($O$235:O873)</f>
        <v>4.7680284230888206E-4</v>
      </c>
      <c r="Q873" s="5">
        <f t="shared" si="206"/>
        <v>-4.3587999989913993E-7</v>
      </c>
      <c r="R873" s="4">
        <f>SUM($Q$54:Q873)*0.1+$O$8</f>
        <v>-7.3511571020156189E-5</v>
      </c>
      <c r="S873" s="4">
        <f>SUM($R$235:R873)</f>
        <v>5.1248125935477156E-3</v>
      </c>
      <c r="T873">
        <f t="shared" si="207"/>
        <v>7.3807772781276368E-5</v>
      </c>
      <c r="U873">
        <f t="shared" si="208"/>
        <v>5.1469452172545121E-3</v>
      </c>
      <c r="X873" s="1"/>
    </row>
    <row r="874" spans="1:24" x14ac:dyDescent="0.25">
      <c r="A874" s="7"/>
      <c r="B874">
        <f t="shared" si="193"/>
        <v>81.999999999999616</v>
      </c>
      <c r="C874">
        <f t="shared" si="194"/>
        <v>0</v>
      </c>
      <c r="D874">
        <f t="shared" si="195"/>
        <v>997.84140488178764</v>
      </c>
      <c r="E874">
        <f t="shared" si="196"/>
        <v>-479.80170888428154</v>
      </c>
      <c r="F874">
        <f t="shared" si="197"/>
        <v>0</v>
      </c>
      <c r="G874">
        <f t="shared" si="198"/>
        <v>3118.7111077480149</v>
      </c>
      <c r="H874">
        <f t="shared" si="199"/>
        <v>6485.9691317319975</v>
      </c>
      <c r="I874">
        <f t="shared" si="200"/>
        <v>7196.815584087949</v>
      </c>
      <c r="J874" s="41">
        <f t="shared" si="201"/>
        <v>1107.2023975519276</v>
      </c>
      <c r="K874">
        <f t="shared" si="202"/>
        <v>2.7150430215783894</v>
      </c>
      <c r="L874">
        <f t="shared" si="203"/>
        <v>0</v>
      </c>
      <c r="M874" s="41">
        <f t="shared" si="204"/>
        <v>2.7150430215783894</v>
      </c>
      <c r="N874" s="5">
        <f t="shared" si="205"/>
        <v>-2.0641280369016651E-7</v>
      </c>
      <c r="O874" s="4">
        <f>SUM($N$54:N874)*0.1+$O$30</f>
        <v>-6.6264152002858184E-6</v>
      </c>
      <c r="P874" s="4">
        <f>SUM($O$235:O874)</f>
        <v>4.7017642710859626E-4</v>
      </c>
      <c r="Q874" s="5">
        <f t="shared" si="206"/>
        <v>-4.2927575747642718E-7</v>
      </c>
      <c r="R874" s="4">
        <f>SUM($Q$54:Q874)*0.1+$O$8</f>
        <v>-7.3554498595903829E-5</v>
      </c>
      <c r="S874" s="4">
        <f>SUM($R$235:R874)</f>
        <v>5.0512580949518115E-3</v>
      </c>
      <c r="T874">
        <f t="shared" si="207"/>
        <v>7.3852377362556158E-5</v>
      </c>
      <c r="U874">
        <f t="shared" si="208"/>
        <v>5.0730931604322828E-3</v>
      </c>
      <c r="X874" s="1"/>
    </row>
    <row r="875" spans="1:24" x14ac:dyDescent="0.25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997.84140488178764</v>
      </c>
      <c r="E875">
        <f t="shared" si="196"/>
        <v>-479.80170888428154</v>
      </c>
      <c r="F875">
        <f t="shared" si="197"/>
        <v>0</v>
      </c>
      <c r="G875">
        <f t="shared" si="198"/>
        <v>3070.7309368595888</v>
      </c>
      <c r="H875">
        <f t="shared" si="199"/>
        <v>6386.1849912438192</v>
      </c>
      <c r="I875">
        <f t="shared" si="200"/>
        <v>7086.095344332758</v>
      </c>
      <c r="J875" s="41">
        <f t="shared" si="201"/>
        <v>1107.2023975519276</v>
      </c>
      <c r="K875">
        <f t="shared" si="202"/>
        <v>2.673273128938725</v>
      </c>
      <c r="L875">
        <f t="shared" si="203"/>
        <v>0</v>
      </c>
      <c r="M875" s="41">
        <f t="shared" si="204"/>
        <v>2.673273128938725</v>
      </c>
      <c r="N875" s="5">
        <f t="shared" si="205"/>
        <v>-2.0323722209493349E-7</v>
      </c>
      <c r="O875" s="4">
        <f>SUM($N$54:N875)*0.1+$O$30</f>
        <v>-6.6467389224953124E-6</v>
      </c>
      <c r="P875" s="4">
        <f>SUM($O$235:O875)</f>
        <v>4.6352968818610095E-4</v>
      </c>
      <c r="Q875" s="5">
        <f t="shared" si="206"/>
        <v>-4.2267151505371333E-7</v>
      </c>
      <c r="R875" s="4">
        <f>SUM($Q$54:Q875)*0.1+$O$8</f>
        <v>-7.3596765747409185E-5</v>
      </c>
      <c r="S875" s="4">
        <f>SUM($R$235:R875)</f>
        <v>4.977661329204402E-3</v>
      </c>
      <c r="T875">
        <f t="shared" si="207"/>
        <v>7.3896299411965394E-5</v>
      </c>
      <c r="U875">
        <f t="shared" si="208"/>
        <v>4.9991971435508356E-3</v>
      </c>
      <c r="X875" s="1"/>
    </row>
    <row r="876" spans="1:24" x14ac:dyDescent="0.25">
      <c r="A876" s="7"/>
      <c r="B876">
        <f t="shared" si="209"/>
        <v>82.199999999999605</v>
      </c>
      <c r="C876">
        <f t="shared" si="194"/>
        <v>0</v>
      </c>
      <c r="D876">
        <f t="shared" si="195"/>
        <v>997.84140488178764</v>
      </c>
      <c r="E876">
        <f t="shared" si="196"/>
        <v>-479.80170888428154</v>
      </c>
      <c r="F876">
        <f t="shared" si="197"/>
        <v>0</v>
      </c>
      <c r="G876">
        <f t="shared" si="198"/>
        <v>3022.7507659711628</v>
      </c>
      <c r="H876">
        <f t="shared" si="199"/>
        <v>6286.4008507556573</v>
      </c>
      <c r="I876">
        <f t="shared" si="200"/>
        <v>6975.3751045775807</v>
      </c>
      <c r="J876" s="41">
        <f t="shared" si="201"/>
        <v>1107.2023975519276</v>
      </c>
      <c r="K876">
        <f t="shared" si="202"/>
        <v>2.6315032362990656</v>
      </c>
      <c r="L876">
        <f t="shared" si="203"/>
        <v>0</v>
      </c>
      <c r="M876" s="41">
        <f t="shared" si="204"/>
        <v>2.6315032362990656</v>
      </c>
      <c r="N876" s="5">
        <f t="shared" si="205"/>
        <v>-2.000616404997005E-7</v>
      </c>
      <c r="O876" s="4">
        <f>SUM($N$54:N876)*0.1+$O$30</f>
        <v>-6.666745086545282E-6</v>
      </c>
      <c r="P876" s="4">
        <f>SUM($O$235:O876)</f>
        <v>4.5686294309955569E-4</v>
      </c>
      <c r="Q876" s="5">
        <f t="shared" si="206"/>
        <v>-4.1606727263100058E-7</v>
      </c>
      <c r="R876" s="4">
        <f>SUM($Q$54:Q876)*0.1+$O$8</f>
        <v>-7.363837247467231E-5</v>
      </c>
      <c r="S876" s="4">
        <f>SUM($R$235:R876)</f>
        <v>4.9040229567297294E-3</v>
      </c>
      <c r="T876">
        <f t="shared" si="207"/>
        <v>7.3939538751384919E-5</v>
      </c>
      <c r="U876">
        <f t="shared" si="208"/>
        <v>4.9252578520225503E-3</v>
      </c>
      <c r="X876" s="1"/>
    </row>
    <row r="877" spans="1:24" x14ac:dyDescent="0.25">
      <c r="A877" s="7"/>
      <c r="B877">
        <f t="shared" si="209"/>
        <v>82.299999999999599</v>
      </c>
      <c r="C877">
        <f t="shared" si="194"/>
        <v>0</v>
      </c>
      <c r="D877">
        <f t="shared" si="195"/>
        <v>997.84140488178764</v>
      </c>
      <c r="E877">
        <f t="shared" si="196"/>
        <v>-479.80170888428154</v>
      </c>
      <c r="F877">
        <f t="shared" si="197"/>
        <v>0</v>
      </c>
      <c r="G877">
        <f t="shared" si="198"/>
        <v>2974.7705950827403</v>
      </c>
      <c r="H877">
        <f t="shared" si="199"/>
        <v>6186.616710267479</v>
      </c>
      <c r="I877">
        <f t="shared" si="200"/>
        <v>6864.6548648223916</v>
      </c>
      <c r="J877" s="41">
        <f t="shared" si="201"/>
        <v>1107.2023975519276</v>
      </c>
      <c r="K877">
        <f t="shared" si="202"/>
        <v>2.5897333436594021</v>
      </c>
      <c r="L877">
        <f t="shared" si="203"/>
        <v>0</v>
      </c>
      <c r="M877" s="41">
        <f t="shared" si="204"/>
        <v>2.5897333436594021</v>
      </c>
      <c r="N877" s="5">
        <f t="shared" si="205"/>
        <v>-1.9688605890446772E-7</v>
      </c>
      <c r="O877" s="4">
        <f>SUM($N$54:N877)*0.1+$O$30</f>
        <v>-6.6864336924357289E-6</v>
      </c>
      <c r="P877" s="4">
        <f>SUM($O$235:O877)</f>
        <v>4.5017650940711994E-4</v>
      </c>
      <c r="Q877" s="5">
        <f t="shared" si="206"/>
        <v>-4.0946303020828672E-7</v>
      </c>
      <c r="R877" s="4">
        <f>SUM($Q$54:Q877)*0.1+$O$8</f>
        <v>-7.3679318777693123E-5</v>
      </c>
      <c r="S877" s="4">
        <f>SUM($R$235:R877)</f>
        <v>4.8303436379520366E-3</v>
      </c>
      <c r="T877">
        <f t="shared" si="207"/>
        <v>7.3982095205990631E-5</v>
      </c>
      <c r="U877">
        <f t="shared" si="208"/>
        <v>4.8512759713631726E-3</v>
      </c>
      <c r="X877" s="1"/>
    </row>
    <row r="878" spans="1:24" x14ac:dyDescent="0.25">
      <c r="A878" s="7"/>
      <c r="B878">
        <f t="shared" si="209"/>
        <v>82.399999999999594</v>
      </c>
      <c r="C878">
        <f t="shared" si="194"/>
        <v>0</v>
      </c>
      <c r="D878">
        <f t="shared" si="195"/>
        <v>997.84140488178764</v>
      </c>
      <c r="E878">
        <f t="shared" si="196"/>
        <v>-479.80170888428154</v>
      </c>
      <c r="F878">
        <f t="shared" si="197"/>
        <v>0</v>
      </c>
      <c r="G878">
        <f t="shared" si="198"/>
        <v>2926.7904241943143</v>
      </c>
      <c r="H878">
        <f t="shared" si="199"/>
        <v>6086.8325697793025</v>
      </c>
      <c r="I878">
        <f t="shared" si="200"/>
        <v>6753.9346250672015</v>
      </c>
      <c r="J878" s="41">
        <f t="shared" si="201"/>
        <v>1107.2023975519276</v>
      </c>
      <c r="K878">
        <f t="shared" si="202"/>
        <v>2.5479634510197378</v>
      </c>
      <c r="L878">
        <f t="shared" si="203"/>
        <v>0</v>
      </c>
      <c r="M878" s="41">
        <f t="shared" si="204"/>
        <v>2.5479634510197378</v>
      </c>
      <c r="N878" s="5">
        <f t="shared" si="205"/>
        <v>-1.9371047730923472E-7</v>
      </c>
      <c r="O878" s="4">
        <f>SUM($N$54:N878)*0.1+$O$30</f>
        <v>-6.7058047401666521E-6</v>
      </c>
      <c r="P878" s="4">
        <f>SUM($O$235:O878)</f>
        <v>4.4347070466695327E-4</v>
      </c>
      <c r="Q878" s="5">
        <f t="shared" si="206"/>
        <v>-4.0285878778557302E-7</v>
      </c>
      <c r="R878" s="4">
        <f>SUM($Q$54:Q878)*0.1+$O$8</f>
        <v>-7.3719604656471678E-5</v>
      </c>
      <c r="S878" s="4">
        <f>SUM($R$235:R878)</f>
        <v>4.7566240332955652E-3</v>
      </c>
      <c r="T878">
        <f t="shared" si="207"/>
        <v>7.4023968604227931E-5</v>
      </c>
      <c r="U878">
        <f t="shared" si="208"/>
        <v>4.7772521871911654E-3</v>
      </c>
      <c r="X878" s="1"/>
    </row>
    <row r="879" spans="1:24" x14ac:dyDescent="0.25">
      <c r="A879" s="7"/>
      <c r="B879">
        <f t="shared" si="209"/>
        <v>82.499999999999588</v>
      </c>
      <c r="C879">
        <f t="shared" si="194"/>
        <v>0</v>
      </c>
      <c r="D879">
        <f t="shared" si="195"/>
        <v>997.84140488178764</v>
      </c>
      <c r="E879">
        <f t="shared" si="196"/>
        <v>-479.80170888428154</v>
      </c>
      <c r="F879">
        <f t="shared" si="197"/>
        <v>0</v>
      </c>
      <c r="G879">
        <f t="shared" si="198"/>
        <v>2878.8102533058882</v>
      </c>
      <c r="H879">
        <f t="shared" si="199"/>
        <v>5987.0484292911406</v>
      </c>
      <c r="I879">
        <f t="shared" si="200"/>
        <v>6643.2143853120242</v>
      </c>
      <c r="J879" s="41">
        <f t="shared" si="201"/>
        <v>1107.2023975519276</v>
      </c>
      <c r="K879">
        <f t="shared" si="202"/>
        <v>2.5061935583800787</v>
      </c>
      <c r="L879">
        <f t="shared" si="203"/>
        <v>0</v>
      </c>
      <c r="M879" s="41">
        <f t="shared" si="204"/>
        <v>2.5061935583800787</v>
      </c>
      <c r="N879" s="5">
        <f t="shared" si="205"/>
        <v>-1.9053489571400171E-7</v>
      </c>
      <c r="O879" s="4">
        <f>SUM($N$54:N879)*0.1+$O$30</f>
        <v>-6.7248582297380526E-6</v>
      </c>
      <c r="P879" s="4">
        <f>SUM($O$235:O879)</f>
        <v>4.3674584643721523E-4</v>
      </c>
      <c r="Q879" s="5">
        <f t="shared" si="206"/>
        <v>-3.9625454536286022E-7</v>
      </c>
      <c r="R879" s="4">
        <f>SUM($Q$54:Q879)*0.1+$O$8</f>
        <v>-7.3759230111007976E-5</v>
      </c>
      <c r="S879" s="4">
        <f>SUM($R$235:R879)</f>
        <v>4.6828648031845572E-3</v>
      </c>
      <c r="T879">
        <f t="shared" si="207"/>
        <v>7.4065158777786346E-5</v>
      </c>
      <c r="U879">
        <f t="shared" si="208"/>
        <v>4.7031871852271524E-3</v>
      </c>
      <c r="X879" s="1"/>
    </row>
    <row r="880" spans="1:24" x14ac:dyDescent="0.25">
      <c r="A880" s="7"/>
      <c r="B880">
        <f t="shared" si="209"/>
        <v>82.599999999999582</v>
      </c>
      <c r="C880">
        <f t="shared" si="194"/>
        <v>0</v>
      </c>
      <c r="D880">
        <f t="shared" si="195"/>
        <v>997.84140488178764</v>
      </c>
      <c r="E880">
        <f t="shared" si="196"/>
        <v>-479.80170888428154</v>
      </c>
      <c r="F880">
        <f t="shared" si="197"/>
        <v>0</v>
      </c>
      <c r="G880">
        <f t="shared" si="198"/>
        <v>2830.8300824174621</v>
      </c>
      <c r="H880">
        <f t="shared" si="199"/>
        <v>5887.2642888029623</v>
      </c>
      <c r="I880">
        <f t="shared" si="200"/>
        <v>6532.4941455568332</v>
      </c>
      <c r="J880" s="41">
        <f t="shared" si="201"/>
        <v>1107.2023975519276</v>
      </c>
      <c r="K880">
        <f t="shared" si="202"/>
        <v>2.4644236657404144</v>
      </c>
      <c r="L880">
        <f t="shared" si="203"/>
        <v>0</v>
      </c>
      <c r="M880" s="41">
        <f t="shared" si="204"/>
        <v>2.4644236657404144</v>
      </c>
      <c r="N880" s="5">
        <f t="shared" si="205"/>
        <v>-1.8735931411876871E-7</v>
      </c>
      <c r="O880" s="4">
        <f>SUM($N$54:N880)*0.1+$O$30</f>
        <v>-6.7435941611499303E-6</v>
      </c>
      <c r="P880" s="4">
        <f>SUM($O$235:O880)</f>
        <v>4.3000225227606529E-4</v>
      </c>
      <c r="Q880" s="5">
        <f t="shared" si="206"/>
        <v>-3.8965030294014636E-7</v>
      </c>
      <c r="R880" s="4">
        <f>SUM($Q$54:Q880)*0.1+$O$8</f>
        <v>-7.3798195141302017E-5</v>
      </c>
      <c r="S880" s="4">
        <f>SUM($R$235:R880)</f>
        <v>4.6090666080432548E-3</v>
      </c>
      <c r="T880">
        <f t="shared" si="207"/>
        <v>7.4105665561574897E-5</v>
      </c>
      <c r="U880">
        <f t="shared" si="208"/>
        <v>4.6290816512934664E-3</v>
      </c>
      <c r="X880" s="1"/>
    </row>
    <row r="881" spans="1:24" x14ac:dyDescent="0.25">
      <c r="A881" s="7"/>
      <c r="B881">
        <f t="shared" si="209"/>
        <v>82.699999999999577</v>
      </c>
      <c r="C881">
        <f t="shared" si="194"/>
        <v>0</v>
      </c>
      <c r="D881">
        <f t="shared" si="195"/>
        <v>997.84140488178764</v>
      </c>
      <c r="E881">
        <f t="shared" si="196"/>
        <v>-479.80170888428154</v>
      </c>
      <c r="F881">
        <f t="shared" si="197"/>
        <v>0</v>
      </c>
      <c r="G881">
        <f t="shared" si="198"/>
        <v>2782.849911529036</v>
      </c>
      <c r="H881">
        <f t="shared" si="199"/>
        <v>5787.4801483147712</v>
      </c>
      <c r="I881">
        <f t="shared" si="200"/>
        <v>6421.7739058016305</v>
      </c>
      <c r="J881" s="41">
        <f t="shared" si="201"/>
        <v>1107.2023975519276</v>
      </c>
      <c r="K881">
        <f t="shared" si="202"/>
        <v>2.4226537731007456</v>
      </c>
      <c r="L881">
        <f t="shared" si="203"/>
        <v>0</v>
      </c>
      <c r="M881" s="41">
        <f t="shared" si="204"/>
        <v>2.4226537731007456</v>
      </c>
      <c r="N881" s="5">
        <f t="shared" si="205"/>
        <v>-1.841837325235357E-7</v>
      </c>
      <c r="O881" s="4">
        <f>SUM($N$54:N881)*0.1+$O$30</f>
        <v>-6.7620125344022836E-6</v>
      </c>
      <c r="P881" s="4">
        <f>SUM($O$235:O881)</f>
        <v>4.2324023974166301E-4</v>
      </c>
      <c r="Q881" s="5">
        <f t="shared" si="206"/>
        <v>-3.8304606051743171E-7</v>
      </c>
      <c r="R881" s="4">
        <f>SUM($Q$54:Q881)*0.1+$O$8</f>
        <v>-7.3836499747353745E-5</v>
      </c>
      <c r="S881" s="4">
        <f>SUM($R$235:R881)</f>
        <v>4.5352301082959012E-3</v>
      </c>
      <c r="T881">
        <f t="shared" si="207"/>
        <v>7.4145488793697916E-5</v>
      </c>
      <c r="U881">
        <f t="shared" si="208"/>
        <v>4.5549362713138185E-3</v>
      </c>
      <c r="X881" s="1"/>
    </row>
    <row r="882" spans="1:24" x14ac:dyDescent="0.25">
      <c r="A882" s="7"/>
      <c r="B882">
        <f t="shared" si="209"/>
        <v>82.799999999999571</v>
      </c>
      <c r="C882">
        <f t="shared" si="194"/>
        <v>0</v>
      </c>
      <c r="D882">
        <f t="shared" si="195"/>
        <v>997.84140488178764</v>
      </c>
      <c r="E882">
        <f t="shared" si="196"/>
        <v>-479.80170888428154</v>
      </c>
      <c r="F882">
        <f t="shared" si="197"/>
        <v>0</v>
      </c>
      <c r="G882">
        <f t="shared" si="198"/>
        <v>2734.86974064061</v>
      </c>
      <c r="H882">
        <f t="shared" si="199"/>
        <v>5687.6960078265929</v>
      </c>
      <c r="I882">
        <f t="shared" si="200"/>
        <v>6311.0536660464395</v>
      </c>
      <c r="J882" s="41">
        <f t="shared" si="201"/>
        <v>1107.2023975519276</v>
      </c>
      <c r="K882">
        <f t="shared" si="202"/>
        <v>2.3808838804610808</v>
      </c>
      <c r="L882">
        <f t="shared" si="203"/>
        <v>0</v>
      </c>
      <c r="M882" s="41">
        <f t="shared" si="204"/>
        <v>2.3808838804610808</v>
      </c>
      <c r="N882" s="5">
        <f t="shared" si="205"/>
        <v>-1.810081509283027E-7</v>
      </c>
      <c r="O882" s="4">
        <f>SUM($N$54:N882)*0.1+$O$30</f>
        <v>-6.7801133494951142E-6</v>
      </c>
      <c r="P882" s="4">
        <f>SUM($O$235:O882)</f>
        <v>4.164601263921679E-4</v>
      </c>
      <c r="Q882" s="5">
        <f t="shared" si="206"/>
        <v>-3.7644181809471785E-7</v>
      </c>
      <c r="R882" s="4">
        <f>SUM($Q$54:Q882)*0.1+$O$8</f>
        <v>-7.3874143929163216E-5</v>
      </c>
      <c r="S882" s="4">
        <f>SUM($R$235:R882)</f>
        <v>4.4613559643667377E-3</v>
      </c>
      <c r="T882">
        <f t="shared" si="207"/>
        <v>7.4184628315431523E-5</v>
      </c>
      <c r="U882">
        <f t="shared" si="208"/>
        <v>4.4807517313130889E-3</v>
      </c>
      <c r="X882" s="1"/>
    </row>
    <row r="883" spans="1:24" x14ac:dyDescent="0.25">
      <c r="A883" s="7"/>
      <c r="B883">
        <f t="shared" si="209"/>
        <v>82.899999999999565</v>
      </c>
      <c r="C883">
        <f t="shared" si="194"/>
        <v>0</v>
      </c>
      <c r="D883">
        <f t="shared" si="195"/>
        <v>997.84140488178764</v>
      </c>
      <c r="E883">
        <f t="shared" si="196"/>
        <v>-479.80170888428154</v>
      </c>
      <c r="F883">
        <f t="shared" si="197"/>
        <v>0</v>
      </c>
      <c r="G883">
        <f t="shared" si="198"/>
        <v>2686.8895697521875</v>
      </c>
      <c r="H883">
        <f t="shared" si="199"/>
        <v>5587.911867338431</v>
      </c>
      <c r="I883">
        <f t="shared" si="200"/>
        <v>6200.333426291264</v>
      </c>
      <c r="J883" s="41">
        <f t="shared" si="201"/>
        <v>1107.2023975519276</v>
      </c>
      <c r="K883">
        <f t="shared" si="202"/>
        <v>2.3391139878214222</v>
      </c>
      <c r="L883">
        <f t="shared" si="203"/>
        <v>0</v>
      </c>
      <c r="M883" s="41">
        <f t="shared" si="204"/>
        <v>2.3391139878214222</v>
      </c>
      <c r="N883" s="5">
        <f t="shared" si="205"/>
        <v>-1.7783256933306992E-7</v>
      </c>
      <c r="O883" s="4">
        <f>SUM($N$54:N883)*0.1+$O$30</f>
        <v>-6.7978966064284203E-6</v>
      </c>
      <c r="P883" s="4">
        <f>SUM($O$235:O883)</f>
        <v>4.0966222978573946E-4</v>
      </c>
      <c r="Q883" s="5">
        <f t="shared" si="206"/>
        <v>-3.6983757567200505E-7</v>
      </c>
      <c r="R883" s="4">
        <f>SUM($Q$54:Q883)*0.1+$O$8</f>
        <v>-7.3911127686730402E-5</v>
      </c>
      <c r="S883" s="4">
        <f>SUM($R$235:R883)</f>
        <v>4.3874448366800073E-3</v>
      </c>
      <c r="T883">
        <f t="shared" si="207"/>
        <v>7.4223083971200338E-5</v>
      </c>
      <c r="U883">
        <f t="shared" si="208"/>
        <v>4.4065287174172687E-3</v>
      </c>
      <c r="X883" s="1"/>
    </row>
    <row r="884" spans="1:24" x14ac:dyDescent="0.25">
      <c r="A884" s="7"/>
      <c r="B884">
        <f t="shared" si="209"/>
        <v>82.999999999999559</v>
      </c>
      <c r="C884">
        <f t="shared" si="194"/>
        <v>0</v>
      </c>
      <c r="D884">
        <f t="shared" si="195"/>
        <v>997.84140488178764</v>
      </c>
      <c r="E884">
        <f t="shared" si="196"/>
        <v>-479.80170888428154</v>
      </c>
      <c r="F884">
        <f t="shared" si="197"/>
        <v>0</v>
      </c>
      <c r="G884">
        <f t="shared" si="198"/>
        <v>2638.9093988637615</v>
      </c>
      <c r="H884">
        <f t="shared" si="199"/>
        <v>5488.1277268502527</v>
      </c>
      <c r="I884">
        <f t="shared" si="200"/>
        <v>6089.613186536073</v>
      </c>
      <c r="J884" s="41">
        <f t="shared" si="201"/>
        <v>1107.2023975519276</v>
      </c>
      <c r="K884">
        <f t="shared" si="202"/>
        <v>2.2973440951817579</v>
      </c>
      <c r="L884">
        <f t="shared" si="203"/>
        <v>0</v>
      </c>
      <c r="M884" s="41">
        <f t="shared" si="204"/>
        <v>2.2973440951817579</v>
      </c>
      <c r="N884" s="5">
        <f t="shared" si="205"/>
        <v>-1.7465698773783693E-7</v>
      </c>
      <c r="O884" s="4">
        <f>SUM($N$54:N884)*0.1+$O$30</f>
        <v>-6.8153623052022045E-6</v>
      </c>
      <c r="P884" s="4">
        <f>SUM($O$235:O884)</f>
        <v>4.0284686748053727E-4</v>
      </c>
      <c r="Q884" s="5">
        <f t="shared" si="206"/>
        <v>-3.6323333324929124E-7</v>
      </c>
      <c r="R884" s="4">
        <f>SUM($Q$54:Q884)*0.1+$O$8</f>
        <v>-7.394745102005533E-5</v>
      </c>
      <c r="S884" s="4">
        <f>SUM($R$235:R884)</f>
        <v>4.3134973856599522E-3</v>
      </c>
      <c r="T884">
        <f t="shared" si="207"/>
        <v>7.4260855608554991E-5</v>
      </c>
      <c r="U884">
        <f t="shared" si="208"/>
        <v>4.3322679158535569E-3</v>
      </c>
      <c r="X884" s="1"/>
    </row>
    <row r="885" spans="1:24" x14ac:dyDescent="0.25">
      <c r="A885" s="7"/>
      <c r="B885">
        <f t="shared" si="209"/>
        <v>83.099999999999554</v>
      </c>
      <c r="C885">
        <f t="shared" si="194"/>
        <v>0</v>
      </c>
      <c r="D885">
        <f t="shared" si="195"/>
        <v>997.84140488178764</v>
      </c>
      <c r="E885">
        <f t="shared" si="196"/>
        <v>-479.80170888428154</v>
      </c>
      <c r="F885">
        <f t="shared" si="197"/>
        <v>0</v>
      </c>
      <c r="G885">
        <f t="shared" si="198"/>
        <v>2590.9292279753354</v>
      </c>
      <c r="H885">
        <f t="shared" si="199"/>
        <v>5388.3435863620907</v>
      </c>
      <c r="I885">
        <f t="shared" si="200"/>
        <v>5978.8929467808957</v>
      </c>
      <c r="J885" s="41">
        <f t="shared" si="201"/>
        <v>1107.2023975519276</v>
      </c>
      <c r="K885">
        <f t="shared" si="202"/>
        <v>2.2555742025420988</v>
      </c>
      <c r="L885">
        <f t="shared" si="203"/>
        <v>0</v>
      </c>
      <c r="M885" s="41">
        <f t="shared" si="204"/>
        <v>2.2555742025420988</v>
      </c>
      <c r="N885" s="5">
        <f t="shared" si="205"/>
        <v>-1.7148140614260392E-7</v>
      </c>
      <c r="O885" s="4">
        <f>SUM($N$54:N885)*0.1+$O$30</f>
        <v>-6.8325104458164651E-6</v>
      </c>
      <c r="P885" s="4">
        <f>SUM($O$235:O885)</f>
        <v>3.9601435703472083E-4</v>
      </c>
      <c r="Q885" s="5">
        <f t="shared" si="206"/>
        <v>-3.5662909082657844E-7</v>
      </c>
      <c r="R885" s="4">
        <f>SUM($Q$54:Q885)*0.1+$O$8</f>
        <v>-7.3983113929138001E-5</v>
      </c>
      <c r="S885" s="4">
        <f>SUM($R$235:R885)</f>
        <v>4.2395142717308138E-3</v>
      </c>
      <c r="T885">
        <f t="shared" si="207"/>
        <v>7.4297943078149913E-5</v>
      </c>
      <c r="U885">
        <f t="shared" si="208"/>
        <v>4.2579700129506404E-3</v>
      </c>
      <c r="X885" s="1"/>
    </row>
    <row r="886" spans="1:24" x14ac:dyDescent="0.25">
      <c r="A886" s="7"/>
      <c r="B886">
        <f t="shared" si="209"/>
        <v>83.199999999999548</v>
      </c>
      <c r="C886">
        <f t="shared" si="194"/>
        <v>0</v>
      </c>
      <c r="D886">
        <f t="shared" si="195"/>
        <v>997.84140488178764</v>
      </c>
      <c r="E886">
        <f t="shared" si="196"/>
        <v>-479.80170888428154</v>
      </c>
      <c r="F886">
        <f t="shared" si="197"/>
        <v>0</v>
      </c>
      <c r="G886">
        <f t="shared" si="198"/>
        <v>2542.9490570869093</v>
      </c>
      <c r="H886">
        <f t="shared" si="199"/>
        <v>5288.5594458739124</v>
      </c>
      <c r="I886">
        <f t="shared" si="200"/>
        <v>5868.1727070257039</v>
      </c>
      <c r="J886" s="41">
        <f t="shared" si="201"/>
        <v>1107.2023975519276</v>
      </c>
      <c r="K886">
        <f t="shared" si="202"/>
        <v>2.213804309902434</v>
      </c>
      <c r="L886">
        <f t="shared" si="203"/>
        <v>0</v>
      </c>
      <c r="M886" s="41">
        <f t="shared" si="204"/>
        <v>2.213804309902434</v>
      </c>
      <c r="N886" s="5">
        <f t="shared" si="205"/>
        <v>-1.6830582454737092E-7</v>
      </c>
      <c r="O886" s="4">
        <f>SUM($N$54:N886)*0.1+$O$30</f>
        <v>-6.8493410282712021E-6</v>
      </c>
      <c r="P886" s="4">
        <f>SUM($O$235:O886)</f>
        <v>3.8916501600644966E-4</v>
      </c>
      <c r="Q886" s="5">
        <f t="shared" si="206"/>
        <v>-3.5002484840386459E-7</v>
      </c>
      <c r="R886" s="4">
        <f>SUM($Q$54:Q886)*0.1+$O$8</f>
        <v>-7.4018116413978387E-5</v>
      </c>
      <c r="S886" s="4">
        <f>SUM($R$235:R886)</f>
        <v>4.1654961553168352E-3</v>
      </c>
      <c r="T886">
        <f t="shared" si="207"/>
        <v>7.4334346233721703E-5</v>
      </c>
      <c r="U886">
        <f t="shared" si="208"/>
        <v>4.1836356951391734E-3</v>
      </c>
      <c r="X886" s="1"/>
    </row>
    <row r="887" spans="1:24" x14ac:dyDescent="0.25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997.84140488178764</v>
      </c>
      <c r="E887">
        <f t="shared" ref="E887:E939" si="212">IF(B887&lt;$B$41,$B$14,IF(AND($B$41&lt;=B887,B887&lt;$B$41+$G$8),$B$14+$B$17,$B$14+$B$17+$B$11))</f>
        <v>-479.80170888428154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2494.9688861984869</v>
      </c>
      <c r="H887">
        <f t="shared" ref="H887:H939" si="215">IF(B887&lt;$B$41,-$B$13*B887,IF(AND($B$41&lt;=B887,B887&lt;=$B$41+$G$8),-$B$13*B887+(-B887+B874)*B849,-$B$13*B887+(-B887+$B$41)*$B$16+(-B887+$B$41+$G$8)*$B$10))</f>
        <v>5188.7753053857359</v>
      </c>
      <c r="I887">
        <f t="shared" ref="I887:I939" si="216">SQRT(SUMSQ(H887,G887))</f>
        <v>5757.4524672705165</v>
      </c>
      <c r="J887" s="41">
        <f t="shared" ref="J887:J939" si="217">SQRT(SUMSQ(D887:E887))</f>
        <v>1107.2023975519276</v>
      </c>
      <c r="K887">
        <f t="shared" ref="K887:K939" si="218">32*I887/(PI()*$G$13^3)</f>
        <v>2.172034417262771</v>
      </c>
      <c r="L887">
        <f t="shared" ref="L887:L939" si="219">16*F887/(PI()*$G$13^3)*$G$23</f>
        <v>0</v>
      </c>
      <c r="M887" s="41">
        <f t="shared" ref="M887:M939" si="220">SQRT(K887^2+3*L887^2)</f>
        <v>2.172034417262771</v>
      </c>
      <c r="N887" s="5">
        <f t="shared" ref="N887:N939" si="221">-G887/($G$15*$B$42)</f>
        <v>-1.6513024295213814E-7</v>
      </c>
      <c r="O887" s="4">
        <f>SUM($N$54:N887)*0.1+$O$30</f>
        <v>-6.8658540525664156E-6</v>
      </c>
      <c r="P887" s="4">
        <f>SUM($O$235:O887)</f>
        <v>3.8229916195388325E-4</v>
      </c>
      <c r="Q887" s="5">
        <f t="shared" ref="Q887:Q939" si="222">-H887/($B$42*$G$15)</f>
        <v>-3.4342060598115089E-7</v>
      </c>
      <c r="R887" s="4">
        <f>SUM($Q$54:Q887)*0.1+$O$8</f>
        <v>-7.4052458474576515E-5</v>
      </c>
      <c r="S887" s="4">
        <f>SUM($R$235:R887)</f>
        <v>4.0914436968422585E-3</v>
      </c>
      <c r="T887">
        <f t="shared" ref="T887:T939" si="223">SQRT(SUMSQ(O887,R887))</f>
        <v>7.4370064932068072E-5</v>
      </c>
      <c r="U887">
        <f t="shared" ref="U887:U939" si="224">SQRT(S887^2+P887^2)</f>
        <v>4.1092656489524855E-3</v>
      </c>
      <c r="X887" s="1"/>
    </row>
    <row r="888" spans="1:24" x14ac:dyDescent="0.25">
      <c r="A888" s="7"/>
      <c r="B888">
        <f t="shared" si="209"/>
        <v>83.399999999999537</v>
      </c>
      <c r="C888">
        <f t="shared" si="210"/>
        <v>0</v>
      </c>
      <c r="D888">
        <f t="shared" si="211"/>
        <v>997.84140488178764</v>
      </c>
      <c r="E888">
        <f t="shared" si="212"/>
        <v>-479.80170888428154</v>
      </c>
      <c r="F888">
        <f t="shared" si="213"/>
        <v>0</v>
      </c>
      <c r="G888">
        <f t="shared" si="214"/>
        <v>2446.9887153100608</v>
      </c>
      <c r="H888">
        <f t="shared" si="215"/>
        <v>5088.9911648975722</v>
      </c>
      <c r="I888">
        <f t="shared" si="216"/>
        <v>5646.7322275153383</v>
      </c>
      <c r="J888" s="41">
        <f t="shared" si="217"/>
        <v>1107.2023975519276</v>
      </c>
      <c r="K888">
        <f t="shared" si="218"/>
        <v>2.1302645246231111</v>
      </c>
      <c r="L888">
        <f t="shared" si="219"/>
        <v>0</v>
      </c>
      <c r="M888" s="41">
        <f t="shared" si="220"/>
        <v>2.1302645246231111</v>
      </c>
      <c r="N888" s="5">
        <f t="shared" si="221"/>
        <v>-1.6195466135690515E-7</v>
      </c>
      <c r="O888" s="4">
        <f>SUM($N$54:N888)*0.1+$O$30</f>
        <v>-6.8820495187021071E-6</v>
      </c>
      <c r="P888" s="4">
        <f>SUM($O$235:O888)</f>
        <v>3.7541711243518113E-4</v>
      </c>
      <c r="Q888" s="5">
        <f t="shared" si="222"/>
        <v>-3.3681636355843798E-7</v>
      </c>
      <c r="R888" s="4">
        <f>SUM($Q$54:Q888)*0.1+$O$8</f>
        <v>-7.4086140110932359E-5</v>
      </c>
      <c r="S888" s="4">
        <f>SUM($R$235:R888)</f>
        <v>4.017357556731326E-3</v>
      </c>
      <c r="T888">
        <f t="shared" si="223"/>
        <v>7.4405099033027089E-5</v>
      </c>
      <c r="U888">
        <f t="shared" si="224"/>
        <v>4.0348605610275382E-3</v>
      </c>
      <c r="X888" s="1"/>
    </row>
    <row r="889" spans="1:24" x14ac:dyDescent="0.25">
      <c r="A889" s="7"/>
      <c r="B889">
        <f t="shared" si="209"/>
        <v>83.499999999999531</v>
      </c>
      <c r="C889">
        <f t="shared" si="210"/>
        <v>0</v>
      </c>
      <c r="D889">
        <f t="shared" si="211"/>
        <v>997.84140488178764</v>
      </c>
      <c r="E889">
        <f t="shared" si="212"/>
        <v>-479.80170888428154</v>
      </c>
      <c r="F889">
        <f t="shared" si="213"/>
        <v>0</v>
      </c>
      <c r="G889">
        <f t="shared" si="214"/>
        <v>2399.0085444216347</v>
      </c>
      <c r="H889">
        <f t="shared" si="215"/>
        <v>4989.2070244093957</v>
      </c>
      <c r="I889">
        <f t="shared" si="216"/>
        <v>5536.0119877601483</v>
      </c>
      <c r="J889" s="41">
        <f t="shared" si="217"/>
        <v>1107.2023975519276</v>
      </c>
      <c r="K889">
        <f t="shared" si="218"/>
        <v>2.0884946319834472</v>
      </c>
      <c r="L889">
        <f t="shared" si="219"/>
        <v>0</v>
      </c>
      <c r="M889" s="41">
        <f t="shared" si="220"/>
        <v>2.0884946319834472</v>
      </c>
      <c r="N889" s="5">
        <f t="shared" si="221"/>
        <v>-1.5877907976167213E-7</v>
      </c>
      <c r="O889" s="4">
        <f>SUM($N$54:N889)*0.1+$O$30</f>
        <v>-6.8979274266782741E-6</v>
      </c>
      <c r="P889" s="4">
        <f>SUM($O$235:O889)</f>
        <v>3.6851918500850286E-4</v>
      </c>
      <c r="Q889" s="5">
        <f t="shared" si="222"/>
        <v>-3.3021212113572428E-7</v>
      </c>
      <c r="R889" s="4">
        <f>SUM($Q$54:Q889)*0.1+$O$8</f>
        <v>-7.4119161323045918E-5</v>
      </c>
      <c r="S889" s="4">
        <f>SUM($R$235:R889)</f>
        <v>3.9432383954082799E-3</v>
      </c>
      <c r="T889">
        <f t="shared" si="223"/>
        <v>7.4439448399457033E-5</v>
      </c>
      <c r="U889">
        <f t="shared" si="224"/>
        <v>3.9604211181061789E-3</v>
      </c>
      <c r="X889" s="1"/>
    </row>
    <row r="890" spans="1:24" x14ac:dyDescent="0.25">
      <c r="A890" s="7"/>
      <c r="B890">
        <f t="shared" si="209"/>
        <v>83.599999999999525</v>
      </c>
      <c r="C890">
        <f t="shared" si="210"/>
        <v>0</v>
      </c>
      <c r="D890">
        <f t="shared" si="211"/>
        <v>997.84140488178764</v>
      </c>
      <c r="E890">
        <f t="shared" si="212"/>
        <v>-479.80170888428154</v>
      </c>
      <c r="F890">
        <f t="shared" si="213"/>
        <v>0</v>
      </c>
      <c r="G890">
        <f t="shared" si="214"/>
        <v>2351.0283735332087</v>
      </c>
      <c r="H890">
        <f t="shared" si="215"/>
        <v>4889.4228839212319</v>
      </c>
      <c r="I890">
        <f t="shared" si="216"/>
        <v>5425.29174800497</v>
      </c>
      <c r="J890" s="41">
        <f t="shared" si="217"/>
        <v>1107.2023975519276</v>
      </c>
      <c r="K890">
        <f t="shared" si="218"/>
        <v>2.0467247393437877</v>
      </c>
      <c r="L890">
        <f t="shared" si="219"/>
        <v>0</v>
      </c>
      <c r="M890" s="41">
        <f t="shared" si="220"/>
        <v>2.0467247393437877</v>
      </c>
      <c r="N890" s="5">
        <f t="shared" si="221"/>
        <v>-1.5560349816643914E-7</v>
      </c>
      <c r="O890" s="4">
        <f>SUM($N$54:N890)*0.1+$O$30</f>
        <v>-6.9134877764949185E-6</v>
      </c>
      <c r="P890" s="4">
        <f>SUM($O$235:O890)</f>
        <v>3.6160569723200795E-4</v>
      </c>
      <c r="Q890" s="5">
        <f t="shared" si="222"/>
        <v>-3.2360787871301137E-7</v>
      </c>
      <c r="R890" s="4">
        <f>SUM($Q$54:Q890)*0.1+$O$8</f>
        <v>-7.415152211091722E-5</v>
      </c>
      <c r="S890" s="4">
        <f>SUM($R$235:R890)</f>
        <v>3.8690868732973627E-3</v>
      </c>
      <c r="T890">
        <f t="shared" si="223"/>
        <v>7.4473112897216739E-5</v>
      </c>
      <c r="U890">
        <f t="shared" si="224"/>
        <v>3.8859480070367138E-3</v>
      </c>
      <c r="X890" s="1"/>
    </row>
    <row r="891" spans="1:24" x14ac:dyDescent="0.25">
      <c r="A891" s="7"/>
      <c r="B891">
        <f t="shared" si="209"/>
        <v>83.69999999999952</v>
      </c>
      <c r="C891">
        <f t="shared" si="210"/>
        <v>0</v>
      </c>
      <c r="D891">
        <f t="shared" si="211"/>
        <v>997.84140488178764</v>
      </c>
      <c r="E891">
        <f t="shared" si="212"/>
        <v>-479.80170888428154</v>
      </c>
      <c r="F891">
        <f t="shared" si="213"/>
        <v>0</v>
      </c>
      <c r="G891">
        <f t="shared" si="214"/>
        <v>2303.0482026447826</v>
      </c>
      <c r="H891">
        <f t="shared" si="215"/>
        <v>4789.6387434330554</v>
      </c>
      <c r="I891">
        <f t="shared" si="216"/>
        <v>5314.57150824978</v>
      </c>
      <c r="J891" s="41">
        <f t="shared" si="217"/>
        <v>1107.2023975519276</v>
      </c>
      <c r="K891">
        <f t="shared" si="218"/>
        <v>2.0049548467041234</v>
      </c>
      <c r="L891">
        <f t="shared" si="219"/>
        <v>0</v>
      </c>
      <c r="M891" s="41">
        <f t="shared" si="220"/>
        <v>2.0049548467041234</v>
      </c>
      <c r="N891" s="5">
        <f t="shared" si="221"/>
        <v>-1.5242791657120612E-7</v>
      </c>
      <c r="O891" s="4">
        <f>SUM($N$54:N891)*0.1+$O$30</f>
        <v>-6.9287305681520384E-6</v>
      </c>
      <c r="P891" s="4">
        <f>SUM($O$235:O891)</f>
        <v>3.546769666638559E-4</v>
      </c>
      <c r="Q891" s="5">
        <f t="shared" si="222"/>
        <v>-3.1700363629029762E-7</v>
      </c>
      <c r="R891" s="4">
        <f>SUM($Q$54:Q891)*0.1+$O$8</f>
        <v>-7.4183222474546236E-5</v>
      </c>
      <c r="S891" s="4">
        <f>SUM($R$235:R891)</f>
        <v>3.7949036508228163E-3</v>
      </c>
      <c r="T891">
        <f t="shared" si="223"/>
        <v>7.4506092395146229E-5</v>
      </c>
      <c r="U891">
        <f t="shared" si="224"/>
        <v>3.8114419147758519E-3</v>
      </c>
      <c r="X891" s="1"/>
    </row>
    <row r="892" spans="1:24" x14ac:dyDescent="0.25">
      <c r="A892" s="7"/>
      <c r="B892">
        <f t="shared" si="209"/>
        <v>83.799999999999514</v>
      </c>
      <c r="C892">
        <f t="shared" si="210"/>
        <v>0</v>
      </c>
      <c r="D892">
        <f t="shared" si="211"/>
        <v>997.84140488178764</v>
      </c>
      <c r="E892">
        <f t="shared" si="212"/>
        <v>-479.80170888428154</v>
      </c>
      <c r="F892">
        <f t="shared" si="213"/>
        <v>0</v>
      </c>
      <c r="G892">
        <f t="shared" si="214"/>
        <v>2255.0680317563565</v>
      </c>
      <c r="H892">
        <f t="shared" si="215"/>
        <v>4689.8546029448917</v>
      </c>
      <c r="I892">
        <f t="shared" si="216"/>
        <v>5203.8512684946018</v>
      </c>
      <c r="J892" s="41">
        <f t="shared" si="217"/>
        <v>1107.2023975519276</v>
      </c>
      <c r="K892">
        <f t="shared" si="218"/>
        <v>1.9631849540644639</v>
      </c>
      <c r="L892">
        <f t="shared" si="219"/>
        <v>0</v>
      </c>
      <c r="M892" s="41">
        <f t="shared" si="220"/>
        <v>1.9631849540644639</v>
      </c>
      <c r="N892" s="5">
        <f t="shared" si="221"/>
        <v>-1.4925233497597313E-7</v>
      </c>
      <c r="O892" s="4">
        <f>SUM($N$54:N892)*0.1+$O$30</f>
        <v>-6.9436558016496355E-6</v>
      </c>
      <c r="P892" s="4">
        <f>SUM($O$235:O892)</f>
        <v>3.4773331086220628E-4</v>
      </c>
      <c r="Q892" s="5">
        <f t="shared" si="222"/>
        <v>-3.1039939386758477E-7</v>
      </c>
      <c r="R892" s="4">
        <f>SUM($Q$54:Q892)*0.1+$O$8</f>
        <v>-7.4214262413932995E-5</v>
      </c>
      <c r="S892" s="4">
        <f>SUM($R$235:R892)</f>
        <v>3.7206893884088833E-3</v>
      </c>
      <c r="T892">
        <f t="shared" si="223"/>
        <v>7.4538386765048059E-5</v>
      </c>
      <c r="U892">
        <f t="shared" si="224"/>
        <v>3.7369035283910746E-3</v>
      </c>
      <c r="X892" s="1"/>
    </row>
    <row r="893" spans="1:24" x14ac:dyDescent="0.25">
      <c r="A893" s="7"/>
      <c r="B893">
        <f t="shared" si="209"/>
        <v>83.899999999999508</v>
      </c>
      <c r="C893">
        <f t="shared" si="210"/>
        <v>0</v>
      </c>
      <c r="D893">
        <f t="shared" si="211"/>
        <v>997.84140488178764</v>
      </c>
      <c r="E893">
        <f t="shared" si="212"/>
        <v>-479.80170888428154</v>
      </c>
      <c r="F893">
        <f t="shared" si="213"/>
        <v>0</v>
      </c>
      <c r="G893">
        <f t="shared" si="214"/>
        <v>2207.0878608679341</v>
      </c>
      <c r="H893">
        <f t="shared" si="215"/>
        <v>4590.0704624567152</v>
      </c>
      <c r="I893">
        <f t="shared" si="216"/>
        <v>5093.1310287394135</v>
      </c>
      <c r="J893" s="41">
        <f t="shared" si="217"/>
        <v>1107.2023975519276</v>
      </c>
      <c r="K893">
        <f t="shared" si="218"/>
        <v>1.9214150614248005</v>
      </c>
      <c r="L893">
        <f t="shared" si="219"/>
        <v>0</v>
      </c>
      <c r="M893" s="41">
        <f t="shared" si="220"/>
        <v>1.9214150614248005</v>
      </c>
      <c r="N893" s="5">
        <f t="shared" si="221"/>
        <v>-1.4607675338074038E-7</v>
      </c>
      <c r="O893" s="4">
        <f>SUM($N$54:N893)*0.1+$O$30</f>
        <v>-6.9582634769877099E-6</v>
      </c>
      <c r="P893" s="4">
        <f>SUM($O$235:O893)</f>
        <v>3.4077504738521855E-4</v>
      </c>
      <c r="Q893" s="5">
        <f t="shared" si="222"/>
        <v>-3.0379515144487101E-7</v>
      </c>
      <c r="R893" s="4">
        <f>SUM($Q$54:Q893)*0.1+$O$8</f>
        <v>-7.4244641929077496E-5</v>
      </c>
      <c r="S893" s="4">
        <f>SUM($R$235:R893)</f>
        <v>3.6464447464798059E-3</v>
      </c>
      <c r="T893">
        <f t="shared" si="223"/>
        <v>7.4569995881668876E-5</v>
      </c>
      <c r="U893">
        <f t="shared" si="224"/>
        <v>3.6623335350634812E-3</v>
      </c>
      <c r="X893" s="1"/>
    </row>
    <row r="894" spans="1:24" x14ac:dyDescent="0.25">
      <c r="A894" s="7"/>
      <c r="B894">
        <f t="shared" si="209"/>
        <v>83.999999999999503</v>
      </c>
      <c r="C894">
        <f t="shared" si="210"/>
        <v>0</v>
      </c>
      <c r="D894">
        <f t="shared" si="211"/>
        <v>997.84140488178764</v>
      </c>
      <c r="E894">
        <f t="shared" si="212"/>
        <v>-479.80170888428154</v>
      </c>
      <c r="F894">
        <f t="shared" si="213"/>
        <v>0</v>
      </c>
      <c r="G894">
        <f t="shared" si="214"/>
        <v>2159.1076899795044</v>
      </c>
      <c r="H894">
        <f t="shared" si="215"/>
        <v>4490.2863219685223</v>
      </c>
      <c r="I894">
        <f t="shared" si="216"/>
        <v>4982.4107889842071</v>
      </c>
      <c r="J894" s="41">
        <f t="shared" si="217"/>
        <v>1107.2023975519276</v>
      </c>
      <c r="K894">
        <f t="shared" si="218"/>
        <v>1.8796451687851303</v>
      </c>
      <c r="L894">
        <f t="shared" si="219"/>
        <v>0</v>
      </c>
      <c r="M894" s="41">
        <f t="shared" si="220"/>
        <v>1.8796451687851303</v>
      </c>
      <c r="N894" s="5">
        <f t="shared" si="221"/>
        <v>-1.4290117178550712E-7</v>
      </c>
      <c r="O894" s="4">
        <f>SUM($N$54:N894)*0.1+$O$30</f>
        <v>-6.9725535941662607E-6</v>
      </c>
      <c r="P894" s="4">
        <f>SUM($O$235:O894)</f>
        <v>3.3380249379105228E-4</v>
      </c>
      <c r="Q894" s="5">
        <f t="shared" si="222"/>
        <v>-2.971909090221562E-7</v>
      </c>
      <c r="R894" s="4">
        <f>SUM($Q$54:Q894)*0.1+$O$8</f>
        <v>-7.4274361019979713E-5</v>
      </c>
      <c r="S894" s="4">
        <f>SUM($R$235:R894)</f>
        <v>3.5721703854598263E-3</v>
      </c>
      <c r="T894">
        <f t="shared" si="223"/>
        <v>7.4600919622681619E-5</v>
      </c>
      <c r="U894">
        <f t="shared" si="224"/>
        <v>3.5877326220911904E-3</v>
      </c>
      <c r="X894" s="1"/>
    </row>
    <row r="895" spans="1:24" x14ac:dyDescent="0.25">
      <c r="A895" s="7"/>
      <c r="B895">
        <f t="shared" si="209"/>
        <v>84.099999999999497</v>
      </c>
      <c r="C895">
        <f t="shared" si="210"/>
        <v>0</v>
      </c>
      <c r="D895">
        <f t="shared" si="211"/>
        <v>997.84140488178764</v>
      </c>
      <c r="E895">
        <f t="shared" si="212"/>
        <v>-479.80170888428154</v>
      </c>
      <c r="F895">
        <f t="shared" si="213"/>
        <v>0</v>
      </c>
      <c r="G895">
        <f t="shared" si="214"/>
        <v>2111.1275190910819</v>
      </c>
      <c r="H895">
        <f t="shared" si="215"/>
        <v>4390.5021814803458</v>
      </c>
      <c r="I895">
        <f t="shared" si="216"/>
        <v>4871.6905492290198</v>
      </c>
      <c r="J895" s="41">
        <f t="shared" si="217"/>
        <v>1107.2023975519276</v>
      </c>
      <c r="K895">
        <f t="shared" si="218"/>
        <v>1.8378752761454673</v>
      </c>
      <c r="L895">
        <f t="shared" si="219"/>
        <v>0</v>
      </c>
      <c r="M895" s="41">
        <f t="shared" si="220"/>
        <v>1.8378752761454673</v>
      </c>
      <c r="N895" s="5">
        <f t="shared" si="221"/>
        <v>-1.3972559019027437E-7</v>
      </c>
      <c r="O895" s="4">
        <f>SUM($N$54:N895)*0.1+$O$30</f>
        <v>-6.9865261531852887E-6</v>
      </c>
      <c r="P895" s="4">
        <f>SUM($O$235:O895)</f>
        <v>3.2681596763786696E-4</v>
      </c>
      <c r="Q895" s="5">
        <f t="shared" si="222"/>
        <v>-2.905866665994425E-7</v>
      </c>
      <c r="R895" s="4">
        <f>SUM($Q$54:Q895)*0.1+$O$8</f>
        <v>-7.4303419686639672E-5</v>
      </c>
      <c r="S895" s="4">
        <f>SUM($R$235:R895)</f>
        <v>3.4978669657731868E-3</v>
      </c>
      <c r="T895">
        <f t="shared" si="223"/>
        <v>7.463115786866806E-5</v>
      </c>
      <c r="U895">
        <f t="shared" si="224"/>
        <v>3.5131014768933727E-3</v>
      </c>
      <c r="X895" s="1"/>
    </row>
    <row r="896" spans="1:24" x14ac:dyDescent="0.25">
      <c r="A896" s="7"/>
      <c r="B896">
        <f t="shared" si="209"/>
        <v>84.199999999999491</v>
      </c>
      <c r="C896">
        <f t="shared" si="210"/>
        <v>0</v>
      </c>
      <c r="D896">
        <f t="shared" si="211"/>
        <v>997.84140488178764</v>
      </c>
      <c r="E896">
        <f t="shared" si="212"/>
        <v>-479.80170888428154</v>
      </c>
      <c r="F896">
        <f t="shared" si="213"/>
        <v>0</v>
      </c>
      <c r="G896">
        <f t="shared" si="214"/>
        <v>2063.1473482026558</v>
      </c>
      <c r="H896">
        <f t="shared" si="215"/>
        <v>4290.7180409921821</v>
      </c>
      <c r="I896">
        <f t="shared" si="216"/>
        <v>4760.9703094738406</v>
      </c>
      <c r="J896" s="41">
        <f t="shared" si="217"/>
        <v>1107.2023975519276</v>
      </c>
      <c r="K896">
        <f t="shared" si="218"/>
        <v>1.7961053835058074</v>
      </c>
      <c r="L896">
        <f t="shared" si="219"/>
        <v>0</v>
      </c>
      <c r="M896" s="41">
        <f t="shared" si="220"/>
        <v>1.7961053835058074</v>
      </c>
      <c r="N896" s="5">
        <f t="shared" si="221"/>
        <v>-1.3655000859504135E-7</v>
      </c>
      <c r="O896" s="4">
        <f>SUM($N$54:N896)*0.1+$O$30</f>
        <v>-7.0001811540447923E-6</v>
      </c>
      <c r="P896" s="4">
        <f>SUM($O$235:O896)</f>
        <v>3.1981578648382217E-4</v>
      </c>
      <c r="Q896" s="5">
        <f t="shared" si="222"/>
        <v>-2.839824241767296E-7</v>
      </c>
      <c r="R896" s="4">
        <f>SUM($Q$54:Q896)*0.1+$O$8</f>
        <v>-7.4331817929057319E-5</v>
      </c>
      <c r="S896" s="4">
        <f>SUM($R$235:R896)</f>
        <v>3.4235351478441294E-3</v>
      </c>
      <c r="T896">
        <f t="shared" si="223"/>
        <v>7.4660710503101767E-5</v>
      </c>
      <c r="U896">
        <f t="shared" si="224"/>
        <v>3.4384407870150084E-3</v>
      </c>
      <c r="X896" s="1"/>
    </row>
    <row r="897" spans="1:24" x14ac:dyDescent="0.25">
      <c r="A897" s="7"/>
      <c r="B897">
        <f t="shared" si="209"/>
        <v>84.299999999999486</v>
      </c>
      <c r="C897">
        <f t="shared" si="210"/>
        <v>0</v>
      </c>
      <c r="D897">
        <f t="shared" si="211"/>
        <v>997.84140488178764</v>
      </c>
      <c r="E897">
        <f t="shared" si="212"/>
        <v>-479.80170888428154</v>
      </c>
      <c r="F897">
        <f t="shared" si="213"/>
        <v>0</v>
      </c>
      <c r="G897">
        <f t="shared" si="214"/>
        <v>2015.1671773142298</v>
      </c>
      <c r="H897">
        <f t="shared" si="215"/>
        <v>4190.9339005040056</v>
      </c>
      <c r="I897">
        <f t="shared" si="216"/>
        <v>4650.2500697186506</v>
      </c>
      <c r="J897" s="41">
        <f t="shared" si="217"/>
        <v>1107.2023975519276</v>
      </c>
      <c r="K897">
        <f t="shared" si="218"/>
        <v>1.7543354908661433</v>
      </c>
      <c r="L897">
        <f t="shared" si="219"/>
        <v>0</v>
      </c>
      <c r="M897" s="41">
        <f t="shared" si="220"/>
        <v>1.7543354908661433</v>
      </c>
      <c r="N897" s="5">
        <f t="shared" si="221"/>
        <v>-1.3337442699980836E-7</v>
      </c>
      <c r="O897" s="4">
        <f>SUM($N$54:N897)*0.1+$O$30</f>
        <v>-7.0135185967447723E-6</v>
      </c>
      <c r="P897" s="4">
        <f>SUM($O$235:O897)</f>
        <v>3.1280226788707742E-4</v>
      </c>
      <c r="Q897" s="5">
        <f t="shared" si="222"/>
        <v>-2.773781817540159E-7</v>
      </c>
      <c r="R897" s="4">
        <f>SUM($Q$54:Q897)*0.1+$O$8</f>
        <v>-7.4359555747232709E-5</v>
      </c>
      <c r="S897" s="4">
        <f>SUM($R$235:R897)</f>
        <v>3.3491755920968969E-3</v>
      </c>
      <c r="T897">
        <f t="shared" si="223"/>
        <v>7.4689577412331723E-5</v>
      </c>
      <c r="U897">
        <f t="shared" si="224"/>
        <v>3.3637512401324949E-3</v>
      </c>
      <c r="X897" s="1"/>
    </row>
    <row r="898" spans="1:24" x14ac:dyDescent="0.25">
      <c r="A898" s="7"/>
      <c r="B898">
        <f t="shared" si="209"/>
        <v>84.39999999999948</v>
      </c>
      <c r="C898">
        <f t="shared" si="210"/>
        <v>0</v>
      </c>
      <c r="D898">
        <f t="shared" si="211"/>
        <v>997.84140488178764</v>
      </c>
      <c r="E898">
        <f t="shared" si="212"/>
        <v>-479.80170888428154</v>
      </c>
      <c r="F898">
        <f t="shared" si="213"/>
        <v>0</v>
      </c>
      <c r="G898">
        <f t="shared" si="214"/>
        <v>1967.1870064258073</v>
      </c>
      <c r="H898">
        <f t="shared" si="215"/>
        <v>4091.1497600158273</v>
      </c>
      <c r="I898">
        <f t="shared" si="216"/>
        <v>4539.5298299634615</v>
      </c>
      <c r="J898" s="41">
        <f t="shared" si="217"/>
        <v>1107.2023975519276</v>
      </c>
      <c r="K898">
        <f t="shared" si="218"/>
        <v>1.7125655982264796</v>
      </c>
      <c r="L898">
        <f t="shared" si="219"/>
        <v>0</v>
      </c>
      <c r="M898" s="41">
        <f t="shared" si="220"/>
        <v>1.7125655982264796</v>
      </c>
      <c r="N898" s="5">
        <f t="shared" si="221"/>
        <v>-1.3019884540457558E-7</v>
      </c>
      <c r="O898" s="4">
        <f>SUM($N$54:N898)*0.1+$O$30</f>
        <v>-7.0265384812852304E-6</v>
      </c>
      <c r="P898" s="4">
        <f>SUM($O$235:O898)</f>
        <v>3.0577572940579221E-4</v>
      </c>
      <c r="Q898" s="5">
        <f t="shared" si="222"/>
        <v>-2.7077393933130204E-7</v>
      </c>
      <c r="R898" s="4">
        <f>SUM($Q$54:Q898)*0.1+$O$8</f>
        <v>-7.4386633141165841E-5</v>
      </c>
      <c r="S898" s="4">
        <f>SUM($R$235:R898)</f>
        <v>3.2747889589557311E-3</v>
      </c>
      <c r="T898">
        <f t="shared" si="223"/>
        <v>7.4717758485566031E-5</v>
      </c>
      <c r="U898">
        <f t="shared" si="224"/>
        <v>3.2890335240602225E-3</v>
      </c>
      <c r="X898" s="1"/>
    </row>
    <row r="899" spans="1:24" x14ac:dyDescent="0.25">
      <c r="A899" s="7"/>
      <c r="B899">
        <f t="shared" si="209"/>
        <v>84.499999999999474</v>
      </c>
      <c r="C899">
        <f t="shared" si="210"/>
        <v>0</v>
      </c>
      <c r="D899">
        <f t="shared" si="211"/>
        <v>997.84140488178764</v>
      </c>
      <c r="E899">
        <f t="shared" si="212"/>
        <v>-479.80170888428154</v>
      </c>
      <c r="F899">
        <f t="shared" si="213"/>
        <v>0</v>
      </c>
      <c r="G899">
        <f t="shared" si="214"/>
        <v>1919.2068355373813</v>
      </c>
      <c r="H899">
        <f t="shared" si="215"/>
        <v>3991.3656195276653</v>
      </c>
      <c r="I899">
        <f t="shared" si="216"/>
        <v>4428.809590208285</v>
      </c>
      <c r="J899" s="41">
        <f t="shared" si="217"/>
        <v>1107.2023975519276</v>
      </c>
      <c r="K899">
        <f t="shared" si="218"/>
        <v>1.6707957055868206</v>
      </c>
      <c r="L899">
        <f t="shared" si="219"/>
        <v>0</v>
      </c>
      <c r="M899" s="41">
        <f t="shared" si="220"/>
        <v>1.6707957055868206</v>
      </c>
      <c r="N899" s="5">
        <f t="shared" si="221"/>
        <v>-1.2702326380934259E-7</v>
      </c>
      <c r="O899" s="4">
        <f>SUM($N$54:N899)*0.1+$O$30</f>
        <v>-7.0392408076661649E-6</v>
      </c>
      <c r="P899" s="4">
        <f>SUM($O$235:O899)</f>
        <v>2.9873648859812606E-4</v>
      </c>
      <c r="Q899" s="5">
        <f t="shared" si="222"/>
        <v>-2.6416969690858924E-7</v>
      </c>
      <c r="R899" s="4">
        <f>SUM($Q$54:Q899)*0.1+$O$8</f>
        <v>-7.4413050110856715E-5</v>
      </c>
      <c r="S899" s="4">
        <f>SUM($R$235:R899)</f>
        <v>3.2003759088448745E-3</v>
      </c>
      <c r="T899">
        <f t="shared" si="223"/>
        <v>7.4745253614856279E-5</v>
      </c>
      <c r="U899">
        <f t="shared" si="224"/>
        <v>3.214288326758288E-3</v>
      </c>
      <c r="X899" s="1"/>
    </row>
    <row r="900" spans="1:24" x14ac:dyDescent="0.25">
      <c r="A900" s="7"/>
      <c r="B900">
        <f t="shared" si="209"/>
        <v>84.599999999999469</v>
      </c>
      <c r="C900">
        <f t="shared" si="210"/>
        <v>0</v>
      </c>
      <c r="D900">
        <f t="shared" si="211"/>
        <v>997.84140488178764</v>
      </c>
      <c r="E900">
        <f t="shared" si="212"/>
        <v>-479.80170888428154</v>
      </c>
      <c r="F900">
        <f t="shared" si="213"/>
        <v>0</v>
      </c>
      <c r="G900">
        <f t="shared" si="214"/>
        <v>1871.2266646489552</v>
      </c>
      <c r="H900">
        <f t="shared" si="215"/>
        <v>3891.581479039487</v>
      </c>
      <c r="I900">
        <f t="shared" si="216"/>
        <v>4318.0893504530932</v>
      </c>
      <c r="J900" s="41">
        <f t="shared" si="217"/>
        <v>1107.2023975519276</v>
      </c>
      <c r="K900">
        <f t="shared" si="218"/>
        <v>1.6290258129471558</v>
      </c>
      <c r="L900">
        <f t="shared" si="219"/>
        <v>0</v>
      </c>
      <c r="M900" s="41">
        <f t="shared" si="220"/>
        <v>1.6290258129471558</v>
      </c>
      <c r="N900" s="5">
        <f t="shared" si="221"/>
        <v>-1.2384768221410957E-7</v>
      </c>
      <c r="O900" s="4">
        <f>SUM($N$54:N900)*0.1+$O$30</f>
        <v>-7.051625575887575E-6</v>
      </c>
      <c r="P900" s="4">
        <f>SUM($O$235:O900)</f>
        <v>2.9168486302223848E-4</v>
      </c>
      <c r="Q900" s="5">
        <f t="shared" si="222"/>
        <v>-2.5756545448587543E-7</v>
      </c>
      <c r="R900" s="4">
        <f>SUM($Q$54:Q900)*0.1+$O$8</f>
        <v>-7.4438806656305277E-5</v>
      </c>
      <c r="S900" s="4">
        <f>SUM($R$235:R900)</f>
        <v>3.1259371021885693E-3</v>
      </c>
      <c r="T900">
        <f t="shared" si="223"/>
        <v>7.4772062695082248E-5</v>
      </c>
      <c r="U900">
        <f t="shared" si="224"/>
        <v>3.1395163363415347E-3</v>
      </c>
      <c r="X900" s="1"/>
    </row>
    <row r="901" spans="1:24" x14ac:dyDescent="0.25">
      <c r="A901" s="7"/>
      <c r="B901">
        <f t="shared" si="209"/>
        <v>84.699999999999463</v>
      </c>
      <c r="C901">
        <f t="shared" si="210"/>
        <v>0</v>
      </c>
      <c r="D901">
        <f t="shared" si="211"/>
        <v>997.84140488178764</v>
      </c>
      <c r="E901">
        <f t="shared" si="212"/>
        <v>-479.80170888428154</v>
      </c>
      <c r="F901">
        <f t="shared" si="213"/>
        <v>0</v>
      </c>
      <c r="G901">
        <f t="shared" si="214"/>
        <v>1823.2464937605291</v>
      </c>
      <c r="H901">
        <f t="shared" si="215"/>
        <v>3791.7973385513251</v>
      </c>
      <c r="I901">
        <f t="shared" si="216"/>
        <v>4207.3691106979168</v>
      </c>
      <c r="J901" s="41">
        <f t="shared" si="217"/>
        <v>1107.2023975519276</v>
      </c>
      <c r="K901">
        <f t="shared" si="218"/>
        <v>1.587255920307497</v>
      </c>
      <c r="L901">
        <f t="shared" si="219"/>
        <v>0</v>
      </c>
      <c r="M901" s="41">
        <f t="shared" si="220"/>
        <v>1.587255920307497</v>
      </c>
      <c r="N901" s="5">
        <f t="shared" si="221"/>
        <v>-1.2067210061887658E-7</v>
      </c>
      <c r="O901" s="4">
        <f>SUM($N$54:N901)*0.1+$O$30</f>
        <v>-7.0636927859494623E-6</v>
      </c>
      <c r="P901" s="4">
        <f>SUM($O$235:O901)</f>
        <v>2.8462117023628903E-4</v>
      </c>
      <c r="Q901" s="5">
        <f t="shared" si="222"/>
        <v>-2.5096121206316263E-7</v>
      </c>
      <c r="R901" s="4">
        <f>SUM($Q$54:Q901)*0.1+$O$8</f>
        <v>-7.4463902777511609E-5</v>
      </c>
      <c r="S901" s="4">
        <f>SUM($R$235:R901)</f>
        <v>3.0514731994110578E-3</v>
      </c>
      <c r="T901">
        <f t="shared" si="223"/>
        <v>7.4798185623937266E-5</v>
      </c>
      <c r="U901">
        <f t="shared" si="224"/>
        <v>3.0647182410901384E-3</v>
      </c>
      <c r="X901" s="1"/>
    </row>
    <row r="902" spans="1:24" x14ac:dyDescent="0.25">
      <c r="A902" s="7"/>
      <c r="B902">
        <f t="shared" si="209"/>
        <v>84.799999999999457</v>
      </c>
      <c r="C902">
        <f t="shared" si="210"/>
        <v>0</v>
      </c>
      <c r="D902">
        <f t="shared" si="211"/>
        <v>997.84140488178764</v>
      </c>
      <c r="E902">
        <f t="shared" si="212"/>
        <v>-479.80170888428154</v>
      </c>
      <c r="F902">
        <f t="shared" si="213"/>
        <v>0</v>
      </c>
      <c r="G902">
        <f t="shared" si="214"/>
        <v>1775.266322872103</v>
      </c>
      <c r="H902">
        <f t="shared" si="215"/>
        <v>3692.0131980631468</v>
      </c>
      <c r="I902">
        <f t="shared" si="216"/>
        <v>4096.6488709427249</v>
      </c>
      <c r="J902" s="41">
        <f t="shared" si="217"/>
        <v>1107.2023975519276</v>
      </c>
      <c r="K902">
        <f t="shared" si="218"/>
        <v>1.5454860276678322</v>
      </c>
      <c r="L902">
        <f t="shared" si="219"/>
        <v>0</v>
      </c>
      <c r="M902" s="41">
        <f t="shared" si="220"/>
        <v>1.5454860276678322</v>
      </c>
      <c r="N902" s="5">
        <f t="shared" si="221"/>
        <v>-1.1749651902364356E-7</v>
      </c>
      <c r="O902" s="4">
        <f>SUM($N$54:N902)*0.1+$O$30</f>
        <v>-7.0754424378518277E-6</v>
      </c>
      <c r="P902" s="4">
        <f>SUM($O$235:O902)</f>
        <v>2.7754572779843721E-4</v>
      </c>
      <c r="Q902" s="5">
        <f t="shared" si="222"/>
        <v>-2.4435696964044877E-7</v>
      </c>
      <c r="R902" s="4">
        <f>SUM($Q$54:Q902)*0.1+$O$8</f>
        <v>-7.4488338474475657E-5</v>
      </c>
      <c r="S902" s="4">
        <f>SUM($R$235:R902)</f>
        <v>2.9769848609365822E-3</v>
      </c>
      <c r="T902">
        <f t="shared" si="223"/>
        <v>7.4823622301913489E-5</v>
      </c>
      <c r="U902">
        <f t="shared" si="224"/>
        <v>2.9898947294620202E-3</v>
      </c>
      <c r="X902" s="1"/>
    </row>
    <row r="903" spans="1:24" x14ac:dyDescent="0.25">
      <c r="A903" s="7"/>
      <c r="B903">
        <f t="shared" si="209"/>
        <v>84.899999999999451</v>
      </c>
      <c r="C903">
        <f t="shared" si="210"/>
        <v>0</v>
      </c>
      <c r="D903">
        <f t="shared" si="211"/>
        <v>997.84140488178764</v>
      </c>
      <c r="E903">
        <f t="shared" si="212"/>
        <v>-479.80170888428154</v>
      </c>
      <c r="F903">
        <f t="shared" si="213"/>
        <v>0</v>
      </c>
      <c r="G903">
        <f t="shared" si="214"/>
        <v>1727.286151983677</v>
      </c>
      <c r="H903">
        <f t="shared" si="215"/>
        <v>3592.2290575749848</v>
      </c>
      <c r="I903">
        <f t="shared" si="216"/>
        <v>3985.928631187548</v>
      </c>
      <c r="J903" s="41">
        <f t="shared" si="217"/>
        <v>1107.2023975519276</v>
      </c>
      <c r="K903">
        <f t="shared" si="218"/>
        <v>1.5037161350281731</v>
      </c>
      <c r="L903">
        <f t="shared" si="219"/>
        <v>0</v>
      </c>
      <c r="M903" s="41">
        <f t="shared" si="220"/>
        <v>1.5037161350281731</v>
      </c>
      <c r="N903" s="5">
        <f t="shared" si="221"/>
        <v>-1.1432093742841056E-7</v>
      </c>
      <c r="O903" s="4">
        <f>SUM($N$54:N903)*0.1+$O$30</f>
        <v>-7.0868745315946687E-6</v>
      </c>
      <c r="P903" s="4">
        <f>SUM($O$235:O903)</f>
        <v>2.7045885326684255E-4</v>
      </c>
      <c r="Q903" s="5">
        <f t="shared" si="222"/>
        <v>-2.3775272721773603E-7</v>
      </c>
      <c r="R903" s="4">
        <f>SUM($Q$54:Q903)*0.1+$O$8</f>
        <v>-7.4512113747197446E-5</v>
      </c>
      <c r="S903" s="4">
        <f>SUM($R$235:R903)</f>
        <v>2.9024727471893847E-3</v>
      </c>
      <c r="T903">
        <f t="shared" si="223"/>
        <v>7.4848372632288116E-5</v>
      </c>
      <c r="U903">
        <f t="shared" si="224"/>
        <v>2.9150464901074062E-3</v>
      </c>
      <c r="X903" s="1"/>
    </row>
    <row r="904" spans="1:24" x14ac:dyDescent="0.25">
      <c r="A904" s="7"/>
      <c r="B904">
        <f t="shared" si="209"/>
        <v>84.999999999999446</v>
      </c>
      <c r="C904">
        <f t="shared" si="210"/>
        <v>0</v>
      </c>
      <c r="D904">
        <f t="shared" si="211"/>
        <v>997.84140488178764</v>
      </c>
      <c r="E904">
        <f t="shared" si="212"/>
        <v>-479.80170888428154</v>
      </c>
      <c r="F904">
        <f t="shared" si="213"/>
        <v>0</v>
      </c>
      <c r="G904">
        <f t="shared" si="214"/>
        <v>1679.3059810952509</v>
      </c>
      <c r="H904">
        <f t="shared" si="215"/>
        <v>3492.4449170868065</v>
      </c>
      <c r="I904">
        <f t="shared" si="216"/>
        <v>3875.2083914323571</v>
      </c>
      <c r="J904" s="41">
        <f t="shared" si="217"/>
        <v>1107.2023975519276</v>
      </c>
      <c r="K904">
        <f t="shared" si="218"/>
        <v>1.4619462423885086</v>
      </c>
      <c r="L904">
        <f t="shared" si="219"/>
        <v>0</v>
      </c>
      <c r="M904" s="41">
        <f t="shared" si="220"/>
        <v>1.4619462423885086</v>
      </c>
      <c r="N904" s="5">
        <f t="shared" si="221"/>
        <v>-1.1114535583317755E-7</v>
      </c>
      <c r="O904" s="4">
        <f>SUM($N$54:N904)*0.1+$O$30</f>
        <v>-7.0979890671779861E-6</v>
      </c>
      <c r="P904" s="4">
        <f>SUM($O$235:O904)</f>
        <v>2.6336086419966455E-4</v>
      </c>
      <c r="Q904" s="5">
        <f t="shared" si="222"/>
        <v>-2.3114848479502217E-7</v>
      </c>
      <c r="R904" s="4">
        <f>SUM($Q$54:Q904)*0.1+$O$8</f>
        <v>-7.4535228595676951E-5</v>
      </c>
      <c r="S904" s="4">
        <f>SUM($R$235:R904)</f>
        <v>2.8279375185937079E-3</v>
      </c>
      <c r="T904">
        <f t="shared" si="223"/>
        <v>7.4872436521109675E-5</v>
      </c>
      <c r="U904">
        <f t="shared" si="224"/>
        <v>2.8401742118859419E-3</v>
      </c>
      <c r="X904" s="1"/>
    </row>
    <row r="905" spans="1:24" x14ac:dyDescent="0.25">
      <c r="A905" s="7"/>
      <c r="B905">
        <f t="shared" si="209"/>
        <v>85.09999999999944</v>
      </c>
      <c r="C905">
        <f t="shared" si="210"/>
        <v>0</v>
      </c>
      <c r="D905">
        <f t="shared" si="211"/>
        <v>997.84140488178764</v>
      </c>
      <c r="E905">
        <f t="shared" si="212"/>
        <v>-479.80170888428154</v>
      </c>
      <c r="F905">
        <f t="shared" si="213"/>
        <v>0</v>
      </c>
      <c r="G905">
        <f t="shared" si="214"/>
        <v>1631.3258102068285</v>
      </c>
      <c r="H905">
        <f t="shared" si="215"/>
        <v>3392.6607765986446</v>
      </c>
      <c r="I905">
        <f t="shared" si="216"/>
        <v>3764.4881516771816</v>
      </c>
      <c r="J905" s="41">
        <f t="shared" si="217"/>
        <v>1107.2023975519276</v>
      </c>
      <c r="K905">
        <f t="shared" si="218"/>
        <v>1.42017634974885</v>
      </c>
      <c r="L905">
        <f t="shared" si="219"/>
        <v>0</v>
      </c>
      <c r="M905" s="41">
        <f t="shared" si="220"/>
        <v>1.42017634974885</v>
      </c>
      <c r="N905" s="5">
        <f t="shared" si="221"/>
        <v>-1.079697742379448E-7</v>
      </c>
      <c r="O905" s="4">
        <f>SUM($N$54:N905)*0.1+$O$30</f>
        <v>-7.1087860446017807E-6</v>
      </c>
      <c r="P905" s="4">
        <f>SUM($O$235:O905)</f>
        <v>2.5625207815506277E-4</v>
      </c>
      <c r="Q905" s="5">
        <f t="shared" si="222"/>
        <v>-2.2454424237230942E-7</v>
      </c>
      <c r="R905" s="4">
        <f>SUM($Q$54:Q905)*0.1+$O$8</f>
        <v>-7.4557683019914171E-5</v>
      </c>
      <c r="S905" s="4">
        <f>SUM($R$235:R905)</f>
        <v>2.7533798355737936E-3</v>
      </c>
      <c r="T905">
        <f t="shared" si="223"/>
        <v>7.4895813877184905E-5</v>
      </c>
      <c r="U905">
        <f t="shared" si="224"/>
        <v>2.7652785838868312E-3</v>
      </c>
      <c r="X905" s="1"/>
    </row>
    <row r="906" spans="1:24" x14ac:dyDescent="0.25">
      <c r="A906" s="7"/>
      <c r="B906">
        <f t="shared" si="209"/>
        <v>85.199999999999434</v>
      </c>
      <c r="C906">
        <f t="shared" si="210"/>
        <v>0</v>
      </c>
      <c r="D906">
        <f t="shared" si="211"/>
        <v>997.84140488178764</v>
      </c>
      <c r="E906">
        <f t="shared" si="212"/>
        <v>-479.80170888428154</v>
      </c>
      <c r="F906">
        <f t="shared" si="213"/>
        <v>0</v>
      </c>
      <c r="G906">
        <f t="shared" si="214"/>
        <v>1583.3456393183988</v>
      </c>
      <c r="H906">
        <f t="shared" si="215"/>
        <v>3292.8766361104663</v>
      </c>
      <c r="I906">
        <f t="shared" si="216"/>
        <v>3653.7679119219883</v>
      </c>
      <c r="J906" s="41">
        <f t="shared" si="217"/>
        <v>1107.2023975519276</v>
      </c>
      <c r="K906">
        <f t="shared" si="218"/>
        <v>1.3784064571091847</v>
      </c>
      <c r="L906">
        <f t="shared" si="219"/>
        <v>0</v>
      </c>
      <c r="M906" s="41">
        <f t="shared" si="220"/>
        <v>1.3784064571091847</v>
      </c>
      <c r="N906" s="5">
        <f t="shared" si="221"/>
        <v>-1.0479419264271155E-7</v>
      </c>
      <c r="O906" s="4">
        <f>SUM($N$54:N906)*0.1+$O$30</f>
        <v>-7.1192654638660509E-6</v>
      </c>
      <c r="P906" s="4">
        <f>SUM($O$235:O906)</f>
        <v>2.4913281269119673E-4</v>
      </c>
      <c r="Q906" s="5">
        <f t="shared" si="222"/>
        <v>-2.1793999994959556E-7</v>
      </c>
      <c r="R906" s="4">
        <f>SUM($Q$54:Q906)*0.1+$O$8</f>
        <v>-7.4579477019909134E-5</v>
      </c>
      <c r="S906" s="4">
        <f>SUM($R$235:R906)</f>
        <v>2.6788003585538843E-3</v>
      </c>
      <c r="T906">
        <f t="shared" si="223"/>
        <v>7.4918504612065976E-5</v>
      </c>
      <c r="U906">
        <f t="shared" si="224"/>
        <v>2.6903602954526083E-3</v>
      </c>
      <c r="X906" s="1"/>
    </row>
    <row r="907" spans="1:24" x14ac:dyDescent="0.25">
      <c r="A907" s="7"/>
      <c r="B907">
        <f t="shared" si="209"/>
        <v>85.299999999999429</v>
      </c>
      <c r="C907">
        <f t="shared" si="210"/>
        <v>0</v>
      </c>
      <c r="D907">
        <f t="shared" si="211"/>
        <v>997.84140488178764</v>
      </c>
      <c r="E907">
        <f t="shared" si="212"/>
        <v>-479.80170888428154</v>
      </c>
      <c r="F907">
        <f t="shared" si="213"/>
        <v>0</v>
      </c>
      <c r="G907">
        <f t="shared" si="214"/>
        <v>1535.3654684299763</v>
      </c>
      <c r="H907">
        <f t="shared" si="215"/>
        <v>3193.0924956222607</v>
      </c>
      <c r="I907">
        <f t="shared" si="216"/>
        <v>3543.0476721667742</v>
      </c>
      <c r="J907" s="41">
        <f t="shared" si="217"/>
        <v>1107.2023975519276</v>
      </c>
      <c r="K907">
        <f t="shared" si="218"/>
        <v>1.3366365644695115</v>
      </c>
      <c r="L907">
        <f t="shared" si="219"/>
        <v>0</v>
      </c>
      <c r="M907" s="41">
        <f t="shared" si="220"/>
        <v>1.3366365644695115</v>
      </c>
      <c r="N907" s="5">
        <f t="shared" si="221"/>
        <v>-1.0161861104747879E-7</v>
      </c>
      <c r="O907" s="4">
        <f>SUM($N$54:N907)*0.1+$O$30</f>
        <v>-7.1294273249707992E-6</v>
      </c>
      <c r="P907" s="4">
        <f>SUM($O$235:O907)</f>
        <v>2.4200338536622593E-4</v>
      </c>
      <c r="Q907" s="5">
        <f t="shared" si="222"/>
        <v>-2.113357575268799E-7</v>
      </c>
      <c r="R907" s="4">
        <f>SUM($Q$54:Q907)*0.1+$O$8</f>
        <v>-7.4600610595661811E-5</v>
      </c>
      <c r="S907" s="4">
        <f>SUM($R$235:R907)</f>
        <v>2.6041997479582225E-3</v>
      </c>
      <c r="T907">
        <f t="shared" si="223"/>
        <v>7.494050864003799E-5</v>
      </c>
      <c r="U907">
        <f t="shared" si="224"/>
        <v>2.6154200362072597E-3</v>
      </c>
      <c r="X907" s="1"/>
    </row>
    <row r="908" spans="1:24" x14ac:dyDescent="0.25">
      <c r="A908" s="7"/>
      <c r="B908">
        <f t="shared" si="209"/>
        <v>85.399999999999423</v>
      </c>
      <c r="C908">
        <f t="shared" si="210"/>
        <v>0</v>
      </c>
      <c r="D908">
        <f t="shared" si="211"/>
        <v>997.84140488178764</v>
      </c>
      <c r="E908">
        <f t="shared" si="212"/>
        <v>-479.80170888428154</v>
      </c>
      <c r="F908">
        <f t="shared" si="213"/>
        <v>0</v>
      </c>
      <c r="G908">
        <f t="shared" si="214"/>
        <v>1487.3852975415502</v>
      </c>
      <c r="H908">
        <f t="shared" si="215"/>
        <v>3093.3083551340969</v>
      </c>
      <c r="I908">
        <f t="shared" si="216"/>
        <v>3432.327432411596</v>
      </c>
      <c r="J908" s="41">
        <f t="shared" si="217"/>
        <v>1107.2023975519276</v>
      </c>
      <c r="K908">
        <f t="shared" si="218"/>
        <v>1.294866671829852</v>
      </c>
      <c r="L908">
        <f t="shared" si="219"/>
        <v>0</v>
      </c>
      <c r="M908" s="41">
        <f t="shared" si="220"/>
        <v>1.294866671829852</v>
      </c>
      <c r="N908" s="5">
        <f t="shared" si="221"/>
        <v>-9.8443029452245783E-8</v>
      </c>
      <c r="O908" s="4">
        <f>SUM($N$54:N908)*0.1+$O$30</f>
        <v>-7.1392716279160239E-6</v>
      </c>
      <c r="P908" s="4">
        <f>SUM($O$235:O908)</f>
        <v>2.3486411373830991E-4</v>
      </c>
      <c r="Q908" s="5">
        <f t="shared" si="222"/>
        <v>-2.0473151510416702E-7</v>
      </c>
      <c r="R908" s="4">
        <f>SUM($Q$54:Q908)*0.1+$O$8</f>
        <v>-7.4621083747172258E-5</v>
      </c>
      <c r="S908" s="4">
        <f>SUM($R$235:R908)</f>
        <v>2.5295786642110501E-3</v>
      </c>
      <c r="T908">
        <f t="shared" si="223"/>
        <v>7.4961825878107197E-5</v>
      </c>
      <c r="U908">
        <f t="shared" si="224"/>
        <v>2.5404584960896019E-3</v>
      </c>
      <c r="X908" s="1"/>
    </row>
    <row r="909" spans="1:24" x14ac:dyDescent="0.25">
      <c r="A909" s="7"/>
      <c r="B909">
        <f t="shared" si="209"/>
        <v>85.499999999999417</v>
      </c>
      <c r="C909">
        <f t="shared" si="210"/>
        <v>0</v>
      </c>
      <c r="D909">
        <f t="shared" si="211"/>
        <v>997.84140488178764</v>
      </c>
      <c r="E909">
        <f t="shared" si="212"/>
        <v>-479.80170888428154</v>
      </c>
      <c r="F909">
        <f t="shared" si="213"/>
        <v>0</v>
      </c>
      <c r="G909">
        <f t="shared" si="214"/>
        <v>1439.4051266531242</v>
      </c>
      <c r="H909">
        <f t="shared" si="215"/>
        <v>2993.5242146459204</v>
      </c>
      <c r="I909">
        <f t="shared" si="216"/>
        <v>3321.6071926564064</v>
      </c>
      <c r="J909" s="41">
        <f t="shared" si="217"/>
        <v>1107.2023975519276</v>
      </c>
      <c r="K909">
        <f t="shared" si="218"/>
        <v>1.2530967791901881</v>
      </c>
      <c r="L909">
        <f t="shared" si="219"/>
        <v>0</v>
      </c>
      <c r="M909" s="41">
        <f t="shared" si="220"/>
        <v>1.2530967791901881</v>
      </c>
      <c r="N909" s="5">
        <f t="shared" si="221"/>
        <v>-9.5267447857012778E-8</v>
      </c>
      <c r="O909" s="4">
        <f>SUM($N$54:N909)*0.1+$O$30</f>
        <v>-7.148798372701725E-6</v>
      </c>
      <c r="P909" s="4">
        <f>SUM($O$235:O909)</f>
        <v>2.2771531536560819E-4</v>
      </c>
      <c r="Q909" s="5">
        <f t="shared" si="222"/>
        <v>-1.981272726814533E-7</v>
      </c>
      <c r="R909" s="4">
        <f>SUM($Q$54:Q909)*0.1+$O$8</f>
        <v>-7.4640896474440394E-5</v>
      </c>
      <c r="S909" s="4">
        <f>SUM($R$235:R909)</f>
        <v>2.4549377677366099E-3</v>
      </c>
      <c r="T909">
        <f t="shared" si="223"/>
        <v>7.4982456245989104E-5</v>
      </c>
      <c r="U909">
        <f t="shared" si="224"/>
        <v>2.4654763653930386E-3</v>
      </c>
      <c r="X909" s="1"/>
    </row>
    <row r="910" spans="1:24" x14ac:dyDescent="0.25">
      <c r="A910" s="7"/>
      <c r="B910">
        <f t="shared" si="209"/>
        <v>85.599999999999412</v>
      </c>
      <c r="C910">
        <f t="shared" si="210"/>
        <v>0</v>
      </c>
      <c r="D910">
        <f t="shared" si="211"/>
        <v>997.84140488178764</v>
      </c>
      <c r="E910">
        <f t="shared" si="212"/>
        <v>-479.80170888428154</v>
      </c>
      <c r="F910">
        <f t="shared" si="213"/>
        <v>0</v>
      </c>
      <c r="G910">
        <f t="shared" si="214"/>
        <v>1391.4249557647017</v>
      </c>
      <c r="H910">
        <f t="shared" si="215"/>
        <v>2893.7400741577567</v>
      </c>
      <c r="I910">
        <f t="shared" si="216"/>
        <v>3210.8869529012295</v>
      </c>
      <c r="J910" s="41">
        <f t="shared" si="217"/>
        <v>1107.2023975519276</v>
      </c>
      <c r="K910">
        <f t="shared" si="218"/>
        <v>1.2113268865505289</v>
      </c>
      <c r="L910">
        <f t="shared" si="219"/>
        <v>0</v>
      </c>
      <c r="M910" s="41">
        <f t="shared" si="220"/>
        <v>1.2113268865505289</v>
      </c>
      <c r="N910" s="5">
        <f t="shared" si="221"/>
        <v>-9.2091866261780011E-8</v>
      </c>
      <c r="O910" s="4">
        <f>SUM($N$54:N910)*0.1+$O$30</f>
        <v>-7.1580075593279025E-6</v>
      </c>
      <c r="P910" s="4">
        <f>SUM($O$235:O910)</f>
        <v>2.205573078062803E-4</v>
      </c>
      <c r="Q910" s="5">
        <f t="shared" si="222"/>
        <v>-1.9152303025874039E-7</v>
      </c>
      <c r="R910" s="4">
        <f>SUM($Q$54:Q910)*0.1+$O$8</f>
        <v>-7.4660048777466272E-5</v>
      </c>
      <c r="S910" s="4">
        <f>SUM($R$235:R910)</f>
        <v>2.3802777189591436E-3</v>
      </c>
      <c r="T910">
        <f t="shared" si="223"/>
        <v>7.5002399666097605E-5</v>
      </c>
      <c r="U910">
        <f t="shared" si="224"/>
        <v>2.3904743348130927E-3</v>
      </c>
      <c r="X910" s="1"/>
    </row>
    <row r="911" spans="1:24" x14ac:dyDescent="0.25">
      <c r="A911" s="7"/>
      <c r="B911">
        <f t="shared" si="209"/>
        <v>85.699999999999406</v>
      </c>
      <c r="C911">
        <f t="shared" si="210"/>
        <v>0</v>
      </c>
      <c r="D911">
        <f t="shared" si="211"/>
        <v>997.84140488178764</v>
      </c>
      <c r="E911">
        <f t="shared" si="212"/>
        <v>-479.80170888428154</v>
      </c>
      <c r="F911">
        <f t="shared" si="213"/>
        <v>0</v>
      </c>
      <c r="G911">
        <f t="shared" si="214"/>
        <v>1343.4447848762757</v>
      </c>
      <c r="H911">
        <f t="shared" si="215"/>
        <v>2793.9559336695802</v>
      </c>
      <c r="I911">
        <f t="shared" si="216"/>
        <v>3100.1667131460395</v>
      </c>
      <c r="J911" s="41">
        <f t="shared" si="217"/>
        <v>1107.2023975519276</v>
      </c>
      <c r="K911">
        <f t="shared" si="218"/>
        <v>1.169556993910865</v>
      </c>
      <c r="L911">
        <f t="shared" si="219"/>
        <v>0</v>
      </c>
      <c r="M911" s="41">
        <f t="shared" si="220"/>
        <v>1.169556993910865</v>
      </c>
      <c r="N911" s="5">
        <f t="shared" si="221"/>
        <v>-8.8916284666547006E-8</v>
      </c>
      <c r="O911" s="4">
        <f>SUM($N$54:N911)*0.1+$O$30</f>
        <v>-7.166899187794558E-6</v>
      </c>
      <c r="P911" s="4">
        <f>SUM($O$235:O911)</f>
        <v>2.1339040861848574E-4</v>
      </c>
      <c r="Q911" s="5">
        <f t="shared" si="222"/>
        <v>-1.8491878783602667E-7</v>
      </c>
      <c r="R911" s="4">
        <f>SUM($Q$54:Q911)*0.1+$O$8</f>
        <v>-7.4678540656249892E-5</v>
      </c>
      <c r="S911" s="4">
        <f>SUM($R$235:R911)</f>
        <v>2.3055991783028939E-3</v>
      </c>
      <c r="T911">
        <f t="shared" si="223"/>
        <v>7.5021656063533942E-5</v>
      </c>
      <c r="U911">
        <f t="shared" si="224"/>
        <v>2.3154530955044944E-3</v>
      </c>
      <c r="X911" s="1"/>
    </row>
    <row r="912" spans="1:24" x14ac:dyDescent="0.25">
      <c r="A912" s="7"/>
      <c r="B912">
        <f t="shared" si="209"/>
        <v>85.7999999999994</v>
      </c>
      <c r="C912">
        <f t="shared" si="210"/>
        <v>0</v>
      </c>
      <c r="D912">
        <f t="shared" si="211"/>
        <v>997.84140488178764</v>
      </c>
      <c r="E912">
        <f t="shared" si="212"/>
        <v>-479.80170888428154</v>
      </c>
      <c r="F912">
        <f t="shared" si="213"/>
        <v>0</v>
      </c>
      <c r="G912">
        <f t="shared" si="214"/>
        <v>1295.4646139878496</v>
      </c>
      <c r="H912">
        <f t="shared" si="215"/>
        <v>2694.1717931814164</v>
      </c>
      <c r="I912">
        <f t="shared" si="216"/>
        <v>2989.4464733908612</v>
      </c>
      <c r="J912" s="41">
        <f t="shared" si="217"/>
        <v>1107.2023975519276</v>
      </c>
      <c r="K912">
        <f t="shared" si="218"/>
        <v>1.1277871012712053</v>
      </c>
      <c r="L912">
        <f t="shared" si="219"/>
        <v>0</v>
      </c>
      <c r="M912" s="41">
        <f t="shared" si="220"/>
        <v>1.1277871012712053</v>
      </c>
      <c r="N912" s="5">
        <f t="shared" si="221"/>
        <v>-8.5740703071314001E-8</v>
      </c>
      <c r="O912" s="4">
        <f>SUM($N$54:N912)*0.1+$O$30</f>
        <v>-7.1754732581016892E-6</v>
      </c>
      <c r="P912" s="4">
        <f>SUM($O$235:O912)</f>
        <v>2.0621493536038406E-4</v>
      </c>
      <c r="Q912" s="5">
        <f t="shared" si="222"/>
        <v>-1.7831454541331379E-7</v>
      </c>
      <c r="R912" s="4">
        <f>SUM($Q$54:Q912)*0.1+$O$8</f>
        <v>-7.46963721107912E-5</v>
      </c>
      <c r="S912" s="4">
        <f>SUM($R$235:R912)</f>
        <v>2.2309028061921025E-3</v>
      </c>
      <c r="T912">
        <f t="shared" si="223"/>
        <v>7.5040225366076278E-5</v>
      </c>
      <c r="U912">
        <f t="shared" si="224"/>
        <v>2.2404133391500519E-3</v>
      </c>
      <c r="X912" s="1"/>
    </row>
    <row r="913" spans="1:24" x14ac:dyDescent="0.25">
      <c r="A913" s="7"/>
      <c r="B913">
        <f t="shared" si="209"/>
        <v>85.899999999999395</v>
      </c>
      <c r="C913">
        <f t="shared" si="210"/>
        <v>0</v>
      </c>
      <c r="D913">
        <f t="shared" si="211"/>
        <v>997.84140488178764</v>
      </c>
      <c r="E913">
        <f t="shared" si="212"/>
        <v>-479.80170888428154</v>
      </c>
      <c r="F913">
        <f t="shared" si="213"/>
        <v>0</v>
      </c>
      <c r="G913">
        <f t="shared" si="214"/>
        <v>1247.4844430994235</v>
      </c>
      <c r="H913">
        <f t="shared" si="215"/>
        <v>2594.3876526932399</v>
      </c>
      <c r="I913">
        <f t="shared" si="216"/>
        <v>2878.7262336356716</v>
      </c>
      <c r="J913" s="41">
        <f t="shared" si="217"/>
        <v>1107.2023975519276</v>
      </c>
      <c r="K913">
        <f t="shared" si="218"/>
        <v>1.0860172086315414</v>
      </c>
      <c r="L913">
        <f t="shared" si="219"/>
        <v>0</v>
      </c>
      <c r="M913" s="41">
        <f t="shared" si="220"/>
        <v>1.0860172086315414</v>
      </c>
      <c r="N913" s="5">
        <f t="shared" si="221"/>
        <v>-8.2565121476080996E-8</v>
      </c>
      <c r="O913" s="4">
        <f>SUM($N$54:N913)*0.1+$O$30</f>
        <v>-7.1837297702492976E-6</v>
      </c>
      <c r="P913" s="4">
        <f>SUM($O$235:O913)</f>
        <v>1.9903120559013477E-4</v>
      </c>
      <c r="Q913" s="5">
        <f t="shared" si="222"/>
        <v>-1.7171030299060006E-7</v>
      </c>
      <c r="R913" s="4">
        <f>SUM($Q$54:Q913)*0.1+$O$8</f>
        <v>-7.4713543141090278E-5</v>
      </c>
      <c r="S913" s="4">
        <f>SUM($R$235:R913)</f>
        <v>2.1561892630510122E-3</v>
      </c>
      <c r="T913">
        <f t="shared" si="223"/>
        <v>7.5058107504169885E-5</v>
      </c>
      <c r="U913">
        <f t="shared" si="224"/>
        <v>2.1653557580441902E-3</v>
      </c>
      <c r="X913" s="1"/>
    </row>
    <row r="914" spans="1:24" x14ac:dyDescent="0.25">
      <c r="A914" s="7"/>
      <c r="B914">
        <f t="shared" si="209"/>
        <v>85.999999999999389</v>
      </c>
      <c r="C914">
        <f t="shared" si="210"/>
        <v>0</v>
      </c>
      <c r="D914">
        <f t="shared" si="211"/>
        <v>997.84140488178764</v>
      </c>
      <c r="E914">
        <f t="shared" si="212"/>
        <v>-479.80170888428154</v>
      </c>
      <c r="F914">
        <f t="shared" si="213"/>
        <v>0</v>
      </c>
      <c r="G914">
        <f t="shared" si="214"/>
        <v>1199.5042722109974</v>
      </c>
      <c r="H914">
        <f t="shared" si="215"/>
        <v>2494.6035122050762</v>
      </c>
      <c r="I914">
        <f t="shared" si="216"/>
        <v>2768.005993880493</v>
      </c>
      <c r="J914" s="41">
        <f t="shared" si="217"/>
        <v>1107.2023975519276</v>
      </c>
      <c r="K914">
        <f t="shared" si="218"/>
        <v>1.0442473159918817</v>
      </c>
      <c r="L914">
        <f t="shared" si="219"/>
        <v>0</v>
      </c>
      <c r="M914" s="41">
        <f t="shared" si="220"/>
        <v>1.0442473159918817</v>
      </c>
      <c r="N914" s="5">
        <f t="shared" si="221"/>
        <v>-7.9389539880847992E-8</v>
      </c>
      <c r="O914" s="4">
        <f>SUM($N$54:N914)*0.1+$O$30</f>
        <v>-7.1916687242373824E-6</v>
      </c>
      <c r="P914" s="4">
        <f>SUM($O$235:O914)</f>
        <v>1.9183953686589738E-4</v>
      </c>
      <c r="Q914" s="5">
        <f t="shared" si="222"/>
        <v>-1.6510606056788718E-7</v>
      </c>
      <c r="R914" s="4">
        <f>SUM($Q$54:Q914)*0.1+$O$8</f>
        <v>-7.4730053747147044E-5</v>
      </c>
      <c r="S914" s="4">
        <f>SUM($R$235:R914)</f>
        <v>2.081459209303865E-3</v>
      </c>
      <c r="T914">
        <f t="shared" si="223"/>
        <v>7.5075302410917131E-5</v>
      </c>
      <c r="U914">
        <f t="shared" si="224"/>
        <v>2.0902810451948303E-3</v>
      </c>
      <c r="X914" s="1"/>
    </row>
    <row r="915" spans="1:24" x14ac:dyDescent="0.25">
      <c r="A915" s="7"/>
      <c r="B915">
        <f t="shared" si="209"/>
        <v>86.099999999999383</v>
      </c>
      <c r="C915">
        <f t="shared" si="210"/>
        <v>0</v>
      </c>
      <c r="D915">
        <f t="shared" si="211"/>
        <v>997.84140488178764</v>
      </c>
      <c r="E915">
        <f t="shared" si="212"/>
        <v>-479.80170888428154</v>
      </c>
      <c r="F915">
        <f t="shared" si="213"/>
        <v>0</v>
      </c>
      <c r="G915">
        <f t="shared" si="214"/>
        <v>1151.5241013225714</v>
      </c>
      <c r="H915">
        <f t="shared" si="215"/>
        <v>2394.8193717168997</v>
      </c>
      <c r="I915">
        <f t="shared" si="216"/>
        <v>2657.2857541253034</v>
      </c>
      <c r="J915" s="41">
        <f t="shared" si="217"/>
        <v>1107.2023975519276</v>
      </c>
      <c r="K915">
        <f t="shared" si="218"/>
        <v>1.0024774233522178</v>
      </c>
      <c r="L915">
        <f t="shared" si="219"/>
        <v>0</v>
      </c>
      <c r="M915" s="41">
        <f t="shared" si="220"/>
        <v>1.0024774233522178</v>
      </c>
      <c r="N915" s="5">
        <f t="shared" si="221"/>
        <v>-7.6213958285614987E-8</v>
      </c>
      <c r="O915" s="4">
        <f>SUM($N$54:N915)*0.1+$O$30</f>
        <v>-7.1992901200659428E-6</v>
      </c>
      <c r="P915" s="4">
        <f>SUM($O$235:O915)</f>
        <v>1.8464024674583144E-4</v>
      </c>
      <c r="Q915" s="5">
        <f t="shared" si="222"/>
        <v>-1.5850181814517345E-7</v>
      </c>
      <c r="R915" s="4">
        <f>SUM($Q$54:Q915)*0.1+$O$8</f>
        <v>-7.4745903928961579E-5</v>
      </c>
      <c r="S915" s="4">
        <f>SUM($R$235:R915)</f>
        <v>2.0067133053749036E-3</v>
      </c>
      <c r="T915">
        <f t="shared" si="223"/>
        <v>7.5091810022068548E-5</v>
      </c>
      <c r="U915">
        <f t="shared" si="224"/>
        <v>2.0151898944484195E-3</v>
      </c>
      <c r="X915" s="1"/>
    </row>
    <row r="916" spans="1:24" x14ac:dyDescent="0.25">
      <c r="A916" s="7"/>
      <c r="B916">
        <f t="shared" si="209"/>
        <v>86.199999999999378</v>
      </c>
      <c r="C916">
        <f t="shared" si="210"/>
        <v>0</v>
      </c>
      <c r="D916">
        <f t="shared" si="211"/>
        <v>997.84140488178764</v>
      </c>
      <c r="E916">
        <f t="shared" si="212"/>
        <v>-479.80170888428154</v>
      </c>
      <c r="F916">
        <f t="shared" si="213"/>
        <v>0</v>
      </c>
      <c r="G916">
        <f t="shared" si="214"/>
        <v>1103.5439304341453</v>
      </c>
      <c r="H916">
        <f t="shared" si="215"/>
        <v>2295.0352312287214</v>
      </c>
      <c r="I916">
        <f t="shared" si="216"/>
        <v>2546.5655143701119</v>
      </c>
      <c r="J916" s="41">
        <f t="shared" si="217"/>
        <v>1107.2023975519276</v>
      </c>
      <c r="K916">
        <f t="shared" si="218"/>
        <v>0.9607075307125531</v>
      </c>
      <c r="L916">
        <f t="shared" si="219"/>
        <v>0</v>
      </c>
      <c r="M916" s="41">
        <f t="shared" si="220"/>
        <v>0.9607075307125531</v>
      </c>
      <c r="N916" s="5">
        <f t="shared" si="221"/>
        <v>-7.3038376690381982E-8</v>
      </c>
      <c r="O916" s="4">
        <f>SUM($N$54:N916)*0.1+$O$30</f>
        <v>-7.2065939577349812E-6</v>
      </c>
      <c r="P916" s="4">
        <f>SUM($O$235:O916)</f>
        <v>1.7743365278809645E-4</v>
      </c>
      <c r="Q916" s="5">
        <f t="shared" si="222"/>
        <v>-1.5189757572245959E-7</v>
      </c>
      <c r="R916" s="4">
        <f>SUM($Q$54:Q916)*0.1+$O$8</f>
        <v>-7.4761093686533803E-5</v>
      </c>
      <c r="S916" s="4">
        <f>SUM($R$235:R916)</f>
        <v>1.9319522116883698E-3</v>
      </c>
      <c r="T916">
        <f t="shared" si="223"/>
        <v>7.5107630276013547E-5</v>
      </c>
      <c r="U916">
        <f t="shared" si="224"/>
        <v>1.9400830006443823E-3</v>
      </c>
      <c r="X916" s="1"/>
    </row>
    <row r="917" spans="1:24" x14ac:dyDescent="0.25">
      <c r="A917" s="7"/>
      <c r="B917">
        <f t="shared" si="209"/>
        <v>86.299999999999372</v>
      </c>
      <c r="C917">
        <f t="shared" si="210"/>
        <v>0</v>
      </c>
      <c r="D917">
        <f t="shared" si="211"/>
        <v>997.84140488178764</v>
      </c>
      <c r="E917">
        <f t="shared" si="212"/>
        <v>-479.80170888428154</v>
      </c>
      <c r="F917">
        <f t="shared" si="213"/>
        <v>0</v>
      </c>
      <c r="G917">
        <f t="shared" si="214"/>
        <v>1055.5637595457229</v>
      </c>
      <c r="H917">
        <f t="shared" si="215"/>
        <v>2195.2510907405594</v>
      </c>
      <c r="I917">
        <f t="shared" si="216"/>
        <v>2435.8452746149369</v>
      </c>
      <c r="J917" s="41">
        <f t="shared" si="217"/>
        <v>1107.2023975519276</v>
      </c>
      <c r="K917">
        <f t="shared" si="218"/>
        <v>0.91893763807289475</v>
      </c>
      <c r="L917">
        <f t="shared" si="219"/>
        <v>0</v>
      </c>
      <c r="M917" s="41">
        <f t="shared" si="220"/>
        <v>0.91893763807289475</v>
      </c>
      <c r="N917" s="5">
        <f t="shared" si="221"/>
        <v>-6.9862795095149215E-8</v>
      </c>
      <c r="O917" s="4">
        <f>SUM($N$54:N917)*0.1+$O$30</f>
        <v>-7.213580237244497E-6</v>
      </c>
      <c r="P917" s="4">
        <f>SUM($O$235:O917)</f>
        <v>1.7022007255085194E-4</v>
      </c>
      <c r="Q917" s="5">
        <f t="shared" si="222"/>
        <v>-1.4529333329974682E-7</v>
      </c>
      <c r="R917" s="4">
        <f>SUM($Q$54:Q917)*0.1+$O$8</f>
        <v>-7.4775623019863796E-5</v>
      </c>
      <c r="S917" s="4">
        <f>SUM($R$235:R917)</f>
        <v>1.857176588668506E-3</v>
      </c>
      <c r="T917">
        <f t="shared" si="223"/>
        <v>7.5122763113772304E-5</v>
      </c>
      <c r="U917">
        <f t="shared" si="224"/>
        <v>1.8649610598073104E-3</v>
      </c>
      <c r="X917" s="1"/>
    </row>
    <row r="918" spans="1:24" x14ac:dyDescent="0.25">
      <c r="A918" s="7"/>
      <c r="B918">
        <f t="shared" si="209"/>
        <v>86.399999999999366</v>
      </c>
      <c r="C918">
        <f t="shared" si="210"/>
        <v>0</v>
      </c>
      <c r="D918">
        <f t="shared" si="211"/>
        <v>997.84140488178764</v>
      </c>
      <c r="E918">
        <f t="shared" si="212"/>
        <v>-479.80170888428154</v>
      </c>
      <c r="F918">
        <f t="shared" si="213"/>
        <v>0</v>
      </c>
      <c r="G918">
        <f t="shared" si="214"/>
        <v>1007.5835886572968</v>
      </c>
      <c r="H918">
        <f t="shared" si="215"/>
        <v>2095.4669502523811</v>
      </c>
      <c r="I918">
        <f t="shared" si="216"/>
        <v>2325.1250348597455</v>
      </c>
      <c r="J918" s="41">
        <f t="shared" si="217"/>
        <v>1107.2023975519276</v>
      </c>
      <c r="K918">
        <f t="shared" si="218"/>
        <v>0.87716774543323017</v>
      </c>
      <c r="L918">
        <f t="shared" si="219"/>
        <v>0</v>
      </c>
      <c r="M918" s="41">
        <f t="shared" si="220"/>
        <v>0.87716774543323017</v>
      </c>
      <c r="N918" s="5">
        <f t="shared" si="221"/>
        <v>-6.668721349991621E-8</v>
      </c>
      <c r="O918" s="4">
        <f>SUM($N$54:N918)*0.1+$O$30</f>
        <v>-7.2202489585944882E-6</v>
      </c>
      <c r="P918" s="4">
        <f>SUM($O$235:O918)</f>
        <v>1.6299982359225745E-4</v>
      </c>
      <c r="Q918" s="5">
        <f t="shared" si="222"/>
        <v>-1.3868909087703299E-7</v>
      </c>
      <c r="R918" s="4">
        <f>SUM($Q$54:Q918)*0.1+$O$8</f>
        <v>-7.4789491928951504E-5</v>
      </c>
      <c r="S918" s="4">
        <f>SUM($R$235:R918)</f>
        <v>1.7823870967395544E-3</v>
      </c>
      <c r="T918">
        <f t="shared" si="223"/>
        <v>7.5137208478987202E-5</v>
      </c>
      <c r="U918">
        <f t="shared" si="224"/>
        <v>1.7898247693879882E-3</v>
      </c>
      <c r="X918" s="1"/>
    </row>
    <row r="919" spans="1:24" x14ac:dyDescent="0.25">
      <c r="A919" s="7"/>
      <c r="B919">
        <f t="shared" si="209"/>
        <v>86.499999999999361</v>
      </c>
      <c r="C919">
        <f t="shared" si="210"/>
        <v>0</v>
      </c>
      <c r="D919">
        <f t="shared" si="211"/>
        <v>997.84140488178764</v>
      </c>
      <c r="E919">
        <f t="shared" si="212"/>
        <v>-479.80170888428154</v>
      </c>
      <c r="F919">
        <f t="shared" si="213"/>
        <v>0</v>
      </c>
      <c r="G919">
        <f t="shared" si="214"/>
        <v>959.60341776887071</v>
      </c>
      <c r="H919">
        <f t="shared" si="215"/>
        <v>1995.6828097642192</v>
      </c>
      <c r="I919">
        <f t="shared" si="216"/>
        <v>2214.4047951045686</v>
      </c>
      <c r="J919" s="41">
        <f t="shared" si="217"/>
        <v>1107.2023975519276</v>
      </c>
      <c r="K919">
        <f t="shared" si="218"/>
        <v>0.83539785279357104</v>
      </c>
      <c r="L919">
        <f t="shared" si="219"/>
        <v>0</v>
      </c>
      <c r="M919" s="41">
        <f t="shared" si="220"/>
        <v>0.83539785279357104</v>
      </c>
      <c r="N919" s="5">
        <f t="shared" si="221"/>
        <v>-6.3511631904683205E-8</v>
      </c>
      <c r="O919" s="4">
        <f>SUM($N$54:N919)*0.1+$O$30</f>
        <v>-7.2266001217849559E-6</v>
      </c>
      <c r="P919" s="4">
        <f>SUM($O$235:O919)</f>
        <v>1.5577322347047249E-4</v>
      </c>
      <c r="Q919" s="5">
        <f t="shared" si="222"/>
        <v>-1.3208484845432022E-7</v>
      </c>
      <c r="R919" s="4">
        <f>SUM($Q$54:Q919)*0.1+$O$8</f>
        <v>-7.4802700413796928E-5</v>
      </c>
      <c r="S919" s="4">
        <f>SUM($R$235:R919)</f>
        <v>1.7075843963257574E-3</v>
      </c>
      <c r="T919">
        <f t="shared" si="223"/>
        <v>7.5150966317915276E-5</v>
      </c>
      <c r="U919">
        <f t="shared" si="224"/>
        <v>1.7146748285682574E-3</v>
      </c>
      <c r="X919" s="1"/>
    </row>
    <row r="920" spans="1:24" x14ac:dyDescent="0.25">
      <c r="A920" s="7"/>
      <c r="B920">
        <f t="shared" si="209"/>
        <v>86.599999999999355</v>
      </c>
      <c r="C920">
        <f t="shared" si="210"/>
        <v>0</v>
      </c>
      <c r="D920">
        <f t="shared" si="211"/>
        <v>997.84140488178764</v>
      </c>
      <c r="E920">
        <f t="shared" si="212"/>
        <v>-479.80170888428154</v>
      </c>
      <c r="F920">
        <f t="shared" si="213"/>
        <v>0</v>
      </c>
      <c r="G920">
        <f t="shared" si="214"/>
        <v>911.62324688044828</v>
      </c>
      <c r="H920">
        <f t="shared" si="215"/>
        <v>1895.8986692760118</v>
      </c>
      <c r="I920">
        <f t="shared" si="216"/>
        <v>2103.6845553493526</v>
      </c>
      <c r="J920" s="41">
        <f t="shared" si="217"/>
        <v>1107.2023975519276</v>
      </c>
      <c r="K920">
        <f t="shared" si="218"/>
        <v>0.79362796015389714</v>
      </c>
      <c r="L920">
        <f t="shared" si="219"/>
        <v>0</v>
      </c>
      <c r="M920" s="41">
        <f t="shared" si="220"/>
        <v>0.79362796015389714</v>
      </c>
      <c r="N920" s="5">
        <f t="shared" si="221"/>
        <v>-6.0336050309450439E-8</v>
      </c>
      <c r="O920" s="4">
        <f>SUM($N$54:N920)*0.1+$O$30</f>
        <v>-7.2326337268159017E-6</v>
      </c>
      <c r="P920" s="4">
        <f>SUM($O$235:O920)</f>
        <v>1.4854058974365659E-4</v>
      </c>
      <c r="Q920" s="5">
        <f t="shared" si="222"/>
        <v>-1.2548060603160442E-7</v>
      </c>
      <c r="R920" s="4">
        <f>SUM($Q$54:Q920)*0.1+$O$8</f>
        <v>-7.4815248474400094E-5</v>
      </c>
      <c r="S920" s="4">
        <f>SUM($R$235:R920)</f>
        <v>1.6327691478513573E-3</v>
      </c>
      <c r="T920">
        <f t="shared" si="223"/>
        <v>7.5164036579420754E-5</v>
      </c>
      <c r="U920">
        <f t="shared" si="224"/>
        <v>1.6395119386502315E-3</v>
      </c>
      <c r="X920" s="1"/>
    </row>
    <row r="921" spans="1:24" x14ac:dyDescent="0.25">
      <c r="A921" s="7"/>
      <c r="B921">
        <f t="shared" si="209"/>
        <v>86.699999999999349</v>
      </c>
      <c r="C921">
        <f t="shared" si="210"/>
        <v>0</v>
      </c>
      <c r="D921">
        <f t="shared" si="211"/>
        <v>997.84140488178764</v>
      </c>
      <c r="E921">
        <f t="shared" si="212"/>
        <v>-479.80170888428154</v>
      </c>
      <c r="F921">
        <f t="shared" si="213"/>
        <v>0</v>
      </c>
      <c r="G921">
        <f t="shared" si="214"/>
        <v>863.64307599201857</v>
      </c>
      <c r="H921">
        <f t="shared" si="215"/>
        <v>1796.1145287878498</v>
      </c>
      <c r="I921">
        <f t="shared" si="216"/>
        <v>1992.9643155941742</v>
      </c>
      <c r="J921" s="41">
        <f t="shared" si="217"/>
        <v>1107.2023975519276</v>
      </c>
      <c r="K921">
        <f t="shared" si="218"/>
        <v>0.75185806751423745</v>
      </c>
      <c r="L921">
        <f t="shared" si="219"/>
        <v>0</v>
      </c>
      <c r="M921" s="41">
        <f t="shared" si="220"/>
        <v>0.75185806751423745</v>
      </c>
      <c r="N921" s="5">
        <f t="shared" si="221"/>
        <v>-5.7160468714217202E-8</v>
      </c>
      <c r="O921" s="4">
        <f>SUM($N$54:N921)*0.1+$O$30</f>
        <v>-7.2383497736873239E-6</v>
      </c>
      <c r="P921" s="4">
        <f>SUM($O$235:O921)</f>
        <v>1.4130223996996927E-4</v>
      </c>
      <c r="Q921" s="5">
        <f t="shared" si="222"/>
        <v>-1.1887636360889166E-7</v>
      </c>
      <c r="R921" s="4">
        <f>SUM($Q$54:Q921)*0.1+$O$8</f>
        <v>-7.4827136110760975E-5</v>
      </c>
      <c r="S921" s="4">
        <f>SUM($R$235:R921)</f>
        <v>1.5579420117405964E-3</v>
      </c>
      <c r="T921">
        <f t="shared" si="223"/>
        <v>7.5176419214967861E-5</v>
      </c>
      <c r="U921">
        <f t="shared" si="224"/>
        <v>1.5643368035582581E-3</v>
      </c>
      <c r="X921" s="1"/>
    </row>
    <row r="922" spans="1:24" x14ac:dyDescent="0.25">
      <c r="A922" s="7"/>
      <c r="B922">
        <f t="shared" si="209"/>
        <v>86.799999999999343</v>
      </c>
      <c r="C922">
        <f t="shared" si="210"/>
        <v>0</v>
      </c>
      <c r="D922">
        <f t="shared" si="211"/>
        <v>997.84140488178764</v>
      </c>
      <c r="E922">
        <f t="shared" si="212"/>
        <v>-479.80170888428154</v>
      </c>
      <c r="F922">
        <f t="shared" si="213"/>
        <v>0</v>
      </c>
      <c r="G922">
        <f t="shared" si="214"/>
        <v>815.66290510359613</v>
      </c>
      <c r="H922">
        <f t="shared" si="215"/>
        <v>1696.3303882996715</v>
      </c>
      <c r="I922">
        <f t="shared" si="216"/>
        <v>1882.2440758389844</v>
      </c>
      <c r="J922" s="41">
        <f t="shared" si="217"/>
        <v>1107.2023975519276</v>
      </c>
      <c r="K922">
        <f t="shared" si="218"/>
        <v>0.71008817487457354</v>
      </c>
      <c r="L922">
        <f t="shared" si="219"/>
        <v>0</v>
      </c>
      <c r="M922" s="41">
        <f t="shared" si="220"/>
        <v>0.71008817487457354</v>
      </c>
      <c r="N922" s="5">
        <f t="shared" si="221"/>
        <v>-5.3984887118984436E-8</v>
      </c>
      <c r="O922" s="4">
        <f>SUM($N$54:N922)*0.1+$O$30</f>
        <v>-7.2437482623992216E-6</v>
      </c>
      <c r="P922" s="4">
        <f>SUM($O$235:O922)</f>
        <v>1.3405849170757006E-4</v>
      </c>
      <c r="Q922" s="5">
        <f t="shared" si="222"/>
        <v>-1.1227212118617782E-7</v>
      </c>
      <c r="R922" s="4">
        <f>SUM($Q$54:Q922)*0.1+$O$8</f>
        <v>-7.4838363322879598E-5</v>
      </c>
      <c r="S922" s="4">
        <f>SUM($R$235:R922)</f>
        <v>1.4831036484177168E-3</v>
      </c>
      <c r="T922">
        <f t="shared" si="223"/>
        <v>7.5188114178614303E-5</v>
      </c>
      <c r="U922">
        <f t="shared" si="224"/>
        <v>1.4891501304935145E-3</v>
      </c>
      <c r="X922" s="1"/>
    </row>
    <row r="923" spans="1:24" x14ac:dyDescent="0.25">
      <c r="A923" s="7"/>
      <c r="B923">
        <f t="shared" si="209"/>
        <v>86.899999999999338</v>
      </c>
      <c r="C923">
        <f t="shared" si="210"/>
        <v>0</v>
      </c>
      <c r="D923">
        <f t="shared" si="211"/>
        <v>997.84140488178764</v>
      </c>
      <c r="E923">
        <f t="shared" si="212"/>
        <v>-479.80170888428154</v>
      </c>
      <c r="F923">
        <f t="shared" si="213"/>
        <v>0</v>
      </c>
      <c r="G923">
        <f t="shared" si="214"/>
        <v>767.68273421517006</v>
      </c>
      <c r="H923">
        <f t="shared" si="215"/>
        <v>1596.5462478115096</v>
      </c>
      <c r="I923">
        <f t="shared" si="216"/>
        <v>1771.5238360838077</v>
      </c>
      <c r="J923" s="41">
        <f t="shared" si="217"/>
        <v>1107.2023975519276</v>
      </c>
      <c r="K923">
        <f t="shared" si="218"/>
        <v>0.66831828223491452</v>
      </c>
      <c r="L923">
        <f t="shared" si="219"/>
        <v>0</v>
      </c>
      <c r="M923" s="41">
        <f t="shared" si="220"/>
        <v>0.66831828223491452</v>
      </c>
      <c r="N923" s="5">
        <f t="shared" si="221"/>
        <v>-5.0809305523751431E-8</v>
      </c>
      <c r="O923" s="4">
        <f>SUM($N$54:N923)*0.1+$O$30</f>
        <v>-7.2488291929515966E-6</v>
      </c>
      <c r="P923" s="4">
        <f>SUM($O$235:O923)</f>
        <v>1.2680966251461847E-4</v>
      </c>
      <c r="Q923" s="5">
        <f t="shared" si="222"/>
        <v>-1.0566787876346506E-7</v>
      </c>
      <c r="R923" s="4">
        <f>SUM($Q$54:Q923)*0.1+$O$8</f>
        <v>-7.4848930110755937E-5</v>
      </c>
      <c r="S923" s="4">
        <f>SUM($R$235:R923)</f>
        <v>1.4082547183069608E-3</v>
      </c>
      <c r="T923">
        <f t="shared" si="223"/>
        <v>7.5199121427004813E-5</v>
      </c>
      <c r="U923">
        <f t="shared" si="224"/>
        <v>1.4139526307981073E-3</v>
      </c>
      <c r="X923" s="1"/>
    </row>
    <row r="924" spans="1:24" x14ac:dyDescent="0.25">
      <c r="A924" s="7"/>
      <c r="B924">
        <f t="shared" si="209"/>
        <v>86.999999999999332</v>
      </c>
      <c r="C924">
        <f t="shared" si="210"/>
        <v>0</v>
      </c>
      <c r="D924">
        <f t="shared" si="211"/>
        <v>997.84140488178764</v>
      </c>
      <c r="E924">
        <f t="shared" si="212"/>
        <v>-479.80170888428154</v>
      </c>
      <c r="F924">
        <f t="shared" si="213"/>
        <v>0</v>
      </c>
      <c r="G924">
        <f t="shared" si="214"/>
        <v>719.70256332674398</v>
      </c>
      <c r="H924">
        <f t="shared" si="215"/>
        <v>1496.7621073233313</v>
      </c>
      <c r="I924">
        <f t="shared" si="216"/>
        <v>1660.8035963286163</v>
      </c>
      <c r="J924" s="41">
        <f t="shared" si="217"/>
        <v>1107.2023975519276</v>
      </c>
      <c r="K924">
        <f t="shared" si="218"/>
        <v>0.62654838959524994</v>
      </c>
      <c r="L924">
        <f t="shared" si="219"/>
        <v>0</v>
      </c>
      <c r="M924" s="41">
        <f t="shared" si="220"/>
        <v>0.62654838959524994</v>
      </c>
      <c r="N924" s="5">
        <f t="shared" si="221"/>
        <v>-4.7633723928518426E-8</v>
      </c>
      <c r="O924" s="4">
        <f>SUM($N$54:N924)*0.1+$O$30</f>
        <v>-7.253592565344448E-6</v>
      </c>
      <c r="P924" s="4">
        <f>SUM($O$235:O924)</f>
        <v>1.1955606994927403E-4</v>
      </c>
      <c r="Q924" s="5">
        <f t="shared" si="222"/>
        <v>-9.90636363407512E-8</v>
      </c>
      <c r="R924" s="4">
        <f>SUM($Q$54:Q924)*0.1+$O$8</f>
        <v>-7.4858836474390019E-5</v>
      </c>
      <c r="S924" s="4">
        <f>SUM($R$235:R924)</f>
        <v>1.3333958818325707E-3</v>
      </c>
      <c r="T924">
        <f t="shared" si="223"/>
        <v>7.5209440919365205E-5</v>
      </c>
      <c r="U924">
        <f t="shared" si="224"/>
        <v>1.3387450211111056E-3</v>
      </c>
      <c r="X924" s="1"/>
    </row>
    <row r="925" spans="1:24" x14ac:dyDescent="0.25">
      <c r="A925" s="7"/>
      <c r="B925">
        <f t="shared" si="209"/>
        <v>87.099999999999326</v>
      </c>
      <c r="C925">
        <f t="shared" si="210"/>
        <v>0</v>
      </c>
      <c r="D925">
        <f t="shared" si="211"/>
        <v>997.84140488178764</v>
      </c>
      <c r="E925">
        <f t="shared" si="212"/>
        <v>-479.80170888428154</v>
      </c>
      <c r="F925">
        <f t="shared" si="213"/>
        <v>0</v>
      </c>
      <c r="G925">
        <f t="shared" si="214"/>
        <v>671.72239243831791</v>
      </c>
      <c r="H925">
        <f t="shared" si="215"/>
        <v>1396.9779668351694</v>
      </c>
      <c r="I925">
        <f t="shared" si="216"/>
        <v>1550.0833565734397</v>
      </c>
      <c r="J925" s="41">
        <f t="shared" si="217"/>
        <v>1107.2023975519276</v>
      </c>
      <c r="K925">
        <f t="shared" si="218"/>
        <v>0.58477849695559092</v>
      </c>
      <c r="L925">
        <f t="shared" si="219"/>
        <v>0</v>
      </c>
      <c r="M925" s="41">
        <f t="shared" si="220"/>
        <v>0.58477849695559092</v>
      </c>
      <c r="N925" s="5">
        <f t="shared" si="221"/>
        <v>-4.4458142333285421E-8</v>
      </c>
      <c r="O925" s="4">
        <f>SUM($N$54:N925)*0.1+$O$30</f>
        <v>-7.2580383795777766E-6</v>
      </c>
      <c r="P925" s="4">
        <f>SUM($O$235:O925)</f>
        <v>1.1229803156969625E-4</v>
      </c>
      <c r="Q925" s="5">
        <f t="shared" si="222"/>
        <v>-9.2459393918038439E-8</v>
      </c>
      <c r="R925" s="4">
        <f>SUM($Q$54:Q925)*0.1+$O$8</f>
        <v>-7.4868082413781815E-5</v>
      </c>
      <c r="S925" s="4">
        <f>SUM($R$235:R925)</f>
        <v>1.2585277994187889E-3</v>
      </c>
      <c r="T925">
        <f t="shared" si="223"/>
        <v>7.5219072617496745E-5</v>
      </c>
      <c r="U925">
        <f t="shared" si="224"/>
        <v>1.2635280249382393E-3</v>
      </c>
      <c r="X925" s="1"/>
    </row>
    <row r="926" spans="1:24" x14ac:dyDescent="0.25">
      <c r="A926" s="7"/>
      <c r="B926">
        <f t="shared" si="209"/>
        <v>87.199999999999321</v>
      </c>
      <c r="C926">
        <f t="shared" si="210"/>
        <v>0</v>
      </c>
      <c r="D926">
        <f t="shared" si="211"/>
        <v>997.84140488178764</v>
      </c>
      <c r="E926">
        <f t="shared" si="212"/>
        <v>-479.80170888428154</v>
      </c>
      <c r="F926">
        <f t="shared" si="213"/>
        <v>0</v>
      </c>
      <c r="G926">
        <f t="shared" si="214"/>
        <v>623.74222154989184</v>
      </c>
      <c r="H926">
        <f t="shared" si="215"/>
        <v>1297.193826346991</v>
      </c>
      <c r="I926">
        <f t="shared" si="216"/>
        <v>1439.3631168182483</v>
      </c>
      <c r="J926" s="41">
        <f t="shared" si="217"/>
        <v>1107.2023975519276</v>
      </c>
      <c r="K926">
        <f t="shared" si="218"/>
        <v>0.54300860431592635</v>
      </c>
      <c r="L926">
        <f t="shared" si="219"/>
        <v>0</v>
      </c>
      <c r="M926" s="41">
        <f t="shared" si="220"/>
        <v>0.54300860431592635</v>
      </c>
      <c r="N926" s="5">
        <f t="shared" si="221"/>
        <v>-4.1282560738052416E-8</v>
      </c>
      <c r="O926" s="4">
        <f>SUM($N$54:N926)*0.1+$O$30</f>
        <v>-7.2621666356515825E-6</v>
      </c>
      <c r="P926" s="4">
        <f>SUM($O$235:O926)</f>
        <v>1.0503586493404467E-4</v>
      </c>
      <c r="Q926" s="5">
        <f t="shared" si="222"/>
        <v>-8.5855151495324594E-8</v>
      </c>
      <c r="R926" s="4">
        <f>SUM($Q$54:Q926)*0.1+$O$8</f>
        <v>-7.4876667928931327E-5</v>
      </c>
      <c r="S926" s="4">
        <f>SUM($R$235:R926)</f>
        <v>1.1836511314898576E-3</v>
      </c>
      <c r="T926">
        <f t="shared" si="223"/>
        <v>7.5228016485770938E-5</v>
      </c>
      <c r="U926">
        <f t="shared" si="224"/>
        <v>1.1883023748186583E-3</v>
      </c>
      <c r="X926" s="1"/>
    </row>
    <row r="927" spans="1:24" x14ac:dyDescent="0.25">
      <c r="A927" s="7"/>
      <c r="B927">
        <f t="shared" si="209"/>
        <v>87.299999999999315</v>
      </c>
      <c r="C927">
        <f t="shared" si="210"/>
        <v>0</v>
      </c>
      <c r="D927">
        <f t="shared" si="211"/>
        <v>997.84140488178764</v>
      </c>
      <c r="E927">
        <f t="shared" si="212"/>
        <v>-479.80170888428154</v>
      </c>
      <c r="F927">
        <f t="shared" si="213"/>
        <v>0</v>
      </c>
      <c r="G927">
        <f t="shared" si="214"/>
        <v>575.76205066146576</v>
      </c>
      <c r="H927">
        <f t="shared" si="215"/>
        <v>1197.4096858588146</v>
      </c>
      <c r="I927">
        <f t="shared" si="216"/>
        <v>1328.6428770630584</v>
      </c>
      <c r="J927" s="41">
        <f t="shared" si="217"/>
        <v>1107.2023975519276</v>
      </c>
      <c r="K927">
        <f t="shared" si="218"/>
        <v>0.50123871167626233</v>
      </c>
      <c r="L927">
        <f t="shared" si="219"/>
        <v>0</v>
      </c>
      <c r="M927" s="41">
        <f t="shared" si="220"/>
        <v>0.50123871167626233</v>
      </c>
      <c r="N927" s="5">
        <f t="shared" si="221"/>
        <v>-3.8106979142819411E-8</v>
      </c>
      <c r="O927" s="4">
        <f>SUM($N$54:N927)*0.1+$O$30</f>
        <v>-7.265977333565864E-6</v>
      </c>
      <c r="P927" s="4">
        <f>SUM($O$235:O927)</f>
        <v>9.7769887600478812E-5</v>
      </c>
      <c r="Q927" s="5">
        <f t="shared" si="222"/>
        <v>-7.9250909072610854E-8</v>
      </c>
      <c r="R927" s="4">
        <f>SUM($Q$54:Q927)*0.1+$O$8</f>
        <v>-7.4884593019838608E-5</v>
      </c>
      <c r="S927" s="4">
        <f>SUM($R$235:R927)</f>
        <v>1.108766538470019E-3</v>
      </c>
      <c r="T927">
        <f t="shared" si="223"/>
        <v>7.5236272491124617E-5</v>
      </c>
      <c r="U927">
        <f t="shared" si="224"/>
        <v>1.1130688153713579E-3</v>
      </c>
      <c r="X927" s="1"/>
    </row>
    <row r="928" spans="1:24" x14ac:dyDescent="0.25">
      <c r="A928" s="7"/>
      <c r="B928">
        <f t="shared" si="209"/>
        <v>87.399999999999309</v>
      </c>
      <c r="C928">
        <f t="shared" si="210"/>
        <v>0</v>
      </c>
      <c r="D928">
        <f t="shared" si="211"/>
        <v>997.84140488178764</v>
      </c>
      <c r="E928">
        <f t="shared" si="212"/>
        <v>-479.80170888428154</v>
      </c>
      <c r="F928">
        <f t="shared" si="213"/>
        <v>0</v>
      </c>
      <c r="G928">
        <f t="shared" si="214"/>
        <v>527.78187977304333</v>
      </c>
      <c r="H928">
        <f t="shared" si="215"/>
        <v>1097.6255453706508</v>
      </c>
      <c r="I928">
        <f t="shared" si="216"/>
        <v>1217.9226373078816</v>
      </c>
      <c r="J928" s="41">
        <f t="shared" si="217"/>
        <v>1107.2023975519276</v>
      </c>
      <c r="K928">
        <f t="shared" si="218"/>
        <v>0.45946881903660319</v>
      </c>
      <c r="L928">
        <f t="shared" si="219"/>
        <v>0</v>
      </c>
      <c r="M928" s="41">
        <f t="shared" si="220"/>
        <v>0.45946881903660319</v>
      </c>
      <c r="N928" s="5">
        <f t="shared" si="221"/>
        <v>-3.4931397547586651E-8</v>
      </c>
      <c r="O928" s="4">
        <f>SUM($N$54:N928)*0.1+$O$30</f>
        <v>-7.2694704733206227E-6</v>
      </c>
      <c r="P928" s="4">
        <f>SUM($O$235:O928)</f>
        <v>9.050041712715819E-5</v>
      </c>
      <c r="Q928" s="5">
        <f t="shared" si="222"/>
        <v>-7.2646666649897975E-8</v>
      </c>
      <c r="R928" s="4">
        <f>SUM($Q$54:Q928)*0.1+$O$8</f>
        <v>-7.4891857686503578E-5</v>
      </c>
      <c r="S928" s="4">
        <f>SUM($R$235:R928)</f>
        <v>1.0338746807835154E-3</v>
      </c>
      <c r="T928">
        <f t="shared" si="223"/>
        <v>7.5243840603055246E-5</v>
      </c>
      <c r="U928">
        <f t="shared" si="224"/>
        <v>1.0378281076678379E-3</v>
      </c>
      <c r="X928" s="1"/>
    </row>
    <row r="929" spans="1:24" x14ac:dyDescent="0.25">
      <c r="A929" s="7"/>
      <c r="B929">
        <f t="shared" si="209"/>
        <v>87.499999999999304</v>
      </c>
      <c r="C929">
        <f t="shared" si="210"/>
        <v>0</v>
      </c>
      <c r="D929">
        <f t="shared" si="211"/>
        <v>997.84140488178764</v>
      </c>
      <c r="E929">
        <f t="shared" si="212"/>
        <v>-479.80170888428154</v>
      </c>
      <c r="F929">
        <f t="shared" si="213"/>
        <v>0</v>
      </c>
      <c r="G929">
        <f t="shared" si="214"/>
        <v>479.80170888461726</v>
      </c>
      <c r="H929">
        <f t="shared" si="215"/>
        <v>997.84140488247431</v>
      </c>
      <c r="I929">
        <f t="shared" si="216"/>
        <v>1107.2023975526918</v>
      </c>
      <c r="J929" s="41">
        <f t="shared" si="217"/>
        <v>1107.2023975519276</v>
      </c>
      <c r="K929">
        <f t="shared" si="218"/>
        <v>0.41769892639693923</v>
      </c>
      <c r="L929">
        <f t="shared" si="219"/>
        <v>0</v>
      </c>
      <c r="M929" s="41">
        <f t="shared" si="220"/>
        <v>0.41769892639693923</v>
      </c>
      <c r="N929" s="5">
        <f t="shared" si="221"/>
        <v>-3.1755815952353646E-8</v>
      </c>
      <c r="O929" s="4">
        <f>SUM($N$54:N929)*0.1+$O$30</f>
        <v>-7.2726460549158586E-6</v>
      </c>
      <c r="P929" s="4">
        <f>SUM($O$235:O929)</f>
        <v>8.3227771072242332E-5</v>
      </c>
      <c r="Q929" s="5">
        <f t="shared" si="222"/>
        <v>-6.6042424227184248E-8</v>
      </c>
      <c r="R929" s="4">
        <f>SUM($Q$54:Q929)*0.1+$O$8</f>
        <v>-7.4898461928926316E-5</v>
      </c>
      <c r="S929" s="4">
        <f>SUM($R$235:R929)</f>
        <v>9.5897621885458913E-4</v>
      </c>
      <c r="T929">
        <f t="shared" si="223"/>
        <v>7.5250720793617039E-5</v>
      </c>
      <c r="U929">
        <f t="shared" si="224"/>
        <v>9.6258103565689389E-4</v>
      </c>
      <c r="X929" s="1"/>
    </row>
    <row r="930" spans="1:24" x14ac:dyDescent="0.25">
      <c r="A930" s="7"/>
      <c r="B930">
        <f t="shared" si="209"/>
        <v>87.599999999999298</v>
      </c>
      <c r="C930">
        <f t="shared" si="210"/>
        <v>0</v>
      </c>
      <c r="D930">
        <f t="shared" si="211"/>
        <v>997.84140488178764</v>
      </c>
      <c r="E930">
        <f t="shared" si="212"/>
        <v>-479.80170888428154</v>
      </c>
      <c r="F930">
        <f t="shared" si="213"/>
        <v>0</v>
      </c>
      <c r="G930">
        <f t="shared" si="214"/>
        <v>431.82153799619118</v>
      </c>
      <c r="H930">
        <f t="shared" si="215"/>
        <v>898.05726439431055</v>
      </c>
      <c r="I930">
        <f t="shared" si="216"/>
        <v>996.48215779751354</v>
      </c>
      <c r="J930" s="41">
        <f t="shared" si="217"/>
        <v>1107.2023975519276</v>
      </c>
      <c r="K930">
        <f t="shared" si="218"/>
        <v>0.3759290337572796</v>
      </c>
      <c r="L930">
        <f t="shared" si="219"/>
        <v>0</v>
      </c>
      <c r="M930" s="41">
        <f t="shared" si="220"/>
        <v>0.3759290337572796</v>
      </c>
      <c r="N930" s="5">
        <f t="shared" si="221"/>
        <v>-2.8580234357120638E-8</v>
      </c>
      <c r="O930" s="4">
        <f>SUM($N$54:N930)*0.1+$O$30</f>
        <v>-7.275504078351571E-6</v>
      </c>
      <c r="P930" s="4">
        <f>SUM($O$235:O930)</f>
        <v>7.5952266993890762E-5</v>
      </c>
      <c r="Q930" s="5">
        <f t="shared" si="222"/>
        <v>-5.9438181804471356E-8</v>
      </c>
      <c r="R930" s="4">
        <f>SUM($Q$54:Q930)*0.1+$O$8</f>
        <v>-7.4904405747106744E-5</v>
      </c>
      <c r="S930" s="4">
        <f>SUM($R$235:R930)</f>
        <v>8.8407181310748233E-4</v>
      </c>
      <c r="T930">
        <f t="shared" si="223"/>
        <v>7.5256913037416749E-5</v>
      </c>
      <c r="U930">
        <f t="shared" si="224"/>
        <v>8.8732841586002551E-4</v>
      </c>
      <c r="X930" s="1"/>
    </row>
    <row r="931" spans="1:24" x14ac:dyDescent="0.25">
      <c r="A931" s="7"/>
      <c r="B931">
        <f t="shared" si="209"/>
        <v>87.699999999999292</v>
      </c>
      <c r="C931">
        <f t="shared" si="210"/>
        <v>0</v>
      </c>
      <c r="D931">
        <f t="shared" si="211"/>
        <v>997.84140488178764</v>
      </c>
      <c r="E931">
        <f t="shared" si="212"/>
        <v>-479.80170888428154</v>
      </c>
      <c r="F931">
        <f t="shared" si="213"/>
        <v>0</v>
      </c>
      <c r="G931">
        <f t="shared" si="214"/>
        <v>383.84136710776511</v>
      </c>
      <c r="H931">
        <f t="shared" si="215"/>
        <v>798.27312390613406</v>
      </c>
      <c r="I931">
        <f t="shared" si="216"/>
        <v>885.76191804232371</v>
      </c>
      <c r="J931" s="41">
        <f t="shared" si="217"/>
        <v>1107.2023975519276</v>
      </c>
      <c r="K931">
        <f t="shared" si="218"/>
        <v>0.33415914111761563</v>
      </c>
      <c r="L931">
        <f t="shared" si="219"/>
        <v>0</v>
      </c>
      <c r="M931" s="41">
        <f t="shared" si="220"/>
        <v>0.33415914111761563</v>
      </c>
      <c r="N931" s="5">
        <f t="shared" si="221"/>
        <v>-2.5404652761887633E-8</v>
      </c>
      <c r="O931" s="4">
        <f>SUM($N$54:N931)*0.1+$O$30</f>
        <v>-7.2780445436277598E-6</v>
      </c>
      <c r="P931" s="4">
        <f>SUM($O$235:O931)</f>
        <v>6.8674222450263003E-5</v>
      </c>
      <c r="Q931" s="5">
        <f t="shared" si="222"/>
        <v>-5.2833939381757629E-8</v>
      </c>
      <c r="R931" s="4">
        <f>SUM($Q$54:Q931)*0.1+$O$8</f>
        <v>-7.490968914104494E-5</v>
      </c>
      <c r="S931" s="4">
        <f>SUM($R$235:R931)</f>
        <v>8.0916212396643736E-4</v>
      </c>
      <c r="T931">
        <f t="shared" si="223"/>
        <v>7.5262417311610546E-5</v>
      </c>
      <c r="U931">
        <f t="shared" si="224"/>
        <v>8.1207111245938581E-4</v>
      </c>
      <c r="X931" s="1"/>
    </row>
    <row r="932" spans="1:24" x14ac:dyDescent="0.25">
      <c r="A932" s="7"/>
      <c r="B932">
        <f t="shared" si="209"/>
        <v>87.799999999999287</v>
      </c>
      <c r="C932">
        <f t="shared" si="210"/>
        <v>0</v>
      </c>
      <c r="D932">
        <f t="shared" si="211"/>
        <v>997.84140488178764</v>
      </c>
      <c r="E932">
        <f t="shared" si="212"/>
        <v>-479.80170888428154</v>
      </c>
      <c r="F932">
        <f t="shared" si="213"/>
        <v>0</v>
      </c>
      <c r="G932">
        <f t="shared" si="214"/>
        <v>335.86119621934267</v>
      </c>
      <c r="H932">
        <f t="shared" si="215"/>
        <v>698.4889834179703</v>
      </c>
      <c r="I932">
        <f t="shared" si="216"/>
        <v>775.04167828714696</v>
      </c>
      <c r="J932" s="41">
        <f t="shared" si="217"/>
        <v>1107.2023975519276</v>
      </c>
      <c r="K932">
        <f t="shared" si="218"/>
        <v>0.29238924847795655</v>
      </c>
      <c r="L932">
        <f t="shared" si="219"/>
        <v>0</v>
      </c>
      <c r="M932" s="41">
        <f t="shared" si="220"/>
        <v>0.29238924847795655</v>
      </c>
      <c r="N932" s="5">
        <f t="shared" si="221"/>
        <v>-2.222907116665487E-8</v>
      </c>
      <c r="O932" s="4">
        <f>SUM($N$54:N932)*0.1+$O$30</f>
        <v>-7.2802674507444249E-6</v>
      </c>
      <c r="P932" s="4">
        <f>SUM($O$235:O932)</f>
        <v>6.1393954999518579E-5</v>
      </c>
      <c r="Q932" s="5">
        <f t="shared" si="222"/>
        <v>-4.6229696959044743E-8</v>
      </c>
      <c r="R932" s="4">
        <f>SUM($Q$54:Q932)*0.1+$O$8</f>
        <v>-7.4914312110740825E-5</v>
      </c>
      <c r="S932" s="4">
        <f>SUM($R$235:R932)</f>
        <v>7.3424781185569654E-4</v>
      </c>
      <c r="T932">
        <f t="shared" si="223"/>
        <v>7.526723359590054E-5</v>
      </c>
      <c r="U932">
        <f t="shared" si="224"/>
        <v>7.3681006163417797E-4</v>
      </c>
      <c r="X932" s="1"/>
    </row>
    <row r="933" spans="1:24" x14ac:dyDescent="0.25">
      <c r="A933" s="7"/>
      <c r="B933">
        <f t="shared" si="209"/>
        <v>87.899999999999281</v>
      </c>
      <c r="C933">
        <f t="shared" si="210"/>
        <v>0</v>
      </c>
      <c r="D933">
        <f t="shared" si="211"/>
        <v>997.84140488178764</v>
      </c>
      <c r="E933">
        <f t="shared" si="212"/>
        <v>-479.80170888428154</v>
      </c>
      <c r="F933">
        <f t="shared" si="213"/>
        <v>0</v>
      </c>
      <c r="G933">
        <f t="shared" si="214"/>
        <v>287.8810253309166</v>
      </c>
      <c r="H933">
        <f t="shared" si="215"/>
        <v>598.70484292976471</v>
      </c>
      <c r="I933">
        <f t="shared" si="216"/>
        <v>664.32143853193088</v>
      </c>
      <c r="J933" s="41">
        <f t="shared" si="217"/>
        <v>1107.2023975519276</v>
      </c>
      <c r="K933">
        <f t="shared" si="218"/>
        <v>0.25061935583828271</v>
      </c>
      <c r="L933">
        <f t="shared" si="219"/>
        <v>0</v>
      </c>
      <c r="M933" s="41">
        <f t="shared" si="220"/>
        <v>0.25061935583828271</v>
      </c>
      <c r="N933" s="5">
        <f t="shared" si="221"/>
        <v>-1.9053489571421865E-8</v>
      </c>
      <c r="O933" s="4">
        <f>SUM($N$54:N933)*0.1+$O$30</f>
        <v>-7.2821727997015665E-6</v>
      </c>
      <c r="P933" s="4">
        <f>SUM($O$235:O933)</f>
        <v>5.4111782199817014E-5</v>
      </c>
      <c r="Q933" s="5">
        <f t="shared" si="222"/>
        <v>-3.9625454536329084E-8</v>
      </c>
      <c r="R933" s="4">
        <f>SUM($Q$54:Q933)*0.1+$O$8</f>
        <v>-7.4918274656194479E-5</v>
      </c>
      <c r="S933" s="4">
        <f>SUM($R$235:R933)</f>
        <v>6.5932953719950206E-4</v>
      </c>
      <c r="T933">
        <f t="shared" si="223"/>
        <v>7.527136187253227E-5</v>
      </c>
      <c r="U933">
        <f t="shared" si="224"/>
        <v>6.6154631251073425E-4</v>
      </c>
      <c r="X933" s="1"/>
    </row>
    <row r="934" spans="1:24" x14ac:dyDescent="0.25">
      <c r="A934" s="7"/>
      <c r="B934">
        <f t="shared" si="209"/>
        <v>87.999999999999275</v>
      </c>
      <c r="C934">
        <f t="shared" si="210"/>
        <v>0</v>
      </c>
      <c r="D934">
        <f t="shared" si="211"/>
        <v>997.84140488178764</v>
      </c>
      <c r="E934">
        <f t="shared" si="212"/>
        <v>-479.80170888428154</v>
      </c>
      <c r="F934">
        <f t="shared" si="213"/>
        <v>0</v>
      </c>
      <c r="G934">
        <f t="shared" si="214"/>
        <v>239.90085444249053</v>
      </c>
      <c r="H934">
        <f t="shared" si="215"/>
        <v>498.92070244160277</v>
      </c>
      <c r="I934">
        <f t="shared" si="216"/>
        <v>553.60119877675425</v>
      </c>
      <c r="J934" s="41">
        <f t="shared" si="217"/>
        <v>1107.2023975519276</v>
      </c>
      <c r="K934">
        <f t="shared" si="218"/>
        <v>0.20884946319862369</v>
      </c>
      <c r="L934">
        <f t="shared" si="219"/>
        <v>0</v>
      </c>
      <c r="M934" s="41">
        <f t="shared" si="220"/>
        <v>0.20884946319862369</v>
      </c>
      <c r="N934" s="5">
        <f t="shared" si="221"/>
        <v>-1.587790797618886E-8</v>
      </c>
      <c r="O934" s="4">
        <f>SUM($N$54:N934)*0.1+$O$30</f>
        <v>-7.2837605904991853E-6</v>
      </c>
      <c r="P934" s="4">
        <f>SUM($O$235:O934)</f>
        <v>4.682802160931783E-5</v>
      </c>
      <c r="Q934" s="5">
        <f t="shared" si="222"/>
        <v>-3.3021212113616317E-8</v>
      </c>
      <c r="R934" s="4">
        <f>SUM($Q$54:Q934)*0.1+$O$8</f>
        <v>-7.4921576777405848E-5</v>
      </c>
      <c r="S934" s="4">
        <f>SUM($R$235:R934)</f>
        <v>5.8440796042209624E-4</v>
      </c>
      <c r="T934">
        <f t="shared" si="223"/>
        <v>7.5274802126292089E-5</v>
      </c>
      <c r="U934">
        <f t="shared" si="224"/>
        <v>5.8628109965489861E-4</v>
      </c>
      <c r="X934" s="1"/>
    </row>
    <row r="935" spans="1:24" x14ac:dyDescent="0.25">
      <c r="A935" s="7"/>
      <c r="B935">
        <f t="shared" si="209"/>
        <v>88.09999999999927</v>
      </c>
      <c r="C935">
        <f t="shared" si="210"/>
        <v>0</v>
      </c>
      <c r="D935">
        <f t="shared" si="211"/>
        <v>997.84140488178764</v>
      </c>
      <c r="E935">
        <f t="shared" si="212"/>
        <v>-479.80170888428154</v>
      </c>
      <c r="F935">
        <f t="shared" si="213"/>
        <v>0</v>
      </c>
      <c r="G935">
        <f t="shared" si="214"/>
        <v>191.92068355406445</v>
      </c>
      <c r="H935">
        <f t="shared" si="215"/>
        <v>399.13656195342264</v>
      </c>
      <c r="I935">
        <f t="shared" si="216"/>
        <v>442.88095902156118</v>
      </c>
      <c r="J935" s="41">
        <f t="shared" si="217"/>
        <v>1107.2023975519276</v>
      </c>
      <c r="K935">
        <f t="shared" si="218"/>
        <v>0.16707957055895847</v>
      </c>
      <c r="L935">
        <f t="shared" si="219"/>
        <v>0</v>
      </c>
      <c r="M935" s="41">
        <f t="shared" si="220"/>
        <v>0.16707957055895847</v>
      </c>
      <c r="N935" s="5">
        <f t="shared" si="221"/>
        <v>-1.2702326380955856E-8</v>
      </c>
      <c r="O935" s="4">
        <f>SUM($N$54:N935)*0.1+$O$30</f>
        <v>-7.2850308231372814E-6</v>
      </c>
      <c r="P935" s="4">
        <f>SUM($O$235:O935)</f>
        <v>3.9542990786180552E-5</v>
      </c>
      <c r="Q935" s="5">
        <f t="shared" si="222"/>
        <v>-2.641696969090235E-8</v>
      </c>
      <c r="R935" s="4">
        <f>SUM($Q$54:Q935)*0.1+$O$8</f>
        <v>-7.4924218474374933E-5</v>
      </c>
      <c r="S935" s="4">
        <f>SUM($R$235:R935)</f>
        <v>5.0948374194772128E-4</v>
      </c>
      <c r="T935">
        <f t="shared" si="223"/>
        <v>7.5277554344505145E-5</v>
      </c>
      <c r="U935">
        <f t="shared" si="224"/>
        <v>5.1101597962232865E-4</v>
      </c>
      <c r="X935" s="1"/>
    </row>
    <row r="936" spans="1:24" x14ac:dyDescent="0.25">
      <c r="A936" s="7"/>
      <c r="B936">
        <f t="shared" si="209"/>
        <v>88.199999999999264</v>
      </c>
      <c r="C936">
        <f t="shared" si="210"/>
        <v>0</v>
      </c>
      <c r="D936">
        <f t="shared" si="211"/>
        <v>997.84140488178764</v>
      </c>
      <c r="E936">
        <f t="shared" si="212"/>
        <v>-479.80170888428154</v>
      </c>
      <c r="F936">
        <f t="shared" si="213"/>
        <v>0</v>
      </c>
      <c r="G936">
        <f t="shared" si="214"/>
        <v>143.94051266563838</v>
      </c>
      <c r="H936">
        <f t="shared" si="215"/>
        <v>299.35242146524615</v>
      </c>
      <c r="I936">
        <f t="shared" si="216"/>
        <v>332.16071926637136</v>
      </c>
      <c r="J936" s="41">
        <f t="shared" si="217"/>
        <v>1107.2023975519276</v>
      </c>
      <c r="K936">
        <f t="shared" si="218"/>
        <v>0.12530967791929448</v>
      </c>
      <c r="L936">
        <f t="shared" si="219"/>
        <v>0</v>
      </c>
      <c r="M936" s="41">
        <f t="shared" si="220"/>
        <v>0.12530967791929448</v>
      </c>
      <c r="N936" s="5">
        <f t="shared" si="221"/>
        <v>-9.5267447857228506E-9</v>
      </c>
      <c r="O936" s="4">
        <f>SUM($N$54:N936)*0.1+$O$30</f>
        <v>-7.285983497615853E-6</v>
      </c>
      <c r="P936" s="4">
        <f>SUM($O$235:O936)</f>
        <v>3.2257007288564696E-5</v>
      </c>
      <c r="Q936" s="5">
        <f t="shared" si="222"/>
        <v>-1.981272726818862E-8</v>
      </c>
      <c r="R936" s="4">
        <f>SUM($Q$54:Q936)*0.1+$O$8</f>
        <v>-7.492619974710176E-5</v>
      </c>
      <c r="S936" s="4">
        <f>SUM($R$235:R936)</f>
        <v>4.3455754220061949E-4</v>
      </c>
      <c r="T936">
        <f t="shared" si="223"/>
        <v>7.5279618517033701E-5</v>
      </c>
      <c r="U936">
        <f t="shared" si="224"/>
        <v>4.357531089994169E-4</v>
      </c>
      <c r="X936" s="1"/>
    </row>
    <row r="937" spans="1:24" x14ac:dyDescent="0.25">
      <c r="A937" s="7"/>
      <c r="B937">
        <f t="shared" si="209"/>
        <v>88.299999999999258</v>
      </c>
      <c r="C937">
        <f t="shared" si="210"/>
        <v>0</v>
      </c>
      <c r="D937">
        <f t="shared" si="211"/>
        <v>997.84140488178764</v>
      </c>
      <c r="E937">
        <f t="shared" si="212"/>
        <v>-479.80170888428154</v>
      </c>
      <c r="F937">
        <f t="shared" si="213"/>
        <v>0</v>
      </c>
      <c r="G937">
        <f t="shared" si="214"/>
        <v>95.960341777212307</v>
      </c>
      <c r="H937">
        <f t="shared" si="215"/>
        <v>199.56828097708421</v>
      </c>
      <c r="I937">
        <f t="shared" si="216"/>
        <v>221.4404795111947</v>
      </c>
      <c r="J937" s="41">
        <f t="shared" si="217"/>
        <v>1107.2023975519276</v>
      </c>
      <c r="K937">
        <f t="shared" si="218"/>
        <v>8.3539785279635459E-2</v>
      </c>
      <c r="L937">
        <f t="shared" si="219"/>
        <v>0</v>
      </c>
      <c r="M937" s="41">
        <f t="shared" si="220"/>
        <v>8.3539785279635459E-2</v>
      </c>
      <c r="N937" s="5">
        <f t="shared" si="221"/>
        <v>-6.3511631904898466E-9</v>
      </c>
      <c r="O937" s="4">
        <f>SUM($N$54:N937)*0.1+$O$30</f>
        <v>-7.2866186139349019E-6</v>
      </c>
      <c r="P937" s="4">
        <f>SUM($O$235:O937)</f>
        <v>2.4970388674629794E-5</v>
      </c>
      <c r="Q937" s="5">
        <f t="shared" si="222"/>
        <v>-1.3208484845475855E-8</v>
      </c>
      <c r="R937" s="4">
        <f>SUM($Q$54:Q937)*0.1+$O$8</f>
        <v>-7.4927520595586303E-5</v>
      </c>
      <c r="S937" s="4">
        <f>SUM($R$235:R937)</f>
        <v>3.5963002160503319E-4</v>
      </c>
      <c r="T937">
        <f t="shared" si="223"/>
        <v>7.5280994636275575E-5</v>
      </c>
      <c r="U937">
        <f t="shared" si="224"/>
        <v>3.6049587064236773E-4</v>
      </c>
      <c r="X937" s="1"/>
    </row>
    <row r="938" spans="1:24" x14ac:dyDescent="0.25">
      <c r="A938" s="7"/>
      <c r="B938">
        <f t="shared" si="209"/>
        <v>88.399999999999253</v>
      </c>
      <c r="C938">
        <f t="shared" si="210"/>
        <v>0</v>
      </c>
      <c r="D938">
        <f t="shared" si="211"/>
        <v>997.84140488178764</v>
      </c>
      <c r="E938">
        <f t="shared" si="212"/>
        <v>-479.80170888428154</v>
      </c>
      <c r="F938">
        <f t="shared" si="213"/>
        <v>0</v>
      </c>
      <c r="G938">
        <f t="shared" si="214"/>
        <v>47.980170888789871</v>
      </c>
      <c r="H938">
        <f t="shared" si="215"/>
        <v>99.784140488907724</v>
      </c>
      <c r="I938">
        <f t="shared" si="216"/>
        <v>110.72023975600646</v>
      </c>
      <c r="J938" s="41">
        <f t="shared" si="217"/>
        <v>1107.2023975519276</v>
      </c>
      <c r="K938">
        <f t="shared" si="218"/>
        <v>4.1769892639972071E-2</v>
      </c>
      <c r="L938">
        <f t="shared" si="219"/>
        <v>0</v>
      </c>
      <c r="M938" s="41">
        <f t="shared" si="220"/>
        <v>4.1769892639972071E-2</v>
      </c>
      <c r="N938" s="5">
        <f t="shared" si="221"/>
        <v>-3.1755815952570829E-9</v>
      </c>
      <c r="O938" s="4">
        <f>SUM($N$54:N938)*0.1+$O$30</f>
        <v>-7.2869361720944281E-6</v>
      </c>
      <c r="P938" s="4">
        <f>SUM($O$235:O938)</f>
        <v>1.7683452502535367E-5</v>
      </c>
      <c r="Q938" s="5">
        <f t="shared" si="222"/>
        <v>-6.6042424227621264E-9</v>
      </c>
      <c r="R938" s="4">
        <f>SUM($Q$54:Q938)*0.1+$O$8</f>
        <v>-7.4928181019828587E-5</v>
      </c>
      <c r="S938" s="4">
        <f>SUM($R$235:R938)</f>
        <v>2.8470184058520458E-4</v>
      </c>
      <c r="T938">
        <f t="shared" si="223"/>
        <v>7.5281682697163314E-5</v>
      </c>
      <c r="U938">
        <f t="shared" si="224"/>
        <v>2.8525049084096712E-4</v>
      </c>
      <c r="X938" s="1"/>
    </row>
    <row r="939" spans="1:24" x14ac:dyDescent="0.25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997.84140488178764</v>
      </c>
      <c r="E939">
        <f t="shared" si="212"/>
        <v>-479.80170888428154</v>
      </c>
      <c r="F939">
        <f t="shared" si="213"/>
        <v>0</v>
      </c>
      <c r="G939">
        <f t="shared" si="214"/>
        <v>3.6015990190207958E-10</v>
      </c>
      <c r="H939">
        <f t="shared" si="215"/>
        <v>7.4214767664670944E-10</v>
      </c>
      <c r="I939">
        <f t="shared" si="216"/>
        <v>8.2492322605817346E-10</v>
      </c>
      <c r="J939" s="41">
        <f t="shared" si="217"/>
        <v>1107.2023975519276</v>
      </c>
      <c r="K939">
        <f t="shared" si="218"/>
        <v>3.1120736971489497E-13</v>
      </c>
      <c r="L939">
        <f t="shared" si="219"/>
        <v>0</v>
      </c>
      <c r="M939" s="41">
        <f t="shared" si="220"/>
        <v>3.1120736971489497E-13</v>
      </c>
      <c r="N939" s="5">
        <f t="shared" si="221"/>
        <v>-2.3837288084712915E-20</v>
      </c>
      <c r="O939" s="4">
        <f>SUM($N$54:N939)*0.1+$O$30</f>
        <v>-7.2869361720944306E-6</v>
      </c>
      <c r="P939" s="4">
        <f>SUM($O$235:O939)</f>
        <v>1.0396516330440937E-5</v>
      </c>
      <c r="Q939" s="5">
        <f t="shared" si="222"/>
        <v>-4.9119260295772071E-20</v>
      </c>
      <c r="R939" s="4">
        <f>SUM($Q$54:Q939)*0.1+$O$8</f>
        <v>-7.4928181019828587E-5</v>
      </c>
      <c r="S939" s="4">
        <f>SUM($R$235:R939)</f>
        <v>2.0977365956537599E-4</v>
      </c>
      <c r="T939">
        <f t="shared" si="223"/>
        <v>7.5281682697163314E-5</v>
      </c>
      <c r="U939">
        <f t="shared" si="224"/>
        <v>2.1003113054797229E-4</v>
      </c>
      <c r="X939" s="1"/>
    </row>
    <row r="940" spans="1:24" x14ac:dyDescent="0.25">
      <c r="A940" s="7"/>
      <c r="B940">
        <f t="shared" si="225"/>
        <v>88.599999999999241</v>
      </c>
      <c r="C940">
        <f>ABS(C939+G12)</f>
        <v>0</v>
      </c>
      <c r="D940">
        <f>ABS(D939+B18)</f>
        <v>3.4106051316484809E-13</v>
      </c>
      <c r="E940">
        <f>ABS(E939+B19)</f>
        <v>0</v>
      </c>
      <c r="F940" s="192" t="s">
        <v>425</v>
      </c>
      <c r="G940">
        <f>ABS(G939)</f>
        <v>3.6015990190207958E-10</v>
      </c>
      <c r="H940">
        <f>ABS(H939)</f>
        <v>7.4214767664670944E-10</v>
      </c>
      <c r="J940" s="187"/>
      <c r="M940" s="41"/>
      <c r="N940" s="5"/>
      <c r="Q940" s="5"/>
      <c r="X940" s="1"/>
    </row>
    <row r="941" spans="1:24" x14ac:dyDescent="0.25">
      <c r="A941" s="7"/>
      <c r="B941" s="189" t="s">
        <v>104</v>
      </c>
      <c r="C941" s="189" t="s">
        <v>68</v>
      </c>
      <c r="D941" s="189" t="s">
        <v>105</v>
      </c>
      <c r="E941" s="189" t="s">
        <v>106</v>
      </c>
      <c r="F941" s="189" t="s">
        <v>108</v>
      </c>
      <c r="G941" s="189" t="s">
        <v>107</v>
      </c>
      <c r="H941" s="189" t="s">
        <v>113</v>
      </c>
      <c r="I941" s="189" t="s">
        <v>117</v>
      </c>
      <c r="J941" s="189" t="s">
        <v>118</v>
      </c>
      <c r="K941" s="189" t="s">
        <v>129</v>
      </c>
      <c r="L941" s="189" t="s">
        <v>130</v>
      </c>
      <c r="M941" s="189" t="s">
        <v>131</v>
      </c>
      <c r="N941" s="189"/>
      <c r="O941" s="189" t="s">
        <v>164</v>
      </c>
      <c r="P941" s="189" t="s">
        <v>165</v>
      </c>
      <c r="Q941" s="189" t="s">
        <v>272</v>
      </c>
      <c r="R941" s="189" t="s">
        <v>166</v>
      </c>
      <c r="S941" s="189" t="s">
        <v>167</v>
      </c>
      <c r="T941" s="189" t="s">
        <v>168</v>
      </c>
      <c r="U941" s="189" t="s">
        <v>169</v>
      </c>
      <c r="X941" s="1"/>
    </row>
    <row r="942" spans="1:24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  <mergeCell ref="AB2:AJ3"/>
    <mergeCell ref="M2:U3"/>
    <mergeCell ref="L8:N8"/>
    <mergeCell ref="R8:T8"/>
    <mergeCell ref="L30:N30"/>
    <mergeCell ref="R30:T30"/>
  </mergeCells>
  <conditionalFormatting sqref="B23 B25 B27">
    <cfRule type="containsText" dxfId="27" priority="17" operator="containsText" text="Oui">
      <formula>NOT(ISERROR(SEARCH("Oui",B23)))</formula>
    </cfRule>
  </conditionalFormatting>
  <conditionalFormatting sqref="B23 B25 B27">
    <cfRule type="containsText" dxfId="26" priority="15" operator="containsText" text="Non">
      <formula>NOT(ISERROR(SEARCH("Non",B23)))</formula>
    </cfRule>
    <cfRule type="containsText" dxfId="25" priority="16" operator="containsText" text="Oui">
      <formula>NOT(ISERROR(SEARCH("Oui",B23)))</formula>
    </cfRule>
  </conditionalFormatting>
  <conditionalFormatting sqref="B30">
    <cfRule type="cellIs" dxfId="24" priority="13" operator="equal">
      <formula>"Oui"</formula>
    </cfRule>
    <cfRule type="containsText" dxfId="23" priority="14" operator="containsText" text="Non">
      <formula>NOT(ISERROR(SEARCH("Non",B30)))</formula>
    </cfRule>
  </conditionalFormatting>
  <conditionalFormatting sqref="B21">
    <cfRule type="cellIs" dxfId="22" priority="11" operator="equal">
      <formula>"Non"</formula>
    </cfRule>
    <cfRule type="cellIs" dxfId="21" priority="12" operator="equal">
      <formula>"Oui"</formula>
    </cfRule>
  </conditionalFormatting>
  <conditionalFormatting sqref="A38:D38">
    <cfRule type="cellIs" dxfId="20" priority="5" operator="equal">
      <formula>"constante y' valide"</formula>
    </cfRule>
    <cfRule type="cellIs" dxfId="19" priority="9" operator="equal">
      <formula>"constante y' non valide"</formula>
    </cfRule>
    <cfRule type="cellIs" dxfId="18" priority="10" operator="equal">
      <formula>"""constante y' valide"""</formula>
    </cfRule>
  </conditionalFormatting>
  <conditionalFormatting sqref="A39:D39">
    <cfRule type="cellIs" dxfId="17" priority="6" operator="equal">
      <formula>"constante z' valide"</formula>
    </cfRule>
    <cfRule type="cellIs" dxfId="16" priority="7" operator="equal">
      <formula>"""constante z' valide"""</formula>
    </cfRule>
    <cfRule type="cellIs" dxfId="15" priority="8" operator="equal">
      <formula>"constante z' non valide"</formula>
    </cfRule>
  </conditionalFormatting>
  <conditionalFormatting sqref="C940:E940 G940:H940">
    <cfRule type="cellIs" dxfId="14" priority="3" operator="greaterThan">
      <formula>0.00000001</formula>
    </cfRule>
    <cfRule type="cellIs" dxfId="13" priority="4" operator="lessThan">
      <formula>0.00000001</formula>
    </cfRule>
  </conditionalFormatting>
  <conditionalFormatting sqref="C36:D36">
    <cfRule type="cellIs" dxfId="12" priority="1" operator="equal">
      <formula>"Oui"</formula>
    </cfRule>
    <cfRule type="cellIs" dxfId="11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Normal="100" workbookViewId="0">
      <selection activeCell="I21" sqref="I21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281" t="s">
        <v>518</v>
      </c>
      <c r="B1" s="282"/>
      <c r="C1" s="282"/>
      <c r="D1" s="283"/>
      <c r="E1" s="1"/>
      <c r="F1" s="202" t="s">
        <v>315</v>
      </c>
      <c r="G1" s="202"/>
      <c r="H1" s="1"/>
      <c r="I1" s="205"/>
      <c r="K1" s="284"/>
      <c r="L1" s="284"/>
      <c r="M1" s="284"/>
      <c r="N1" s="284"/>
      <c r="O1" s="284"/>
      <c r="P1" s="284"/>
      <c r="Q1" s="2"/>
      <c r="R1" s="204"/>
      <c r="S1" s="204"/>
      <c r="T1" s="204"/>
      <c r="U1" s="204"/>
      <c r="V1" s="204"/>
      <c r="W1" s="204"/>
    </row>
    <row r="2" spans="1:23" ht="15.75" thickBot="1" x14ac:dyDescent="0.3">
      <c r="A2" s="56" t="s">
        <v>303</v>
      </c>
      <c r="B2" s="56" t="s">
        <v>8</v>
      </c>
      <c r="C2" s="56" t="s">
        <v>101</v>
      </c>
      <c r="D2" s="56" t="s">
        <v>10</v>
      </c>
      <c r="E2" s="1"/>
      <c r="F2" s="202" t="s">
        <v>314</v>
      </c>
      <c r="G2" s="202" t="s">
        <v>290</v>
      </c>
      <c r="H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71" t="s">
        <v>81</v>
      </c>
      <c r="B3" s="71">
        <f>ABS('Arbre 7'!B15)</f>
        <v>317.43178827315302</v>
      </c>
      <c r="C3" s="69" t="s">
        <v>68</v>
      </c>
      <c r="D3" s="70" t="s">
        <v>283</v>
      </c>
      <c r="E3" s="1"/>
      <c r="F3" s="202">
        <v>0.9</v>
      </c>
      <c r="G3" s="202">
        <v>1</v>
      </c>
      <c r="H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x14ac:dyDescent="0.25">
      <c r="A4" s="71" t="s">
        <v>82</v>
      </c>
      <c r="B4" s="71" cm="1">
        <f t="array" ref="B4">norme('Arbre 7'!B16,'Arbre 7'!B17)</f>
        <v>2066.6624328432481</v>
      </c>
      <c r="C4" s="69" t="s">
        <v>68</v>
      </c>
      <c r="D4" s="70" t="s">
        <v>284</v>
      </c>
      <c r="E4" s="1"/>
      <c r="F4" s="202">
        <v>0.95</v>
      </c>
      <c r="G4" s="202">
        <v>0.64</v>
      </c>
      <c r="H4" s="1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x14ac:dyDescent="0.25">
      <c r="A5" s="71" t="s">
        <v>285</v>
      </c>
      <c r="B5" s="71">
        <v>1.1499999999999999</v>
      </c>
      <c r="C5" s="69"/>
      <c r="D5" s="70" t="s">
        <v>286</v>
      </c>
      <c r="E5" s="1"/>
      <c r="F5" s="202">
        <v>0.96</v>
      </c>
      <c r="G5" s="202">
        <v>0.55000000000000004</v>
      </c>
      <c r="H5" s="1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5">
      <c r="A6" s="71" t="s">
        <v>287</v>
      </c>
      <c r="B6" s="71">
        <v>0.56999999999999995</v>
      </c>
      <c r="C6" s="69"/>
      <c r="D6" s="70" t="s">
        <v>293</v>
      </c>
      <c r="E6" s="1"/>
      <c r="F6" s="202">
        <v>0.97</v>
      </c>
      <c r="G6" s="202">
        <v>0.47</v>
      </c>
      <c r="H6" s="1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x14ac:dyDescent="0.25">
      <c r="A7" s="71" t="s">
        <v>288</v>
      </c>
      <c r="B7" s="71">
        <v>0.55000000000000004</v>
      </c>
      <c r="C7" s="69"/>
      <c r="D7" s="70" t="s">
        <v>294</v>
      </c>
      <c r="E7" s="1"/>
      <c r="F7" s="202">
        <v>0.98</v>
      </c>
      <c r="G7" s="202">
        <v>0.37</v>
      </c>
      <c r="H7" s="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x14ac:dyDescent="0.25">
      <c r="A8" s="71" t="s">
        <v>78</v>
      </c>
      <c r="B8" s="71">
        <v>35500</v>
      </c>
      <c r="C8" s="69" t="s">
        <v>68</v>
      </c>
      <c r="D8" s="70" t="s">
        <v>295</v>
      </c>
      <c r="E8" s="1"/>
      <c r="F8" s="202">
        <v>0.99</v>
      </c>
      <c r="G8" s="202">
        <v>0.25</v>
      </c>
      <c r="H8" s="1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25">
      <c r="A9" s="71" t="s">
        <v>289</v>
      </c>
      <c r="B9" s="71">
        <v>21200</v>
      </c>
      <c r="C9" s="69" t="s">
        <v>68</v>
      </c>
      <c r="D9" s="70" t="s">
        <v>296</v>
      </c>
      <c r="E9" s="1"/>
      <c r="F9" s="202">
        <v>0.99199999999999999</v>
      </c>
      <c r="G9" s="202">
        <v>0.22</v>
      </c>
      <c r="H9" s="1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x14ac:dyDescent="0.25">
      <c r="A10" s="71" t="s">
        <v>68</v>
      </c>
      <c r="B10" s="71">
        <f>'Arbre 7'!B3</f>
        <v>707.14285714285711</v>
      </c>
      <c r="C10" s="69" t="s">
        <v>2</v>
      </c>
      <c r="D10" s="70" t="s">
        <v>300</v>
      </c>
      <c r="E10" s="1"/>
      <c r="F10" s="202">
        <v>0.99399999999999999</v>
      </c>
      <c r="G10" s="202">
        <v>0.19</v>
      </c>
      <c r="H10" s="1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25">
      <c r="A11" s="71" t="s">
        <v>290</v>
      </c>
      <c r="B11" s="71">
        <v>1</v>
      </c>
      <c r="C11" s="69"/>
      <c r="D11" s="70" t="s">
        <v>297</v>
      </c>
      <c r="E11" s="1"/>
      <c r="F11" s="202">
        <v>0.996</v>
      </c>
      <c r="G11" s="202">
        <v>0.16</v>
      </c>
      <c r="H11" s="1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x14ac:dyDescent="0.25">
      <c r="A12" s="71" t="s">
        <v>291</v>
      </c>
      <c r="B12" s="71">
        <v>1</v>
      </c>
      <c r="C12" s="69"/>
      <c r="D12" s="70" t="s">
        <v>298</v>
      </c>
      <c r="E12" s="1"/>
      <c r="F12" s="202">
        <v>0.998</v>
      </c>
      <c r="G12" s="202">
        <v>0.12</v>
      </c>
      <c r="H12" s="1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25">
      <c r="A13" s="71" t="s">
        <v>292</v>
      </c>
      <c r="B13" s="71">
        <v>1</v>
      </c>
      <c r="C13" s="69"/>
      <c r="D13" s="70" t="s">
        <v>299</v>
      </c>
      <c r="E13" s="1"/>
      <c r="F13" s="202">
        <v>0.999</v>
      </c>
      <c r="G13" s="202">
        <v>9.2999999999999999E-2</v>
      </c>
      <c r="H13" s="1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ht="15.75" thickBot="1" x14ac:dyDescent="0.3">
      <c r="A14" s="1"/>
      <c r="B14" s="1"/>
      <c r="C14" s="1"/>
      <c r="D14" s="1"/>
      <c r="E14" s="1"/>
      <c r="F14" s="174">
        <v>0.99919999999999998</v>
      </c>
      <c r="G14" s="174">
        <v>8.6999999999999994E-2</v>
      </c>
      <c r="H14" s="1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ht="15.75" thickBot="1" x14ac:dyDescent="0.3">
      <c r="A15" s="57" t="s">
        <v>304</v>
      </c>
      <c r="B15" s="56" t="s">
        <v>8</v>
      </c>
      <c r="C15" s="56" t="s">
        <v>101</v>
      </c>
      <c r="D15" s="56" t="s">
        <v>10</v>
      </c>
      <c r="E15" s="1"/>
      <c r="F15" s="174">
        <v>0.99939999999999996</v>
      </c>
      <c r="G15" s="174">
        <v>0.08</v>
      </c>
      <c r="H15" s="1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25">
      <c r="A16" s="32" t="s">
        <v>301</v>
      </c>
      <c r="B16" s="32">
        <f>B3/B4</f>
        <v>0.15359634124497076</v>
      </c>
      <c r="C16" s="83"/>
      <c r="D16" s="85" t="s">
        <v>302</v>
      </c>
      <c r="E16" s="1"/>
      <c r="F16" s="174">
        <v>0.99950000000000006</v>
      </c>
      <c r="G16" s="174">
        <v>7.6999999999999999E-2</v>
      </c>
      <c r="H16" s="1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25">
      <c r="A17" s="32" t="s">
        <v>67</v>
      </c>
      <c r="B17" s="32">
        <f>IF(B16&lt;=B5,B4,B6*B4+B7*B3)</f>
        <v>2066.6624328432481</v>
      </c>
      <c r="C17" s="83" t="s">
        <v>68</v>
      </c>
      <c r="D17" s="85" t="s">
        <v>312</v>
      </c>
      <c r="E17" s="1"/>
      <c r="F17" s="1"/>
      <c r="G17" s="1"/>
      <c r="H17" s="1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15.75" thickBot="1" x14ac:dyDescent="0.3">
      <c r="A18" s="1"/>
      <c r="B18" s="1"/>
      <c r="C18" s="1"/>
      <c r="D18" s="1"/>
      <c r="E18" s="1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ht="15.75" thickBot="1" x14ac:dyDescent="0.3">
      <c r="A19" s="57" t="s">
        <v>313</v>
      </c>
      <c r="B19" s="56" t="s">
        <v>8</v>
      </c>
      <c r="C19" s="56" t="s">
        <v>101</v>
      </c>
      <c r="D19" s="56" t="s">
        <v>10</v>
      </c>
      <c r="E19" s="1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25">
      <c r="A20" s="32" t="s">
        <v>308</v>
      </c>
      <c r="B20" s="32">
        <f>((10^6)/(60*B10))*B22</f>
        <v>119458.76337114506</v>
      </c>
      <c r="C20" s="83" t="s">
        <v>305</v>
      </c>
      <c r="D20" s="85" t="s">
        <v>310</v>
      </c>
      <c r="E20" s="1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32" t="s">
        <v>309</v>
      </c>
      <c r="B21" s="32">
        <f>B11*B12*B13*B20</f>
        <v>119458.76337114506</v>
      </c>
      <c r="C21" s="83" t="s">
        <v>305</v>
      </c>
      <c r="D21" s="85" t="s">
        <v>311</v>
      </c>
      <c r="E21" s="1"/>
      <c r="K21" s="2"/>
      <c r="L21" s="2"/>
      <c r="M21" s="2"/>
      <c r="N21" s="2"/>
      <c r="O21" s="2"/>
      <c r="P21" s="2"/>
      <c r="Q21" s="284"/>
      <c r="R21" s="284"/>
      <c r="S21" s="2"/>
      <c r="T21" s="2"/>
      <c r="U21" s="2"/>
      <c r="V21" s="2"/>
      <c r="W21" s="2"/>
    </row>
    <row r="22" spans="1:23" x14ac:dyDescent="0.25">
      <c r="A22" s="32" t="s">
        <v>307</v>
      </c>
      <c r="B22" s="32">
        <f>(B8/B17)^3</f>
        <v>5068.4646744614402</v>
      </c>
      <c r="C22" s="83" t="s">
        <v>306</v>
      </c>
      <c r="D22" s="85" t="s">
        <v>310</v>
      </c>
      <c r="E22" s="1"/>
      <c r="K22" s="2"/>
      <c r="L22" s="2"/>
      <c r="M22" s="2"/>
      <c r="N22" s="2"/>
      <c r="O22" s="2"/>
      <c r="P22" s="2"/>
      <c r="Q22" s="284"/>
      <c r="R22" s="284"/>
      <c r="S22" s="2"/>
      <c r="T22" s="2"/>
      <c r="U22" s="2"/>
      <c r="V22" s="2"/>
      <c r="W22" s="2"/>
    </row>
    <row r="23" spans="1:23" x14ac:dyDescent="0.25">
      <c r="A23" s="1"/>
      <c r="B23" s="1"/>
      <c r="C23" s="1"/>
      <c r="D23" s="1"/>
      <c r="E23" s="1"/>
      <c r="K23" s="2"/>
      <c r="L23" s="2"/>
      <c r="M23" s="2"/>
      <c r="N23" s="2"/>
      <c r="O23" s="2"/>
      <c r="P23" s="2"/>
      <c r="Q23" s="284"/>
      <c r="R23" s="284"/>
      <c r="S23" s="2"/>
      <c r="T23" s="2"/>
      <c r="U23" s="2"/>
      <c r="V23" s="2"/>
      <c r="W23" s="2"/>
    </row>
    <row r="24" spans="1:23" ht="15.75" thickBot="1" x14ac:dyDescent="0.3">
      <c r="A24" s="1"/>
      <c r="B24" s="1"/>
      <c r="C24" s="1"/>
      <c r="D24" s="1"/>
      <c r="E24" s="1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ht="15.75" thickBot="1" x14ac:dyDescent="0.3">
      <c r="A25" s="57" t="s">
        <v>348</v>
      </c>
      <c r="B25" s="56" t="s">
        <v>8</v>
      </c>
      <c r="C25" s="56" t="s">
        <v>351</v>
      </c>
      <c r="D25" s="56" t="s">
        <v>10</v>
      </c>
      <c r="E25" s="1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25">
      <c r="A26" s="32" t="s">
        <v>350</v>
      </c>
      <c r="B26" s="32">
        <f>B8/B17</f>
        <v>17.177454544988382</v>
      </c>
      <c r="C26" s="69" t="str">
        <f>IF(B26&lt;2,"NON","OUI")</f>
        <v>OUI</v>
      </c>
      <c r="D26" s="85" t="s">
        <v>349</v>
      </c>
      <c r="E26" s="1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25">
      <c r="A27" s="1"/>
      <c r="B27" s="1"/>
      <c r="C27" s="1"/>
      <c r="D27" s="1"/>
      <c r="E27" s="1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25">
      <c r="A28" s="1"/>
      <c r="B28" s="1"/>
      <c r="C28" s="1"/>
      <c r="D28" s="1"/>
      <c r="E28" s="1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51" spans="12:13" x14ac:dyDescent="0.25">
      <c r="L51" s="1"/>
      <c r="M51" s="1"/>
    </row>
  </sheetData>
  <mergeCells count="5">
    <mergeCell ref="A1:D1"/>
    <mergeCell ref="K1:P1"/>
    <mergeCell ref="Q21:R21"/>
    <mergeCell ref="Q22:R22"/>
    <mergeCell ref="Q23:R23"/>
  </mergeCells>
  <conditionalFormatting sqref="C26">
    <cfRule type="cellIs" dxfId="10" priority="3" operator="equal">
      <formula>"NON"</formula>
    </cfRule>
    <cfRule type="cellIs" dxfId="9" priority="4" operator="equal">
      <formula>"OUI"</formula>
    </cfRule>
    <cfRule type="cellIs" dxfId="8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F22"/>
  <sheetViews>
    <sheetView workbookViewId="0">
      <selection activeCell="O3" sqref="O3"/>
    </sheetView>
  </sheetViews>
  <sheetFormatPr baseColWidth="10" defaultRowHeight="15" x14ac:dyDescent="0.25"/>
  <cols>
    <col min="1" max="1" width="26.140625" customWidth="1"/>
    <col min="4" max="4" width="39.5703125" customWidth="1"/>
  </cols>
  <sheetData>
    <row r="1" spans="1:6" ht="15.75" thickBot="1" x14ac:dyDescent="0.3">
      <c r="A1" s="56" t="s">
        <v>303</v>
      </c>
      <c r="B1" s="56" t="s">
        <v>8</v>
      </c>
      <c r="C1" s="56" t="s">
        <v>101</v>
      </c>
      <c r="D1" s="56" t="s">
        <v>10</v>
      </c>
      <c r="E1" s="1"/>
      <c r="F1" s="1"/>
    </row>
    <row r="2" spans="1:6" x14ac:dyDescent="0.25">
      <c r="A2" s="68" t="s">
        <v>497</v>
      </c>
      <c r="B2" s="68">
        <v>3</v>
      </c>
      <c r="C2" s="69" t="s">
        <v>445</v>
      </c>
      <c r="D2" s="70" t="s">
        <v>489</v>
      </c>
      <c r="E2" s="1"/>
      <c r="F2" s="1"/>
    </row>
    <row r="3" spans="1:6" x14ac:dyDescent="0.25">
      <c r="A3" s="68" t="s">
        <v>335</v>
      </c>
      <c r="B3" s="68">
        <v>20</v>
      </c>
      <c r="C3" s="69" t="s">
        <v>28</v>
      </c>
      <c r="D3" s="70" t="s">
        <v>490</v>
      </c>
      <c r="E3" s="1"/>
      <c r="F3" s="1"/>
    </row>
    <row r="4" spans="1:6" x14ac:dyDescent="0.25">
      <c r="A4" s="68" t="s">
        <v>498</v>
      </c>
      <c r="B4" s="68">
        <f>'Résistance des engrenages'!G14*'Résistance des engrenages'!G16</f>
        <v>18</v>
      </c>
      <c r="C4" s="69" t="s">
        <v>28</v>
      </c>
      <c r="D4" s="70" t="s">
        <v>491</v>
      </c>
      <c r="E4" s="1"/>
      <c r="F4" s="1"/>
    </row>
    <row r="5" spans="1:6" x14ac:dyDescent="0.25">
      <c r="A5" s="68" t="s">
        <v>233</v>
      </c>
      <c r="B5" s="68">
        <f>ABS('Arbre 7'!B13)/B2</f>
        <v>534.53554119247678</v>
      </c>
      <c r="C5" s="69" t="s">
        <v>68</v>
      </c>
      <c r="D5" s="70" t="s">
        <v>493</v>
      </c>
      <c r="E5" s="1"/>
      <c r="F5" s="1"/>
    </row>
    <row r="6" spans="1:6" ht="15.75" thickBot="1" x14ac:dyDescent="0.3">
      <c r="A6" s="68" t="s">
        <v>68</v>
      </c>
      <c r="B6" s="68">
        <v>111</v>
      </c>
      <c r="C6" s="69" t="s">
        <v>2</v>
      </c>
      <c r="D6" s="70" t="s">
        <v>300</v>
      </c>
      <c r="E6" s="1"/>
      <c r="F6" s="1"/>
    </row>
    <row r="7" spans="1:6" ht="15.75" thickBot="1" x14ac:dyDescent="0.3">
      <c r="A7" s="57" t="s">
        <v>304</v>
      </c>
      <c r="B7" s="56" t="s">
        <v>8</v>
      </c>
      <c r="C7" s="56" t="s">
        <v>101</v>
      </c>
      <c r="D7" s="56" t="s">
        <v>10</v>
      </c>
      <c r="E7" s="1"/>
      <c r="F7" s="1"/>
    </row>
    <row r="8" spans="1:6" x14ac:dyDescent="0.25">
      <c r="A8" s="74" t="s">
        <v>495</v>
      </c>
      <c r="B8" s="74">
        <f>B5/(B4*B3)</f>
        <v>1.4848209477568799</v>
      </c>
      <c r="C8" s="83" t="s">
        <v>494</v>
      </c>
      <c r="D8" s="213" t="s">
        <v>492</v>
      </c>
      <c r="E8" s="1"/>
      <c r="F8" s="1"/>
    </row>
    <row r="9" spans="1:6" x14ac:dyDescent="0.25">
      <c r="A9" s="74" t="s">
        <v>496</v>
      </c>
      <c r="B9" s="74">
        <f>(PI()*B6*B3/60)*10^-3</f>
        <v>0.11623892818282235</v>
      </c>
      <c r="C9" s="83" t="s">
        <v>448</v>
      </c>
      <c r="D9" s="213" t="s">
        <v>443</v>
      </c>
      <c r="E9" s="1"/>
      <c r="F9" s="1"/>
    </row>
    <row r="10" spans="1:6" ht="15.75" thickBot="1" x14ac:dyDescent="0.3">
      <c r="A10" s="74" t="s">
        <v>499</v>
      </c>
      <c r="B10" s="74">
        <f>B8*B9</f>
        <v>0.17259399551066218</v>
      </c>
      <c r="C10" s="83" t="s">
        <v>501</v>
      </c>
      <c r="D10" s="213" t="s">
        <v>500</v>
      </c>
      <c r="E10" s="1"/>
      <c r="F10" s="1"/>
    </row>
    <row r="11" spans="1:6" ht="15.75" thickBot="1" x14ac:dyDescent="0.3">
      <c r="A11" s="57" t="s">
        <v>313</v>
      </c>
      <c r="B11" s="56" t="s">
        <v>8</v>
      </c>
      <c r="C11" s="56" t="s">
        <v>101</v>
      </c>
      <c r="D11" s="56" t="s">
        <v>10</v>
      </c>
      <c r="E11" s="1"/>
      <c r="F11" s="1"/>
    </row>
    <row r="12" spans="1:6" x14ac:dyDescent="0.25">
      <c r="A12" s="74" t="s">
        <v>509</v>
      </c>
      <c r="B12" s="1"/>
      <c r="C12" s="1"/>
      <c r="D12" s="1"/>
      <c r="E12" s="1"/>
      <c r="F12" s="1"/>
    </row>
    <row r="13" spans="1:6" x14ac:dyDescent="0.25">
      <c r="A13" s="74" t="s">
        <v>503</v>
      </c>
      <c r="B13" s="74">
        <v>5</v>
      </c>
      <c r="C13" s="83" t="s">
        <v>494</v>
      </c>
      <c r="D13" s="213" t="s">
        <v>506</v>
      </c>
      <c r="E13" s="1"/>
      <c r="F13" s="1"/>
    </row>
    <row r="14" spans="1:6" x14ac:dyDescent="0.25">
      <c r="A14" s="74" t="s">
        <v>502</v>
      </c>
      <c r="B14" s="74">
        <v>0.5</v>
      </c>
      <c r="C14" s="83" t="s">
        <v>448</v>
      </c>
      <c r="D14" s="213" t="s">
        <v>507</v>
      </c>
      <c r="E14" s="1"/>
      <c r="F14" s="1"/>
    </row>
    <row r="15" spans="1:6" ht="15.75" thickBot="1" x14ac:dyDescent="0.3">
      <c r="A15" s="74" t="s">
        <v>504</v>
      </c>
      <c r="B15" s="74">
        <v>1.7</v>
      </c>
      <c r="C15" s="83" t="s">
        <v>501</v>
      </c>
      <c r="D15" s="213" t="s">
        <v>508</v>
      </c>
      <c r="E15" s="1"/>
      <c r="F15" s="1"/>
    </row>
    <row r="16" spans="1:6" ht="15.75" thickBot="1" x14ac:dyDescent="0.3">
      <c r="A16" s="285" t="s">
        <v>348</v>
      </c>
      <c r="B16" s="286"/>
      <c r="C16" s="56" t="s">
        <v>351</v>
      </c>
      <c r="D16" s="56" t="s">
        <v>10</v>
      </c>
      <c r="E16" s="1"/>
      <c r="F16" s="1"/>
    </row>
    <row r="17" spans="1:6" x14ac:dyDescent="0.25">
      <c r="A17" s="287" t="s">
        <v>503</v>
      </c>
      <c r="B17" s="287"/>
      <c r="C17" t="str">
        <f>IF(B8&lt;B13,"OUI","NON")</f>
        <v>OUI</v>
      </c>
      <c r="D17" s="200" t="s">
        <v>505</v>
      </c>
      <c r="E17" s="1"/>
      <c r="F17" s="1"/>
    </row>
    <row r="18" spans="1:6" x14ac:dyDescent="0.25">
      <c r="A18" s="287" t="s">
        <v>502</v>
      </c>
      <c r="B18" s="287"/>
      <c r="C18" t="str">
        <f t="shared" ref="C18:C19" si="0">IF(B9&lt;B14,"OUI","NON")</f>
        <v>OUI</v>
      </c>
      <c r="D18" s="200" t="s">
        <v>505</v>
      </c>
      <c r="E18" s="1"/>
      <c r="F18" s="1"/>
    </row>
    <row r="19" spans="1:6" x14ac:dyDescent="0.25">
      <c r="A19" s="287" t="s">
        <v>504</v>
      </c>
      <c r="B19" s="287"/>
      <c r="C19" t="str">
        <f t="shared" si="0"/>
        <v>OUI</v>
      </c>
      <c r="D19" s="200" t="s">
        <v>505</v>
      </c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</sheetData>
  <mergeCells count="4">
    <mergeCell ref="A16:B16"/>
    <mergeCell ref="A17:B17"/>
    <mergeCell ref="A18:B18"/>
    <mergeCell ref="A19:B19"/>
  </mergeCells>
  <conditionalFormatting sqref="C17:C19">
    <cfRule type="cellIs" dxfId="7" priority="1" operator="equal">
      <formula>"NON"</formula>
    </cfRule>
    <cfRule type="cellIs" dxfId="6" priority="2" operator="equal">
      <formula>"OUI"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topLeftCell="A16" zoomScaleNormal="100" workbookViewId="0">
      <selection activeCell="F48" sqref="F48"/>
    </sheetView>
  </sheetViews>
  <sheetFormatPr baseColWidth="10" defaultRowHeight="15" x14ac:dyDescent="0.25"/>
  <cols>
    <col min="1" max="1" width="33.28515625" customWidth="1"/>
    <col min="2" max="5" width="13.28515625" customWidth="1"/>
    <col min="6" max="6" width="31.14062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57" t="s">
        <v>0</v>
      </c>
      <c r="B1" s="69" t="s">
        <v>330</v>
      </c>
      <c r="C1" s="69" t="s">
        <v>331</v>
      </c>
      <c r="D1" s="69" t="s">
        <v>332</v>
      </c>
      <c r="E1" s="69" t="s">
        <v>333</v>
      </c>
      <c r="F1" s="57" t="s">
        <v>10</v>
      </c>
      <c r="G1" s="57" t="s">
        <v>9</v>
      </c>
      <c r="H1" s="1"/>
      <c r="I1" s="259" t="s">
        <v>421</v>
      </c>
      <c r="J1" s="259"/>
      <c r="K1" s="259"/>
      <c r="L1" s="259"/>
      <c r="M1" s="259"/>
      <c r="N1" s="259"/>
      <c r="O1" s="259"/>
      <c r="P1" s="1"/>
      <c r="Q1" s="259" t="s">
        <v>422</v>
      </c>
      <c r="R1" s="259"/>
      <c r="S1" s="259"/>
      <c r="T1" s="259"/>
      <c r="U1" s="259"/>
      <c r="V1" s="259"/>
      <c r="W1" s="259"/>
      <c r="X1" s="259"/>
      <c r="Y1" s="1"/>
    </row>
    <row r="2" spans="1:25" x14ac:dyDescent="0.25">
      <c r="A2" s="71" t="s">
        <v>334</v>
      </c>
      <c r="B2" s="174">
        <v>6007</v>
      </c>
      <c r="C2" s="186" t="s">
        <v>430</v>
      </c>
      <c r="D2" s="292" t="s">
        <v>516</v>
      </c>
      <c r="E2" s="292"/>
      <c r="F2" s="70" t="s">
        <v>341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25">
      <c r="A3" s="71" t="s">
        <v>336</v>
      </c>
      <c r="B3" s="203" t="s">
        <v>428</v>
      </c>
      <c r="C3" t="s">
        <v>429</v>
      </c>
      <c r="D3" s="293" t="s">
        <v>517</v>
      </c>
      <c r="E3" s="259"/>
      <c r="F3" s="70" t="s">
        <v>340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25">
      <c r="A4" s="71" t="s">
        <v>335</v>
      </c>
      <c r="B4">
        <v>35</v>
      </c>
      <c r="C4">
        <v>35</v>
      </c>
      <c r="D4" s="259">
        <v>30</v>
      </c>
      <c r="E4" s="259"/>
      <c r="F4" s="70" t="s">
        <v>342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25">
      <c r="A5" s="71" t="s">
        <v>123</v>
      </c>
      <c r="B5">
        <v>62</v>
      </c>
      <c r="C5">
        <v>55</v>
      </c>
      <c r="D5" s="259">
        <v>72</v>
      </c>
      <c r="E5" s="259"/>
      <c r="F5" s="70" t="s">
        <v>343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25">
      <c r="A6" s="71" t="s">
        <v>338</v>
      </c>
      <c r="B6">
        <f>'Arbre 6'!B3</f>
        <v>1500</v>
      </c>
      <c r="C6">
        <f>'Arbre 6'!B3</f>
        <v>1500</v>
      </c>
      <c r="D6" s="259">
        <f>'Arbre 7'!B3</f>
        <v>707.14285714285711</v>
      </c>
      <c r="E6" s="259"/>
      <c r="F6" s="70" t="s">
        <v>300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.75" thickBot="1" x14ac:dyDescent="0.3">
      <c r="A7" s="1"/>
      <c r="B7" s="1"/>
      <c r="C7" s="1"/>
      <c r="D7" s="294"/>
      <c r="E7" s="294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.75" thickBot="1" x14ac:dyDescent="0.3">
      <c r="A8" s="57" t="s">
        <v>304</v>
      </c>
      <c r="B8" s="1"/>
      <c r="C8" s="1"/>
      <c r="D8" s="294"/>
      <c r="E8" s="294"/>
      <c r="F8" s="173"/>
      <c r="G8" s="173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25">
      <c r="A9" s="32" t="s">
        <v>337</v>
      </c>
      <c r="B9" s="215">
        <f xml:space="preserve"> 0.5*(B4+B5)</f>
        <v>48.5</v>
      </c>
      <c r="C9" s="215">
        <f xml:space="preserve"> 0.5*(C4+C5)</f>
        <v>45</v>
      </c>
      <c r="D9" s="288">
        <f xml:space="preserve"> 0.5*(D4+D5)</f>
        <v>51</v>
      </c>
      <c r="E9" s="288"/>
      <c r="F9" s="70" t="s">
        <v>403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25">
      <c r="A10" s="32" t="s">
        <v>339</v>
      </c>
      <c r="B10" s="215">
        <v>14</v>
      </c>
      <c r="C10" s="215">
        <v>14</v>
      </c>
      <c r="D10" s="288">
        <v>20</v>
      </c>
      <c r="E10" s="288"/>
      <c r="F10" s="70" t="s">
        <v>404</v>
      </c>
      <c r="G10" s="70" t="s">
        <v>405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25">
      <c r="A11" s="32" t="s">
        <v>347</v>
      </c>
      <c r="B11" s="215">
        <f>4*B10</f>
        <v>56</v>
      </c>
      <c r="C11" s="215">
        <f>4*C10</f>
        <v>56</v>
      </c>
      <c r="D11" s="288">
        <f>4*D10</f>
        <v>80</v>
      </c>
      <c r="E11" s="288"/>
      <c r="F11" s="70" t="s">
        <v>406</v>
      </c>
      <c r="G11" s="70" t="s">
        <v>405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25">
      <c r="A12" s="32" t="s">
        <v>346</v>
      </c>
      <c r="B12" s="215">
        <v>320</v>
      </c>
      <c r="C12" s="215">
        <v>320</v>
      </c>
      <c r="D12" s="288">
        <v>320</v>
      </c>
      <c r="E12" s="288"/>
      <c r="F12" s="70" t="s">
        <v>407</v>
      </c>
      <c r="G12" s="70" t="s">
        <v>405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25">
      <c r="A13" s="32" t="s">
        <v>408</v>
      </c>
      <c r="B13" s="215">
        <f>B12/B10</f>
        <v>22.857142857142858</v>
      </c>
      <c r="C13" s="215">
        <f>C12/C10</f>
        <v>22.857142857142858</v>
      </c>
      <c r="D13" s="288">
        <f>D12/D10</f>
        <v>16</v>
      </c>
      <c r="E13" s="288"/>
      <c r="F13" s="70" t="s">
        <v>409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25">
      <c r="A14" s="32" t="s">
        <v>447</v>
      </c>
      <c r="B14" s="215">
        <v>68</v>
      </c>
      <c r="C14" s="215">
        <v>68</v>
      </c>
      <c r="D14" s="288">
        <v>100</v>
      </c>
      <c r="E14" s="288"/>
      <c r="F14" s="70" t="s">
        <v>345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.75" thickBot="1" x14ac:dyDescent="0.3">
      <c r="A16" s="57" t="s">
        <v>313</v>
      </c>
      <c r="B16" s="1"/>
      <c r="C16" s="1"/>
      <c r="D16" s="1"/>
      <c r="E16" s="1"/>
      <c r="F16" s="173"/>
      <c r="G16" s="173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25">
      <c r="A17" s="69" t="s">
        <v>344</v>
      </c>
      <c r="B17" s="215">
        <v>100</v>
      </c>
      <c r="C17" s="215">
        <v>100</v>
      </c>
      <c r="D17" s="288">
        <v>100</v>
      </c>
      <c r="E17" s="288"/>
      <c r="F17" s="70" t="s">
        <v>410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25">
      <c r="A18" s="156"/>
      <c r="B18" s="1"/>
      <c r="C18" s="1"/>
      <c r="D18" s="1"/>
      <c r="E18" s="1"/>
      <c r="F18" s="196"/>
      <c r="G18" s="180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25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25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25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25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25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.75" thickBot="1" x14ac:dyDescent="0.3">
      <c r="A26" s="1"/>
      <c r="B26" s="68" t="s">
        <v>438</v>
      </c>
      <c r="C26" s="68" t="s">
        <v>439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.75" thickBot="1" x14ac:dyDescent="0.3">
      <c r="A27" s="56" t="s">
        <v>303</v>
      </c>
      <c r="B27" s="56" t="s">
        <v>436</v>
      </c>
      <c r="C27" s="56" t="s">
        <v>437</v>
      </c>
      <c r="D27" s="56" t="s">
        <v>101</v>
      </c>
      <c r="E27" s="290" t="s">
        <v>10</v>
      </c>
      <c r="F27" s="291"/>
      <c r="G27" s="291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25">
      <c r="A28" s="68" t="s">
        <v>431</v>
      </c>
      <c r="B28" s="68">
        <f>'Résistance des engrenages'!G2</f>
        <v>66</v>
      </c>
      <c r="C28" s="68">
        <f>'Résistance des engrenages'!G3</f>
        <v>48</v>
      </c>
      <c r="D28" s="69" t="s">
        <v>28</v>
      </c>
      <c r="E28" s="289"/>
      <c r="F28" s="289"/>
      <c r="G28" s="289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25">
      <c r="A29" s="68" t="s">
        <v>432</v>
      </c>
      <c r="B29" s="68">
        <f>'Arbre 6'!B8</f>
        <v>578.74524760689201</v>
      </c>
      <c r="C29" s="68">
        <f>'Arbre 7'!B10</f>
        <v>549.80798522654754</v>
      </c>
      <c r="D29" s="69" t="s">
        <v>68</v>
      </c>
      <c r="E29" s="289"/>
      <c r="F29" s="289"/>
      <c r="G29" s="289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25">
      <c r="A30" s="68" t="s">
        <v>433</v>
      </c>
      <c r="B30" s="68">
        <f>'Résistance des engrenages'!G15*'Résistance des engrenages'!G13</f>
        <v>12</v>
      </c>
      <c r="C30" s="68">
        <f>'Résistance des engrenages'!G16*'Résistance des engrenages'!G14</f>
        <v>18</v>
      </c>
      <c r="D30" s="69" t="s">
        <v>28</v>
      </c>
      <c r="E30" s="289"/>
      <c r="F30" s="289"/>
      <c r="G30" s="289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25">
      <c r="A31" s="68" t="s">
        <v>434</v>
      </c>
      <c r="B31" s="68">
        <f>1/'Résistance des engrenages'!G4</f>
        <v>2.1212121212121211</v>
      </c>
      <c r="C31" s="68">
        <f>1/'Résistance des engrenages'!G5</f>
        <v>6.7521944632005395</v>
      </c>
      <c r="D31" s="69" t="s">
        <v>17</v>
      </c>
      <c r="E31" s="289"/>
      <c r="F31" s="289"/>
      <c r="G31" s="289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25">
      <c r="A32" s="68" t="s">
        <v>435</v>
      </c>
      <c r="B32" s="68">
        <v>3</v>
      </c>
      <c r="C32" s="68">
        <v>3</v>
      </c>
      <c r="D32" s="69" t="s">
        <v>17</v>
      </c>
      <c r="E32" s="289"/>
      <c r="F32" s="289"/>
      <c r="G32" s="289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25">
      <c r="A33" s="68" t="s">
        <v>300</v>
      </c>
      <c r="B33" s="68">
        <f>'Arbre 6'!B3</f>
        <v>1500</v>
      </c>
      <c r="C33" s="68">
        <f>'Arbre 7'!B3</f>
        <v>707.14285714285711</v>
      </c>
      <c r="D33" s="69" t="s">
        <v>2</v>
      </c>
      <c r="E33" s="289"/>
      <c r="F33" s="289"/>
      <c r="G33" s="289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25">
      <c r="A34" s="68" t="s">
        <v>450</v>
      </c>
      <c r="B34" s="68">
        <v>1.5</v>
      </c>
      <c r="C34" s="68">
        <v>1.5</v>
      </c>
      <c r="D34" s="69" t="s">
        <v>17</v>
      </c>
      <c r="E34" s="289" t="s">
        <v>451</v>
      </c>
      <c r="F34" s="289"/>
      <c r="G34" s="289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.75" thickBot="1" x14ac:dyDescent="0.3">
      <c r="A35" s="1"/>
      <c r="B35" s="1"/>
      <c r="C35" s="1"/>
      <c r="D35" s="1"/>
      <c r="E35" s="297"/>
      <c r="F35" s="297"/>
      <c r="G35" s="297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.75" thickBot="1" x14ac:dyDescent="0.3">
      <c r="A36" s="57" t="s">
        <v>304</v>
      </c>
      <c r="B36" s="56" t="s">
        <v>436</v>
      </c>
      <c r="C36" s="56" t="s">
        <v>437</v>
      </c>
      <c r="D36" s="56" t="s">
        <v>101</v>
      </c>
      <c r="E36" s="300" t="s">
        <v>10</v>
      </c>
      <c r="F36" s="301"/>
      <c r="G36" s="301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25">
      <c r="A37" s="74" t="s">
        <v>442</v>
      </c>
      <c r="B37" s="215">
        <f>(B29/(B30*B28))*((B31+1)/B31)*B32</f>
        <v>3.2256905034366818</v>
      </c>
      <c r="C37" s="215">
        <f>(C29/(C30*C28))*((C31+1)/C31)*C32</f>
        <v>2.1917866244395809</v>
      </c>
      <c r="D37" s="83" t="s">
        <v>134</v>
      </c>
      <c r="E37" s="302"/>
      <c r="F37" s="302"/>
      <c r="G37" s="302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25">
      <c r="A38" s="74" t="s">
        <v>443</v>
      </c>
      <c r="B38" s="215">
        <f>((B28/2)*10^-3)*B33*2*PI()/60</f>
        <v>5.1836278784231586</v>
      </c>
      <c r="C38" s="215">
        <f>((C28/2)*10^-3)*C33*2*PI()/60</f>
        <v>1.7772438440307972</v>
      </c>
      <c r="D38" s="83" t="s">
        <v>448</v>
      </c>
      <c r="E38" s="302"/>
      <c r="F38" s="302"/>
      <c r="G38" s="302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25">
      <c r="A39" s="74" t="s">
        <v>444</v>
      </c>
      <c r="B39" s="215">
        <f>B37/B38</f>
        <v>0.62228434970488766</v>
      </c>
      <c r="C39" s="215">
        <f>C37/C38</f>
        <v>1.2332503678665718</v>
      </c>
      <c r="D39" s="83" t="s">
        <v>449</v>
      </c>
      <c r="E39" s="298"/>
      <c r="F39" s="298"/>
      <c r="G39" s="298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25">
      <c r="A40" s="104" t="s">
        <v>452</v>
      </c>
      <c r="B40" s="215">
        <f>B39*B34</f>
        <v>0.93342652455733144</v>
      </c>
      <c r="C40" s="215">
        <f>C39*C34</f>
        <v>1.8498755517998577</v>
      </c>
      <c r="D40" s="83" t="s">
        <v>17</v>
      </c>
      <c r="E40" s="299" t="s">
        <v>453</v>
      </c>
      <c r="F40" s="299"/>
      <c r="G40" s="299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.75" thickBot="1" x14ac:dyDescent="0.3">
      <c r="A42" s="57" t="s">
        <v>313</v>
      </c>
      <c r="B42" s="56" t="s">
        <v>8</v>
      </c>
      <c r="C42" s="56" t="s">
        <v>101</v>
      </c>
      <c r="D42" s="194" t="s">
        <v>10</v>
      </c>
      <c r="E42" s="195"/>
      <c r="F42" s="195"/>
      <c r="G42" s="195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25">
      <c r="A43" s="215" t="s">
        <v>446</v>
      </c>
      <c r="B43" s="215">
        <v>320</v>
      </c>
      <c r="C43" s="83" t="s">
        <v>445</v>
      </c>
      <c r="D43" s="3" t="s">
        <v>454</v>
      </c>
      <c r="E43" s="214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/>
      <c r="B44" s="1"/>
      <c r="C44" s="1"/>
      <c r="D44" s="295" t="s">
        <v>455</v>
      </c>
      <c r="E44" s="296"/>
      <c r="F44" s="296"/>
      <c r="G44" s="296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25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25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25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25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25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25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25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25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25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25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25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25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25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25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25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25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25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25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25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25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25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25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25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25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25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25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25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25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25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31"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  <mergeCell ref="E32:G32"/>
    <mergeCell ref="I1:O1"/>
    <mergeCell ref="Q1:X1"/>
    <mergeCell ref="E27:G27"/>
    <mergeCell ref="E28:G28"/>
    <mergeCell ref="E29:G29"/>
    <mergeCell ref="E30:G30"/>
    <mergeCell ref="E31:G31"/>
    <mergeCell ref="D2:E2"/>
    <mergeCell ref="D3:E3"/>
    <mergeCell ref="D4:E4"/>
    <mergeCell ref="D5:E5"/>
    <mergeCell ref="D6:E6"/>
    <mergeCell ref="D7:E7"/>
    <mergeCell ref="D8:E8"/>
    <mergeCell ref="D9:E9"/>
    <mergeCell ref="D17:E17"/>
    <mergeCell ref="D10:E10"/>
    <mergeCell ref="D11:E11"/>
    <mergeCell ref="D12:E12"/>
    <mergeCell ref="D13:E13"/>
    <mergeCell ref="D14:E14"/>
  </mergeCells>
  <hyperlinks>
    <hyperlink ref="C3" r:id="rId1" xr:uid="{59EA4EAF-1D95-4F9E-A55D-B4F7B413DEAC}"/>
    <hyperlink ref="D44" r:id="rId2" xr:uid="{ADC25A3D-434B-4878-B816-A2A87BA60DAD}"/>
    <hyperlink ref="B3" r:id="rId3" xr:uid="{FD3E8A3F-7B46-4FC4-ADE8-B9B4984E98E5}"/>
    <hyperlink ref="D3" r:id="rId4" xr:uid="{99AC49C1-6C81-4F60-A70A-98CCF5BF74B4}"/>
  </hyperlinks>
  <pageMargins left="0.7" right="0.7" top="0.75" bottom="0.75" header="0.3" footer="0.3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AC163"/>
  <sheetViews>
    <sheetView zoomScaleNormal="100" workbookViewId="0">
      <selection activeCell="F14" sqref="F14"/>
    </sheetView>
  </sheetViews>
  <sheetFormatPr baseColWidth="10" defaultRowHeight="15" x14ac:dyDescent="0.25"/>
  <cols>
    <col min="1" max="1" width="23.28515625" customWidth="1"/>
    <col min="4" max="4" width="21.5703125" customWidth="1"/>
    <col min="6" max="6" width="22.140625" customWidth="1"/>
    <col min="7" max="7" width="23.7109375" customWidth="1"/>
    <col min="9" max="9" width="25.85546875" customWidth="1"/>
  </cols>
  <sheetData>
    <row r="1" spans="1:29" x14ac:dyDescent="0.25">
      <c r="A1" s="7" t="s">
        <v>457</v>
      </c>
      <c r="B1" s="7" t="s">
        <v>8</v>
      </c>
      <c r="C1" s="7" t="s">
        <v>218</v>
      </c>
      <c r="D1" s="7" t="s">
        <v>10</v>
      </c>
      <c r="E1" s="1"/>
      <c r="F1" s="7" t="s">
        <v>25</v>
      </c>
      <c r="G1" s="7" t="s">
        <v>462</v>
      </c>
      <c r="H1" s="7" t="s">
        <v>218</v>
      </c>
      <c r="I1" s="7" t="s">
        <v>10</v>
      </c>
      <c r="J1" s="1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x14ac:dyDescent="0.25">
      <c r="A2" s="304" t="s">
        <v>467</v>
      </c>
      <c r="B2" s="305"/>
      <c r="C2" s="305"/>
      <c r="D2" s="306"/>
      <c r="E2" s="1"/>
      <c r="F2" s="303" t="s">
        <v>472</v>
      </c>
      <c r="G2" s="303"/>
      <c r="H2" s="303"/>
      <c r="I2" s="303"/>
      <c r="J2" s="1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x14ac:dyDescent="0.25">
      <c r="A3" s="68" t="s">
        <v>458</v>
      </c>
      <c r="B3" s="68">
        <f>'Résistance des engrenages'!B2*'Arbre 6'!G11*2*PI()/60/1000</f>
        <v>5.3407075111026492</v>
      </c>
      <c r="C3" s="69" t="s">
        <v>448</v>
      </c>
      <c r="D3" s="70" t="s">
        <v>459</v>
      </c>
      <c r="E3" s="1"/>
      <c r="F3" s="307" t="s">
        <v>473</v>
      </c>
      <c r="G3" s="308"/>
      <c r="H3" s="308"/>
      <c r="I3" s="309"/>
      <c r="J3" s="1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x14ac:dyDescent="0.25">
      <c r="A4" s="68" t="s">
        <v>68</v>
      </c>
      <c r="B4" s="68">
        <f>'Résistance des engrenages'!B2</f>
        <v>1500</v>
      </c>
      <c r="C4" s="69" t="s">
        <v>2</v>
      </c>
      <c r="D4" s="70" t="s">
        <v>461</v>
      </c>
      <c r="E4" s="1"/>
      <c r="F4" s="68" t="s">
        <v>470</v>
      </c>
      <c r="G4" s="68" t="s">
        <v>463</v>
      </c>
      <c r="H4" s="69" t="s">
        <v>464</v>
      </c>
      <c r="I4" s="70" t="s">
        <v>466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x14ac:dyDescent="0.25">
      <c r="A5" s="68" t="s">
        <v>123</v>
      </c>
      <c r="B5" s="68">
        <f>'Arbre 6'!G11</f>
        <v>34</v>
      </c>
      <c r="C5" s="69" t="s">
        <v>28</v>
      </c>
      <c r="D5" s="70" t="s">
        <v>460</v>
      </c>
      <c r="E5" s="1"/>
      <c r="F5" s="68" t="s">
        <v>335</v>
      </c>
      <c r="G5" s="68">
        <v>35</v>
      </c>
      <c r="H5" s="69" t="s">
        <v>28</v>
      </c>
      <c r="I5" s="70" t="s">
        <v>468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x14ac:dyDescent="0.25">
      <c r="A6" s="1"/>
      <c r="B6" s="1"/>
      <c r="C6" s="1"/>
      <c r="D6" s="1"/>
      <c r="E6" s="1"/>
      <c r="F6" s="68" t="s">
        <v>123</v>
      </c>
      <c r="G6" s="68">
        <v>45</v>
      </c>
      <c r="H6" s="69" t="s">
        <v>28</v>
      </c>
      <c r="I6" s="70" t="s">
        <v>474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x14ac:dyDescent="0.25">
      <c r="A7" s="13"/>
      <c r="B7" s="13"/>
      <c r="C7" s="13"/>
      <c r="D7" s="13"/>
      <c r="E7" s="1"/>
      <c r="F7" s="68" t="s">
        <v>465</v>
      </c>
      <c r="G7" s="68">
        <v>7</v>
      </c>
      <c r="H7" s="69" t="s">
        <v>28</v>
      </c>
      <c r="I7" s="70" t="s">
        <v>469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x14ac:dyDescent="0.25">
      <c r="A8" s="13"/>
      <c r="B8" s="13"/>
      <c r="C8" s="13"/>
      <c r="D8" s="13"/>
      <c r="E8" s="1"/>
      <c r="F8" s="68" t="s">
        <v>537</v>
      </c>
      <c r="G8" s="68" t="s">
        <v>538</v>
      </c>
      <c r="H8" s="69"/>
      <c r="I8" s="70" t="s">
        <v>546</v>
      </c>
      <c r="J8" s="1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x14ac:dyDescent="0.25">
      <c r="A9" s="13"/>
      <c r="B9" s="13"/>
      <c r="C9" s="13"/>
      <c r="D9" s="13"/>
      <c r="E9" s="1"/>
      <c r="F9" s="68" t="s">
        <v>471</v>
      </c>
      <c r="G9" s="68" t="s">
        <v>463</v>
      </c>
      <c r="H9" s="69" t="s">
        <v>464</v>
      </c>
      <c r="I9" s="70"/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x14ac:dyDescent="0.25">
      <c r="A10" s="13"/>
      <c r="B10" s="13"/>
      <c r="C10" s="13"/>
      <c r="D10" s="13"/>
      <c r="E10" s="1"/>
      <c r="F10" s="68" t="s">
        <v>335</v>
      </c>
      <c r="G10" s="68">
        <v>34</v>
      </c>
      <c r="H10" s="69" t="s">
        <v>28</v>
      </c>
      <c r="I10" s="70"/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x14ac:dyDescent="0.25">
      <c r="A11" s="13"/>
      <c r="B11" s="13"/>
      <c r="C11" s="13"/>
      <c r="D11" s="13"/>
      <c r="E11" s="1"/>
      <c r="F11" s="68" t="s">
        <v>123</v>
      </c>
      <c r="G11" s="68">
        <v>40</v>
      </c>
      <c r="H11" s="69" t="s">
        <v>28</v>
      </c>
      <c r="I11" s="70"/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x14ac:dyDescent="0.25">
      <c r="A12" s="13"/>
      <c r="B12" s="13"/>
      <c r="C12" s="13"/>
      <c r="D12" s="13"/>
      <c r="E12" s="1"/>
      <c r="F12" s="68" t="s">
        <v>4</v>
      </c>
      <c r="G12" s="68">
        <v>3</v>
      </c>
      <c r="H12" s="69" t="s">
        <v>28</v>
      </c>
      <c r="I12" s="70"/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x14ac:dyDescent="0.25">
      <c r="A13" s="13"/>
      <c r="B13" s="13"/>
      <c r="C13" s="13"/>
      <c r="D13" s="13"/>
      <c r="E13" s="1"/>
      <c r="F13" s="68" t="s">
        <v>537</v>
      </c>
      <c r="G13" s="72" t="s">
        <v>541</v>
      </c>
      <c r="H13" s="69"/>
      <c r="I13" s="70" t="s">
        <v>547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x14ac:dyDescent="0.25">
      <c r="A14" s="13"/>
      <c r="B14" s="13"/>
      <c r="C14" s="13"/>
      <c r="D14" s="13"/>
      <c r="E14" s="1"/>
      <c r="F14" s="13"/>
      <c r="G14" s="13"/>
      <c r="H14" s="13"/>
      <c r="I14" s="13"/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x14ac:dyDescent="0.25">
      <c r="A15" s="13"/>
      <c r="B15" s="13"/>
      <c r="C15" s="13"/>
      <c r="D15" s="13"/>
      <c r="E15" s="1"/>
      <c r="F15" s="13"/>
      <c r="G15" s="13"/>
      <c r="H15" s="13"/>
      <c r="I15" s="13"/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x14ac:dyDescent="0.25">
      <c r="A16" s="13"/>
      <c r="B16" s="13"/>
      <c r="C16" s="13"/>
      <c r="D16" s="13"/>
      <c r="E16" s="1"/>
      <c r="F16" s="13"/>
      <c r="G16" s="13"/>
      <c r="H16" s="13"/>
      <c r="I16" s="13"/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1:29" x14ac:dyDescent="0.25">
      <c r="A17" s="13"/>
      <c r="B17" s="13"/>
      <c r="C17" s="13"/>
      <c r="D17" s="13"/>
      <c r="E17" s="1"/>
      <c r="F17" s="310" t="s">
        <v>475</v>
      </c>
      <c r="G17" s="310"/>
      <c r="H17" s="310"/>
      <c r="I17" s="310"/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1:29" x14ac:dyDescent="0.25">
      <c r="A18" s="13"/>
      <c r="B18" s="13"/>
      <c r="C18" s="13"/>
      <c r="D18" s="13"/>
      <c r="E18" s="1"/>
      <c r="F18" s="68" t="s">
        <v>539</v>
      </c>
      <c r="G18" s="68" t="s">
        <v>540</v>
      </c>
      <c r="H18" s="69" t="s">
        <v>542</v>
      </c>
      <c r="I18" s="70"/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1:29" x14ac:dyDescent="0.25">
      <c r="A19" s="13"/>
      <c r="B19" s="13"/>
      <c r="C19" s="13"/>
      <c r="D19" s="13"/>
      <c r="E19" s="1"/>
      <c r="F19" s="68" t="s">
        <v>335</v>
      </c>
      <c r="G19" s="68">
        <v>55</v>
      </c>
      <c r="H19" s="69" t="s">
        <v>28</v>
      </c>
      <c r="I19" s="70"/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1:29" x14ac:dyDescent="0.25">
      <c r="A20" s="13"/>
      <c r="B20" s="13"/>
      <c r="C20" s="13"/>
      <c r="D20" s="13"/>
      <c r="E20" s="1"/>
      <c r="F20" s="68" t="s">
        <v>123</v>
      </c>
      <c r="G20" s="68">
        <v>65</v>
      </c>
      <c r="H20" s="69" t="s">
        <v>28</v>
      </c>
      <c r="I20" s="70"/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1:29" x14ac:dyDescent="0.25">
      <c r="A21" s="13"/>
      <c r="B21" s="13"/>
      <c r="C21" s="13"/>
      <c r="D21" s="13"/>
      <c r="E21" s="1"/>
      <c r="F21" s="68" t="s">
        <v>4</v>
      </c>
      <c r="G21" s="68">
        <v>5.7</v>
      </c>
      <c r="H21" s="69" t="s">
        <v>28</v>
      </c>
      <c r="I21" s="70"/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1:29" x14ac:dyDescent="0.25">
      <c r="A22" s="13"/>
      <c r="B22" s="13"/>
      <c r="C22" s="13"/>
      <c r="D22" s="13"/>
      <c r="E22" s="1"/>
      <c r="F22" s="68" t="s">
        <v>537</v>
      </c>
      <c r="G22" s="72" t="s">
        <v>544</v>
      </c>
      <c r="H22" s="69"/>
      <c r="I22" s="70" t="s">
        <v>545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1:29" x14ac:dyDescent="0.25">
      <c r="A23" s="13"/>
      <c r="B23" s="13"/>
      <c r="C23" s="13"/>
      <c r="D23" s="13"/>
      <c r="E23" s="1"/>
      <c r="F23" s="68" t="s">
        <v>335</v>
      </c>
      <c r="G23" s="68">
        <v>80</v>
      </c>
      <c r="H23" s="69"/>
      <c r="I23" s="70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1:29" x14ac:dyDescent="0.25">
      <c r="A24" s="13"/>
      <c r="B24" s="13"/>
      <c r="C24" s="13"/>
      <c r="D24" s="13"/>
      <c r="E24" s="1"/>
      <c r="F24" s="68" t="s">
        <v>123</v>
      </c>
      <c r="G24" s="68">
        <v>90</v>
      </c>
      <c r="H24" s="69"/>
      <c r="I24" s="70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1:29" x14ac:dyDescent="0.25">
      <c r="A25" s="13"/>
      <c r="B25" s="13"/>
      <c r="C25" s="13"/>
      <c r="D25" s="13"/>
      <c r="E25" s="1"/>
      <c r="F25" s="68" t="s">
        <v>4</v>
      </c>
      <c r="G25" s="68">
        <v>5.7</v>
      </c>
      <c r="H25" s="69"/>
      <c r="I25" s="70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1:29" x14ac:dyDescent="0.25">
      <c r="A26" s="13"/>
      <c r="B26" s="13"/>
      <c r="C26" s="13"/>
      <c r="D26" s="13"/>
      <c r="E26" s="1"/>
      <c r="F26" s="68" t="s">
        <v>537</v>
      </c>
      <c r="G26" s="72" t="s">
        <v>543</v>
      </c>
      <c r="H26" s="69"/>
      <c r="I26" s="70" t="s">
        <v>545</v>
      </c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1:29" x14ac:dyDescent="0.25">
      <c r="A27" s="13"/>
      <c r="B27" s="13"/>
      <c r="C27" s="13"/>
      <c r="D27" s="13"/>
      <c r="E27" s="1"/>
      <c r="F27" s="1"/>
      <c r="G27" s="1"/>
      <c r="H27" s="1"/>
      <c r="I27" s="1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1:29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1:29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1:29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1:29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1:29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1:29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1:29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1:29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1:29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29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1:29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1:29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1:29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1:29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1:29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1:29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29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29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1:29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1:29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1:29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1:29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1:29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  <row r="51" spans="1:29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</row>
    <row r="52" spans="1:29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</row>
    <row r="53" spans="1:29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</row>
    <row r="54" spans="1:29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</row>
    <row r="55" spans="1:29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</row>
    <row r="56" spans="1:29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</row>
    <row r="57" spans="1:29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</row>
    <row r="58" spans="1:29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</row>
    <row r="59" spans="1:29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</row>
    <row r="60" spans="1:29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</row>
    <row r="61" spans="1:29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</row>
    <row r="62" spans="1:29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</row>
    <row r="63" spans="1:29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</row>
    <row r="64" spans="1:29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</row>
    <row r="65" spans="1:29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</row>
    <row r="66" spans="1:29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</row>
    <row r="67" spans="1:29" x14ac:dyDescent="0.25"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</row>
    <row r="68" spans="1:29" x14ac:dyDescent="0.25"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</row>
    <row r="69" spans="1:29" x14ac:dyDescent="0.25"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</row>
    <row r="70" spans="1:29" x14ac:dyDescent="0.25"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</row>
    <row r="71" spans="1:29" x14ac:dyDescent="0.25"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</row>
    <row r="72" spans="1:29" x14ac:dyDescent="0.25"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</row>
    <row r="73" spans="1:29" x14ac:dyDescent="0.25"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</row>
    <row r="74" spans="1:29" x14ac:dyDescent="0.25"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</row>
    <row r="75" spans="1:29" x14ac:dyDescent="0.25"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</row>
    <row r="76" spans="1:29" x14ac:dyDescent="0.25"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</row>
    <row r="77" spans="1:29" x14ac:dyDescent="0.25"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</row>
    <row r="78" spans="1:29" x14ac:dyDescent="0.25"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</row>
    <row r="79" spans="1:29" x14ac:dyDescent="0.25"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</row>
    <row r="80" spans="1:29" x14ac:dyDescent="0.25"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</row>
    <row r="81" spans="11:29" x14ac:dyDescent="0.25"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</row>
    <row r="82" spans="11:29" x14ac:dyDescent="0.25"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</row>
    <row r="83" spans="11:29" x14ac:dyDescent="0.25"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</row>
    <row r="84" spans="11:29" x14ac:dyDescent="0.25"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</row>
    <row r="85" spans="11:29" x14ac:dyDescent="0.25"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</row>
    <row r="86" spans="11:29" x14ac:dyDescent="0.25"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</row>
    <row r="87" spans="11:29" x14ac:dyDescent="0.25"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</row>
    <row r="88" spans="11:29" x14ac:dyDescent="0.25"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</row>
    <row r="89" spans="11:29" x14ac:dyDescent="0.25"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</row>
    <row r="90" spans="11:29" x14ac:dyDescent="0.25"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</row>
    <row r="91" spans="11:29" x14ac:dyDescent="0.25"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</row>
    <row r="92" spans="11:29" x14ac:dyDescent="0.25"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</row>
    <row r="93" spans="11:29" x14ac:dyDescent="0.25"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</row>
    <row r="94" spans="11:29" x14ac:dyDescent="0.25"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</row>
    <row r="95" spans="11:29" x14ac:dyDescent="0.25"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</row>
    <row r="96" spans="11:29" x14ac:dyDescent="0.25"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</row>
    <row r="97" spans="11:29" x14ac:dyDescent="0.25"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</row>
    <row r="98" spans="11:29" x14ac:dyDescent="0.25"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</row>
    <row r="99" spans="11:29" x14ac:dyDescent="0.25"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</row>
    <row r="100" spans="11:29" x14ac:dyDescent="0.25"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</row>
    <row r="101" spans="11:29" x14ac:dyDescent="0.25"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</row>
    <row r="102" spans="11:29" x14ac:dyDescent="0.25"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</row>
    <row r="103" spans="11:29" x14ac:dyDescent="0.25"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</row>
    <row r="104" spans="11:29" x14ac:dyDescent="0.25"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</row>
    <row r="105" spans="11:29" x14ac:dyDescent="0.25"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</row>
    <row r="106" spans="11:29" x14ac:dyDescent="0.25"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</row>
    <row r="107" spans="11:29" x14ac:dyDescent="0.25"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</row>
    <row r="108" spans="11:29" x14ac:dyDescent="0.25"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</row>
    <row r="109" spans="11:29" x14ac:dyDescent="0.25"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</row>
    <row r="110" spans="11:29" x14ac:dyDescent="0.25"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</row>
    <row r="111" spans="11:29" x14ac:dyDescent="0.25"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</row>
    <row r="112" spans="11:29" x14ac:dyDescent="0.25"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</row>
    <row r="113" spans="11:29" x14ac:dyDescent="0.25"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</row>
    <row r="114" spans="11:29" x14ac:dyDescent="0.25"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</row>
    <row r="115" spans="11:29" x14ac:dyDescent="0.25"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</row>
    <row r="116" spans="11:29" x14ac:dyDescent="0.25"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</row>
    <row r="117" spans="11:29" x14ac:dyDescent="0.25"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</row>
    <row r="118" spans="11:29" x14ac:dyDescent="0.25"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</row>
    <row r="119" spans="11:29" x14ac:dyDescent="0.25"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</row>
    <row r="120" spans="11:29" x14ac:dyDescent="0.25"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</row>
    <row r="121" spans="11:29" x14ac:dyDescent="0.25"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</row>
    <row r="122" spans="11:29" x14ac:dyDescent="0.25"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</row>
    <row r="123" spans="11:29" x14ac:dyDescent="0.25"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</row>
    <row r="124" spans="11:29" x14ac:dyDescent="0.25"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</row>
    <row r="125" spans="11:29" x14ac:dyDescent="0.25"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</row>
    <row r="126" spans="11:29" x14ac:dyDescent="0.25"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</row>
    <row r="127" spans="11:29" x14ac:dyDescent="0.25"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</row>
    <row r="128" spans="11:29" x14ac:dyDescent="0.25"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</row>
    <row r="129" spans="11:29" x14ac:dyDescent="0.25"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</row>
    <row r="130" spans="11:29" x14ac:dyDescent="0.25"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</row>
    <row r="131" spans="11:29" x14ac:dyDescent="0.25"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</row>
    <row r="132" spans="11:29" x14ac:dyDescent="0.25"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</row>
    <row r="133" spans="11:29" x14ac:dyDescent="0.25"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</row>
    <row r="134" spans="11:29" x14ac:dyDescent="0.25"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</row>
    <row r="135" spans="11:29" x14ac:dyDescent="0.25"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</row>
    <row r="136" spans="11:29" x14ac:dyDescent="0.25"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</row>
    <row r="137" spans="11:29" x14ac:dyDescent="0.25"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</row>
    <row r="138" spans="11:29" x14ac:dyDescent="0.25"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</row>
    <row r="139" spans="11:29" x14ac:dyDescent="0.25"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</row>
    <row r="140" spans="11:29" x14ac:dyDescent="0.25"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</row>
    <row r="141" spans="11:29" x14ac:dyDescent="0.25"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</row>
    <row r="142" spans="11:29" x14ac:dyDescent="0.25"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</row>
    <row r="143" spans="11:29" x14ac:dyDescent="0.25"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</row>
    <row r="144" spans="11:29" x14ac:dyDescent="0.25"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</row>
    <row r="145" spans="11:29" x14ac:dyDescent="0.25"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</row>
    <row r="146" spans="11:29" x14ac:dyDescent="0.25"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</row>
    <row r="147" spans="11:29" x14ac:dyDescent="0.25"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</row>
    <row r="148" spans="11:29" x14ac:dyDescent="0.25"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</row>
    <row r="149" spans="11:29" x14ac:dyDescent="0.25"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</row>
    <row r="150" spans="11:29" x14ac:dyDescent="0.25"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</row>
    <row r="151" spans="11:29" x14ac:dyDescent="0.25"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</row>
    <row r="152" spans="11:29" x14ac:dyDescent="0.25"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</row>
    <row r="153" spans="11:29" x14ac:dyDescent="0.25"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</row>
    <row r="154" spans="11:29" x14ac:dyDescent="0.25"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</row>
    <row r="155" spans="11:29" x14ac:dyDescent="0.25"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</row>
    <row r="156" spans="11:29" x14ac:dyDescent="0.25"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</row>
    <row r="157" spans="11:29" x14ac:dyDescent="0.25"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</row>
    <row r="158" spans="11:29" x14ac:dyDescent="0.25"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</row>
    <row r="159" spans="11:29" x14ac:dyDescent="0.25"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</row>
    <row r="160" spans="11:29" x14ac:dyDescent="0.25"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</row>
    <row r="161" spans="11:29" x14ac:dyDescent="0.25"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</row>
    <row r="162" spans="11:29" x14ac:dyDescent="0.25"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</row>
    <row r="163" spans="11:29" x14ac:dyDescent="0.25"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</row>
  </sheetData>
  <mergeCells count="4">
    <mergeCell ref="F2:I2"/>
    <mergeCell ref="A2:D2"/>
    <mergeCell ref="F3:I3"/>
    <mergeCell ref="F17:I1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85" zoomScaleNormal="85" workbookViewId="0">
      <selection activeCell="G25" sqref="G25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6" t="s">
        <v>352</v>
      </c>
      <c r="B1" s="6" t="s">
        <v>8</v>
      </c>
      <c r="C1" s="6" t="s">
        <v>353</v>
      </c>
      <c r="D1" s="6" t="s">
        <v>10</v>
      </c>
      <c r="E1" s="1"/>
      <c r="F1" s="6" t="s">
        <v>25</v>
      </c>
      <c r="G1" s="6" t="s">
        <v>8</v>
      </c>
      <c r="H1" s="6" t="s">
        <v>218</v>
      </c>
      <c r="I1" s="6" t="s">
        <v>10</v>
      </c>
      <c r="J1" s="159"/>
      <c r="K1" s="161" t="s">
        <v>382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30" x14ac:dyDescent="0.25">
      <c r="A2" s="68" t="s">
        <v>354</v>
      </c>
      <c r="B2" s="68">
        <f>17</f>
        <v>17</v>
      </c>
      <c r="C2" s="69" t="s">
        <v>28</v>
      </c>
      <c r="D2" s="70" t="s">
        <v>358</v>
      </c>
      <c r="E2" s="1"/>
      <c r="F2" s="68" t="s">
        <v>388</v>
      </c>
      <c r="G2" s="68">
        <v>60</v>
      </c>
      <c r="H2" s="69" t="s">
        <v>390</v>
      </c>
      <c r="I2" s="163" t="s">
        <v>391</v>
      </c>
      <c r="J2" s="159"/>
      <c r="K2" s="60" t="s">
        <v>383</v>
      </c>
      <c r="L2" s="314" t="s">
        <v>364</v>
      </c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  <c r="Y2" s="314"/>
      <c r="Z2" s="314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25">
      <c r="A3" s="68" t="s">
        <v>355</v>
      </c>
      <c r="B3" s="68">
        <f>'Arbre 6'!B7</f>
        <v>19098.593171027438</v>
      </c>
      <c r="C3" s="69" t="s">
        <v>260</v>
      </c>
      <c r="D3" s="70" t="s">
        <v>360</v>
      </c>
      <c r="E3" s="1"/>
      <c r="F3" s="68"/>
      <c r="G3" s="68"/>
      <c r="H3" s="69"/>
      <c r="I3" s="70"/>
      <c r="J3" s="159"/>
      <c r="K3" s="60"/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4"/>
      <c r="W3" s="314"/>
      <c r="X3" s="314"/>
      <c r="Y3" s="314"/>
      <c r="Z3" s="314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30" x14ac:dyDescent="0.25">
      <c r="A4" s="68" t="s">
        <v>356</v>
      </c>
      <c r="B4" s="68">
        <v>20</v>
      </c>
      <c r="C4" s="69" t="s">
        <v>28</v>
      </c>
      <c r="D4" s="70" t="s">
        <v>359</v>
      </c>
      <c r="E4" s="1"/>
      <c r="F4" s="68" t="s">
        <v>362</v>
      </c>
      <c r="G4" s="68"/>
      <c r="H4" s="69"/>
      <c r="I4" s="163" t="s">
        <v>530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25">
      <c r="A5" s="68" t="s">
        <v>357</v>
      </c>
      <c r="B5" s="68">
        <f>'Arbre 7'!B9</f>
        <v>38486.558965858327</v>
      </c>
      <c r="C5" s="69" t="s">
        <v>260</v>
      </c>
      <c r="D5" s="70" t="s">
        <v>361</v>
      </c>
      <c r="E5" s="1"/>
      <c r="F5" s="68" t="s">
        <v>373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25">
      <c r="A6" s="1"/>
      <c r="B6" s="1"/>
      <c r="C6" s="1"/>
      <c r="D6" s="1"/>
      <c r="E6" s="1"/>
      <c r="F6" s="68" t="s">
        <v>374</v>
      </c>
      <c r="G6" s="68">
        <v>8</v>
      </c>
      <c r="H6" s="69" t="s">
        <v>28</v>
      </c>
      <c r="I6" s="70"/>
      <c r="J6" s="159"/>
      <c r="K6" s="13"/>
      <c r="L6" s="13"/>
      <c r="M6" s="314" t="s">
        <v>365</v>
      </c>
      <c r="N6" s="314"/>
      <c r="O6" s="314"/>
      <c r="P6" s="314"/>
      <c r="Q6" s="13"/>
      <c r="R6" s="13"/>
      <c r="S6" s="13"/>
      <c r="T6" s="13"/>
      <c r="U6" s="13"/>
      <c r="V6" s="314" t="s">
        <v>366</v>
      </c>
      <c r="W6" s="314"/>
      <c r="X6" s="314"/>
      <c r="Y6" s="314"/>
      <c r="Z6" s="13"/>
      <c r="AA6" s="13"/>
      <c r="AB6" s="13"/>
      <c r="AC6" s="13"/>
      <c r="AD6" s="13"/>
      <c r="AE6" s="314" t="s">
        <v>387</v>
      </c>
      <c r="AF6" s="314"/>
      <c r="AG6" s="314"/>
      <c r="AH6" s="314"/>
      <c r="AI6" s="314"/>
      <c r="AJ6" s="13"/>
      <c r="AK6" s="13"/>
      <c r="AL6" s="13"/>
      <c r="AM6" s="1"/>
    </row>
    <row r="7" spans="1:39" x14ac:dyDescent="0.25">
      <c r="A7" s="6" t="s">
        <v>363</v>
      </c>
      <c r="B7" s="6" t="s">
        <v>8</v>
      </c>
      <c r="C7" s="6" t="s">
        <v>218</v>
      </c>
      <c r="D7" s="6" t="s">
        <v>10</v>
      </c>
      <c r="E7" s="1"/>
      <c r="F7" s="68" t="s">
        <v>375</v>
      </c>
      <c r="G7" s="68">
        <v>5</v>
      </c>
      <c r="H7" s="69" t="s">
        <v>28</v>
      </c>
      <c r="I7" s="70"/>
      <c r="J7" s="159"/>
      <c r="K7" s="13"/>
      <c r="L7" s="13"/>
      <c r="M7" s="314"/>
      <c r="N7" s="314"/>
      <c r="O7" s="314"/>
      <c r="P7" s="314"/>
      <c r="Q7" s="13"/>
      <c r="R7" s="13"/>
      <c r="S7" s="13"/>
      <c r="T7" s="13"/>
      <c r="U7" s="13"/>
      <c r="V7" s="314"/>
      <c r="W7" s="314"/>
      <c r="X7" s="314"/>
      <c r="Y7" s="314"/>
      <c r="Z7" s="13"/>
      <c r="AA7" s="13"/>
      <c r="AB7" s="13"/>
      <c r="AC7" s="13"/>
      <c r="AD7" s="13"/>
      <c r="AE7" s="314"/>
      <c r="AF7" s="314"/>
      <c r="AG7" s="314"/>
      <c r="AH7" s="314"/>
      <c r="AI7" s="314"/>
      <c r="AJ7" s="13"/>
      <c r="AK7" s="13"/>
      <c r="AL7" s="13"/>
      <c r="AM7" s="1"/>
    </row>
    <row r="8" spans="1:39" ht="30" x14ac:dyDescent="0.25">
      <c r="A8" s="74" t="s">
        <v>369</v>
      </c>
      <c r="B8" s="164">
        <f>2*B3/(G2*B2*(G6-G7-G8-G9-G10))</f>
        <v>17.305093301282518</v>
      </c>
      <c r="C8" s="83" t="s">
        <v>28</v>
      </c>
      <c r="D8" s="170" t="s">
        <v>394</v>
      </c>
      <c r="E8" s="1"/>
      <c r="F8" s="68" t="s">
        <v>376</v>
      </c>
      <c r="G8" s="162">
        <v>3.5999999999999997E-2</v>
      </c>
      <c r="H8" s="69" t="s">
        <v>28</v>
      </c>
      <c r="I8" s="70" t="s">
        <v>419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25">
      <c r="A9" s="74" t="s">
        <v>367</v>
      </c>
      <c r="B9" s="164">
        <f>B8/B2</f>
        <v>1.0179466647813247</v>
      </c>
      <c r="C9" s="83">
        <v>1</v>
      </c>
      <c r="D9" s="85" t="s">
        <v>368</v>
      </c>
      <c r="E9" s="1"/>
      <c r="F9" s="68" t="s">
        <v>377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25">
      <c r="A10" s="74" t="s">
        <v>384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378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25">
      <c r="A11" s="74" t="s">
        <v>519</v>
      </c>
      <c r="B11" s="164">
        <f>INT(B8)+1+G5</f>
        <v>28</v>
      </c>
      <c r="C11" s="83" t="s">
        <v>28</v>
      </c>
      <c r="D11" s="85" t="s">
        <v>392</v>
      </c>
      <c r="E11" s="1"/>
      <c r="F11" s="68" t="s">
        <v>380</v>
      </c>
      <c r="G11" s="72" t="s">
        <v>382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25">
      <c r="A12" s="13"/>
      <c r="B12" s="13"/>
      <c r="C12" s="13"/>
      <c r="D12" s="13"/>
      <c r="E12" s="1"/>
      <c r="F12" s="68" t="s">
        <v>417</v>
      </c>
      <c r="G12" s="72">
        <v>0.4</v>
      </c>
      <c r="H12" s="69" t="s">
        <v>28</v>
      </c>
      <c r="I12" s="163" t="s">
        <v>418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30" x14ac:dyDescent="0.25">
      <c r="A13" s="74" t="s">
        <v>370</v>
      </c>
      <c r="B13" s="165">
        <f>2*B5/(G2*B4*(G15-G16-G17-G18-G19))</f>
        <v>24.078177531192647</v>
      </c>
      <c r="C13" s="83" t="s">
        <v>28</v>
      </c>
      <c r="D13" s="170" t="s">
        <v>395</v>
      </c>
      <c r="E13" s="1"/>
      <c r="F13" s="68" t="s">
        <v>379</v>
      </c>
      <c r="G13" s="72"/>
      <c r="H13" s="69"/>
      <c r="I13" s="163" t="s">
        <v>529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25">
      <c r="A14" s="74" t="s">
        <v>371</v>
      </c>
      <c r="B14" s="164">
        <f>B13/B4</f>
        <v>1.2039088765596324</v>
      </c>
      <c r="C14" s="83">
        <v>1</v>
      </c>
      <c r="D14" s="85" t="s">
        <v>372</v>
      </c>
      <c r="E14" s="1"/>
      <c r="F14" s="68" t="s">
        <v>373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25">
      <c r="A15" s="74" t="s">
        <v>384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374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25">
      <c r="A16" s="74" t="s">
        <v>519</v>
      </c>
      <c r="B16" s="164">
        <f>INT(B13)+1+G14</f>
        <v>39</v>
      </c>
      <c r="C16" s="83"/>
      <c r="D16" s="85" t="s">
        <v>392</v>
      </c>
      <c r="E16" s="1"/>
      <c r="F16" s="68" t="s">
        <v>375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25">
      <c r="A17" s="74" t="s">
        <v>519</v>
      </c>
      <c r="B17" s="164">
        <f>INT(B13)+1+G14</f>
        <v>39</v>
      </c>
      <c r="C17" s="83" t="s">
        <v>28</v>
      </c>
      <c r="D17" s="85" t="s">
        <v>393</v>
      </c>
      <c r="E17" s="1"/>
      <c r="F17" s="68" t="s">
        <v>376</v>
      </c>
      <c r="G17" s="73">
        <v>3.5999999999999997E-2</v>
      </c>
      <c r="H17" s="69" t="s">
        <v>28</v>
      </c>
      <c r="I17" s="70" t="s">
        <v>420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25">
      <c r="A18" s="166"/>
      <c r="B18" s="167"/>
      <c r="C18" s="168"/>
      <c r="D18" s="169"/>
      <c r="E18" s="1"/>
      <c r="F18" s="68" t="s">
        <v>377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25">
      <c r="A19" s="7" t="s">
        <v>397</v>
      </c>
      <c r="B19" s="7" t="s">
        <v>398</v>
      </c>
      <c r="C19" s="7" t="s">
        <v>396</v>
      </c>
      <c r="D19" s="13"/>
      <c r="E19" s="1"/>
      <c r="F19" s="68" t="s">
        <v>378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25">
      <c r="A20" s="7" t="s">
        <v>396</v>
      </c>
      <c r="B20" s="171" t="s">
        <v>402</v>
      </c>
      <c r="C20" s="172"/>
      <c r="D20" s="13"/>
      <c r="E20" s="1"/>
      <c r="F20" s="68" t="s">
        <v>381</v>
      </c>
      <c r="G20" s="72" t="s">
        <v>382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ht="15.75" thickBot="1" x14ac:dyDescent="0.3">
      <c r="A21" s="207" t="s">
        <v>399</v>
      </c>
      <c r="B21" s="208" t="s">
        <v>401</v>
      </c>
      <c r="C21" s="209" t="s">
        <v>400</v>
      </c>
      <c r="D21" s="13"/>
      <c r="E21" s="1"/>
      <c r="F21" s="68" t="s">
        <v>417</v>
      </c>
      <c r="G21" s="68">
        <v>0.4</v>
      </c>
      <c r="H21" s="69" t="s">
        <v>28</v>
      </c>
      <c r="I21" s="163" t="s">
        <v>418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ht="15.75" thickBot="1" x14ac:dyDescent="0.3">
      <c r="A22" s="311" t="s">
        <v>520</v>
      </c>
      <c r="B22" s="312"/>
      <c r="C22" s="312"/>
      <c r="D22" s="313"/>
      <c r="E22" s="1"/>
      <c r="F22" s="68" t="s">
        <v>385</v>
      </c>
      <c r="G22" s="68">
        <v>0.6</v>
      </c>
      <c r="H22" s="69">
        <v>1</v>
      </c>
      <c r="I22" s="70" t="s">
        <v>386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15.75" customHeight="1" x14ac:dyDescent="0.25">
      <c r="A23" s="74" t="s">
        <v>523</v>
      </c>
      <c r="B23" s="74" t="str">
        <f>IF((B3/(B2/2))/(G5*B8)&lt;0.7*G23/G24,"Oui","Non")</f>
        <v>Oui</v>
      </c>
      <c r="C23" s="83">
        <v>1</v>
      </c>
      <c r="D23" s="206" t="s">
        <v>528</v>
      </c>
      <c r="E23" s="1"/>
      <c r="F23" s="198" t="s">
        <v>522</v>
      </c>
      <c r="G23" s="212">
        <v>310</v>
      </c>
      <c r="H23" s="193" t="s">
        <v>526</v>
      </c>
      <c r="I23" s="70" t="s">
        <v>527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30.75" customHeight="1" x14ac:dyDescent="0.25">
      <c r="A24" s="74" t="s">
        <v>524</v>
      </c>
      <c r="B24" s="74" t="str">
        <f>IF((B5/(B3/2))/(G14*B13)&lt;0.7*G23/G24,"Oui","Non")</f>
        <v>Oui</v>
      </c>
      <c r="C24" s="83">
        <v>1</v>
      </c>
      <c r="D24" s="206" t="s">
        <v>528</v>
      </c>
      <c r="E24" s="1"/>
      <c r="F24" s="68" t="s">
        <v>249</v>
      </c>
      <c r="G24" s="68">
        <v>3</v>
      </c>
      <c r="H24" s="69">
        <v>1</v>
      </c>
      <c r="I24" s="70" t="s">
        <v>525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ht="60" x14ac:dyDescent="0.25">
      <c r="A25" s="13"/>
      <c r="B25" s="13"/>
      <c r="C25" s="13"/>
      <c r="D25" s="13"/>
      <c r="E25" s="1"/>
      <c r="F25" s="210" t="s">
        <v>521</v>
      </c>
      <c r="G25" s="211"/>
      <c r="H25" s="211"/>
      <c r="I25" s="211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25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25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25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25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25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25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25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25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25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25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25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314" t="s">
        <v>389</v>
      </c>
      <c r="AF37" s="314"/>
      <c r="AG37" s="314"/>
      <c r="AH37" s="314"/>
      <c r="AI37" s="314"/>
      <c r="AJ37" s="314"/>
      <c r="AK37" s="13"/>
      <c r="AL37" s="13"/>
      <c r="AM37" s="1"/>
    </row>
    <row r="38" spans="10:39" x14ac:dyDescent="0.25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314"/>
      <c r="AF38" s="314"/>
      <c r="AG38" s="314"/>
      <c r="AH38" s="314"/>
      <c r="AI38" s="314"/>
      <c r="AJ38" s="314"/>
      <c r="AK38" s="13"/>
      <c r="AL38" s="13"/>
      <c r="AM38" s="1"/>
    </row>
    <row r="39" spans="10:39" x14ac:dyDescent="0.25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25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25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25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25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25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25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25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25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25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25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25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25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25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25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25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25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25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25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25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25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25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25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25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25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25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25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25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25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25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25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25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25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25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25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25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25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25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25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25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25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25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25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25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22:D22"/>
    <mergeCell ref="AE37:AJ38"/>
    <mergeCell ref="M6:P7"/>
    <mergeCell ref="V6:Y7"/>
    <mergeCell ref="L2:Z3"/>
    <mergeCell ref="AE6:AI7"/>
  </mergeCells>
  <conditionalFormatting sqref="B23:B24">
    <cfRule type="cellIs" dxfId="5" priority="2" operator="equal">
      <formula>"Oui"</formula>
    </cfRule>
  </conditionalFormatting>
  <conditionalFormatting sqref="B23:B24">
    <cfRule type="cellIs" dxfId="4" priority="1" operator="equal">
      <formula>"Non"</formula>
    </cfRule>
  </conditionalFormatting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workbookViewId="0">
      <selection activeCell="C9" sqref="C9"/>
    </sheetView>
  </sheetViews>
  <sheetFormatPr baseColWidth="10" defaultRowHeight="15" x14ac:dyDescent="0.25"/>
  <cols>
    <col min="1" max="1" width="22.7109375" customWidth="1"/>
    <col min="4" max="4" width="22.140625" customWidth="1"/>
    <col min="6" max="6" width="19.5703125" customWidth="1"/>
    <col min="9" max="9" width="22.140625" customWidth="1"/>
  </cols>
  <sheetData>
    <row r="1" spans="1:10" x14ac:dyDescent="0.25">
      <c r="A1" s="7" t="s">
        <v>352</v>
      </c>
      <c r="B1" s="7" t="s">
        <v>211</v>
      </c>
      <c r="C1" s="7" t="s">
        <v>218</v>
      </c>
      <c r="D1" s="7" t="s">
        <v>10</v>
      </c>
      <c r="E1" s="1"/>
      <c r="F1" s="7" t="s">
        <v>25</v>
      </c>
      <c r="G1" s="7" t="s">
        <v>211</v>
      </c>
      <c r="H1" s="7" t="s">
        <v>218</v>
      </c>
      <c r="I1" s="7" t="s">
        <v>10</v>
      </c>
      <c r="J1" s="1"/>
    </row>
    <row r="2" spans="1:10" x14ac:dyDescent="0.25">
      <c r="A2" s="68" t="s">
        <v>477</v>
      </c>
      <c r="B2" s="68">
        <f>'Résistance des engrenages'!L3</f>
        <v>246.8752938390642</v>
      </c>
      <c r="C2" s="69" t="s">
        <v>478</v>
      </c>
      <c r="D2" s="70" t="s">
        <v>479</v>
      </c>
      <c r="E2" s="1"/>
      <c r="F2" s="315" t="s">
        <v>476</v>
      </c>
      <c r="G2" s="315"/>
      <c r="H2" s="315"/>
      <c r="I2" s="315"/>
      <c r="J2" s="1"/>
    </row>
    <row r="3" spans="1:10" x14ac:dyDescent="0.25">
      <c r="A3" s="1"/>
      <c r="B3" s="1"/>
      <c r="C3" s="1"/>
      <c r="D3" s="1"/>
      <c r="E3" s="1"/>
      <c r="F3" s="68" t="s">
        <v>487</v>
      </c>
      <c r="G3" s="68">
        <v>5</v>
      </c>
      <c r="H3" s="69" t="s">
        <v>17</v>
      </c>
      <c r="I3" s="70" t="s">
        <v>482</v>
      </c>
      <c r="J3" s="1"/>
    </row>
    <row r="4" spans="1:10" x14ac:dyDescent="0.25">
      <c r="A4" s="7" t="s">
        <v>480</v>
      </c>
      <c r="B4" s="7" t="s">
        <v>8</v>
      </c>
      <c r="C4" s="7" t="s">
        <v>218</v>
      </c>
      <c r="D4" s="7" t="s">
        <v>10</v>
      </c>
      <c r="E4" s="1"/>
      <c r="F4" s="68" t="s">
        <v>123</v>
      </c>
      <c r="G4" s="68">
        <v>25</v>
      </c>
      <c r="H4" s="69" t="s">
        <v>28</v>
      </c>
      <c r="I4" s="70"/>
      <c r="J4" s="1"/>
    </row>
    <row r="5" spans="1:10" ht="45" x14ac:dyDescent="0.25">
      <c r="A5" s="74" t="s">
        <v>483</v>
      </c>
      <c r="B5" s="74">
        <f>B2*1000</f>
        <v>246875.29383906419</v>
      </c>
      <c r="C5" s="83" t="s">
        <v>260</v>
      </c>
      <c r="D5" s="199"/>
      <c r="E5" s="1"/>
      <c r="F5" s="71" t="s">
        <v>135</v>
      </c>
      <c r="G5" s="146">
        <v>850</v>
      </c>
      <c r="H5" s="136" t="s">
        <v>134</v>
      </c>
      <c r="I5" s="30" t="s">
        <v>423</v>
      </c>
      <c r="J5" s="1"/>
    </row>
    <row r="6" spans="1:10" x14ac:dyDescent="0.25">
      <c r="A6" s="74" t="s">
        <v>484</v>
      </c>
      <c r="B6" s="74">
        <f>16*B5/(PI()*G4^3)</f>
        <v>80.468835003906463</v>
      </c>
      <c r="C6" s="83"/>
      <c r="D6" s="199"/>
      <c r="E6" s="1"/>
      <c r="F6" s="1"/>
      <c r="G6" s="1"/>
      <c r="H6" s="1"/>
      <c r="I6" s="1"/>
      <c r="J6" s="1"/>
    </row>
    <row r="7" spans="1:10" x14ac:dyDescent="0.25">
      <c r="A7" s="74" t="s">
        <v>485</v>
      </c>
      <c r="B7" s="74">
        <f>SQRT(3)*B6</f>
        <v>139.37611065264292</v>
      </c>
      <c r="C7" s="83" t="s">
        <v>134</v>
      </c>
      <c r="D7" s="199" t="s">
        <v>486</v>
      </c>
      <c r="E7" s="1"/>
    </row>
    <row r="8" spans="1:10" x14ac:dyDescent="0.25">
      <c r="A8" s="74" t="s">
        <v>481</v>
      </c>
      <c r="B8" s="74">
        <f>G5/B7</f>
        <v>6.0986061098978004</v>
      </c>
      <c r="C8" s="83"/>
      <c r="D8" s="199"/>
      <c r="E8" s="1"/>
    </row>
    <row r="9" spans="1:10" x14ac:dyDescent="0.25">
      <c r="A9" s="74" t="s">
        <v>488</v>
      </c>
      <c r="B9" t="str">
        <f>IF(B8&gt;G3,"Oui","Non")</f>
        <v>Oui</v>
      </c>
      <c r="C9" s="83" t="s">
        <v>17</v>
      </c>
      <c r="D9" s="199"/>
      <c r="E9" s="1"/>
    </row>
    <row r="10" spans="1:10" x14ac:dyDescent="0.25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3" priority="1" operator="equal">
      <formula>"Non"</formula>
    </cfRule>
    <cfRule type="cellIs" dxfId="2" priority="2" operator="equal">
      <formula>"Oui"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834C6-1B4B-4071-AA20-A7895B2C952C}">
  <dimension ref="A1:E18"/>
  <sheetViews>
    <sheetView workbookViewId="0">
      <selection activeCell="G10" sqref="G10"/>
    </sheetView>
  </sheetViews>
  <sheetFormatPr baseColWidth="10" defaultRowHeight="15" x14ac:dyDescent="0.25"/>
  <cols>
    <col min="1" max="1" width="25.5703125" customWidth="1"/>
    <col min="4" max="4" width="41.28515625" customWidth="1"/>
    <col min="5" max="5" width="4" customWidth="1"/>
  </cols>
  <sheetData>
    <row r="1" spans="1:5" ht="15.75" thickBot="1" x14ac:dyDescent="0.3">
      <c r="A1" s="56" t="s">
        <v>303</v>
      </c>
      <c r="B1" s="56" t="s">
        <v>8</v>
      </c>
      <c r="C1" s="56" t="s">
        <v>101</v>
      </c>
      <c r="D1" s="56" t="s">
        <v>10</v>
      </c>
      <c r="E1" s="1"/>
    </row>
    <row r="2" spans="1:5" x14ac:dyDescent="0.25">
      <c r="A2" s="68" t="s">
        <v>335</v>
      </c>
      <c r="B2" s="68">
        <v>25</v>
      </c>
      <c r="C2" s="69" t="s">
        <v>28</v>
      </c>
      <c r="D2" s="70" t="s">
        <v>490</v>
      </c>
      <c r="E2" s="1"/>
    </row>
    <row r="3" spans="1:5" x14ac:dyDescent="0.25">
      <c r="A3" s="68" t="s">
        <v>498</v>
      </c>
      <c r="B3" s="68">
        <f>1.6 * B2</f>
        <v>40</v>
      </c>
      <c r="C3" s="69" t="s">
        <v>28</v>
      </c>
      <c r="D3" s="70" t="s">
        <v>491</v>
      </c>
      <c r="E3" s="1"/>
    </row>
    <row r="4" spans="1:5" ht="15.75" thickBot="1" x14ac:dyDescent="0.3">
      <c r="A4" s="68" t="s">
        <v>68</v>
      </c>
      <c r="B4" s="68">
        <f>'Résistance des engrenages'!B2*'Résistance des engrenages'!L2</f>
        <v>104.72785714285716</v>
      </c>
      <c r="C4" s="69" t="s">
        <v>2</v>
      </c>
      <c r="D4" s="70" t="s">
        <v>300</v>
      </c>
      <c r="E4" s="1"/>
    </row>
    <row r="5" spans="1:5" ht="15.75" thickBot="1" x14ac:dyDescent="0.3">
      <c r="A5" s="57" t="s">
        <v>510</v>
      </c>
      <c r="B5" s="56" t="s">
        <v>8</v>
      </c>
      <c r="C5" s="56" t="s">
        <v>101</v>
      </c>
      <c r="D5" s="56" t="s">
        <v>10</v>
      </c>
      <c r="E5" s="1"/>
    </row>
    <row r="6" spans="1:5" ht="15.75" thickBot="1" x14ac:dyDescent="0.3">
      <c r="A6" s="317" t="s">
        <v>509</v>
      </c>
      <c r="B6" s="318"/>
      <c r="C6" s="318"/>
      <c r="D6" s="319"/>
      <c r="E6" s="1"/>
    </row>
    <row r="7" spans="1:5" x14ac:dyDescent="0.25">
      <c r="A7" s="74" t="s">
        <v>503</v>
      </c>
      <c r="B7" s="74">
        <v>5</v>
      </c>
      <c r="C7" s="83" t="s">
        <v>494</v>
      </c>
      <c r="D7" s="213" t="s">
        <v>506</v>
      </c>
      <c r="E7" s="1"/>
    </row>
    <row r="8" spans="1:5" x14ac:dyDescent="0.25">
      <c r="A8" s="74" t="s">
        <v>502</v>
      </c>
      <c r="B8" s="74">
        <v>0.5</v>
      </c>
      <c r="C8" s="83" t="s">
        <v>448</v>
      </c>
      <c r="D8" s="213" t="s">
        <v>507</v>
      </c>
      <c r="E8" s="1"/>
    </row>
    <row r="9" spans="1:5" ht="15.75" thickBot="1" x14ac:dyDescent="0.3">
      <c r="A9" s="74" t="s">
        <v>504</v>
      </c>
      <c r="B9" s="74">
        <v>1.7</v>
      </c>
      <c r="C9" s="83" t="s">
        <v>501</v>
      </c>
      <c r="D9" s="213" t="s">
        <v>508</v>
      </c>
      <c r="E9" s="1"/>
    </row>
    <row r="10" spans="1:5" ht="15.75" thickBot="1" x14ac:dyDescent="0.3">
      <c r="A10" s="57" t="s">
        <v>304</v>
      </c>
      <c r="B10" s="56" t="s">
        <v>8</v>
      </c>
      <c r="C10" s="56" t="s">
        <v>101</v>
      </c>
      <c r="D10" s="56" t="s">
        <v>10</v>
      </c>
      <c r="E10" s="1"/>
    </row>
    <row r="11" spans="1:5" ht="15.75" thickBot="1" x14ac:dyDescent="0.3">
      <c r="A11" s="74" t="s">
        <v>512</v>
      </c>
      <c r="B11" s="74">
        <f>((PI()*B4*B2)/60)*10^-3</f>
        <v>0.13708844442758392</v>
      </c>
      <c r="C11" s="201" t="s">
        <v>494</v>
      </c>
      <c r="D11" s="201" t="s">
        <v>492</v>
      </c>
      <c r="E11" s="1"/>
    </row>
    <row r="12" spans="1:5" ht="15.75" thickBot="1" x14ac:dyDescent="0.3">
      <c r="A12" s="57" t="s">
        <v>313</v>
      </c>
      <c r="B12" s="56" t="s">
        <v>8</v>
      </c>
      <c r="C12" s="56" t="s">
        <v>101</v>
      </c>
      <c r="D12" s="56" t="s">
        <v>10</v>
      </c>
      <c r="E12" s="1"/>
    </row>
    <row r="13" spans="1:5" ht="15.75" thickBot="1" x14ac:dyDescent="0.3">
      <c r="A13" s="74" t="s">
        <v>513</v>
      </c>
      <c r="B13" s="74">
        <f>MIN(((B9*B3*B2)/B11),B7*B2*B3)</f>
        <v>5000</v>
      </c>
      <c r="C13" s="201" t="s">
        <v>68</v>
      </c>
      <c r="D13" s="201" t="s">
        <v>511</v>
      </c>
      <c r="E13" s="1"/>
    </row>
    <row r="14" spans="1:5" ht="15.75" thickBot="1" x14ac:dyDescent="0.3">
      <c r="A14" s="285" t="s">
        <v>348</v>
      </c>
      <c r="B14" s="286"/>
      <c r="C14" s="56" t="s">
        <v>351</v>
      </c>
      <c r="D14" s="56" t="s">
        <v>10</v>
      </c>
      <c r="E14" s="1"/>
    </row>
    <row r="15" spans="1:5" x14ac:dyDescent="0.25">
      <c r="A15" s="316"/>
      <c r="B15" s="316"/>
      <c r="C15" s="13"/>
      <c r="D15" s="216"/>
      <c r="E15" s="1"/>
    </row>
    <row r="16" spans="1:5" x14ac:dyDescent="0.25">
      <c r="A16" s="287" t="s">
        <v>502</v>
      </c>
      <c r="B16" s="287"/>
      <c r="C16" t="str">
        <f>IF(B11&lt;B8,"OUI","NON")</f>
        <v>OUI</v>
      </c>
      <c r="D16" s="201" t="s">
        <v>505</v>
      </c>
      <c r="E16" s="1"/>
    </row>
    <row r="17" spans="1:5" x14ac:dyDescent="0.25">
      <c r="A17" s="316"/>
      <c r="B17" s="316"/>
      <c r="C17" s="13"/>
      <c r="D17" s="216"/>
      <c r="E17" s="1"/>
    </row>
    <row r="18" spans="1:5" x14ac:dyDescent="0.25">
      <c r="A18" s="1"/>
      <c r="B18" s="1"/>
      <c r="C18" s="1"/>
      <c r="D18" s="1"/>
      <c r="E18" s="1"/>
    </row>
  </sheetData>
  <mergeCells count="5">
    <mergeCell ref="A14:B14"/>
    <mergeCell ref="A15:B15"/>
    <mergeCell ref="A16:B16"/>
    <mergeCell ref="A17:B17"/>
    <mergeCell ref="A6:D6"/>
  </mergeCells>
  <conditionalFormatting sqref="C15:C17">
    <cfRule type="cellIs" dxfId="1" priority="1" operator="equal">
      <formula>"NON"</formula>
    </cfRule>
    <cfRule type="cellIs" dxfId="0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Etancheite</vt:lpstr>
      <vt:lpstr>Clavettes</vt:lpstr>
      <vt:lpstr>Arbre Sortie</vt:lpstr>
      <vt:lpstr>Roulement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2021-01-11T11:21:26Z</dcterms:modified>
</cp:coreProperties>
</file>