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nCM\Desktop\S7\Constru3\projet\ProjetConstru3\"/>
    </mc:Choice>
  </mc:AlternateContent>
  <xr:revisionPtr revIDLastSave="0" documentId="13_ncr:1_{B13FB4DA-0C50-4D11-A921-059FEB39984D}" xr6:coauthVersionLast="45" xr6:coauthVersionMax="45" xr10:uidLastSave="{00000000-0000-0000-0000-000000000000}"/>
  <bookViews>
    <workbookView xWindow="-110" yWindow="-110" windowWidth="19420" windowHeight="10420" activeTab="1" xr2:uid="{76575E5D-C9B3-4B17-B2E6-102F94DDFD3A}"/>
  </bookViews>
  <sheets>
    <sheet name="Résistance des engrenages" sheetId="1" r:id="rId1"/>
    <sheet name="Arbre 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2" l="1"/>
  <c r="G13" i="2" l="1"/>
  <c r="B31" i="2"/>
  <c r="G19" i="2"/>
  <c r="G16" i="2"/>
  <c r="G14" i="2"/>
  <c r="B41" i="2" l="1"/>
  <c r="F41" i="2" s="1"/>
  <c r="B9" i="2"/>
  <c r="B10" i="2" s="1"/>
  <c r="B11" i="2" s="1"/>
  <c r="B42" i="2" l="1"/>
  <c r="B17" i="2"/>
  <c r="B13" i="2"/>
  <c r="B12" i="2"/>
  <c r="B14" i="2" s="1"/>
  <c r="C42" i="2" s="1"/>
  <c r="B15" i="2"/>
  <c r="H41" i="2" s="1"/>
  <c r="B43" i="2"/>
  <c r="D42" i="2"/>
  <c r="D41" i="2"/>
  <c r="B19" i="1"/>
  <c r="B18" i="1"/>
  <c r="B16" i="1"/>
  <c r="Q41" i="2" l="1"/>
  <c r="H42" i="2"/>
  <c r="F42" i="2"/>
  <c r="H43" i="2"/>
  <c r="F43" i="2"/>
  <c r="C41" i="2"/>
  <c r="B18" i="2"/>
  <c r="B16" i="2"/>
  <c r="B44" i="2"/>
  <c r="C43" i="2"/>
  <c r="D43" i="2"/>
  <c r="G5" i="1"/>
  <c r="G4" i="1"/>
  <c r="B15" i="1"/>
  <c r="L2" i="1"/>
  <c r="L3" i="1" s="1"/>
  <c r="G10" i="1"/>
  <c r="G8" i="1"/>
  <c r="B14" i="1"/>
  <c r="G9" i="1" s="1"/>
  <c r="B17" i="1" s="1"/>
  <c r="B12" i="1"/>
  <c r="B13" i="1" s="1"/>
  <c r="B11" i="1" s="1"/>
  <c r="B10" i="1"/>
  <c r="H44" i="2" l="1"/>
  <c r="G44" i="2"/>
  <c r="N44" i="2" s="1"/>
  <c r="F44" i="2"/>
  <c r="E43" i="2"/>
  <c r="J43" i="2" s="1"/>
  <c r="L43" i="2" s="1"/>
  <c r="G41" i="2"/>
  <c r="G42" i="2"/>
  <c r="N42" i="2" s="1"/>
  <c r="G43" i="2"/>
  <c r="N43" i="2" s="1"/>
  <c r="Q42" i="2"/>
  <c r="R42" i="2" s="1"/>
  <c r="I42" i="2"/>
  <c r="K42" i="2" s="1"/>
  <c r="Q43" i="2"/>
  <c r="I43" i="2"/>
  <c r="K43" i="2" s="1"/>
  <c r="R41" i="2"/>
  <c r="B45" i="2"/>
  <c r="E44" i="2"/>
  <c r="C44" i="2"/>
  <c r="D44" i="2"/>
  <c r="E42" i="2"/>
  <c r="J42" i="2" s="1"/>
  <c r="L42" i="2" s="1"/>
  <c r="E41" i="2"/>
  <c r="J41" i="2" s="1"/>
  <c r="L41" i="2" s="1"/>
  <c r="G11" i="1"/>
  <c r="R43" i="2" l="1"/>
  <c r="S43" i="2" s="1"/>
  <c r="S42" i="2"/>
  <c r="S41" i="2"/>
  <c r="H45" i="2"/>
  <c r="G45" i="2"/>
  <c r="N45" i="2" s="1"/>
  <c r="F45" i="2"/>
  <c r="J44" i="2"/>
  <c r="L44" i="2" s="1"/>
  <c r="M42" i="2"/>
  <c r="M43" i="2"/>
  <c r="N41" i="2"/>
  <c r="I41" i="2"/>
  <c r="K41" i="2" s="1"/>
  <c r="M41" i="2" s="1"/>
  <c r="Q44" i="2"/>
  <c r="I44" i="2"/>
  <c r="K44" i="2" s="1"/>
  <c r="B46" i="2"/>
  <c r="E45" i="2"/>
  <c r="C45" i="2"/>
  <c r="D45" i="2"/>
  <c r="M44" i="2" l="1"/>
  <c r="O43" i="2"/>
  <c r="T43" i="2" s="1"/>
  <c r="O42" i="2"/>
  <c r="T42" i="2" s="1"/>
  <c r="O44" i="2"/>
  <c r="O45" i="2"/>
  <c r="R44" i="2"/>
  <c r="O41" i="2"/>
  <c r="H46" i="2"/>
  <c r="G46" i="2"/>
  <c r="N46" i="2" s="1"/>
  <c r="F46" i="2"/>
  <c r="J45" i="2"/>
  <c r="L45" i="2" s="1"/>
  <c r="Q45" i="2"/>
  <c r="R45" i="2" s="1"/>
  <c r="I45" i="2"/>
  <c r="K45" i="2" s="1"/>
  <c r="B47" i="2"/>
  <c r="E46" i="2"/>
  <c r="D46" i="2"/>
  <c r="C46" i="2"/>
  <c r="J46" i="2" l="1"/>
  <c r="L46" i="2" s="1"/>
  <c r="S44" i="2"/>
  <c r="S45" i="2"/>
  <c r="P42" i="2"/>
  <c r="U42" i="2" s="1"/>
  <c r="P43" i="2"/>
  <c r="U43" i="2" s="1"/>
  <c r="P45" i="2"/>
  <c r="P41" i="2"/>
  <c r="U41" i="2" s="1"/>
  <c r="P44" i="2"/>
  <c r="O46" i="2"/>
  <c r="G47" i="2"/>
  <c r="N47" i="2" s="1"/>
  <c r="F47" i="2"/>
  <c r="H47" i="2"/>
  <c r="M45" i="2"/>
  <c r="Q46" i="2"/>
  <c r="I46" i="2"/>
  <c r="K46" i="2" s="1"/>
  <c r="M46" i="2" s="1"/>
  <c r="T41" i="2"/>
  <c r="T45" i="2"/>
  <c r="T44" i="2"/>
  <c r="B48" i="2"/>
  <c r="E47" i="2"/>
  <c r="C47" i="2"/>
  <c r="D47" i="2"/>
  <c r="U45" i="2" l="1"/>
  <c r="R46" i="2"/>
  <c r="T46" i="2" s="1"/>
  <c r="O47" i="2"/>
  <c r="P46" i="2"/>
  <c r="U44" i="2"/>
  <c r="H48" i="2"/>
  <c r="G48" i="2"/>
  <c r="N48" i="2" s="1"/>
  <c r="O48" i="2" s="1"/>
  <c r="F48" i="2"/>
  <c r="J47" i="2"/>
  <c r="L47" i="2" s="1"/>
  <c r="B27" i="2"/>
  <c r="Q47" i="2"/>
  <c r="R47" i="2" s="1"/>
  <c r="I47" i="2"/>
  <c r="K47" i="2" s="1"/>
  <c r="B49" i="2"/>
  <c r="E48" i="2"/>
  <c r="C48" i="2"/>
  <c r="D48" i="2"/>
  <c r="M47" i="2" l="1"/>
  <c r="P48" i="2"/>
  <c r="P47" i="2"/>
  <c r="S46" i="2"/>
  <c r="U46" i="2" s="1"/>
  <c r="S47" i="2"/>
  <c r="G49" i="2"/>
  <c r="N49" i="2" s="1"/>
  <c r="F49" i="2"/>
  <c r="H49" i="2"/>
  <c r="J48" i="2"/>
  <c r="L48" i="2" s="1"/>
  <c r="Q48" i="2"/>
  <c r="I48" i="2"/>
  <c r="K48" i="2" s="1"/>
  <c r="B50" i="2"/>
  <c r="E49" i="2"/>
  <c r="C49" i="2"/>
  <c r="D49" i="2"/>
  <c r="M48" i="2" l="1"/>
  <c r="R48" i="2"/>
  <c r="O49" i="2"/>
  <c r="J49" i="2"/>
  <c r="L49" i="2" s="1"/>
  <c r="H50" i="2"/>
  <c r="G50" i="2"/>
  <c r="N50" i="2" s="1"/>
  <c r="F50" i="2"/>
  <c r="Q49" i="2"/>
  <c r="I49" i="2"/>
  <c r="K49" i="2" s="1"/>
  <c r="U47" i="2"/>
  <c r="T47" i="2"/>
  <c r="B51" i="2"/>
  <c r="E50" i="2"/>
  <c r="D50" i="2"/>
  <c r="J50" i="2" s="1"/>
  <c r="L50" i="2" s="1"/>
  <c r="C50" i="2"/>
  <c r="M49" i="2" l="1"/>
  <c r="S48" i="2"/>
  <c r="U48" i="2" s="1"/>
  <c r="O50" i="2"/>
  <c r="P49" i="2"/>
  <c r="R49" i="2"/>
  <c r="T49" i="2" s="1"/>
  <c r="Q50" i="2"/>
  <c r="R50" i="2" s="1"/>
  <c r="I50" i="2"/>
  <c r="K50" i="2" s="1"/>
  <c r="M50" i="2" s="1"/>
  <c r="G51" i="2"/>
  <c r="N51" i="2" s="1"/>
  <c r="H51" i="2"/>
  <c r="F51" i="2"/>
  <c r="T48" i="2"/>
  <c r="B52" i="2"/>
  <c r="E51" i="2"/>
  <c r="C51" i="2"/>
  <c r="D51" i="2"/>
  <c r="J51" i="2" l="1"/>
  <c r="L51" i="2" s="1"/>
  <c r="S50" i="2"/>
  <c r="P50" i="2"/>
  <c r="S49" i="2"/>
  <c r="U49" i="2" s="1"/>
  <c r="O51" i="2"/>
  <c r="H52" i="2"/>
  <c r="G52" i="2"/>
  <c r="N52" i="2" s="1"/>
  <c r="F52" i="2"/>
  <c r="T50" i="2"/>
  <c r="Q51" i="2"/>
  <c r="I51" i="2"/>
  <c r="K51" i="2" s="1"/>
  <c r="M51" i="2" s="1"/>
  <c r="B53" i="2"/>
  <c r="E52" i="2"/>
  <c r="C52" i="2"/>
  <c r="D52" i="2"/>
  <c r="P51" i="2" l="1"/>
  <c r="R51" i="2"/>
  <c r="O52" i="2"/>
  <c r="P52" i="2" s="1"/>
  <c r="U50" i="2"/>
  <c r="Q52" i="2"/>
  <c r="R52" i="2" s="1"/>
  <c r="I52" i="2"/>
  <c r="K52" i="2" s="1"/>
  <c r="H53" i="2"/>
  <c r="G53" i="2"/>
  <c r="N53" i="2" s="1"/>
  <c r="O53" i="2" s="1"/>
  <c r="F53" i="2"/>
  <c r="J52" i="2"/>
  <c r="L52" i="2" s="1"/>
  <c r="B54" i="2"/>
  <c r="E53" i="2"/>
  <c r="C53" i="2"/>
  <c r="D53" i="2"/>
  <c r="S51" i="2" l="1"/>
  <c r="U51" i="2" s="1"/>
  <c r="S52" i="2"/>
  <c r="U52" i="2" s="1"/>
  <c r="T51" i="2"/>
  <c r="P53" i="2"/>
  <c r="T52" i="2"/>
  <c r="H54" i="2"/>
  <c r="G54" i="2"/>
  <c r="N54" i="2" s="1"/>
  <c r="O54" i="2" s="1"/>
  <c r="P54" i="2" s="1"/>
  <c r="F54" i="2"/>
  <c r="J53" i="2"/>
  <c r="L53" i="2" s="1"/>
  <c r="Q53" i="2"/>
  <c r="R53" i="2" s="1"/>
  <c r="S53" i="2" s="1"/>
  <c r="I53" i="2"/>
  <c r="K53" i="2" s="1"/>
  <c r="M52" i="2"/>
  <c r="B55" i="2"/>
  <c r="E54" i="2"/>
  <c r="D54" i="2"/>
  <c r="J54" i="2" s="1"/>
  <c r="L54" i="2" s="1"/>
  <c r="C54" i="2"/>
  <c r="M53" i="2" l="1"/>
  <c r="U53" i="2"/>
  <c r="Q54" i="2"/>
  <c r="R54" i="2" s="1"/>
  <c r="S54" i="2" s="1"/>
  <c r="I54" i="2"/>
  <c r="K54" i="2" s="1"/>
  <c r="M54" i="2" s="1"/>
  <c r="H55" i="2"/>
  <c r="G55" i="2"/>
  <c r="N55" i="2" s="1"/>
  <c r="O55" i="2" s="1"/>
  <c r="P55" i="2" s="1"/>
  <c r="F55" i="2"/>
  <c r="T53" i="2"/>
  <c r="B56" i="2"/>
  <c r="E55" i="2"/>
  <c r="C55" i="2"/>
  <c r="D55" i="2"/>
  <c r="U54" i="2" l="1"/>
  <c r="H56" i="2"/>
  <c r="G56" i="2"/>
  <c r="N56" i="2" s="1"/>
  <c r="O56" i="2" s="1"/>
  <c r="P56" i="2" s="1"/>
  <c r="F56" i="2"/>
  <c r="Q55" i="2"/>
  <c r="R55" i="2" s="1"/>
  <c r="S55" i="2" s="1"/>
  <c r="I55" i="2"/>
  <c r="K55" i="2" s="1"/>
  <c r="J55" i="2"/>
  <c r="L55" i="2" s="1"/>
  <c r="T54" i="2"/>
  <c r="B57" i="2"/>
  <c r="E56" i="2"/>
  <c r="C56" i="2"/>
  <c r="D56" i="2"/>
  <c r="U55" i="2" l="1"/>
  <c r="M55" i="2"/>
  <c r="Q56" i="2"/>
  <c r="R56" i="2" s="1"/>
  <c r="S56" i="2" s="1"/>
  <c r="I56" i="2"/>
  <c r="K56" i="2" s="1"/>
  <c r="H57" i="2"/>
  <c r="G57" i="2"/>
  <c r="N57" i="2" s="1"/>
  <c r="O57" i="2" s="1"/>
  <c r="P57" i="2" s="1"/>
  <c r="F57" i="2"/>
  <c r="J56" i="2"/>
  <c r="L56" i="2" s="1"/>
  <c r="T55" i="2"/>
  <c r="B58" i="2"/>
  <c r="E57" i="2"/>
  <c r="C57" i="2"/>
  <c r="D57" i="2"/>
  <c r="J57" i="2" s="1"/>
  <c r="L57" i="2" s="1"/>
  <c r="U56" i="2" l="1"/>
  <c r="H58" i="2"/>
  <c r="G58" i="2"/>
  <c r="N58" i="2" s="1"/>
  <c r="O58" i="2" s="1"/>
  <c r="P58" i="2" s="1"/>
  <c r="F58" i="2"/>
  <c r="Q57" i="2"/>
  <c r="R57" i="2" s="1"/>
  <c r="S57" i="2" s="1"/>
  <c r="I57" i="2"/>
  <c r="K57" i="2" s="1"/>
  <c r="M57" i="2" s="1"/>
  <c r="M56" i="2"/>
  <c r="T56" i="2"/>
  <c r="B59" i="2"/>
  <c r="E58" i="2"/>
  <c r="D58" i="2"/>
  <c r="J58" i="2" s="1"/>
  <c r="L58" i="2" s="1"/>
  <c r="C58" i="2"/>
  <c r="U57" i="2" l="1"/>
  <c r="T57" i="2"/>
  <c r="G59" i="2"/>
  <c r="N59" i="2" s="1"/>
  <c r="O59" i="2" s="1"/>
  <c r="P59" i="2" s="1"/>
  <c r="F59" i="2"/>
  <c r="H59" i="2"/>
  <c r="Q58" i="2"/>
  <c r="R58" i="2" s="1"/>
  <c r="S58" i="2" s="1"/>
  <c r="I58" i="2"/>
  <c r="K58" i="2" s="1"/>
  <c r="M58" i="2" s="1"/>
  <c r="B60" i="2"/>
  <c r="E59" i="2"/>
  <c r="C59" i="2"/>
  <c r="D59" i="2"/>
  <c r="J59" i="2" s="1"/>
  <c r="L59" i="2" s="1"/>
  <c r="U58" i="2" l="1"/>
  <c r="T58" i="2"/>
  <c r="Q59" i="2"/>
  <c r="R59" i="2" s="1"/>
  <c r="S59" i="2" s="1"/>
  <c r="I59" i="2"/>
  <c r="K59" i="2" s="1"/>
  <c r="M59" i="2" s="1"/>
  <c r="H60" i="2"/>
  <c r="G60" i="2"/>
  <c r="N60" i="2" s="1"/>
  <c r="O60" i="2" s="1"/>
  <c r="P60" i="2" s="1"/>
  <c r="F60" i="2"/>
  <c r="B61" i="2"/>
  <c r="E60" i="2"/>
  <c r="C60" i="2"/>
  <c r="D60" i="2"/>
  <c r="J60" i="2" s="1"/>
  <c r="L60" i="2" s="1"/>
  <c r="U59" i="2" l="1"/>
  <c r="Q60" i="2"/>
  <c r="R60" i="2" s="1"/>
  <c r="S60" i="2" s="1"/>
  <c r="I60" i="2"/>
  <c r="K60" i="2" s="1"/>
  <c r="M60" i="2" s="1"/>
  <c r="H61" i="2"/>
  <c r="G61" i="2"/>
  <c r="N61" i="2" s="1"/>
  <c r="O61" i="2" s="1"/>
  <c r="P61" i="2" s="1"/>
  <c r="F61" i="2"/>
  <c r="T59" i="2"/>
  <c r="B62" i="2"/>
  <c r="E61" i="2"/>
  <c r="C61" i="2"/>
  <c r="D61" i="2"/>
  <c r="J61" i="2" l="1"/>
  <c r="L61" i="2" s="1"/>
  <c r="U60" i="2"/>
  <c r="H62" i="2"/>
  <c r="G62" i="2"/>
  <c r="N62" i="2" s="1"/>
  <c r="O62" i="2" s="1"/>
  <c r="P62" i="2" s="1"/>
  <c r="F62" i="2"/>
  <c r="Q61" i="2"/>
  <c r="R61" i="2" s="1"/>
  <c r="S61" i="2" s="1"/>
  <c r="I61" i="2"/>
  <c r="K61" i="2" s="1"/>
  <c r="M61" i="2" s="1"/>
  <c r="T60" i="2"/>
  <c r="B63" i="2"/>
  <c r="E62" i="2"/>
  <c r="D62" i="2"/>
  <c r="J62" i="2" s="1"/>
  <c r="L62" i="2" s="1"/>
  <c r="C62" i="2"/>
  <c r="U61" i="2" l="1"/>
  <c r="Q62" i="2"/>
  <c r="R62" i="2" s="1"/>
  <c r="S62" i="2" s="1"/>
  <c r="I62" i="2"/>
  <c r="K62" i="2" s="1"/>
  <c r="M62" i="2" s="1"/>
  <c r="G63" i="2"/>
  <c r="N63" i="2" s="1"/>
  <c r="O63" i="2" s="1"/>
  <c r="P63" i="2" s="1"/>
  <c r="H63" i="2"/>
  <c r="F63" i="2"/>
  <c r="T61" i="2"/>
  <c r="B64" i="2"/>
  <c r="E63" i="2"/>
  <c r="C63" i="2"/>
  <c r="D63" i="2"/>
  <c r="J63" i="2" s="1"/>
  <c r="L63" i="2" s="1"/>
  <c r="U62" i="2" l="1"/>
  <c r="Q63" i="2"/>
  <c r="R63" i="2" s="1"/>
  <c r="S63" i="2" s="1"/>
  <c r="I63" i="2"/>
  <c r="K63" i="2" s="1"/>
  <c r="M63" i="2" s="1"/>
  <c r="H64" i="2"/>
  <c r="G64" i="2"/>
  <c r="N64" i="2" s="1"/>
  <c r="O64" i="2" s="1"/>
  <c r="P64" i="2" s="1"/>
  <c r="F64" i="2"/>
  <c r="T62" i="2"/>
  <c r="B65" i="2"/>
  <c r="E64" i="2"/>
  <c r="C64" i="2"/>
  <c r="D64" i="2"/>
  <c r="J64" i="2" s="1"/>
  <c r="L64" i="2" s="1"/>
  <c r="T63" i="2" l="1"/>
  <c r="Q64" i="2"/>
  <c r="R64" i="2" s="1"/>
  <c r="S64" i="2" s="1"/>
  <c r="I64" i="2"/>
  <c r="K64" i="2" s="1"/>
  <c r="M64" i="2" s="1"/>
  <c r="G65" i="2"/>
  <c r="N65" i="2" s="1"/>
  <c r="O65" i="2" s="1"/>
  <c r="P65" i="2" s="1"/>
  <c r="F65" i="2"/>
  <c r="H65" i="2"/>
  <c r="U63" i="2"/>
  <c r="B66" i="2"/>
  <c r="E65" i="2"/>
  <c r="C65" i="2"/>
  <c r="D65" i="2"/>
  <c r="J65" i="2" s="1"/>
  <c r="L65" i="2" s="1"/>
  <c r="U64" i="2" l="1"/>
  <c r="Q65" i="2"/>
  <c r="R65" i="2" s="1"/>
  <c r="S65" i="2" s="1"/>
  <c r="I65" i="2"/>
  <c r="K65" i="2" s="1"/>
  <c r="M65" i="2" s="1"/>
  <c r="H66" i="2"/>
  <c r="G66" i="2"/>
  <c r="N66" i="2" s="1"/>
  <c r="O66" i="2" s="1"/>
  <c r="P66" i="2" s="1"/>
  <c r="F66" i="2"/>
  <c r="T64" i="2"/>
  <c r="B67" i="2"/>
  <c r="E66" i="2"/>
  <c r="D66" i="2"/>
  <c r="C66" i="2"/>
  <c r="J66" i="2" l="1"/>
  <c r="L66" i="2" s="1"/>
  <c r="T65" i="2"/>
  <c r="Q66" i="2"/>
  <c r="R66" i="2" s="1"/>
  <c r="S66" i="2" s="1"/>
  <c r="I66" i="2"/>
  <c r="K66" i="2" s="1"/>
  <c r="M66" i="2" s="1"/>
  <c r="G67" i="2"/>
  <c r="N67" i="2" s="1"/>
  <c r="O67" i="2" s="1"/>
  <c r="P67" i="2" s="1"/>
  <c r="H67" i="2"/>
  <c r="F67" i="2"/>
  <c r="U65" i="2"/>
  <c r="B68" i="2"/>
  <c r="E67" i="2"/>
  <c r="C67" i="2"/>
  <c r="D67" i="2"/>
  <c r="J67" i="2" s="1"/>
  <c r="L67" i="2" s="1"/>
  <c r="U66" i="2" l="1"/>
  <c r="Q67" i="2"/>
  <c r="R67" i="2" s="1"/>
  <c r="S67" i="2" s="1"/>
  <c r="I67" i="2"/>
  <c r="K67" i="2" s="1"/>
  <c r="M67" i="2" s="1"/>
  <c r="H68" i="2"/>
  <c r="G68" i="2"/>
  <c r="N68" i="2" s="1"/>
  <c r="O68" i="2" s="1"/>
  <c r="P68" i="2" s="1"/>
  <c r="F68" i="2"/>
  <c r="T66" i="2"/>
  <c r="B69" i="2"/>
  <c r="E68" i="2"/>
  <c r="C68" i="2"/>
  <c r="D68" i="2"/>
  <c r="J68" i="2" s="1"/>
  <c r="L68" i="2" s="1"/>
  <c r="T67" i="2" l="1"/>
  <c r="Q68" i="2"/>
  <c r="I68" i="2"/>
  <c r="K68" i="2" s="1"/>
  <c r="M68" i="2" s="1"/>
  <c r="H69" i="2"/>
  <c r="G69" i="2"/>
  <c r="N69" i="2" s="1"/>
  <c r="O69" i="2" s="1"/>
  <c r="P69" i="2" s="1"/>
  <c r="F69" i="2"/>
  <c r="U67" i="2"/>
  <c r="B70" i="2"/>
  <c r="E69" i="2"/>
  <c r="C69" i="2"/>
  <c r="D69" i="2"/>
  <c r="J69" i="2" s="1"/>
  <c r="L69" i="2" s="1"/>
  <c r="R68" i="2" l="1"/>
  <c r="S68" i="2" s="1"/>
  <c r="U68" i="2" s="1"/>
  <c r="H70" i="2"/>
  <c r="G70" i="2"/>
  <c r="N70" i="2" s="1"/>
  <c r="O70" i="2" s="1"/>
  <c r="P70" i="2" s="1"/>
  <c r="F70" i="2"/>
  <c r="Q69" i="2"/>
  <c r="I69" i="2"/>
  <c r="K69" i="2" s="1"/>
  <c r="M69" i="2" s="1"/>
  <c r="B71" i="2"/>
  <c r="E70" i="2"/>
  <c r="D70" i="2"/>
  <c r="C70" i="2"/>
  <c r="J70" i="2" l="1"/>
  <c r="L70" i="2" s="1"/>
  <c r="T68" i="2"/>
  <c r="R69" i="2"/>
  <c r="S69" i="2" s="1"/>
  <c r="U69" i="2" s="1"/>
  <c r="Q70" i="2"/>
  <c r="R70" i="2" s="1"/>
  <c r="I70" i="2"/>
  <c r="K70" i="2" s="1"/>
  <c r="M70" i="2" s="1"/>
  <c r="H71" i="2"/>
  <c r="G71" i="2"/>
  <c r="N71" i="2" s="1"/>
  <c r="O71" i="2" s="1"/>
  <c r="P71" i="2" s="1"/>
  <c r="F71" i="2"/>
  <c r="B72" i="2"/>
  <c r="E71" i="2"/>
  <c r="C71" i="2"/>
  <c r="D71" i="2"/>
  <c r="J71" i="2" s="1"/>
  <c r="L71" i="2" s="1"/>
  <c r="T69" i="2" l="1"/>
  <c r="S70" i="2"/>
  <c r="U70" i="2" s="1"/>
  <c r="H72" i="2"/>
  <c r="G72" i="2"/>
  <c r="N72" i="2" s="1"/>
  <c r="O72" i="2" s="1"/>
  <c r="P72" i="2" s="1"/>
  <c r="F72" i="2"/>
  <c r="Q71" i="2"/>
  <c r="R71" i="2" s="1"/>
  <c r="S71" i="2" s="1"/>
  <c r="I71" i="2"/>
  <c r="K71" i="2" s="1"/>
  <c r="M71" i="2" s="1"/>
  <c r="T70" i="2"/>
  <c r="B73" i="2"/>
  <c r="E72" i="2"/>
  <c r="C72" i="2"/>
  <c r="D72" i="2"/>
  <c r="J72" i="2" s="1"/>
  <c r="L72" i="2" s="1"/>
  <c r="U71" i="2" l="1"/>
  <c r="Q72" i="2"/>
  <c r="R72" i="2" s="1"/>
  <c r="S72" i="2" s="1"/>
  <c r="I72" i="2"/>
  <c r="K72" i="2" s="1"/>
  <c r="M72" i="2" s="1"/>
  <c r="H73" i="2"/>
  <c r="G73" i="2"/>
  <c r="N73" i="2" s="1"/>
  <c r="O73" i="2" s="1"/>
  <c r="P73" i="2" s="1"/>
  <c r="F73" i="2"/>
  <c r="T71" i="2"/>
  <c r="B74" i="2"/>
  <c r="E73" i="2"/>
  <c r="C73" i="2"/>
  <c r="D73" i="2"/>
  <c r="J73" i="2" s="1"/>
  <c r="L73" i="2" s="1"/>
  <c r="U72" i="2" l="1"/>
  <c r="H74" i="2"/>
  <c r="G74" i="2"/>
  <c r="N74" i="2" s="1"/>
  <c r="O74" i="2" s="1"/>
  <c r="P74" i="2" s="1"/>
  <c r="F74" i="2"/>
  <c r="Q73" i="2"/>
  <c r="R73" i="2" s="1"/>
  <c r="S73" i="2" s="1"/>
  <c r="I73" i="2"/>
  <c r="K73" i="2" s="1"/>
  <c r="M73" i="2" s="1"/>
  <c r="T72" i="2"/>
  <c r="B75" i="2"/>
  <c r="E74" i="2"/>
  <c r="D74" i="2"/>
  <c r="J74" i="2" s="1"/>
  <c r="L74" i="2" s="1"/>
  <c r="C74" i="2"/>
  <c r="U73" i="2" l="1"/>
  <c r="Q74" i="2"/>
  <c r="R74" i="2" s="1"/>
  <c r="S74" i="2" s="1"/>
  <c r="I74" i="2"/>
  <c r="K74" i="2" s="1"/>
  <c r="M74" i="2" s="1"/>
  <c r="G75" i="2"/>
  <c r="N75" i="2" s="1"/>
  <c r="O75" i="2" s="1"/>
  <c r="P75" i="2" s="1"/>
  <c r="H75" i="2"/>
  <c r="F75" i="2"/>
  <c r="T73" i="2"/>
  <c r="B76" i="2"/>
  <c r="E75" i="2"/>
  <c r="C75" i="2"/>
  <c r="D75" i="2"/>
  <c r="J75" i="2" s="1"/>
  <c r="L75" i="2" s="1"/>
  <c r="U74" i="2" l="1"/>
  <c r="Q75" i="2"/>
  <c r="R75" i="2" s="1"/>
  <c r="S75" i="2" s="1"/>
  <c r="I75" i="2"/>
  <c r="K75" i="2" s="1"/>
  <c r="M75" i="2" s="1"/>
  <c r="H76" i="2"/>
  <c r="G76" i="2"/>
  <c r="N76" i="2" s="1"/>
  <c r="O76" i="2" s="1"/>
  <c r="P76" i="2" s="1"/>
  <c r="F76" i="2"/>
  <c r="T74" i="2"/>
  <c r="B77" i="2"/>
  <c r="E76" i="2"/>
  <c r="C76" i="2"/>
  <c r="D76" i="2"/>
  <c r="J76" i="2" s="1"/>
  <c r="L76" i="2" s="1"/>
  <c r="T75" i="2" l="1"/>
  <c r="Q76" i="2"/>
  <c r="R76" i="2" s="1"/>
  <c r="S76" i="2" s="1"/>
  <c r="I76" i="2"/>
  <c r="K76" i="2" s="1"/>
  <c r="M76" i="2" s="1"/>
  <c r="H77" i="2"/>
  <c r="G77" i="2"/>
  <c r="N77" i="2" s="1"/>
  <c r="O77" i="2" s="1"/>
  <c r="P77" i="2" s="1"/>
  <c r="F77" i="2"/>
  <c r="U75" i="2"/>
  <c r="B78" i="2"/>
  <c r="E77" i="2"/>
  <c r="C77" i="2"/>
  <c r="D77" i="2"/>
  <c r="J77" i="2" s="1"/>
  <c r="L77" i="2" s="1"/>
  <c r="U76" i="2" l="1"/>
  <c r="H78" i="2"/>
  <c r="G78" i="2"/>
  <c r="N78" i="2" s="1"/>
  <c r="O78" i="2" s="1"/>
  <c r="P78" i="2" s="1"/>
  <c r="F78" i="2"/>
  <c r="Q77" i="2"/>
  <c r="R77" i="2" s="1"/>
  <c r="S77" i="2" s="1"/>
  <c r="I77" i="2"/>
  <c r="K77" i="2" s="1"/>
  <c r="M77" i="2" s="1"/>
  <c r="T76" i="2"/>
  <c r="B79" i="2"/>
  <c r="E78" i="2"/>
  <c r="D78" i="2"/>
  <c r="C78" i="2"/>
  <c r="U77" i="2" l="1"/>
  <c r="J78" i="2"/>
  <c r="L78" i="2" s="1"/>
  <c r="Q78" i="2"/>
  <c r="R78" i="2" s="1"/>
  <c r="S78" i="2" s="1"/>
  <c r="I78" i="2"/>
  <c r="K78" i="2" s="1"/>
  <c r="G79" i="2"/>
  <c r="N79" i="2" s="1"/>
  <c r="O79" i="2" s="1"/>
  <c r="P79" i="2" s="1"/>
  <c r="H79" i="2"/>
  <c r="F79" i="2"/>
  <c r="T77" i="2"/>
  <c r="B80" i="2"/>
  <c r="E79" i="2"/>
  <c r="C79" i="2"/>
  <c r="D79" i="2"/>
  <c r="U78" i="2" l="1"/>
  <c r="Q79" i="2"/>
  <c r="R79" i="2" s="1"/>
  <c r="S79" i="2" s="1"/>
  <c r="I79" i="2"/>
  <c r="K79" i="2" s="1"/>
  <c r="H80" i="2"/>
  <c r="G80" i="2"/>
  <c r="N80" i="2" s="1"/>
  <c r="O80" i="2" s="1"/>
  <c r="P80" i="2" s="1"/>
  <c r="F80" i="2"/>
  <c r="J79" i="2"/>
  <c r="L79" i="2" s="1"/>
  <c r="M78" i="2"/>
  <c r="T78" i="2"/>
  <c r="B81" i="2"/>
  <c r="E80" i="2"/>
  <c r="C80" i="2"/>
  <c r="D80" i="2"/>
  <c r="T79" i="2" l="1"/>
  <c r="G81" i="2"/>
  <c r="N81" i="2" s="1"/>
  <c r="O81" i="2" s="1"/>
  <c r="P81" i="2" s="1"/>
  <c r="F81" i="2"/>
  <c r="H81" i="2"/>
  <c r="Q80" i="2"/>
  <c r="R80" i="2" s="1"/>
  <c r="S80" i="2" s="1"/>
  <c r="I80" i="2"/>
  <c r="K80" i="2" s="1"/>
  <c r="J80" i="2"/>
  <c r="L80" i="2" s="1"/>
  <c r="M79" i="2"/>
  <c r="U79" i="2"/>
  <c r="B82" i="2"/>
  <c r="E81" i="2"/>
  <c r="C81" i="2"/>
  <c r="D81" i="2"/>
  <c r="M80" i="2" l="1"/>
  <c r="U80" i="2"/>
  <c r="H82" i="2"/>
  <c r="G82" i="2"/>
  <c r="N82" i="2" s="1"/>
  <c r="O82" i="2" s="1"/>
  <c r="P82" i="2" s="1"/>
  <c r="F82" i="2"/>
  <c r="J81" i="2"/>
  <c r="L81" i="2" s="1"/>
  <c r="Q81" i="2"/>
  <c r="R81" i="2" s="1"/>
  <c r="S81" i="2" s="1"/>
  <c r="I81" i="2"/>
  <c r="K81" i="2" s="1"/>
  <c r="M81" i="2" s="1"/>
  <c r="T80" i="2"/>
  <c r="B83" i="2"/>
  <c r="E82" i="2"/>
  <c r="D82" i="2"/>
  <c r="J82" i="2" s="1"/>
  <c r="L82" i="2" s="1"/>
  <c r="C82" i="2"/>
  <c r="U81" i="2" l="1"/>
  <c r="Q82" i="2"/>
  <c r="R82" i="2" s="1"/>
  <c r="S82" i="2" s="1"/>
  <c r="I82" i="2"/>
  <c r="K82" i="2" s="1"/>
  <c r="M82" i="2" s="1"/>
  <c r="G83" i="2"/>
  <c r="N83" i="2" s="1"/>
  <c r="O83" i="2" s="1"/>
  <c r="P83" i="2" s="1"/>
  <c r="F83" i="2"/>
  <c r="H83" i="2"/>
  <c r="T81" i="2"/>
  <c r="B84" i="2"/>
  <c r="E83" i="2"/>
  <c r="C83" i="2"/>
  <c r="D83" i="2"/>
  <c r="J83" i="2" s="1"/>
  <c r="L83" i="2" s="1"/>
  <c r="U82" i="2" l="1"/>
  <c r="Q83" i="2"/>
  <c r="R83" i="2" s="1"/>
  <c r="S83" i="2" s="1"/>
  <c r="I83" i="2"/>
  <c r="K83" i="2" s="1"/>
  <c r="M83" i="2" s="1"/>
  <c r="H84" i="2"/>
  <c r="G84" i="2"/>
  <c r="N84" i="2" s="1"/>
  <c r="O84" i="2" s="1"/>
  <c r="P84" i="2" s="1"/>
  <c r="F84" i="2"/>
  <c r="T82" i="2"/>
  <c r="B85" i="2"/>
  <c r="E84" i="2"/>
  <c r="C84" i="2"/>
  <c r="D84" i="2"/>
  <c r="J84" i="2" s="1"/>
  <c r="L84" i="2" s="1"/>
  <c r="T83" i="2" l="1"/>
  <c r="Q84" i="2"/>
  <c r="I84" i="2"/>
  <c r="K84" i="2" s="1"/>
  <c r="M84" i="2" s="1"/>
  <c r="H85" i="2"/>
  <c r="G85" i="2"/>
  <c r="N85" i="2" s="1"/>
  <c r="O85" i="2" s="1"/>
  <c r="P85" i="2" s="1"/>
  <c r="F85" i="2"/>
  <c r="U83" i="2"/>
  <c r="B86" i="2"/>
  <c r="E85" i="2"/>
  <c r="C85" i="2"/>
  <c r="D85" i="2"/>
  <c r="J85" i="2" l="1"/>
  <c r="L85" i="2" s="1"/>
  <c r="R84" i="2"/>
  <c r="S84" i="2" s="1"/>
  <c r="U84" i="2" s="1"/>
  <c r="H86" i="2"/>
  <c r="G86" i="2"/>
  <c r="N86" i="2" s="1"/>
  <c r="O86" i="2" s="1"/>
  <c r="P86" i="2" s="1"/>
  <c r="F86" i="2"/>
  <c r="Q85" i="2"/>
  <c r="I85" i="2"/>
  <c r="K85" i="2" s="1"/>
  <c r="M85" i="2" s="1"/>
  <c r="B87" i="2"/>
  <c r="E86" i="2"/>
  <c r="D86" i="2"/>
  <c r="J86" i="2" s="1"/>
  <c r="L86" i="2" s="1"/>
  <c r="C86" i="2"/>
  <c r="T84" i="2" l="1"/>
  <c r="R85" i="2"/>
  <c r="S85" i="2" s="1"/>
  <c r="U85" i="2" s="1"/>
  <c r="Q86" i="2"/>
  <c r="R86" i="2" s="1"/>
  <c r="I86" i="2"/>
  <c r="K86" i="2" s="1"/>
  <c r="M86" i="2" s="1"/>
  <c r="H87" i="2"/>
  <c r="G87" i="2"/>
  <c r="N87" i="2" s="1"/>
  <c r="O87" i="2" s="1"/>
  <c r="P87" i="2" s="1"/>
  <c r="F87" i="2"/>
  <c r="B88" i="2"/>
  <c r="E87" i="2"/>
  <c r="C87" i="2"/>
  <c r="D87" i="2"/>
  <c r="J87" i="2" s="1"/>
  <c r="L87" i="2" s="1"/>
  <c r="S86" i="2" l="1"/>
  <c r="U86" i="2" s="1"/>
  <c r="T85" i="2"/>
  <c r="H88" i="2"/>
  <c r="G88" i="2"/>
  <c r="N88" i="2" s="1"/>
  <c r="O88" i="2" s="1"/>
  <c r="P88" i="2" s="1"/>
  <c r="F88" i="2"/>
  <c r="Q87" i="2"/>
  <c r="R87" i="2" s="1"/>
  <c r="S87" i="2" s="1"/>
  <c r="I87" i="2"/>
  <c r="K87" i="2" s="1"/>
  <c r="M87" i="2" s="1"/>
  <c r="T86" i="2"/>
  <c r="B89" i="2"/>
  <c r="E88" i="2"/>
  <c r="C88" i="2"/>
  <c r="D88" i="2"/>
  <c r="J88" i="2" s="1"/>
  <c r="L88" i="2" s="1"/>
  <c r="U87" i="2" l="1"/>
  <c r="Q88" i="2"/>
  <c r="R88" i="2" s="1"/>
  <c r="S88" i="2" s="1"/>
  <c r="I88" i="2"/>
  <c r="K88" i="2" s="1"/>
  <c r="M88" i="2" s="1"/>
  <c r="H89" i="2"/>
  <c r="G89" i="2"/>
  <c r="N89" i="2" s="1"/>
  <c r="O89" i="2" s="1"/>
  <c r="P89" i="2" s="1"/>
  <c r="F89" i="2"/>
  <c r="T87" i="2"/>
  <c r="B90" i="2"/>
  <c r="E89" i="2"/>
  <c r="C89" i="2"/>
  <c r="D89" i="2"/>
  <c r="J89" i="2" s="1"/>
  <c r="L89" i="2" s="1"/>
  <c r="U88" i="2" l="1"/>
  <c r="H90" i="2"/>
  <c r="G90" i="2"/>
  <c r="N90" i="2" s="1"/>
  <c r="O90" i="2" s="1"/>
  <c r="P90" i="2" s="1"/>
  <c r="F90" i="2"/>
  <c r="Q89" i="2"/>
  <c r="R89" i="2" s="1"/>
  <c r="S89" i="2" s="1"/>
  <c r="I89" i="2"/>
  <c r="K89" i="2" s="1"/>
  <c r="M89" i="2" s="1"/>
  <c r="T88" i="2"/>
  <c r="B91" i="2"/>
  <c r="E90" i="2"/>
  <c r="D90" i="2"/>
  <c r="J90" i="2" s="1"/>
  <c r="L90" i="2" s="1"/>
  <c r="C90" i="2"/>
  <c r="U89" i="2" l="1"/>
  <c r="Q90" i="2"/>
  <c r="R90" i="2" s="1"/>
  <c r="S90" i="2" s="1"/>
  <c r="I90" i="2"/>
  <c r="K90" i="2" s="1"/>
  <c r="M90" i="2" s="1"/>
  <c r="G91" i="2"/>
  <c r="N91" i="2" s="1"/>
  <c r="O91" i="2" s="1"/>
  <c r="P91" i="2" s="1"/>
  <c r="H91" i="2"/>
  <c r="F91" i="2"/>
  <c r="T89" i="2"/>
  <c r="B92" i="2"/>
  <c r="E91" i="2"/>
  <c r="C91" i="2"/>
  <c r="D91" i="2"/>
  <c r="J91" i="2" s="1"/>
  <c r="L91" i="2" s="1"/>
  <c r="U90" i="2" l="1"/>
  <c r="Q91" i="2"/>
  <c r="R91" i="2" s="1"/>
  <c r="S91" i="2" s="1"/>
  <c r="I91" i="2"/>
  <c r="K91" i="2" s="1"/>
  <c r="M91" i="2" s="1"/>
  <c r="H92" i="2"/>
  <c r="G92" i="2"/>
  <c r="N92" i="2" s="1"/>
  <c r="O92" i="2" s="1"/>
  <c r="P92" i="2" s="1"/>
  <c r="F92" i="2"/>
  <c r="T90" i="2"/>
  <c r="B93" i="2"/>
  <c r="E92" i="2"/>
  <c r="C92" i="2"/>
  <c r="D92" i="2"/>
  <c r="J92" i="2" s="1"/>
  <c r="L92" i="2" s="1"/>
  <c r="T91" i="2" l="1"/>
  <c r="Q92" i="2"/>
  <c r="I92" i="2"/>
  <c r="K92" i="2" s="1"/>
  <c r="M92" i="2" s="1"/>
  <c r="H93" i="2"/>
  <c r="G93" i="2"/>
  <c r="N93" i="2" s="1"/>
  <c r="O93" i="2" s="1"/>
  <c r="P93" i="2" s="1"/>
  <c r="F93" i="2"/>
  <c r="U91" i="2"/>
  <c r="B94" i="2"/>
  <c r="E93" i="2"/>
  <c r="C93" i="2"/>
  <c r="D93" i="2"/>
  <c r="J93" i="2" l="1"/>
  <c r="L93" i="2" s="1"/>
  <c r="R92" i="2"/>
  <c r="S92" i="2" s="1"/>
  <c r="U92" i="2" s="1"/>
  <c r="H94" i="2"/>
  <c r="G94" i="2"/>
  <c r="N94" i="2" s="1"/>
  <c r="O94" i="2" s="1"/>
  <c r="P94" i="2" s="1"/>
  <c r="F94" i="2"/>
  <c r="Q93" i="2"/>
  <c r="I93" i="2"/>
  <c r="K93" i="2" s="1"/>
  <c r="M93" i="2" s="1"/>
  <c r="B95" i="2"/>
  <c r="E94" i="2"/>
  <c r="D94" i="2"/>
  <c r="J94" i="2" s="1"/>
  <c r="L94" i="2" s="1"/>
  <c r="C94" i="2"/>
  <c r="T92" i="2" l="1"/>
  <c r="R93" i="2"/>
  <c r="S93" i="2" s="1"/>
  <c r="U93" i="2" s="1"/>
  <c r="Q94" i="2"/>
  <c r="I94" i="2"/>
  <c r="K94" i="2" s="1"/>
  <c r="M94" i="2" s="1"/>
  <c r="G95" i="2"/>
  <c r="N95" i="2" s="1"/>
  <c r="O95" i="2" s="1"/>
  <c r="P95" i="2" s="1"/>
  <c r="F95" i="2"/>
  <c r="H95" i="2"/>
  <c r="B96" i="2"/>
  <c r="E95" i="2"/>
  <c r="C95" i="2"/>
  <c r="D95" i="2"/>
  <c r="J95" i="2" l="1"/>
  <c r="L95" i="2" s="1"/>
  <c r="T93" i="2"/>
  <c r="R94" i="2"/>
  <c r="S94" i="2" s="1"/>
  <c r="U94" i="2" s="1"/>
  <c r="Q95" i="2"/>
  <c r="R95" i="2" s="1"/>
  <c r="I95" i="2"/>
  <c r="K95" i="2" s="1"/>
  <c r="M95" i="2" s="1"/>
  <c r="H96" i="2"/>
  <c r="G96" i="2"/>
  <c r="N96" i="2" s="1"/>
  <c r="O96" i="2" s="1"/>
  <c r="P96" i="2" s="1"/>
  <c r="F96" i="2"/>
  <c r="B97" i="2"/>
  <c r="E96" i="2"/>
  <c r="C96" i="2"/>
  <c r="D96" i="2"/>
  <c r="J96" i="2" s="1"/>
  <c r="L96" i="2" s="1"/>
  <c r="T94" i="2" l="1"/>
  <c r="S95" i="2"/>
  <c r="U95" i="2" s="1"/>
  <c r="T95" i="2"/>
  <c r="Q96" i="2"/>
  <c r="R96" i="2" s="1"/>
  <c r="S96" i="2" s="1"/>
  <c r="I96" i="2"/>
  <c r="K96" i="2" s="1"/>
  <c r="M96" i="2" s="1"/>
  <c r="G97" i="2"/>
  <c r="N97" i="2" s="1"/>
  <c r="O97" i="2" s="1"/>
  <c r="P97" i="2" s="1"/>
  <c r="H97" i="2"/>
  <c r="F97" i="2"/>
  <c r="B98" i="2"/>
  <c r="E97" i="2"/>
  <c r="C97" i="2"/>
  <c r="D97" i="2"/>
  <c r="J97" i="2" l="1"/>
  <c r="L97" i="2" s="1"/>
  <c r="U96" i="2"/>
  <c r="Q97" i="2"/>
  <c r="R97" i="2" s="1"/>
  <c r="S97" i="2" s="1"/>
  <c r="I97" i="2"/>
  <c r="K97" i="2" s="1"/>
  <c r="M97" i="2" s="1"/>
  <c r="H98" i="2"/>
  <c r="G98" i="2"/>
  <c r="N98" i="2" s="1"/>
  <c r="O98" i="2" s="1"/>
  <c r="P98" i="2" s="1"/>
  <c r="F98" i="2"/>
  <c r="T96" i="2"/>
  <c r="B99" i="2"/>
  <c r="E98" i="2"/>
  <c r="D98" i="2"/>
  <c r="J98" i="2" s="1"/>
  <c r="L98" i="2" s="1"/>
  <c r="C98" i="2"/>
  <c r="T97" i="2" l="1"/>
  <c r="Q98" i="2"/>
  <c r="I98" i="2"/>
  <c r="K98" i="2" s="1"/>
  <c r="M98" i="2" s="1"/>
  <c r="G99" i="2"/>
  <c r="N99" i="2" s="1"/>
  <c r="O99" i="2" s="1"/>
  <c r="P99" i="2" s="1"/>
  <c r="H99" i="2"/>
  <c r="F99" i="2"/>
  <c r="U97" i="2"/>
  <c r="B100" i="2"/>
  <c r="E99" i="2"/>
  <c r="C99" i="2"/>
  <c r="D99" i="2"/>
  <c r="J99" i="2" s="1"/>
  <c r="L99" i="2" s="1"/>
  <c r="R98" i="2" l="1"/>
  <c r="S98" i="2" s="1"/>
  <c r="U98" i="2" s="1"/>
  <c r="Q99" i="2"/>
  <c r="R99" i="2" s="1"/>
  <c r="T99" i="2" s="1"/>
  <c r="I99" i="2"/>
  <c r="K99" i="2" s="1"/>
  <c r="M99" i="2" s="1"/>
  <c r="H100" i="2"/>
  <c r="G100" i="2"/>
  <c r="N100" i="2" s="1"/>
  <c r="O100" i="2" s="1"/>
  <c r="P100" i="2" s="1"/>
  <c r="F100" i="2"/>
  <c r="B101" i="2"/>
  <c r="E100" i="2"/>
  <c r="C100" i="2"/>
  <c r="D100" i="2"/>
  <c r="J100" i="2" l="1"/>
  <c r="L100" i="2" s="1"/>
  <c r="T98" i="2"/>
  <c r="S99" i="2"/>
  <c r="U99" i="2" s="1"/>
  <c r="H101" i="2"/>
  <c r="G101" i="2"/>
  <c r="N101" i="2" s="1"/>
  <c r="O101" i="2" s="1"/>
  <c r="P101" i="2" s="1"/>
  <c r="F101" i="2"/>
  <c r="Q100" i="2"/>
  <c r="I100" i="2"/>
  <c r="K100" i="2" s="1"/>
  <c r="M100" i="2" s="1"/>
  <c r="B102" i="2"/>
  <c r="E101" i="2"/>
  <c r="C101" i="2"/>
  <c r="D101" i="2"/>
  <c r="J101" i="2" s="1"/>
  <c r="L101" i="2" s="1"/>
  <c r="R100" i="2" l="1"/>
  <c r="S100" i="2" s="1"/>
  <c r="U100" i="2" s="1"/>
  <c r="Q101" i="2"/>
  <c r="I101" i="2"/>
  <c r="K101" i="2" s="1"/>
  <c r="M101" i="2" s="1"/>
  <c r="H102" i="2"/>
  <c r="G102" i="2"/>
  <c r="N102" i="2" s="1"/>
  <c r="O102" i="2" s="1"/>
  <c r="P102" i="2" s="1"/>
  <c r="F102" i="2"/>
  <c r="B103" i="2"/>
  <c r="E102" i="2"/>
  <c r="D102" i="2"/>
  <c r="J102" i="2" s="1"/>
  <c r="L102" i="2" s="1"/>
  <c r="C102" i="2"/>
  <c r="T100" i="2" l="1"/>
  <c r="R101" i="2"/>
  <c r="S101" i="2" s="1"/>
  <c r="U101" i="2" s="1"/>
  <c r="H103" i="2"/>
  <c r="G103" i="2"/>
  <c r="N103" i="2" s="1"/>
  <c r="O103" i="2" s="1"/>
  <c r="P103" i="2" s="1"/>
  <c r="F103" i="2"/>
  <c r="Q102" i="2"/>
  <c r="I102" i="2"/>
  <c r="K102" i="2" s="1"/>
  <c r="M102" i="2" s="1"/>
  <c r="B104" i="2"/>
  <c r="E103" i="2"/>
  <c r="C103" i="2"/>
  <c r="D103" i="2"/>
  <c r="J103" i="2" s="1"/>
  <c r="L103" i="2" s="1"/>
  <c r="T101" i="2" l="1"/>
  <c r="R102" i="2"/>
  <c r="S102" i="2" s="1"/>
  <c r="U102" i="2" s="1"/>
  <c r="Q103" i="2"/>
  <c r="R103" i="2" s="1"/>
  <c r="I103" i="2"/>
  <c r="K103" i="2" s="1"/>
  <c r="M103" i="2" s="1"/>
  <c r="H104" i="2"/>
  <c r="G104" i="2"/>
  <c r="N104" i="2" s="1"/>
  <c r="O104" i="2" s="1"/>
  <c r="P104" i="2" s="1"/>
  <c r="F104" i="2"/>
  <c r="B105" i="2"/>
  <c r="E104" i="2"/>
  <c r="C104" i="2"/>
  <c r="D104" i="2"/>
  <c r="J104" i="2" s="1"/>
  <c r="L104" i="2" s="1"/>
  <c r="T102" i="2" l="1"/>
  <c r="S103" i="2"/>
  <c r="U103" i="2" s="1"/>
  <c r="H105" i="2"/>
  <c r="G105" i="2"/>
  <c r="N105" i="2" s="1"/>
  <c r="O105" i="2" s="1"/>
  <c r="P105" i="2" s="1"/>
  <c r="F105" i="2"/>
  <c r="Q104" i="2"/>
  <c r="R104" i="2" s="1"/>
  <c r="S104" i="2" s="1"/>
  <c r="I104" i="2"/>
  <c r="K104" i="2" s="1"/>
  <c r="M104" i="2" s="1"/>
  <c r="T103" i="2"/>
  <c r="B106" i="2"/>
  <c r="E105" i="2"/>
  <c r="C105" i="2"/>
  <c r="D105" i="2"/>
  <c r="J105" i="2" s="1"/>
  <c r="L105" i="2" s="1"/>
  <c r="U104" i="2" l="1"/>
  <c r="Q105" i="2"/>
  <c r="R105" i="2" s="1"/>
  <c r="S105" i="2" s="1"/>
  <c r="I105" i="2"/>
  <c r="K105" i="2" s="1"/>
  <c r="M105" i="2" s="1"/>
  <c r="H106" i="2"/>
  <c r="G106" i="2"/>
  <c r="N106" i="2" s="1"/>
  <c r="O106" i="2" s="1"/>
  <c r="P106" i="2" s="1"/>
  <c r="F106" i="2"/>
  <c r="T104" i="2"/>
  <c r="B107" i="2"/>
  <c r="E106" i="2"/>
  <c r="D106" i="2"/>
  <c r="J106" i="2" s="1"/>
  <c r="L106" i="2" s="1"/>
  <c r="C106" i="2"/>
  <c r="U105" i="2" l="1"/>
  <c r="G107" i="2"/>
  <c r="N107" i="2" s="1"/>
  <c r="O107" i="2" s="1"/>
  <c r="P107" i="2" s="1"/>
  <c r="H107" i="2"/>
  <c r="F107" i="2"/>
  <c r="Q106" i="2"/>
  <c r="R106" i="2" s="1"/>
  <c r="S106" i="2" s="1"/>
  <c r="I106" i="2"/>
  <c r="K106" i="2" s="1"/>
  <c r="M106" i="2" s="1"/>
  <c r="T105" i="2"/>
  <c r="B108" i="2"/>
  <c r="E107" i="2"/>
  <c r="C107" i="2"/>
  <c r="D107" i="2"/>
  <c r="J107" i="2" l="1"/>
  <c r="L107" i="2" s="1"/>
  <c r="U106" i="2"/>
  <c r="Q107" i="2"/>
  <c r="R107" i="2" s="1"/>
  <c r="S107" i="2" s="1"/>
  <c r="I107" i="2"/>
  <c r="K107" i="2" s="1"/>
  <c r="M107" i="2" s="1"/>
  <c r="H108" i="2"/>
  <c r="G108" i="2"/>
  <c r="N108" i="2" s="1"/>
  <c r="O108" i="2" s="1"/>
  <c r="P108" i="2" s="1"/>
  <c r="F108" i="2"/>
  <c r="T106" i="2"/>
  <c r="B109" i="2"/>
  <c r="E108" i="2"/>
  <c r="C108" i="2"/>
  <c r="D108" i="2"/>
  <c r="J108" i="2" s="1"/>
  <c r="L108" i="2" s="1"/>
  <c r="T107" i="2" l="1"/>
  <c r="H109" i="2"/>
  <c r="G109" i="2"/>
  <c r="N109" i="2" s="1"/>
  <c r="O109" i="2" s="1"/>
  <c r="P109" i="2" s="1"/>
  <c r="F109" i="2"/>
  <c r="Q108" i="2"/>
  <c r="I108" i="2"/>
  <c r="K108" i="2" s="1"/>
  <c r="M108" i="2" s="1"/>
  <c r="U107" i="2"/>
  <c r="B110" i="2"/>
  <c r="E109" i="2"/>
  <c r="C109" i="2"/>
  <c r="D109" i="2"/>
  <c r="J109" i="2" s="1"/>
  <c r="L109" i="2" s="1"/>
  <c r="R108" i="2" l="1"/>
  <c r="S108" i="2" s="1"/>
  <c r="U108" i="2" s="1"/>
  <c r="Q109" i="2"/>
  <c r="R109" i="2" s="1"/>
  <c r="I109" i="2"/>
  <c r="K109" i="2" s="1"/>
  <c r="M109" i="2" s="1"/>
  <c r="H110" i="2"/>
  <c r="G110" i="2"/>
  <c r="N110" i="2" s="1"/>
  <c r="O110" i="2" s="1"/>
  <c r="P110" i="2" s="1"/>
  <c r="F110" i="2"/>
  <c r="B111" i="2"/>
  <c r="E110" i="2"/>
  <c r="D110" i="2"/>
  <c r="J110" i="2" s="1"/>
  <c r="L110" i="2" s="1"/>
  <c r="C110" i="2"/>
  <c r="T108" i="2" l="1"/>
  <c r="S109" i="2"/>
  <c r="U109" i="2" s="1"/>
  <c r="G111" i="2"/>
  <c r="N111" i="2" s="1"/>
  <c r="O111" i="2" s="1"/>
  <c r="P111" i="2" s="1"/>
  <c r="H111" i="2"/>
  <c r="F111" i="2"/>
  <c r="Q110" i="2"/>
  <c r="R110" i="2" s="1"/>
  <c r="S110" i="2" s="1"/>
  <c r="I110" i="2"/>
  <c r="K110" i="2" s="1"/>
  <c r="M110" i="2" s="1"/>
  <c r="T109" i="2"/>
  <c r="B112" i="2"/>
  <c r="E111" i="2"/>
  <c r="C111" i="2"/>
  <c r="D111" i="2"/>
  <c r="J111" i="2" s="1"/>
  <c r="L111" i="2" s="1"/>
  <c r="U110" i="2" l="1"/>
  <c r="Q111" i="2"/>
  <c r="R111" i="2" s="1"/>
  <c r="S111" i="2" s="1"/>
  <c r="I111" i="2"/>
  <c r="K111" i="2" s="1"/>
  <c r="M111" i="2" s="1"/>
  <c r="H112" i="2"/>
  <c r="G112" i="2"/>
  <c r="N112" i="2" s="1"/>
  <c r="O112" i="2" s="1"/>
  <c r="P112" i="2" s="1"/>
  <c r="F112" i="2"/>
  <c r="T110" i="2"/>
  <c r="B113" i="2"/>
  <c r="E112" i="2"/>
  <c r="C112" i="2"/>
  <c r="D112" i="2"/>
  <c r="J112" i="2" s="1"/>
  <c r="L112" i="2" s="1"/>
  <c r="T111" i="2" l="1"/>
  <c r="G113" i="2"/>
  <c r="N113" i="2" s="1"/>
  <c r="O113" i="2" s="1"/>
  <c r="P113" i="2" s="1"/>
  <c r="H113" i="2"/>
  <c r="F113" i="2"/>
  <c r="Q112" i="2"/>
  <c r="I112" i="2"/>
  <c r="K112" i="2" s="1"/>
  <c r="M112" i="2" s="1"/>
  <c r="U111" i="2"/>
  <c r="B114" i="2"/>
  <c r="E113" i="2"/>
  <c r="C113" i="2"/>
  <c r="D113" i="2"/>
  <c r="J113" i="2" s="1"/>
  <c r="L113" i="2" s="1"/>
  <c r="R112" i="2" l="1"/>
  <c r="S112" i="2" s="1"/>
  <c r="U112" i="2" s="1"/>
  <c r="Q113" i="2"/>
  <c r="R113" i="2" s="1"/>
  <c r="I113" i="2"/>
  <c r="K113" i="2" s="1"/>
  <c r="M113" i="2" s="1"/>
  <c r="H114" i="2"/>
  <c r="G114" i="2"/>
  <c r="N114" i="2" s="1"/>
  <c r="O114" i="2" s="1"/>
  <c r="P114" i="2" s="1"/>
  <c r="F114" i="2"/>
  <c r="B115" i="2"/>
  <c r="E114" i="2"/>
  <c r="D114" i="2"/>
  <c r="J114" i="2" s="1"/>
  <c r="L114" i="2" s="1"/>
  <c r="C114" i="2"/>
  <c r="S113" i="2" l="1"/>
  <c r="U113" i="2" s="1"/>
  <c r="T112" i="2"/>
  <c r="T113" i="2"/>
  <c r="G115" i="2"/>
  <c r="N115" i="2" s="1"/>
  <c r="O115" i="2" s="1"/>
  <c r="P115" i="2" s="1"/>
  <c r="F115" i="2"/>
  <c r="H115" i="2"/>
  <c r="Q114" i="2"/>
  <c r="I114" i="2"/>
  <c r="K114" i="2" s="1"/>
  <c r="M114" i="2" s="1"/>
  <c r="B116" i="2"/>
  <c r="E115" i="2"/>
  <c r="C115" i="2"/>
  <c r="D115" i="2"/>
  <c r="J115" i="2" s="1"/>
  <c r="L115" i="2" s="1"/>
  <c r="R114" i="2" l="1"/>
  <c r="S114" i="2" s="1"/>
  <c r="U114" i="2" s="1"/>
  <c r="H116" i="2"/>
  <c r="G116" i="2"/>
  <c r="N116" i="2" s="1"/>
  <c r="O116" i="2" s="1"/>
  <c r="P116" i="2" s="1"/>
  <c r="F116" i="2"/>
  <c r="Q115" i="2"/>
  <c r="I115" i="2"/>
  <c r="K115" i="2" s="1"/>
  <c r="M115" i="2" s="1"/>
  <c r="B117" i="2"/>
  <c r="E116" i="2"/>
  <c r="C116" i="2"/>
  <c r="D116" i="2"/>
  <c r="J116" i="2" l="1"/>
  <c r="L116" i="2" s="1"/>
  <c r="T114" i="2"/>
  <c r="R115" i="2"/>
  <c r="S115" i="2" s="1"/>
  <c r="U115" i="2" s="1"/>
  <c r="Q116" i="2"/>
  <c r="I116" i="2"/>
  <c r="K116" i="2" s="1"/>
  <c r="M116" i="2" s="1"/>
  <c r="H117" i="2"/>
  <c r="G117" i="2"/>
  <c r="N117" i="2" s="1"/>
  <c r="O117" i="2" s="1"/>
  <c r="P117" i="2" s="1"/>
  <c r="F117" i="2"/>
  <c r="B118" i="2"/>
  <c r="E117" i="2"/>
  <c r="C117" i="2"/>
  <c r="D117" i="2"/>
  <c r="J117" i="2" s="1"/>
  <c r="L117" i="2" s="1"/>
  <c r="T115" i="2" l="1"/>
  <c r="R116" i="2"/>
  <c r="S116" i="2" s="1"/>
  <c r="U116" i="2" s="1"/>
  <c r="H118" i="2"/>
  <c r="G118" i="2"/>
  <c r="N118" i="2" s="1"/>
  <c r="O118" i="2" s="1"/>
  <c r="P118" i="2" s="1"/>
  <c r="F118" i="2"/>
  <c r="Q117" i="2"/>
  <c r="I117" i="2"/>
  <c r="K117" i="2" s="1"/>
  <c r="M117" i="2" s="1"/>
  <c r="B119" i="2"/>
  <c r="E118" i="2"/>
  <c r="D118" i="2"/>
  <c r="J118" i="2" s="1"/>
  <c r="L118" i="2" s="1"/>
  <c r="C118" i="2"/>
  <c r="T116" i="2" l="1"/>
  <c r="R117" i="2"/>
  <c r="S117" i="2" s="1"/>
  <c r="U117" i="2" s="1"/>
  <c r="Q118" i="2"/>
  <c r="I118" i="2"/>
  <c r="K118" i="2" s="1"/>
  <c r="M118" i="2" s="1"/>
  <c r="H119" i="2"/>
  <c r="G119" i="2"/>
  <c r="N119" i="2" s="1"/>
  <c r="O119" i="2" s="1"/>
  <c r="P119" i="2" s="1"/>
  <c r="F119" i="2"/>
  <c r="B120" i="2"/>
  <c r="E119" i="2"/>
  <c r="C119" i="2"/>
  <c r="D119" i="2"/>
  <c r="J119" i="2" s="1"/>
  <c r="L119" i="2" s="1"/>
  <c r="T117" i="2" l="1"/>
  <c r="R118" i="2"/>
  <c r="S118" i="2" s="1"/>
  <c r="U118" i="2" s="1"/>
  <c r="H120" i="2"/>
  <c r="G120" i="2"/>
  <c r="N120" i="2" s="1"/>
  <c r="O120" i="2" s="1"/>
  <c r="P120" i="2" s="1"/>
  <c r="F120" i="2"/>
  <c r="Q119" i="2"/>
  <c r="I119" i="2"/>
  <c r="K119" i="2" s="1"/>
  <c r="M119" i="2" s="1"/>
  <c r="B121" i="2"/>
  <c r="E120" i="2"/>
  <c r="C120" i="2"/>
  <c r="D120" i="2"/>
  <c r="J120" i="2" s="1"/>
  <c r="L120" i="2" s="1"/>
  <c r="T118" i="2" l="1"/>
  <c r="R119" i="2"/>
  <c r="S119" i="2" s="1"/>
  <c r="U119" i="2" s="1"/>
  <c r="Q120" i="2"/>
  <c r="I120" i="2"/>
  <c r="K120" i="2" s="1"/>
  <c r="M120" i="2" s="1"/>
  <c r="H121" i="2"/>
  <c r="G121" i="2"/>
  <c r="N121" i="2" s="1"/>
  <c r="O121" i="2" s="1"/>
  <c r="P121" i="2" s="1"/>
  <c r="F121" i="2"/>
  <c r="B122" i="2"/>
  <c r="E121" i="2"/>
  <c r="C121" i="2"/>
  <c r="D121" i="2"/>
  <c r="J121" i="2" s="1"/>
  <c r="L121" i="2" s="1"/>
  <c r="T119" i="2" l="1"/>
  <c r="R120" i="2"/>
  <c r="S120" i="2" s="1"/>
  <c r="U120" i="2" s="1"/>
  <c r="H122" i="2"/>
  <c r="G122" i="2"/>
  <c r="N122" i="2" s="1"/>
  <c r="O122" i="2" s="1"/>
  <c r="P122" i="2" s="1"/>
  <c r="F122" i="2"/>
  <c r="Q121" i="2"/>
  <c r="I121" i="2"/>
  <c r="K121" i="2" s="1"/>
  <c r="M121" i="2" s="1"/>
  <c r="B123" i="2"/>
  <c r="E122" i="2"/>
  <c r="D122" i="2"/>
  <c r="J122" i="2" s="1"/>
  <c r="L122" i="2" s="1"/>
  <c r="C122" i="2"/>
  <c r="T120" i="2" l="1"/>
  <c r="R121" i="2"/>
  <c r="S121" i="2" s="1"/>
  <c r="U121" i="2" s="1"/>
  <c r="Q122" i="2"/>
  <c r="I122" i="2"/>
  <c r="K122" i="2" s="1"/>
  <c r="M122" i="2" s="1"/>
  <c r="G123" i="2"/>
  <c r="N123" i="2" s="1"/>
  <c r="O123" i="2" s="1"/>
  <c r="P123" i="2" s="1"/>
  <c r="H123" i="2"/>
  <c r="F123" i="2"/>
  <c r="B124" i="2"/>
  <c r="E123" i="2"/>
  <c r="C123" i="2"/>
  <c r="D123" i="2"/>
  <c r="J123" i="2" l="1"/>
  <c r="L123" i="2" s="1"/>
  <c r="T121" i="2"/>
  <c r="R122" i="2"/>
  <c r="S122" i="2" s="1"/>
  <c r="U122" i="2" s="1"/>
  <c r="Q123" i="2"/>
  <c r="R123" i="2" s="1"/>
  <c r="I123" i="2"/>
  <c r="K123" i="2" s="1"/>
  <c r="M123" i="2" s="1"/>
  <c r="H124" i="2"/>
  <c r="G124" i="2"/>
  <c r="N124" i="2" s="1"/>
  <c r="O124" i="2" s="1"/>
  <c r="P124" i="2" s="1"/>
  <c r="F124" i="2"/>
  <c r="B125" i="2"/>
  <c r="E124" i="2"/>
  <c r="C124" i="2"/>
  <c r="D124" i="2"/>
  <c r="J124" i="2" s="1"/>
  <c r="L124" i="2" s="1"/>
  <c r="S123" i="2" l="1"/>
  <c r="U123" i="2" s="1"/>
  <c r="T123" i="2"/>
  <c r="T122" i="2"/>
  <c r="Q124" i="2"/>
  <c r="I124" i="2"/>
  <c r="K124" i="2" s="1"/>
  <c r="M124" i="2" s="1"/>
  <c r="H125" i="2"/>
  <c r="G125" i="2"/>
  <c r="N125" i="2" s="1"/>
  <c r="O125" i="2" s="1"/>
  <c r="P125" i="2" s="1"/>
  <c r="F125" i="2"/>
  <c r="B126" i="2"/>
  <c r="E125" i="2"/>
  <c r="C125" i="2"/>
  <c r="D125" i="2"/>
  <c r="R124" i="2" l="1"/>
  <c r="S124" i="2" s="1"/>
  <c r="U124" i="2" s="1"/>
  <c r="H126" i="2"/>
  <c r="G126" i="2"/>
  <c r="N126" i="2" s="1"/>
  <c r="O126" i="2" s="1"/>
  <c r="P126" i="2" s="1"/>
  <c r="F126" i="2"/>
  <c r="J125" i="2"/>
  <c r="L125" i="2" s="1"/>
  <c r="Q125" i="2"/>
  <c r="I125" i="2"/>
  <c r="K125" i="2" s="1"/>
  <c r="B127" i="2"/>
  <c r="E126" i="2"/>
  <c r="D126" i="2"/>
  <c r="C126" i="2"/>
  <c r="J126" i="2" l="1"/>
  <c r="L126" i="2" s="1"/>
  <c r="M125" i="2"/>
  <c r="R125" i="2"/>
  <c r="S125" i="2" s="1"/>
  <c r="U125" i="2" s="1"/>
  <c r="T124" i="2"/>
  <c r="Q126" i="2"/>
  <c r="I126" i="2"/>
  <c r="K126" i="2" s="1"/>
  <c r="M126" i="2" s="1"/>
  <c r="F127" i="2"/>
  <c r="H127" i="2"/>
  <c r="G127" i="2"/>
  <c r="N127" i="2" s="1"/>
  <c r="O127" i="2" s="1"/>
  <c r="P127" i="2" s="1"/>
  <c r="B128" i="2"/>
  <c r="E127" i="2"/>
  <c r="C127" i="2"/>
  <c r="D127" i="2"/>
  <c r="T125" i="2" l="1"/>
  <c r="R126" i="2"/>
  <c r="S126" i="2" s="1"/>
  <c r="U126" i="2" s="1"/>
  <c r="Q127" i="2"/>
  <c r="I127" i="2"/>
  <c r="K127" i="2" s="1"/>
  <c r="H128" i="2"/>
  <c r="G128" i="2"/>
  <c r="N128" i="2" s="1"/>
  <c r="O128" i="2" s="1"/>
  <c r="P128" i="2" s="1"/>
  <c r="F128" i="2"/>
  <c r="J127" i="2"/>
  <c r="L127" i="2" s="1"/>
  <c r="B129" i="2"/>
  <c r="E128" i="2"/>
  <c r="C128" i="2"/>
  <c r="D128" i="2"/>
  <c r="T126" i="2" l="1"/>
  <c r="R127" i="2"/>
  <c r="S127" i="2" s="1"/>
  <c r="U127" i="2" s="1"/>
  <c r="G129" i="2"/>
  <c r="N129" i="2" s="1"/>
  <c r="O129" i="2" s="1"/>
  <c r="P129" i="2" s="1"/>
  <c r="H129" i="2"/>
  <c r="F129" i="2"/>
  <c r="J128" i="2"/>
  <c r="L128" i="2" s="1"/>
  <c r="Q128" i="2"/>
  <c r="I128" i="2"/>
  <c r="K128" i="2" s="1"/>
  <c r="M127" i="2"/>
  <c r="B130" i="2"/>
  <c r="E129" i="2"/>
  <c r="C129" i="2"/>
  <c r="D129" i="2"/>
  <c r="M128" i="2" l="1"/>
  <c r="R128" i="2"/>
  <c r="S128" i="2" s="1"/>
  <c r="U128" i="2" s="1"/>
  <c r="T127" i="2"/>
  <c r="Q129" i="2"/>
  <c r="R129" i="2" s="1"/>
  <c r="I129" i="2"/>
  <c r="K129" i="2" s="1"/>
  <c r="H130" i="2"/>
  <c r="G130" i="2"/>
  <c r="N130" i="2" s="1"/>
  <c r="O130" i="2" s="1"/>
  <c r="P130" i="2" s="1"/>
  <c r="F130" i="2"/>
  <c r="J129" i="2"/>
  <c r="L129" i="2" s="1"/>
  <c r="B131" i="2"/>
  <c r="E130" i="2"/>
  <c r="D130" i="2"/>
  <c r="J130" i="2" s="1"/>
  <c r="L130" i="2" s="1"/>
  <c r="C130" i="2"/>
  <c r="S129" i="2" l="1"/>
  <c r="U129" i="2" s="1"/>
  <c r="T128" i="2"/>
  <c r="M129" i="2"/>
  <c r="T129" i="2"/>
  <c r="G131" i="2"/>
  <c r="N131" i="2" s="1"/>
  <c r="O131" i="2" s="1"/>
  <c r="P131" i="2" s="1"/>
  <c r="H131" i="2"/>
  <c r="F131" i="2"/>
  <c r="Q130" i="2"/>
  <c r="R130" i="2" s="1"/>
  <c r="S130" i="2" s="1"/>
  <c r="I130" i="2"/>
  <c r="K130" i="2" s="1"/>
  <c r="M130" i="2" s="1"/>
  <c r="B132" i="2"/>
  <c r="E131" i="2"/>
  <c r="C131" i="2"/>
  <c r="D131" i="2"/>
  <c r="J131" i="2" s="1"/>
  <c r="L131" i="2" s="1"/>
  <c r="T130" i="2" l="1"/>
  <c r="H132" i="2"/>
  <c r="G132" i="2"/>
  <c r="N132" i="2" s="1"/>
  <c r="O132" i="2" s="1"/>
  <c r="P132" i="2" s="1"/>
  <c r="F132" i="2"/>
  <c r="U130" i="2"/>
  <c r="Q131" i="2"/>
  <c r="R131" i="2" s="1"/>
  <c r="S131" i="2" s="1"/>
  <c r="I131" i="2"/>
  <c r="K131" i="2" s="1"/>
  <c r="M131" i="2" s="1"/>
  <c r="B133" i="2"/>
  <c r="E132" i="2"/>
  <c r="C132" i="2"/>
  <c r="D132" i="2"/>
  <c r="J132" i="2" s="1"/>
  <c r="L132" i="2" s="1"/>
  <c r="T131" i="2" l="1"/>
  <c r="H133" i="2"/>
  <c r="G133" i="2"/>
  <c r="N133" i="2" s="1"/>
  <c r="O133" i="2" s="1"/>
  <c r="P133" i="2" s="1"/>
  <c r="F133" i="2"/>
  <c r="U131" i="2"/>
  <c r="Q132" i="2"/>
  <c r="R132" i="2" s="1"/>
  <c r="S132" i="2" s="1"/>
  <c r="I132" i="2"/>
  <c r="K132" i="2" s="1"/>
  <c r="M132" i="2" s="1"/>
  <c r="B134" i="2"/>
  <c r="E133" i="2"/>
  <c r="C133" i="2"/>
  <c r="D133" i="2"/>
  <c r="J133" i="2" s="1"/>
  <c r="L133" i="2" s="1"/>
  <c r="U132" i="2" l="1"/>
  <c r="Q133" i="2"/>
  <c r="R133" i="2" s="1"/>
  <c r="S133" i="2" s="1"/>
  <c r="I133" i="2"/>
  <c r="K133" i="2" s="1"/>
  <c r="M133" i="2" s="1"/>
  <c r="H134" i="2"/>
  <c r="G134" i="2"/>
  <c r="N134" i="2" s="1"/>
  <c r="O134" i="2" s="1"/>
  <c r="P134" i="2" s="1"/>
  <c r="F134" i="2"/>
  <c r="T132" i="2"/>
  <c r="B135" i="2"/>
  <c r="E134" i="2"/>
  <c r="D134" i="2"/>
  <c r="J134" i="2" s="1"/>
  <c r="L134" i="2" s="1"/>
  <c r="C134" i="2"/>
  <c r="T133" i="2" l="1"/>
  <c r="H135" i="2"/>
  <c r="G135" i="2"/>
  <c r="N135" i="2" s="1"/>
  <c r="O135" i="2" s="1"/>
  <c r="P135" i="2" s="1"/>
  <c r="F135" i="2"/>
  <c r="Q134" i="2"/>
  <c r="I134" i="2"/>
  <c r="K134" i="2" s="1"/>
  <c r="M134" i="2" s="1"/>
  <c r="U133" i="2"/>
  <c r="B136" i="2"/>
  <c r="E135" i="2"/>
  <c r="C135" i="2"/>
  <c r="D135" i="2"/>
  <c r="J135" i="2" s="1"/>
  <c r="L135" i="2" s="1"/>
  <c r="R134" i="2" l="1"/>
  <c r="S134" i="2" s="1"/>
  <c r="U134" i="2" s="1"/>
  <c r="Q135" i="2"/>
  <c r="R135" i="2" s="1"/>
  <c r="I135" i="2"/>
  <c r="K135" i="2" s="1"/>
  <c r="M135" i="2" s="1"/>
  <c r="H136" i="2"/>
  <c r="G136" i="2"/>
  <c r="N136" i="2" s="1"/>
  <c r="O136" i="2" s="1"/>
  <c r="P136" i="2" s="1"/>
  <c r="F136" i="2"/>
  <c r="B137" i="2"/>
  <c r="E136" i="2"/>
  <c r="C136" i="2"/>
  <c r="D136" i="2"/>
  <c r="J136" i="2" l="1"/>
  <c r="L136" i="2" s="1"/>
  <c r="T134" i="2"/>
  <c r="S135" i="2"/>
  <c r="U135" i="2" s="1"/>
  <c r="T135" i="2"/>
  <c r="Q136" i="2"/>
  <c r="R136" i="2" s="1"/>
  <c r="S136" i="2" s="1"/>
  <c r="I136" i="2"/>
  <c r="K136" i="2" s="1"/>
  <c r="M136" i="2" s="1"/>
  <c r="H137" i="2"/>
  <c r="G137" i="2"/>
  <c r="N137" i="2" s="1"/>
  <c r="O137" i="2" s="1"/>
  <c r="P137" i="2" s="1"/>
  <c r="F137" i="2"/>
  <c r="B138" i="2"/>
  <c r="E137" i="2"/>
  <c r="C137" i="2"/>
  <c r="D137" i="2"/>
  <c r="T136" i="2" l="1"/>
  <c r="U136" i="2"/>
  <c r="H138" i="2"/>
  <c r="G138" i="2"/>
  <c r="N138" i="2" s="1"/>
  <c r="O138" i="2" s="1"/>
  <c r="P138" i="2" s="1"/>
  <c r="F138" i="2"/>
  <c r="Q137" i="2"/>
  <c r="R137" i="2" s="1"/>
  <c r="S137" i="2" s="1"/>
  <c r="I137" i="2"/>
  <c r="K137" i="2" s="1"/>
  <c r="J137" i="2"/>
  <c r="L137" i="2" s="1"/>
  <c r="B139" i="2"/>
  <c r="E138" i="2"/>
  <c r="D138" i="2"/>
  <c r="J138" i="2" s="1"/>
  <c r="L138" i="2" s="1"/>
  <c r="C138" i="2"/>
  <c r="U137" i="2" l="1"/>
  <c r="M137" i="2"/>
  <c r="Q138" i="2"/>
  <c r="R138" i="2" s="1"/>
  <c r="S138" i="2" s="1"/>
  <c r="I138" i="2"/>
  <c r="K138" i="2" s="1"/>
  <c r="M138" i="2" s="1"/>
  <c r="G139" i="2"/>
  <c r="N139" i="2" s="1"/>
  <c r="O139" i="2" s="1"/>
  <c r="P139" i="2" s="1"/>
  <c r="H139" i="2"/>
  <c r="F139" i="2"/>
  <c r="T137" i="2"/>
  <c r="B140" i="2"/>
  <c r="E139" i="2"/>
  <c r="C139" i="2"/>
  <c r="D139" i="2"/>
  <c r="T138" i="2" l="1"/>
  <c r="U138" i="2"/>
  <c r="Q139" i="2"/>
  <c r="R139" i="2" s="1"/>
  <c r="S139" i="2" s="1"/>
  <c r="I139" i="2"/>
  <c r="K139" i="2" s="1"/>
  <c r="H140" i="2"/>
  <c r="G140" i="2"/>
  <c r="N140" i="2" s="1"/>
  <c r="O140" i="2" s="1"/>
  <c r="P140" i="2" s="1"/>
  <c r="F140" i="2"/>
  <c r="J139" i="2"/>
  <c r="L139" i="2" s="1"/>
  <c r="B141" i="2"/>
  <c r="E140" i="2"/>
  <c r="C140" i="2"/>
  <c r="D140" i="2"/>
  <c r="J140" i="2" s="1"/>
  <c r="L140" i="2" s="1"/>
  <c r="T139" i="2" l="1"/>
  <c r="Q140" i="2"/>
  <c r="R140" i="2" s="1"/>
  <c r="S140" i="2" s="1"/>
  <c r="I140" i="2"/>
  <c r="K140" i="2" s="1"/>
  <c r="M140" i="2" s="1"/>
  <c r="M139" i="2"/>
  <c r="H141" i="2"/>
  <c r="G141" i="2"/>
  <c r="N141" i="2" s="1"/>
  <c r="O141" i="2" s="1"/>
  <c r="P141" i="2" s="1"/>
  <c r="F141" i="2"/>
  <c r="U139" i="2"/>
  <c r="B142" i="2"/>
  <c r="E141" i="2"/>
  <c r="C141" i="2"/>
  <c r="D141" i="2"/>
  <c r="U140" i="2" l="1"/>
  <c r="H142" i="2"/>
  <c r="G142" i="2"/>
  <c r="N142" i="2" s="1"/>
  <c r="O142" i="2" s="1"/>
  <c r="P142" i="2" s="1"/>
  <c r="F142" i="2"/>
  <c r="Q141" i="2"/>
  <c r="R141" i="2" s="1"/>
  <c r="S141" i="2" s="1"/>
  <c r="I141" i="2"/>
  <c r="K141" i="2" s="1"/>
  <c r="J141" i="2"/>
  <c r="L141" i="2" s="1"/>
  <c r="T140" i="2"/>
  <c r="B143" i="2"/>
  <c r="E142" i="2"/>
  <c r="D142" i="2"/>
  <c r="J142" i="2" s="1"/>
  <c r="L142" i="2" s="1"/>
  <c r="C142" i="2"/>
  <c r="U141" i="2" l="1"/>
  <c r="M141" i="2"/>
  <c r="Q142" i="2"/>
  <c r="R142" i="2" s="1"/>
  <c r="S142" i="2" s="1"/>
  <c r="I142" i="2"/>
  <c r="K142" i="2" s="1"/>
  <c r="M142" i="2" s="1"/>
  <c r="G143" i="2"/>
  <c r="N143" i="2" s="1"/>
  <c r="O143" i="2" s="1"/>
  <c r="P143" i="2" s="1"/>
  <c r="H143" i="2"/>
  <c r="F143" i="2"/>
  <c r="T141" i="2"/>
  <c r="B144" i="2"/>
  <c r="E143" i="2"/>
  <c r="C143" i="2"/>
  <c r="D143" i="2"/>
  <c r="T142" i="2" l="1"/>
  <c r="U142" i="2"/>
  <c r="Q143" i="2"/>
  <c r="R143" i="2" s="1"/>
  <c r="S143" i="2" s="1"/>
  <c r="I143" i="2"/>
  <c r="K143" i="2" s="1"/>
  <c r="H144" i="2"/>
  <c r="G144" i="2"/>
  <c r="N144" i="2" s="1"/>
  <c r="O144" i="2" s="1"/>
  <c r="P144" i="2" s="1"/>
  <c r="F144" i="2"/>
  <c r="J143" i="2"/>
  <c r="L143" i="2" s="1"/>
  <c r="B145" i="2"/>
  <c r="E144" i="2"/>
  <c r="C144" i="2"/>
  <c r="D144" i="2"/>
  <c r="J144" i="2" s="1"/>
  <c r="L144" i="2" s="1"/>
  <c r="T143" i="2" l="1"/>
  <c r="M143" i="2"/>
  <c r="G145" i="2"/>
  <c r="N145" i="2" s="1"/>
  <c r="O145" i="2" s="1"/>
  <c r="P145" i="2" s="1"/>
  <c r="H145" i="2"/>
  <c r="F145" i="2"/>
  <c r="Q144" i="2"/>
  <c r="R144" i="2" s="1"/>
  <c r="S144" i="2" s="1"/>
  <c r="I144" i="2"/>
  <c r="K144" i="2" s="1"/>
  <c r="M144" i="2" s="1"/>
  <c r="U143" i="2"/>
  <c r="B146" i="2"/>
  <c r="E145" i="2"/>
  <c r="C145" i="2"/>
  <c r="D145" i="2"/>
  <c r="U144" i="2" l="1"/>
  <c r="H146" i="2"/>
  <c r="G146" i="2"/>
  <c r="N146" i="2" s="1"/>
  <c r="O146" i="2" s="1"/>
  <c r="P146" i="2" s="1"/>
  <c r="F146" i="2"/>
  <c r="J145" i="2"/>
  <c r="L145" i="2" s="1"/>
  <c r="Q145" i="2"/>
  <c r="R145" i="2" s="1"/>
  <c r="S145" i="2" s="1"/>
  <c r="I145" i="2"/>
  <c r="K145" i="2" s="1"/>
  <c r="T144" i="2"/>
  <c r="B147" i="2"/>
  <c r="E146" i="2"/>
  <c r="D146" i="2"/>
  <c r="J146" i="2" s="1"/>
  <c r="L146" i="2" s="1"/>
  <c r="C146" i="2"/>
  <c r="M145" i="2" l="1"/>
  <c r="U145" i="2"/>
  <c r="Q146" i="2"/>
  <c r="R146" i="2" s="1"/>
  <c r="S146" i="2" s="1"/>
  <c r="I146" i="2"/>
  <c r="K146" i="2" s="1"/>
  <c r="M146" i="2" s="1"/>
  <c r="G147" i="2"/>
  <c r="N147" i="2" s="1"/>
  <c r="O147" i="2" s="1"/>
  <c r="P147" i="2" s="1"/>
  <c r="H147" i="2"/>
  <c r="F147" i="2"/>
  <c r="T145" i="2"/>
  <c r="B148" i="2"/>
  <c r="E147" i="2"/>
  <c r="C147" i="2"/>
  <c r="D147" i="2"/>
  <c r="J147" i="2" s="1"/>
  <c r="L147" i="2" s="1"/>
  <c r="T146" i="2" l="1"/>
  <c r="Q147" i="2"/>
  <c r="R147" i="2" s="1"/>
  <c r="S147" i="2" s="1"/>
  <c r="I147" i="2"/>
  <c r="K147" i="2" s="1"/>
  <c r="M147" i="2" s="1"/>
  <c r="H148" i="2"/>
  <c r="G148" i="2"/>
  <c r="N148" i="2" s="1"/>
  <c r="O148" i="2" s="1"/>
  <c r="P148" i="2" s="1"/>
  <c r="F148" i="2"/>
  <c r="U146" i="2"/>
  <c r="B149" i="2"/>
  <c r="E148" i="2"/>
  <c r="C148" i="2"/>
  <c r="D148" i="2"/>
  <c r="J148" i="2" s="1"/>
  <c r="L148" i="2" s="1"/>
  <c r="U147" i="2" l="1"/>
  <c r="H149" i="2"/>
  <c r="G149" i="2"/>
  <c r="N149" i="2" s="1"/>
  <c r="O149" i="2" s="1"/>
  <c r="P149" i="2" s="1"/>
  <c r="F149" i="2"/>
  <c r="Q148" i="2"/>
  <c r="R148" i="2" s="1"/>
  <c r="S148" i="2" s="1"/>
  <c r="I148" i="2"/>
  <c r="K148" i="2" s="1"/>
  <c r="M148" i="2" s="1"/>
  <c r="T147" i="2"/>
  <c r="B150" i="2"/>
  <c r="E149" i="2"/>
  <c r="C149" i="2"/>
  <c r="D149" i="2"/>
  <c r="J149" i="2" s="1"/>
  <c r="L149" i="2" s="1"/>
  <c r="U148" i="2" l="1"/>
  <c r="Q149" i="2"/>
  <c r="R149" i="2" s="1"/>
  <c r="S149" i="2" s="1"/>
  <c r="I149" i="2"/>
  <c r="K149" i="2" s="1"/>
  <c r="M149" i="2" s="1"/>
  <c r="H150" i="2"/>
  <c r="G150" i="2"/>
  <c r="N150" i="2" s="1"/>
  <c r="O150" i="2" s="1"/>
  <c r="P150" i="2" s="1"/>
  <c r="F150" i="2"/>
  <c r="T148" i="2"/>
  <c r="B151" i="2"/>
  <c r="E150" i="2"/>
  <c r="D150" i="2"/>
  <c r="C150" i="2"/>
  <c r="J150" i="2" l="1"/>
  <c r="L150" i="2" s="1"/>
  <c r="T149" i="2"/>
  <c r="H151" i="2"/>
  <c r="G151" i="2"/>
  <c r="N151" i="2" s="1"/>
  <c r="O151" i="2" s="1"/>
  <c r="P151" i="2" s="1"/>
  <c r="F151" i="2"/>
  <c r="Q150" i="2"/>
  <c r="R150" i="2" s="1"/>
  <c r="S150" i="2" s="1"/>
  <c r="I150" i="2"/>
  <c r="K150" i="2" s="1"/>
  <c r="U149" i="2"/>
  <c r="B152" i="2"/>
  <c r="E151" i="2"/>
  <c r="C151" i="2"/>
  <c r="D151" i="2"/>
  <c r="M150" i="2" l="1"/>
  <c r="U150" i="2"/>
  <c r="H152" i="2"/>
  <c r="G152" i="2"/>
  <c r="N152" i="2" s="1"/>
  <c r="O152" i="2" s="1"/>
  <c r="P152" i="2" s="1"/>
  <c r="F152" i="2"/>
  <c r="T150" i="2"/>
  <c r="J151" i="2"/>
  <c r="L151" i="2" s="1"/>
  <c r="Q151" i="2"/>
  <c r="R151" i="2" s="1"/>
  <c r="S151" i="2" s="1"/>
  <c r="I151" i="2"/>
  <c r="K151" i="2" s="1"/>
  <c r="B153" i="2"/>
  <c r="E152" i="2"/>
  <c r="C152" i="2"/>
  <c r="D152" i="2"/>
  <c r="M151" i="2" l="1"/>
  <c r="U151" i="2"/>
  <c r="T151" i="2"/>
  <c r="H153" i="2"/>
  <c r="G153" i="2"/>
  <c r="N153" i="2" s="1"/>
  <c r="O153" i="2" s="1"/>
  <c r="P153" i="2" s="1"/>
  <c r="F153" i="2"/>
  <c r="J152" i="2"/>
  <c r="L152" i="2" s="1"/>
  <c r="Q152" i="2"/>
  <c r="R152" i="2" s="1"/>
  <c r="S152" i="2" s="1"/>
  <c r="I152" i="2"/>
  <c r="K152" i="2" s="1"/>
  <c r="B154" i="2"/>
  <c r="E153" i="2"/>
  <c r="C153" i="2"/>
  <c r="D153" i="2"/>
  <c r="J153" i="2" s="1"/>
  <c r="L153" i="2" s="1"/>
  <c r="M152" i="2" l="1"/>
  <c r="U152" i="2"/>
  <c r="Q153" i="2"/>
  <c r="R153" i="2" s="1"/>
  <c r="S153" i="2" s="1"/>
  <c r="I153" i="2"/>
  <c r="K153" i="2" s="1"/>
  <c r="M153" i="2" s="1"/>
  <c r="H154" i="2"/>
  <c r="G154" i="2"/>
  <c r="N154" i="2" s="1"/>
  <c r="O154" i="2" s="1"/>
  <c r="P154" i="2" s="1"/>
  <c r="F154" i="2"/>
  <c r="T152" i="2"/>
  <c r="B155" i="2"/>
  <c r="E154" i="2"/>
  <c r="D154" i="2"/>
  <c r="C154" i="2"/>
  <c r="T153" i="2" l="1"/>
  <c r="Q154" i="2"/>
  <c r="R154" i="2" s="1"/>
  <c r="S154" i="2" s="1"/>
  <c r="I154" i="2"/>
  <c r="K154" i="2" s="1"/>
  <c r="J154" i="2"/>
  <c r="L154" i="2" s="1"/>
  <c r="G155" i="2"/>
  <c r="N155" i="2" s="1"/>
  <c r="O155" i="2" s="1"/>
  <c r="P155" i="2" s="1"/>
  <c r="H155" i="2"/>
  <c r="F155" i="2"/>
  <c r="U153" i="2"/>
  <c r="B156" i="2"/>
  <c r="E155" i="2"/>
  <c r="C155" i="2"/>
  <c r="D155" i="2"/>
  <c r="J155" i="2" s="1"/>
  <c r="L155" i="2" s="1"/>
  <c r="M154" i="2" l="1"/>
  <c r="U154" i="2"/>
  <c r="Q155" i="2"/>
  <c r="R155" i="2" s="1"/>
  <c r="S155" i="2" s="1"/>
  <c r="I155" i="2"/>
  <c r="K155" i="2" s="1"/>
  <c r="M155" i="2" s="1"/>
  <c r="H156" i="2"/>
  <c r="G156" i="2"/>
  <c r="N156" i="2" s="1"/>
  <c r="O156" i="2" s="1"/>
  <c r="P156" i="2" s="1"/>
  <c r="F156" i="2"/>
  <c r="T154" i="2"/>
  <c r="B157" i="2"/>
  <c r="E156" i="2"/>
  <c r="C156" i="2"/>
  <c r="D156" i="2"/>
  <c r="J156" i="2" s="1"/>
  <c r="L156" i="2" s="1"/>
  <c r="T155" i="2" l="1"/>
  <c r="Q156" i="2"/>
  <c r="R156" i="2" s="1"/>
  <c r="S156" i="2" s="1"/>
  <c r="I156" i="2"/>
  <c r="K156" i="2" s="1"/>
  <c r="M156" i="2" s="1"/>
  <c r="H157" i="2"/>
  <c r="G157" i="2"/>
  <c r="N157" i="2" s="1"/>
  <c r="O157" i="2" s="1"/>
  <c r="P157" i="2" s="1"/>
  <c r="F157" i="2"/>
  <c r="U155" i="2"/>
  <c r="B158" i="2"/>
  <c r="E157" i="2"/>
  <c r="C157" i="2"/>
  <c r="D157" i="2"/>
  <c r="J157" i="2" s="1"/>
  <c r="L157" i="2" s="1"/>
  <c r="T156" i="2" l="1"/>
  <c r="H158" i="2"/>
  <c r="G158" i="2"/>
  <c r="N158" i="2" s="1"/>
  <c r="O158" i="2" s="1"/>
  <c r="P158" i="2" s="1"/>
  <c r="F158" i="2"/>
  <c r="Q157" i="2"/>
  <c r="R157" i="2" s="1"/>
  <c r="S157" i="2" s="1"/>
  <c r="I157" i="2"/>
  <c r="K157" i="2" s="1"/>
  <c r="M157" i="2" s="1"/>
  <c r="U156" i="2"/>
  <c r="B159" i="2"/>
  <c r="E158" i="2"/>
  <c r="D158" i="2"/>
  <c r="C158" i="2"/>
  <c r="J158" i="2" l="1"/>
  <c r="L158" i="2" s="1"/>
  <c r="U157" i="2"/>
  <c r="Q158" i="2"/>
  <c r="R158" i="2" s="1"/>
  <c r="S158" i="2" s="1"/>
  <c r="I158" i="2"/>
  <c r="K158" i="2" s="1"/>
  <c r="M158" i="2" s="1"/>
  <c r="G159" i="2"/>
  <c r="N159" i="2" s="1"/>
  <c r="O159" i="2" s="1"/>
  <c r="P159" i="2" s="1"/>
  <c r="H159" i="2"/>
  <c r="F159" i="2"/>
  <c r="T157" i="2"/>
  <c r="B160" i="2"/>
  <c r="E159" i="2"/>
  <c r="C159" i="2"/>
  <c r="D159" i="2"/>
  <c r="J159" i="2" s="1"/>
  <c r="L159" i="2" s="1"/>
  <c r="U158" i="2" l="1"/>
  <c r="Q159" i="2"/>
  <c r="R159" i="2" s="1"/>
  <c r="S159" i="2" s="1"/>
  <c r="I159" i="2"/>
  <c r="K159" i="2" s="1"/>
  <c r="M159" i="2" s="1"/>
  <c r="H160" i="2"/>
  <c r="G160" i="2"/>
  <c r="N160" i="2" s="1"/>
  <c r="O160" i="2" s="1"/>
  <c r="P160" i="2" s="1"/>
  <c r="F160" i="2"/>
  <c r="T158" i="2"/>
  <c r="B161" i="2"/>
  <c r="E160" i="2"/>
  <c r="C160" i="2"/>
  <c r="D160" i="2"/>
  <c r="J160" i="2" s="1"/>
  <c r="L160" i="2" s="1"/>
  <c r="T159" i="2" l="1"/>
  <c r="Q160" i="2"/>
  <c r="I160" i="2"/>
  <c r="K160" i="2" s="1"/>
  <c r="M160" i="2" s="1"/>
  <c r="G161" i="2"/>
  <c r="N161" i="2" s="1"/>
  <c r="O161" i="2" s="1"/>
  <c r="P161" i="2" s="1"/>
  <c r="H161" i="2"/>
  <c r="F161" i="2"/>
  <c r="U159" i="2"/>
  <c r="B162" i="2"/>
  <c r="E161" i="2"/>
  <c r="C161" i="2"/>
  <c r="D161" i="2"/>
  <c r="J161" i="2" s="1"/>
  <c r="L161" i="2" s="1"/>
  <c r="R160" i="2" l="1"/>
  <c r="S160" i="2" s="1"/>
  <c r="U160" i="2" s="1"/>
  <c r="Q161" i="2"/>
  <c r="R161" i="2" s="1"/>
  <c r="I161" i="2"/>
  <c r="K161" i="2" s="1"/>
  <c r="M161" i="2" s="1"/>
  <c r="H162" i="2"/>
  <c r="G162" i="2"/>
  <c r="N162" i="2" s="1"/>
  <c r="O162" i="2" s="1"/>
  <c r="P162" i="2" s="1"/>
  <c r="F162" i="2"/>
  <c r="B163" i="2"/>
  <c r="E162" i="2"/>
  <c r="D162" i="2"/>
  <c r="J162" i="2" s="1"/>
  <c r="L162" i="2" s="1"/>
  <c r="C162" i="2"/>
  <c r="T160" i="2" l="1"/>
  <c r="S161" i="2"/>
  <c r="U161" i="2" s="1"/>
  <c r="T161" i="2"/>
  <c r="Q162" i="2"/>
  <c r="R162" i="2" s="1"/>
  <c r="S162" i="2" s="1"/>
  <c r="I162" i="2"/>
  <c r="K162" i="2" s="1"/>
  <c r="M162" i="2" s="1"/>
  <c r="G163" i="2"/>
  <c r="N163" i="2" s="1"/>
  <c r="O163" i="2" s="1"/>
  <c r="P163" i="2" s="1"/>
  <c r="H163" i="2"/>
  <c r="F163" i="2"/>
  <c r="B164" i="2"/>
  <c r="E163" i="2"/>
  <c r="C163" i="2"/>
  <c r="D163" i="2"/>
  <c r="T162" i="2" l="1"/>
  <c r="U162" i="2"/>
  <c r="Q163" i="2"/>
  <c r="R163" i="2" s="1"/>
  <c r="S163" i="2" s="1"/>
  <c r="I163" i="2"/>
  <c r="K163" i="2" s="1"/>
  <c r="H164" i="2"/>
  <c r="G164" i="2"/>
  <c r="N164" i="2" s="1"/>
  <c r="O164" i="2" s="1"/>
  <c r="P164" i="2" s="1"/>
  <c r="F164" i="2"/>
  <c r="J163" i="2"/>
  <c r="L163" i="2" s="1"/>
  <c r="B165" i="2"/>
  <c r="E164" i="2"/>
  <c r="C164" i="2"/>
  <c r="D164" i="2"/>
  <c r="J164" i="2" s="1"/>
  <c r="L164" i="2" s="1"/>
  <c r="T163" i="2" l="1"/>
  <c r="Q164" i="2"/>
  <c r="R164" i="2" s="1"/>
  <c r="S164" i="2" s="1"/>
  <c r="I164" i="2"/>
  <c r="K164" i="2" s="1"/>
  <c r="M164" i="2" s="1"/>
  <c r="M163" i="2"/>
  <c r="H165" i="2"/>
  <c r="G165" i="2"/>
  <c r="N165" i="2" s="1"/>
  <c r="O165" i="2" s="1"/>
  <c r="P165" i="2" s="1"/>
  <c r="F165" i="2"/>
  <c r="U163" i="2"/>
  <c r="B166" i="2"/>
  <c r="E165" i="2"/>
  <c r="C165" i="2"/>
  <c r="D165" i="2"/>
  <c r="U164" i="2" l="1"/>
  <c r="Q165" i="2"/>
  <c r="R165" i="2" s="1"/>
  <c r="S165" i="2" s="1"/>
  <c r="I165" i="2"/>
  <c r="K165" i="2" s="1"/>
  <c r="H166" i="2"/>
  <c r="G166" i="2"/>
  <c r="N166" i="2" s="1"/>
  <c r="O166" i="2" s="1"/>
  <c r="P166" i="2" s="1"/>
  <c r="F166" i="2"/>
  <c r="J165" i="2"/>
  <c r="L165" i="2" s="1"/>
  <c r="T164" i="2"/>
  <c r="B167" i="2"/>
  <c r="E166" i="2"/>
  <c r="D166" i="2"/>
  <c r="C166" i="2"/>
  <c r="J166" i="2" l="1"/>
  <c r="L166" i="2" s="1"/>
  <c r="U165" i="2"/>
  <c r="M165" i="2"/>
  <c r="H167" i="2"/>
  <c r="G167" i="2"/>
  <c r="N167" i="2" s="1"/>
  <c r="O167" i="2" s="1"/>
  <c r="P167" i="2" s="1"/>
  <c r="F167" i="2"/>
  <c r="Q166" i="2"/>
  <c r="R166" i="2" s="1"/>
  <c r="S166" i="2" s="1"/>
  <c r="I166" i="2"/>
  <c r="K166" i="2" s="1"/>
  <c r="M166" i="2" s="1"/>
  <c r="T165" i="2"/>
  <c r="B168" i="2"/>
  <c r="E167" i="2"/>
  <c r="C167" i="2"/>
  <c r="D167" i="2"/>
  <c r="U166" i="2" l="1"/>
  <c r="H168" i="2"/>
  <c r="G168" i="2"/>
  <c r="N168" i="2" s="1"/>
  <c r="O168" i="2" s="1"/>
  <c r="P168" i="2" s="1"/>
  <c r="F168" i="2"/>
  <c r="Q167" i="2"/>
  <c r="R167" i="2" s="1"/>
  <c r="S167" i="2" s="1"/>
  <c r="I167" i="2"/>
  <c r="K167" i="2" s="1"/>
  <c r="J167" i="2"/>
  <c r="L167" i="2" s="1"/>
  <c r="T166" i="2"/>
  <c r="B169" i="2"/>
  <c r="E168" i="2"/>
  <c r="C168" i="2"/>
  <c r="D168" i="2"/>
  <c r="J168" i="2" s="1"/>
  <c r="L168" i="2" s="1"/>
  <c r="U167" i="2" l="1"/>
  <c r="H169" i="2"/>
  <c r="G169" i="2"/>
  <c r="N169" i="2" s="1"/>
  <c r="O169" i="2" s="1"/>
  <c r="P169" i="2" s="1"/>
  <c r="F169" i="2"/>
  <c r="M167" i="2"/>
  <c r="Q168" i="2"/>
  <c r="R168" i="2" s="1"/>
  <c r="S168" i="2" s="1"/>
  <c r="I168" i="2"/>
  <c r="K168" i="2" s="1"/>
  <c r="M168" i="2" s="1"/>
  <c r="T167" i="2"/>
  <c r="B170" i="2"/>
  <c r="E169" i="2"/>
  <c r="C169" i="2"/>
  <c r="D169" i="2"/>
  <c r="U168" i="2" l="1"/>
  <c r="H170" i="2"/>
  <c r="G170" i="2"/>
  <c r="N170" i="2" s="1"/>
  <c r="O170" i="2" s="1"/>
  <c r="P170" i="2" s="1"/>
  <c r="F170" i="2"/>
  <c r="T168" i="2"/>
  <c r="J169" i="2"/>
  <c r="L169" i="2" s="1"/>
  <c r="Q169" i="2"/>
  <c r="R169" i="2" s="1"/>
  <c r="S169" i="2" s="1"/>
  <c r="I169" i="2"/>
  <c r="K169" i="2" s="1"/>
  <c r="B171" i="2"/>
  <c r="E170" i="2"/>
  <c r="D170" i="2"/>
  <c r="J170" i="2" s="1"/>
  <c r="L170" i="2" s="1"/>
  <c r="C170" i="2"/>
  <c r="U169" i="2" l="1"/>
  <c r="T169" i="2"/>
  <c r="G171" i="2"/>
  <c r="N171" i="2" s="1"/>
  <c r="O171" i="2" s="1"/>
  <c r="P171" i="2" s="1"/>
  <c r="H171" i="2"/>
  <c r="F171" i="2"/>
  <c r="M169" i="2"/>
  <c r="Q170" i="2"/>
  <c r="R170" i="2" s="1"/>
  <c r="S170" i="2" s="1"/>
  <c r="I170" i="2"/>
  <c r="K170" i="2" s="1"/>
  <c r="M170" i="2" s="1"/>
  <c r="B172" i="2"/>
  <c r="E171" i="2"/>
  <c r="C171" i="2"/>
  <c r="D171" i="2"/>
  <c r="J171" i="2" s="1"/>
  <c r="L171" i="2" s="1"/>
  <c r="U170" i="2" l="1"/>
  <c r="Q171" i="2"/>
  <c r="R171" i="2" s="1"/>
  <c r="S171" i="2" s="1"/>
  <c r="I171" i="2"/>
  <c r="K171" i="2" s="1"/>
  <c r="M171" i="2" s="1"/>
  <c r="H172" i="2"/>
  <c r="G172" i="2"/>
  <c r="N172" i="2" s="1"/>
  <c r="O172" i="2" s="1"/>
  <c r="P172" i="2" s="1"/>
  <c r="F172" i="2"/>
  <c r="T170" i="2"/>
  <c r="B173" i="2"/>
  <c r="E172" i="2"/>
  <c r="C172" i="2"/>
  <c r="D172" i="2"/>
  <c r="J172" i="2" s="1"/>
  <c r="L172" i="2" s="1"/>
  <c r="U171" i="2" l="1"/>
  <c r="Q172" i="2"/>
  <c r="R172" i="2" s="1"/>
  <c r="S172" i="2" s="1"/>
  <c r="I172" i="2"/>
  <c r="K172" i="2" s="1"/>
  <c r="M172" i="2" s="1"/>
  <c r="H173" i="2"/>
  <c r="G173" i="2"/>
  <c r="N173" i="2" s="1"/>
  <c r="O173" i="2" s="1"/>
  <c r="P173" i="2" s="1"/>
  <c r="F173" i="2"/>
  <c r="T171" i="2"/>
  <c r="B174" i="2"/>
  <c r="E173" i="2"/>
  <c r="C173" i="2"/>
  <c r="D173" i="2"/>
  <c r="J173" i="2" s="1"/>
  <c r="L173" i="2" s="1"/>
  <c r="U172" i="2" l="1"/>
  <c r="H174" i="2"/>
  <c r="G174" i="2"/>
  <c r="N174" i="2" s="1"/>
  <c r="O174" i="2" s="1"/>
  <c r="P174" i="2" s="1"/>
  <c r="F174" i="2"/>
  <c r="Q173" i="2"/>
  <c r="R173" i="2" s="1"/>
  <c r="S173" i="2" s="1"/>
  <c r="I173" i="2"/>
  <c r="K173" i="2" s="1"/>
  <c r="M173" i="2" s="1"/>
  <c r="T172" i="2"/>
  <c r="B175" i="2"/>
  <c r="E174" i="2"/>
  <c r="D174" i="2"/>
  <c r="J174" i="2" s="1"/>
  <c r="L174" i="2" s="1"/>
  <c r="C174" i="2"/>
  <c r="U173" i="2" l="1"/>
  <c r="Q174" i="2"/>
  <c r="R174" i="2" s="1"/>
  <c r="S174" i="2" s="1"/>
  <c r="I174" i="2"/>
  <c r="K174" i="2" s="1"/>
  <c r="M174" i="2" s="1"/>
  <c r="G175" i="2"/>
  <c r="N175" i="2" s="1"/>
  <c r="O175" i="2" s="1"/>
  <c r="P175" i="2" s="1"/>
  <c r="H175" i="2"/>
  <c r="F175" i="2"/>
  <c r="T173" i="2"/>
  <c r="B176" i="2"/>
  <c r="E175" i="2"/>
  <c r="C175" i="2"/>
  <c r="D175" i="2"/>
  <c r="J175" i="2" s="1"/>
  <c r="L175" i="2" s="1"/>
  <c r="T174" i="2" l="1"/>
  <c r="G176" i="2"/>
  <c r="N176" i="2" s="1"/>
  <c r="O176" i="2" s="1"/>
  <c r="P176" i="2" s="1"/>
  <c r="H176" i="2"/>
  <c r="F176" i="2"/>
  <c r="Q175" i="2"/>
  <c r="R175" i="2" s="1"/>
  <c r="S175" i="2" s="1"/>
  <c r="I175" i="2"/>
  <c r="K175" i="2" s="1"/>
  <c r="M175" i="2" s="1"/>
  <c r="U174" i="2"/>
  <c r="B177" i="2"/>
  <c r="E176" i="2"/>
  <c r="C176" i="2"/>
  <c r="D176" i="2"/>
  <c r="J176" i="2" l="1"/>
  <c r="L176" i="2" s="1"/>
  <c r="U175" i="2"/>
  <c r="T175" i="2"/>
  <c r="Q176" i="2"/>
  <c r="R176" i="2" s="1"/>
  <c r="S176" i="2" s="1"/>
  <c r="I176" i="2"/>
  <c r="K176" i="2" s="1"/>
  <c r="M176" i="2" s="1"/>
  <c r="H177" i="2"/>
  <c r="G177" i="2"/>
  <c r="N177" i="2" s="1"/>
  <c r="O177" i="2" s="1"/>
  <c r="P177" i="2" s="1"/>
  <c r="F177" i="2"/>
  <c r="B178" i="2"/>
  <c r="E177" i="2"/>
  <c r="C177" i="2"/>
  <c r="D177" i="2"/>
  <c r="T176" i="2" l="1"/>
  <c r="Q177" i="2"/>
  <c r="R177" i="2" s="1"/>
  <c r="S177" i="2" s="1"/>
  <c r="I177" i="2"/>
  <c r="K177" i="2" s="1"/>
  <c r="U176" i="2"/>
  <c r="J177" i="2"/>
  <c r="L177" i="2" s="1"/>
  <c r="H178" i="2"/>
  <c r="G178" i="2"/>
  <c r="N178" i="2" s="1"/>
  <c r="O178" i="2" s="1"/>
  <c r="P178" i="2" s="1"/>
  <c r="F178" i="2"/>
  <c r="B179" i="2"/>
  <c r="E178" i="2"/>
  <c r="D178" i="2"/>
  <c r="J178" i="2" s="1"/>
  <c r="L178" i="2" s="1"/>
  <c r="C178" i="2"/>
  <c r="T177" i="2" l="1"/>
  <c r="Q178" i="2"/>
  <c r="R178" i="2" s="1"/>
  <c r="S178" i="2" s="1"/>
  <c r="I178" i="2"/>
  <c r="K178" i="2" s="1"/>
  <c r="M178" i="2" s="1"/>
  <c r="G179" i="2"/>
  <c r="N179" i="2" s="1"/>
  <c r="O179" i="2" s="1"/>
  <c r="P179" i="2" s="1"/>
  <c r="H179" i="2"/>
  <c r="F179" i="2"/>
  <c r="M177" i="2"/>
  <c r="U177" i="2"/>
  <c r="B180" i="2"/>
  <c r="E179" i="2"/>
  <c r="C179" i="2"/>
  <c r="D179" i="2"/>
  <c r="J179" i="2" s="1"/>
  <c r="L179" i="2" s="1"/>
  <c r="T178" i="2" l="1"/>
  <c r="Q179" i="2"/>
  <c r="R179" i="2" s="1"/>
  <c r="S179" i="2" s="1"/>
  <c r="I179" i="2"/>
  <c r="K179" i="2" s="1"/>
  <c r="M179" i="2" s="1"/>
  <c r="G180" i="2"/>
  <c r="N180" i="2" s="1"/>
  <c r="O180" i="2" s="1"/>
  <c r="P180" i="2" s="1"/>
  <c r="H180" i="2"/>
  <c r="F180" i="2"/>
  <c r="U178" i="2"/>
  <c r="B181" i="2"/>
  <c r="E180" i="2"/>
  <c r="C180" i="2"/>
  <c r="D180" i="2"/>
  <c r="J180" i="2" s="1"/>
  <c r="L180" i="2" s="1"/>
  <c r="T179" i="2" l="1"/>
  <c r="H181" i="2"/>
  <c r="G181" i="2"/>
  <c r="N181" i="2" s="1"/>
  <c r="O181" i="2" s="1"/>
  <c r="P181" i="2" s="1"/>
  <c r="F181" i="2"/>
  <c r="Q180" i="2"/>
  <c r="R180" i="2" s="1"/>
  <c r="S180" i="2" s="1"/>
  <c r="I180" i="2"/>
  <c r="K180" i="2" s="1"/>
  <c r="M180" i="2" s="1"/>
  <c r="U179" i="2"/>
  <c r="B182" i="2"/>
  <c r="E181" i="2"/>
  <c r="C181" i="2"/>
  <c r="D181" i="2"/>
  <c r="U180" i="2" l="1"/>
  <c r="J181" i="2"/>
  <c r="L181" i="2" s="1"/>
  <c r="T180" i="2"/>
  <c r="H182" i="2"/>
  <c r="G182" i="2"/>
  <c r="N182" i="2" s="1"/>
  <c r="O182" i="2" s="1"/>
  <c r="P182" i="2" s="1"/>
  <c r="F182" i="2"/>
  <c r="Q181" i="2"/>
  <c r="R181" i="2" s="1"/>
  <c r="S181" i="2" s="1"/>
  <c r="I181" i="2"/>
  <c r="K181" i="2" s="1"/>
  <c r="M181" i="2" s="1"/>
  <c r="B183" i="2"/>
  <c r="E182" i="2"/>
  <c r="D182" i="2"/>
  <c r="J182" i="2" s="1"/>
  <c r="L182" i="2" s="1"/>
  <c r="C182" i="2"/>
  <c r="U181" i="2" l="1"/>
  <c r="T181" i="2"/>
  <c r="G183" i="2"/>
  <c r="N183" i="2" s="1"/>
  <c r="O183" i="2" s="1"/>
  <c r="P183" i="2" s="1"/>
  <c r="H183" i="2"/>
  <c r="F183" i="2"/>
  <c r="Q182" i="2"/>
  <c r="R182" i="2" s="1"/>
  <c r="S182" i="2" s="1"/>
  <c r="I182" i="2"/>
  <c r="K182" i="2" s="1"/>
  <c r="M182" i="2" s="1"/>
  <c r="B184" i="2"/>
  <c r="E183" i="2"/>
  <c r="C183" i="2"/>
  <c r="D183" i="2"/>
  <c r="J183" i="2" s="1"/>
  <c r="L183" i="2" s="1"/>
  <c r="U182" i="2" l="1"/>
  <c r="T182" i="2"/>
  <c r="G184" i="2"/>
  <c r="N184" i="2" s="1"/>
  <c r="O184" i="2" s="1"/>
  <c r="P184" i="2" s="1"/>
  <c r="H184" i="2"/>
  <c r="F184" i="2"/>
  <c r="Q183" i="2"/>
  <c r="R183" i="2" s="1"/>
  <c r="S183" i="2" s="1"/>
  <c r="I183" i="2"/>
  <c r="K183" i="2" s="1"/>
  <c r="M183" i="2" s="1"/>
  <c r="B185" i="2"/>
  <c r="E184" i="2"/>
  <c r="C184" i="2"/>
  <c r="D184" i="2"/>
  <c r="J184" i="2" s="1"/>
  <c r="L184" i="2" s="1"/>
  <c r="U183" i="2" l="1"/>
  <c r="T183" i="2"/>
  <c r="H185" i="2"/>
  <c r="G185" i="2"/>
  <c r="N185" i="2" s="1"/>
  <c r="O185" i="2" s="1"/>
  <c r="P185" i="2" s="1"/>
  <c r="F185" i="2"/>
  <c r="Q184" i="2"/>
  <c r="R184" i="2" s="1"/>
  <c r="S184" i="2" s="1"/>
  <c r="I184" i="2"/>
  <c r="K184" i="2" s="1"/>
  <c r="M184" i="2" s="1"/>
  <c r="B186" i="2"/>
  <c r="E185" i="2"/>
  <c r="C185" i="2"/>
  <c r="D185" i="2"/>
  <c r="J185" i="2" l="1"/>
  <c r="L185" i="2" s="1"/>
  <c r="Q185" i="2"/>
  <c r="R185" i="2" s="1"/>
  <c r="S185" i="2" s="1"/>
  <c r="I185" i="2"/>
  <c r="K185" i="2" s="1"/>
  <c r="U184" i="2"/>
  <c r="H186" i="2"/>
  <c r="G186" i="2"/>
  <c r="N186" i="2" s="1"/>
  <c r="O186" i="2" s="1"/>
  <c r="P186" i="2" s="1"/>
  <c r="F186" i="2"/>
  <c r="T184" i="2"/>
  <c r="B187" i="2"/>
  <c r="E186" i="2"/>
  <c r="D186" i="2"/>
  <c r="C186" i="2"/>
  <c r="T185" i="2" l="1"/>
  <c r="M185" i="2"/>
  <c r="U185" i="2"/>
  <c r="G187" i="2"/>
  <c r="N187" i="2" s="1"/>
  <c r="O187" i="2" s="1"/>
  <c r="P187" i="2" s="1"/>
  <c r="H187" i="2"/>
  <c r="F187" i="2"/>
  <c r="J186" i="2"/>
  <c r="L186" i="2" s="1"/>
  <c r="Q186" i="2"/>
  <c r="R186" i="2" s="1"/>
  <c r="S186" i="2" s="1"/>
  <c r="I186" i="2"/>
  <c r="K186" i="2" s="1"/>
  <c r="B188" i="2"/>
  <c r="E187" i="2"/>
  <c r="C187" i="2"/>
  <c r="D187" i="2"/>
  <c r="J187" i="2" s="1"/>
  <c r="L187" i="2" s="1"/>
  <c r="M186" i="2" l="1"/>
  <c r="U186" i="2"/>
  <c r="T186" i="2"/>
  <c r="Q187" i="2"/>
  <c r="R187" i="2" s="1"/>
  <c r="S187" i="2" s="1"/>
  <c r="I187" i="2"/>
  <c r="K187" i="2" s="1"/>
  <c r="M187" i="2" s="1"/>
  <c r="G188" i="2"/>
  <c r="N188" i="2" s="1"/>
  <c r="O188" i="2" s="1"/>
  <c r="P188" i="2" s="1"/>
  <c r="H188" i="2"/>
  <c r="F188" i="2"/>
  <c r="B189" i="2"/>
  <c r="E188" i="2"/>
  <c r="C188" i="2"/>
  <c r="D188" i="2"/>
  <c r="J188" i="2" s="1"/>
  <c r="L188" i="2" s="1"/>
  <c r="T187" i="2" l="1"/>
  <c r="U187" i="2"/>
  <c r="H189" i="2"/>
  <c r="G189" i="2"/>
  <c r="N189" i="2" s="1"/>
  <c r="O189" i="2" s="1"/>
  <c r="P189" i="2" s="1"/>
  <c r="F189" i="2"/>
  <c r="Q188" i="2"/>
  <c r="I188" i="2"/>
  <c r="K188" i="2" s="1"/>
  <c r="M188" i="2" s="1"/>
  <c r="B190" i="2"/>
  <c r="E189" i="2"/>
  <c r="C189" i="2"/>
  <c r="D189" i="2"/>
  <c r="J189" i="2" s="1"/>
  <c r="L189" i="2" s="1"/>
  <c r="R188" i="2" l="1"/>
  <c r="S188" i="2" s="1"/>
  <c r="U188" i="2" s="1"/>
  <c r="Q189" i="2"/>
  <c r="R189" i="2" s="1"/>
  <c r="I189" i="2"/>
  <c r="K189" i="2" s="1"/>
  <c r="M189" i="2" s="1"/>
  <c r="H190" i="2"/>
  <c r="G190" i="2"/>
  <c r="N190" i="2" s="1"/>
  <c r="O190" i="2" s="1"/>
  <c r="P190" i="2" s="1"/>
  <c r="F190" i="2"/>
  <c r="B191" i="2"/>
  <c r="E190" i="2"/>
  <c r="D190" i="2"/>
  <c r="J190" i="2" s="1"/>
  <c r="L190" i="2" s="1"/>
  <c r="C190" i="2"/>
  <c r="T188" i="2" l="1"/>
  <c r="S189" i="2"/>
  <c r="U189" i="2" s="1"/>
  <c r="Q190" i="2"/>
  <c r="R190" i="2" s="1"/>
  <c r="S190" i="2" s="1"/>
  <c r="I190" i="2"/>
  <c r="K190" i="2" s="1"/>
  <c r="M190" i="2" s="1"/>
  <c r="T189" i="2"/>
  <c r="G191" i="2"/>
  <c r="N191" i="2" s="1"/>
  <c r="O191" i="2" s="1"/>
  <c r="P191" i="2" s="1"/>
  <c r="H191" i="2"/>
  <c r="F191" i="2"/>
  <c r="B192" i="2"/>
  <c r="E191" i="2"/>
  <c r="C191" i="2"/>
  <c r="D191" i="2"/>
  <c r="J191" i="2" s="1"/>
  <c r="L191" i="2" s="1"/>
  <c r="U190" i="2" l="1"/>
  <c r="Q191" i="2"/>
  <c r="R191" i="2" s="1"/>
  <c r="S191" i="2" s="1"/>
  <c r="I191" i="2"/>
  <c r="K191" i="2" s="1"/>
  <c r="M191" i="2" s="1"/>
  <c r="T190" i="2"/>
  <c r="G192" i="2"/>
  <c r="N192" i="2" s="1"/>
  <c r="O192" i="2" s="1"/>
  <c r="P192" i="2" s="1"/>
  <c r="H192" i="2"/>
  <c r="F192" i="2"/>
  <c r="B193" i="2"/>
  <c r="E192" i="2"/>
  <c r="C192" i="2"/>
  <c r="D192" i="2"/>
  <c r="J192" i="2" l="1"/>
  <c r="L192" i="2" s="1"/>
  <c r="T191" i="2"/>
  <c r="H193" i="2"/>
  <c r="G193" i="2"/>
  <c r="N193" i="2" s="1"/>
  <c r="O193" i="2" s="1"/>
  <c r="P193" i="2" s="1"/>
  <c r="F193" i="2"/>
  <c r="Q192" i="2"/>
  <c r="I192" i="2"/>
  <c r="K192" i="2" s="1"/>
  <c r="M192" i="2" s="1"/>
  <c r="U191" i="2"/>
  <c r="B194" i="2"/>
  <c r="E193" i="2"/>
  <c r="C193" i="2"/>
  <c r="D193" i="2"/>
  <c r="J193" i="2" s="1"/>
  <c r="L193" i="2" s="1"/>
  <c r="R192" i="2" l="1"/>
  <c r="S192" i="2" s="1"/>
  <c r="U192" i="2" s="1"/>
  <c r="Q193" i="2"/>
  <c r="R193" i="2" s="1"/>
  <c r="I193" i="2"/>
  <c r="K193" i="2" s="1"/>
  <c r="M193" i="2" s="1"/>
  <c r="H194" i="2"/>
  <c r="G194" i="2"/>
  <c r="N194" i="2" s="1"/>
  <c r="O194" i="2" s="1"/>
  <c r="P194" i="2" s="1"/>
  <c r="F194" i="2"/>
  <c r="B195" i="2"/>
  <c r="E194" i="2"/>
  <c r="D194" i="2"/>
  <c r="J194" i="2" s="1"/>
  <c r="L194" i="2" s="1"/>
  <c r="C194" i="2"/>
  <c r="T192" i="2" l="1"/>
  <c r="S193" i="2"/>
  <c r="U193" i="2" s="1"/>
  <c r="T193" i="2"/>
  <c r="Q194" i="2"/>
  <c r="R194" i="2" s="1"/>
  <c r="S194" i="2" s="1"/>
  <c r="I194" i="2"/>
  <c r="K194" i="2" s="1"/>
  <c r="M194" i="2" s="1"/>
  <c r="G195" i="2"/>
  <c r="N195" i="2" s="1"/>
  <c r="O195" i="2" s="1"/>
  <c r="P195" i="2" s="1"/>
  <c r="H195" i="2"/>
  <c r="F195" i="2"/>
  <c r="B196" i="2"/>
  <c r="E195" i="2"/>
  <c r="C195" i="2"/>
  <c r="D195" i="2"/>
  <c r="U194" i="2" l="1"/>
  <c r="G196" i="2"/>
  <c r="N196" i="2" s="1"/>
  <c r="O196" i="2" s="1"/>
  <c r="P196" i="2" s="1"/>
  <c r="H196" i="2"/>
  <c r="F196" i="2"/>
  <c r="J195" i="2"/>
  <c r="L195" i="2" s="1"/>
  <c r="Q195" i="2"/>
  <c r="R195" i="2" s="1"/>
  <c r="S195" i="2" s="1"/>
  <c r="I195" i="2"/>
  <c r="K195" i="2" s="1"/>
  <c r="T194" i="2"/>
  <c r="B197" i="2"/>
  <c r="E196" i="2"/>
  <c r="C196" i="2"/>
  <c r="D196" i="2"/>
  <c r="T195" i="2" l="1"/>
  <c r="Q196" i="2"/>
  <c r="R196" i="2" s="1"/>
  <c r="S196" i="2" s="1"/>
  <c r="I196" i="2"/>
  <c r="K196" i="2" s="1"/>
  <c r="H197" i="2"/>
  <c r="G197" i="2"/>
  <c r="N197" i="2" s="1"/>
  <c r="O197" i="2" s="1"/>
  <c r="P197" i="2" s="1"/>
  <c r="F197" i="2"/>
  <c r="M195" i="2"/>
  <c r="J196" i="2"/>
  <c r="L196" i="2" s="1"/>
  <c r="U195" i="2"/>
  <c r="B198" i="2"/>
  <c r="E197" i="2"/>
  <c r="C197" i="2"/>
  <c r="D197" i="2"/>
  <c r="M196" i="2" l="1"/>
  <c r="T196" i="2"/>
  <c r="U196" i="2"/>
  <c r="H198" i="2"/>
  <c r="G198" i="2"/>
  <c r="N198" i="2" s="1"/>
  <c r="O198" i="2" s="1"/>
  <c r="P198" i="2" s="1"/>
  <c r="F198" i="2"/>
  <c r="Q197" i="2"/>
  <c r="R197" i="2" s="1"/>
  <c r="S197" i="2" s="1"/>
  <c r="I197" i="2"/>
  <c r="K197" i="2" s="1"/>
  <c r="J197" i="2"/>
  <c r="L197" i="2" s="1"/>
  <c r="B199" i="2"/>
  <c r="E198" i="2"/>
  <c r="D198" i="2"/>
  <c r="C198" i="2"/>
  <c r="J198" i="2" l="1"/>
  <c r="L198" i="2" s="1"/>
  <c r="U197" i="2"/>
  <c r="M197" i="2"/>
  <c r="Q198" i="2"/>
  <c r="R198" i="2" s="1"/>
  <c r="S198" i="2" s="1"/>
  <c r="I198" i="2"/>
  <c r="K198" i="2" s="1"/>
  <c r="M198" i="2" s="1"/>
  <c r="G199" i="2"/>
  <c r="N199" i="2" s="1"/>
  <c r="O199" i="2" s="1"/>
  <c r="P199" i="2" s="1"/>
  <c r="H199" i="2"/>
  <c r="F199" i="2"/>
  <c r="T197" i="2"/>
  <c r="B200" i="2"/>
  <c r="E199" i="2"/>
  <c r="C199" i="2"/>
  <c r="D199" i="2"/>
  <c r="T198" i="2" l="1"/>
  <c r="U198" i="2"/>
  <c r="Q199" i="2"/>
  <c r="R199" i="2" s="1"/>
  <c r="S199" i="2" s="1"/>
  <c r="I199" i="2"/>
  <c r="K199" i="2" s="1"/>
  <c r="G200" i="2"/>
  <c r="N200" i="2" s="1"/>
  <c r="O200" i="2" s="1"/>
  <c r="P200" i="2" s="1"/>
  <c r="H200" i="2"/>
  <c r="F200" i="2"/>
  <c r="J199" i="2"/>
  <c r="L199" i="2" s="1"/>
  <c r="B201" i="2"/>
  <c r="E200" i="2"/>
  <c r="C200" i="2"/>
  <c r="D200" i="2"/>
  <c r="J200" i="2" s="1"/>
  <c r="L200" i="2" s="1"/>
  <c r="T199" i="2" l="1"/>
  <c r="M199" i="2"/>
  <c r="Q200" i="2"/>
  <c r="R200" i="2" s="1"/>
  <c r="S200" i="2" s="1"/>
  <c r="I200" i="2"/>
  <c r="K200" i="2" s="1"/>
  <c r="M200" i="2" s="1"/>
  <c r="H201" i="2"/>
  <c r="G201" i="2"/>
  <c r="N201" i="2" s="1"/>
  <c r="O201" i="2" s="1"/>
  <c r="P201" i="2" s="1"/>
  <c r="F201" i="2"/>
  <c r="U199" i="2"/>
  <c r="B202" i="2"/>
  <c r="E201" i="2"/>
  <c r="C201" i="2"/>
  <c r="D201" i="2"/>
  <c r="J201" i="2" s="1"/>
  <c r="L201" i="2" s="1"/>
  <c r="U200" i="2" l="1"/>
  <c r="H202" i="2"/>
  <c r="G202" i="2"/>
  <c r="N202" i="2" s="1"/>
  <c r="O202" i="2" s="1"/>
  <c r="P202" i="2" s="1"/>
  <c r="F202" i="2"/>
  <c r="Q201" i="2"/>
  <c r="R201" i="2" s="1"/>
  <c r="S201" i="2" s="1"/>
  <c r="I201" i="2"/>
  <c r="K201" i="2" s="1"/>
  <c r="M201" i="2" s="1"/>
  <c r="T200" i="2"/>
  <c r="B203" i="2"/>
  <c r="E202" i="2"/>
  <c r="D202" i="2"/>
  <c r="C202" i="2"/>
  <c r="U201" i="2" l="1"/>
  <c r="J202" i="2"/>
  <c r="L202" i="2" s="1"/>
  <c r="Q202" i="2"/>
  <c r="R202" i="2" s="1"/>
  <c r="S202" i="2" s="1"/>
  <c r="I202" i="2"/>
  <c r="K202" i="2" s="1"/>
  <c r="G203" i="2"/>
  <c r="N203" i="2" s="1"/>
  <c r="O203" i="2" s="1"/>
  <c r="P203" i="2" s="1"/>
  <c r="H203" i="2"/>
  <c r="F203" i="2"/>
  <c r="T201" i="2"/>
  <c r="B204" i="2"/>
  <c r="E203" i="2"/>
  <c r="C203" i="2"/>
  <c r="D203" i="2"/>
  <c r="J203" i="2" s="1"/>
  <c r="L203" i="2" s="1"/>
  <c r="M202" i="2" l="1"/>
  <c r="U202" i="2"/>
  <c r="Q203" i="2"/>
  <c r="R203" i="2" s="1"/>
  <c r="S203" i="2" s="1"/>
  <c r="I203" i="2"/>
  <c r="K203" i="2" s="1"/>
  <c r="M203" i="2" s="1"/>
  <c r="G204" i="2"/>
  <c r="N204" i="2" s="1"/>
  <c r="O204" i="2" s="1"/>
  <c r="P204" i="2" s="1"/>
  <c r="H204" i="2"/>
  <c r="F204" i="2"/>
  <c r="T202" i="2"/>
  <c r="B205" i="2"/>
  <c r="E204" i="2"/>
  <c r="C204" i="2"/>
  <c r="D204" i="2"/>
  <c r="J204" i="2" s="1"/>
  <c r="L204" i="2" s="1"/>
  <c r="T203" i="2" l="1"/>
  <c r="Q204" i="2"/>
  <c r="R204" i="2" s="1"/>
  <c r="S204" i="2" s="1"/>
  <c r="I204" i="2"/>
  <c r="K204" i="2" s="1"/>
  <c r="M204" i="2" s="1"/>
  <c r="H205" i="2"/>
  <c r="G205" i="2"/>
  <c r="N205" i="2" s="1"/>
  <c r="O205" i="2" s="1"/>
  <c r="P205" i="2" s="1"/>
  <c r="F205" i="2"/>
  <c r="U203" i="2"/>
  <c r="B206" i="2"/>
  <c r="E205" i="2"/>
  <c r="C205" i="2"/>
  <c r="D205" i="2"/>
  <c r="J205" i="2" l="1"/>
  <c r="L205" i="2" s="1"/>
  <c r="U204" i="2"/>
  <c r="H206" i="2"/>
  <c r="G206" i="2"/>
  <c r="N206" i="2" s="1"/>
  <c r="O206" i="2" s="1"/>
  <c r="P206" i="2" s="1"/>
  <c r="F206" i="2"/>
  <c r="Q205" i="2"/>
  <c r="R205" i="2" s="1"/>
  <c r="S205" i="2" s="1"/>
  <c r="I205" i="2"/>
  <c r="K205" i="2" s="1"/>
  <c r="M205" i="2" s="1"/>
  <c r="T204" i="2"/>
  <c r="B207" i="2"/>
  <c r="E206" i="2"/>
  <c r="D206" i="2"/>
  <c r="J206" i="2" s="1"/>
  <c r="L206" i="2" s="1"/>
  <c r="C206" i="2"/>
  <c r="U205" i="2" l="1"/>
  <c r="Q206" i="2"/>
  <c r="R206" i="2" s="1"/>
  <c r="S206" i="2" s="1"/>
  <c r="I206" i="2"/>
  <c r="K206" i="2" s="1"/>
  <c r="M206" i="2" s="1"/>
  <c r="G207" i="2"/>
  <c r="N207" i="2" s="1"/>
  <c r="O207" i="2" s="1"/>
  <c r="P207" i="2" s="1"/>
  <c r="H207" i="2"/>
  <c r="F207" i="2"/>
  <c r="T205" i="2"/>
  <c r="B208" i="2"/>
  <c r="E207" i="2"/>
  <c r="C207" i="2"/>
  <c r="D207" i="2"/>
  <c r="J207" i="2" s="1"/>
  <c r="L207" i="2" s="1"/>
  <c r="U206" i="2" l="1"/>
  <c r="Q207" i="2"/>
  <c r="R207" i="2" s="1"/>
  <c r="S207" i="2" s="1"/>
  <c r="I207" i="2"/>
  <c r="K207" i="2" s="1"/>
  <c r="M207" i="2" s="1"/>
  <c r="G208" i="2"/>
  <c r="N208" i="2" s="1"/>
  <c r="O208" i="2" s="1"/>
  <c r="P208" i="2" s="1"/>
  <c r="H208" i="2"/>
  <c r="F208" i="2"/>
  <c r="T206" i="2"/>
  <c r="B209" i="2"/>
  <c r="E208" i="2"/>
  <c r="C208" i="2"/>
  <c r="D208" i="2"/>
  <c r="J208" i="2" s="1"/>
  <c r="L208" i="2" s="1"/>
  <c r="Q208" i="2" l="1"/>
  <c r="R208" i="2" s="1"/>
  <c r="S208" i="2" s="1"/>
  <c r="I208" i="2"/>
  <c r="K208" i="2" s="1"/>
  <c r="M208" i="2" s="1"/>
  <c r="T207" i="2"/>
  <c r="H209" i="2"/>
  <c r="G209" i="2"/>
  <c r="N209" i="2" s="1"/>
  <c r="O209" i="2" s="1"/>
  <c r="P209" i="2" s="1"/>
  <c r="F209" i="2"/>
  <c r="U207" i="2"/>
  <c r="B210" i="2"/>
  <c r="E209" i="2"/>
  <c r="C209" i="2"/>
  <c r="D209" i="2"/>
  <c r="U208" i="2" l="1"/>
  <c r="Q209" i="2"/>
  <c r="R209" i="2" s="1"/>
  <c r="S209" i="2" s="1"/>
  <c r="I209" i="2"/>
  <c r="K209" i="2" s="1"/>
  <c r="H210" i="2"/>
  <c r="G210" i="2"/>
  <c r="N210" i="2" s="1"/>
  <c r="O210" i="2" s="1"/>
  <c r="P210" i="2" s="1"/>
  <c r="F210" i="2"/>
  <c r="J209" i="2"/>
  <c r="L209" i="2" s="1"/>
  <c r="T208" i="2"/>
  <c r="B211" i="2"/>
  <c r="E210" i="2"/>
  <c r="D210" i="2"/>
  <c r="C210" i="2"/>
  <c r="J210" i="2" l="1"/>
  <c r="L210" i="2" s="1"/>
  <c r="U209" i="2"/>
  <c r="T209" i="2"/>
  <c r="Q210" i="2"/>
  <c r="R210" i="2" s="1"/>
  <c r="S210" i="2" s="1"/>
  <c r="I210" i="2"/>
  <c r="K210" i="2" s="1"/>
  <c r="M210" i="2" s="1"/>
  <c r="G211" i="2"/>
  <c r="N211" i="2" s="1"/>
  <c r="O211" i="2" s="1"/>
  <c r="P211" i="2" s="1"/>
  <c r="H211" i="2"/>
  <c r="F211" i="2"/>
  <c r="M209" i="2"/>
  <c r="B212" i="2"/>
  <c r="E211" i="2"/>
  <c r="C211" i="2"/>
  <c r="D211" i="2"/>
  <c r="U210" i="2" l="1"/>
  <c r="T210" i="2"/>
  <c r="G212" i="2"/>
  <c r="N212" i="2" s="1"/>
  <c r="O212" i="2" s="1"/>
  <c r="P212" i="2" s="1"/>
  <c r="H212" i="2"/>
  <c r="F212" i="2"/>
  <c r="J211" i="2"/>
  <c r="L211" i="2" s="1"/>
  <c r="Q211" i="2"/>
  <c r="R211" i="2" s="1"/>
  <c r="S211" i="2" s="1"/>
  <c r="I211" i="2"/>
  <c r="K211" i="2" s="1"/>
  <c r="B213" i="2"/>
  <c r="E212" i="2"/>
  <c r="C212" i="2"/>
  <c r="D212" i="2"/>
  <c r="J212" i="2" s="1"/>
  <c r="L212" i="2" s="1"/>
  <c r="M211" i="2" l="1"/>
  <c r="U211" i="2"/>
  <c r="H213" i="2"/>
  <c r="G213" i="2"/>
  <c r="N213" i="2" s="1"/>
  <c r="O213" i="2" s="1"/>
  <c r="P213" i="2" s="1"/>
  <c r="F213" i="2"/>
  <c r="Q212" i="2"/>
  <c r="R212" i="2" s="1"/>
  <c r="S212" i="2" s="1"/>
  <c r="I212" i="2"/>
  <c r="K212" i="2" s="1"/>
  <c r="M212" i="2" s="1"/>
  <c r="T211" i="2"/>
  <c r="B214" i="2"/>
  <c r="E213" i="2"/>
  <c r="C213" i="2"/>
  <c r="D213" i="2"/>
  <c r="J213" i="2" s="1"/>
  <c r="L213" i="2" s="1"/>
  <c r="U212" i="2" l="1"/>
  <c r="T212" i="2"/>
  <c r="H214" i="2"/>
  <c r="G214" i="2"/>
  <c r="N214" i="2" s="1"/>
  <c r="O214" i="2" s="1"/>
  <c r="P214" i="2" s="1"/>
  <c r="F214" i="2"/>
  <c r="Q213" i="2"/>
  <c r="R213" i="2" s="1"/>
  <c r="S213" i="2" s="1"/>
  <c r="I213" i="2"/>
  <c r="K213" i="2" s="1"/>
  <c r="M213" i="2" s="1"/>
  <c r="B215" i="2"/>
  <c r="E214" i="2"/>
  <c r="D214" i="2"/>
  <c r="J214" i="2" s="1"/>
  <c r="L214" i="2" s="1"/>
  <c r="C214" i="2"/>
  <c r="U213" i="2" l="1"/>
  <c r="Q214" i="2"/>
  <c r="R214" i="2" s="1"/>
  <c r="S214" i="2" s="1"/>
  <c r="I214" i="2"/>
  <c r="K214" i="2" s="1"/>
  <c r="M214" i="2" s="1"/>
  <c r="G215" i="2"/>
  <c r="N215" i="2" s="1"/>
  <c r="O215" i="2" s="1"/>
  <c r="P215" i="2" s="1"/>
  <c r="H215" i="2"/>
  <c r="F215" i="2"/>
  <c r="T213" i="2"/>
  <c r="B216" i="2"/>
  <c r="E215" i="2"/>
  <c r="C215" i="2"/>
  <c r="D215" i="2"/>
  <c r="J215" i="2" l="1"/>
  <c r="L215" i="2" s="1"/>
  <c r="T214" i="2"/>
  <c r="Q215" i="2"/>
  <c r="R215" i="2" s="1"/>
  <c r="S215" i="2" s="1"/>
  <c r="I215" i="2"/>
  <c r="K215" i="2" s="1"/>
  <c r="M215" i="2" s="1"/>
  <c r="G216" i="2"/>
  <c r="N216" i="2" s="1"/>
  <c r="O216" i="2" s="1"/>
  <c r="P216" i="2" s="1"/>
  <c r="H216" i="2"/>
  <c r="F216" i="2"/>
  <c r="U214" i="2"/>
  <c r="B217" i="2"/>
  <c r="E216" i="2"/>
  <c r="C216" i="2"/>
  <c r="D216" i="2"/>
  <c r="U215" i="2" l="1"/>
  <c r="Q216" i="2"/>
  <c r="R216" i="2" s="1"/>
  <c r="S216" i="2" s="1"/>
  <c r="I216" i="2"/>
  <c r="K216" i="2" s="1"/>
  <c r="H217" i="2"/>
  <c r="G217" i="2"/>
  <c r="N217" i="2" s="1"/>
  <c r="O217" i="2" s="1"/>
  <c r="P217" i="2" s="1"/>
  <c r="F217" i="2"/>
  <c r="J216" i="2"/>
  <c r="L216" i="2" s="1"/>
  <c r="T215" i="2"/>
  <c r="B218" i="2"/>
  <c r="E217" i="2"/>
  <c r="C217" i="2"/>
  <c r="D217" i="2"/>
  <c r="M216" i="2" l="1"/>
  <c r="U216" i="2"/>
  <c r="H218" i="2"/>
  <c r="G218" i="2"/>
  <c r="N218" i="2" s="1"/>
  <c r="O218" i="2" s="1"/>
  <c r="P218" i="2" s="1"/>
  <c r="F218" i="2"/>
  <c r="J217" i="2"/>
  <c r="L217" i="2" s="1"/>
  <c r="Q217" i="2"/>
  <c r="R217" i="2" s="1"/>
  <c r="S217" i="2" s="1"/>
  <c r="I217" i="2"/>
  <c r="K217" i="2" s="1"/>
  <c r="M217" i="2" s="1"/>
  <c r="T216" i="2"/>
  <c r="B219" i="2"/>
  <c r="E218" i="2"/>
  <c r="D218" i="2"/>
  <c r="J218" i="2" s="1"/>
  <c r="L218" i="2" s="1"/>
  <c r="C218" i="2"/>
  <c r="U217" i="2" l="1"/>
  <c r="T217" i="2"/>
  <c r="G219" i="2"/>
  <c r="N219" i="2" s="1"/>
  <c r="O219" i="2" s="1"/>
  <c r="P219" i="2" s="1"/>
  <c r="H219" i="2"/>
  <c r="F219" i="2"/>
  <c r="Q218" i="2"/>
  <c r="R218" i="2" s="1"/>
  <c r="S218" i="2" s="1"/>
  <c r="I218" i="2"/>
  <c r="K218" i="2" s="1"/>
  <c r="M218" i="2" s="1"/>
  <c r="B220" i="2"/>
  <c r="E219" i="2"/>
  <c r="C219" i="2"/>
  <c r="D219" i="2"/>
  <c r="J219" i="2" s="1"/>
  <c r="L219" i="2" s="1"/>
  <c r="U218" i="2" l="1"/>
  <c r="T218" i="2"/>
  <c r="G220" i="2"/>
  <c r="N220" i="2" s="1"/>
  <c r="O220" i="2" s="1"/>
  <c r="P220" i="2" s="1"/>
  <c r="H220" i="2"/>
  <c r="F220" i="2"/>
  <c r="Q219" i="2"/>
  <c r="R219" i="2" s="1"/>
  <c r="S219" i="2" s="1"/>
  <c r="I219" i="2"/>
  <c r="K219" i="2" s="1"/>
  <c r="M219" i="2" s="1"/>
  <c r="B221" i="2"/>
  <c r="E220" i="2"/>
  <c r="C220" i="2"/>
  <c r="D220" i="2"/>
  <c r="J220" i="2" s="1"/>
  <c r="L220" i="2" s="1"/>
  <c r="U219" i="2" l="1"/>
  <c r="T219" i="2"/>
  <c r="H221" i="2"/>
  <c r="G221" i="2"/>
  <c r="N221" i="2" s="1"/>
  <c r="O221" i="2" s="1"/>
  <c r="P221" i="2" s="1"/>
  <c r="F221" i="2"/>
  <c r="Q220" i="2"/>
  <c r="R220" i="2" s="1"/>
  <c r="S220" i="2" s="1"/>
  <c r="I220" i="2"/>
  <c r="K220" i="2" s="1"/>
  <c r="M220" i="2" s="1"/>
  <c r="B222" i="2"/>
  <c r="E221" i="2"/>
  <c r="C221" i="2"/>
  <c r="D221" i="2"/>
  <c r="U220" i="2" l="1"/>
  <c r="T220" i="2"/>
  <c r="H222" i="2"/>
  <c r="G222" i="2"/>
  <c r="N222" i="2" s="1"/>
  <c r="O222" i="2" s="1"/>
  <c r="P222" i="2" s="1"/>
  <c r="F222" i="2"/>
  <c r="J221" i="2"/>
  <c r="L221" i="2" s="1"/>
  <c r="Q221" i="2"/>
  <c r="R221" i="2" s="1"/>
  <c r="S221" i="2" s="1"/>
  <c r="I221" i="2"/>
  <c r="K221" i="2" s="1"/>
  <c r="M221" i="2" s="1"/>
  <c r="B223" i="2"/>
  <c r="E222" i="2"/>
  <c r="D222" i="2"/>
  <c r="J222" i="2" s="1"/>
  <c r="L222" i="2" s="1"/>
  <c r="C222" i="2"/>
  <c r="T221" i="2" l="1"/>
  <c r="G223" i="2"/>
  <c r="N223" i="2" s="1"/>
  <c r="O223" i="2" s="1"/>
  <c r="P223" i="2" s="1"/>
  <c r="H223" i="2"/>
  <c r="F223" i="2"/>
  <c r="Q222" i="2"/>
  <c r="R222" i="2" s="1"/>
  <c r="S222" i="2" s="1"/>
  <c r="I222" i="2"/>
  <c r="K222" i="2" s="1"/>
  <c r="M222" i="2" s="1"/>
  <c r="U221" i="2"/>
  <c r="B224" i="2"/>
  <c r="E223" i="2"/>
  <c r="C223" i="2"/>
  <c r="D223" i="2"/>
  <c r="J223" i="2" s="1"/>
  <c r="L223" i="2" s="1"/>
  <c r="T222" i="2" l="1"/>
  <c r="U222" i="2"/>
  <c r="Q223" i="2"/>
  <c r="R223" i="2" s="1"/>
  <c r="S223" i="2" s="1"/>
  <c r="I223" i="2"/>
  <c r="K223" i="2" s="1"/>
  <c r="M223" i="2" s="1"/>
  <c r="G224" i="2"/>
  <c r="N224" i="2" s="1"/>
  <c r="O224" i="2" s="1"/>
  <c r="P224" i="2" s="1"/>
  <c r="H224" i="2"/>
  <c r="F224" i="2"/>
  <c r="B225" i="2"/>
  <c r="E224" i="2"/>
  <c r="C224" i="2"/>
  <c r="D224" i="2"/>
  <c r="T223" i="2" l="1"/>
  <c r="U223" i="2"/>
  <c r="H225" i="2"/>
  <c r="G225" i="2"/>
  <c r="N225" i="2" s="1"/>
  <c r="O225" i="2" s="1"/>
  <c r="P225" i="2" s="1"/>
  <c r="F225" i="2"/>
  <c r="Q224" i="2"/>
  <c r="R224" i="2" s="1"/>
  <c r="S224" i="2" s="1"/>
  <c r="I224" i="2"/>
  <c r="K224" i="2" s="1"/>
  <c r="J224" i="2"/>
  <c r="L224" i="2" s="1"/>
  <c r="B226" i="2"/>
  <c r="E225" i="2"/>
  <c r="C225" i="2"/>
  <c r="D225" i="2"/>
  <c r="J225" i="2" s="1"/>
  <c r="L225" i="2" s="1"/>
  <c r="M224" i="2" l="1"/>
  <c r="U224" i="2"/>
  <c r="T224" i="2"/>
  <c r="H226" i="2"/>
  <c r="G226" i="2"/>
  <c r="N226" i="2" s="1"/>
  <c r="O226" i="2" s="1"/>
  <c r="P226" i="2" s="1"/>
  <c r="F226" i="2"/>
  <c r="Q225" i="2"/>
  <c r="R225" i="2" s="1"/>
  <c r="S225" i="2" s="1"/>
  <c r="I225" i="2"/>
  <c r="K225" i="2" s="1"/>
  <c r="M225" i="2" s="1"/>
  <c r="B227" i="2"/>
  <c r="E226" i="2"/>
  <c r="D226" i="2"/>
  <c r="J226" i="2" s="1"/>
  <c r="L226" i="2" s="1"/>
  <c r="C226" i="2"/>
  <c r="U225" i="2" l="1"/>
  <c r="T225" i="2"/>
  <c r="Q226" i="2"/>
  <c r="R226" i="2" s="1"/>
  <c r="S226" i="2" s="1"/>
  <c r="I226" i="2"/>
  <c r="K226" i="2" s="1"/>
  <c r="M226" i="2" s="1"/>
  <c r="G227" i="2"/>
  <c r="N227" i="2" s="1"/>
  <c r="O227" i="2" s="1"/>
  <c r="P227" i="2" s="1"/>
  <c r="H227" i="2"/>
  <c r="F227" i="2"/>
  <c r="B228" i="2"/>
  <c r="E227" i="2"/>
  <c r="C227" i="2"/>
  <c r="D227" i="2"/>
  <c r="J227" i="2" l="1"/>
  <c r="L227" i="2" s="1"/>
  <c r="T226" i="2"/>
  <c r="U226" i="2"/>
  <c r="G228" i="2"/>
  <c r="N228" i="2" s="1"/>
  <c r="O228" i="2" s="1"/>
  <c r="P228" i="2" s="1"/>
  <c r="H228" i="2"/>
  <c r="F228" i="2"/>
  <c r="Q227" i="2"/>
  <c r="R227" i="2" s="1"/>
  <c r="S227" i="2" s="1"/>
  <c r="I227" i="2"/>
  <c r="K227" i="2" s="1"/>
  <c r="M227" i="2" s="1"/>
  <c r="B229" i="2"/>
  <c r="E228" i="2"/>
  <c r="C228" i="2"/>
  <c r="D228" i="2"/>
  <c r="J228" i="2" s="1"/>
  <c r="L228" i="2" s="1"/>
  <c r="U227" i="2" l="1"/>
  <c r="T227" i="2"/>
  <c r="H229" i="2"/>
  <c r="G229" i="2"/>
  <c r="N229" i="2" s="1"/>
  <c r="O229" i="2" s="1"/>
  <c r="P229" i="2" s="1"/>
  <c r="F229" i="2"/>
  <c r="Q228" i="2"/>
  <c r="R228" i="2" s="1"/>
  <c r="S228" i="2" s="1"/>
  <c r="I228" i="2"/>
  <c r="K228" i="2" s="1"/>
  <c r="M228" i="2" s="1"/>
  <c r="B230" i="2"/>
  <c r="E229" i="2"/>
  <c r="C229" i="2"/>
  <c r="D229" i="2"/>
  <c r="J229" i="2" s="1"/>
  <c r="L229" i="2" s="1"/>
  <c r="T228" i="2" l="1"/>
  <c r="Q229" i="2"/>
  <c r="R229" i="2" s="1"/>
  <c r="S229" i="2" s="1"/>
  <c r="I229" i="2"/>
  <c r="K229" i="2" s="1"/>
  <c r="M229" i="2" s="1"/>
  <c r="H230" i="2"/>
  <c r="G230" i="2"/>
  <c r="N230" i="2" s="1"/>
  <c r="O230" i="2" s="1"/>
  <c r="P230" i="2" s="1"/>
  <c r="F230" i="2"/>
  <c r="U228" i="2"/>
  <c r="B231" i="2"/>
  <c r="E230" i="2"/>
  <c r="D230" i="2"/>
  <c r="J230" i="2" s="1"/>
  <c r="L230" i="2" s="1"/>
  <c r="C230" i="2"/>
  <c r="U229" i="2" l="1"/>
  <c r="G231" i="2"/>
  <c r="N231" i="2" s="1"/>
  <c r="O231" i="2" s="1"/>
  <c r="P231" i="2" s="1"/>
  <c r="H231" i="2"/>
  <c r="F231" i="2"/>
  <c r="Q230" i="2"/>
  <c r="R230" i="2" s="1"/>
  <c r="S230" i="2" s="1"/>
  <c r="I230" i="2"/>
  <c r="K230" i="2" s="1"/>
  <c r="M230" i="2" s="1"/>
  <c r="T229" i="2"/>
  <c r="B232" i="2"/>
  <c r="E231" i="2"/>
  <c r="C231" i="2"/>
  <c r="D231" i="2"/>
  <c r="J231" i="2" s="1"/>
  <c r="L231" i="2" s="1"/>
  <c r="U230" i="2" l="1"/>
  <c r="Q231" i="2"/>
  <c r="R231" i="2" s="1"/>
  <c r="S231" i="2" s="1"/>
  <c r="I231" i="2"/>
  <c r="K231" i="2" s="1"/>
  <c r="M231" i="2" s="1"/>
  <c r="G232" i="2"/>
  <c r="N232" i="2" s="1"/>
  <c r="O232" i="2" s="1"/>
  <c r="P232" i="2" s="1"/>
  <c r="H232" i="2"/>
  <c r="F232" i="2"/>
  <c r="T230" i="2"/>
  <c r="B233" i="2"/>
  <c r="E232" i="2"/>
  <c r="C232" i="2"/>
  <c r="D232" i="2"/>
  <c r="J232" i="2" s="1"/>
  <c r="L232" i="2" s="1"/>
  <c r="T231" i="2" l="1"/>
  <c r="H233" i="2"/>
  <c r="G233" i="2"/>
  <c r="N233" i="2" s="1"/>
  <c r="O233" i="2" s="1"/>
  <c r="P233" i="2" s="1"/>
  <c r="F233" i="2"/>
  <c r="Q232" i="2"/>
  <c r="R232" i="2" s="1"/>
  <c r="S232" i="2" s="1"/>
  <c r="I232" i="2"/>
  <c r="K232" i="2" s="1"/>
  <c r="M232" i="2" s="1"/>
  <c r="U231" i="2"/>
  <c r="B234" i="2"/>
  <c r="E233" i="2"/>
  <c r="C233" i="2"/>
  <c r="D233" i="2"/>
  <c r="J233" i="2" s="1"/>
  <c r="L233" i="2" s="1"/>
  <c r="U232" i="2" l="1"/>
  <c r="T232" i="2"/>
  <c r="H234" i="2"/>
  <c r="G234" i="2"/>
  <c r="N234" i="2" s="1"/>
  <c r="O234" i="2" s="1"/>
  <c r="P234" i="2" s="1"/>
  <c r="F234" i="2"/>
  <c r="Q233" i="2"/>
  <c r="R233" i="2" s="1"/>
  <c r="S233" i="2" s="1"/>
  <c r="I233" i="2"/>
  <c r="K233" i="2" s="1"/>
  <c r="M233" i="2" s="1"/>
  <c r="B235" i="2"/>
  <c r="E234" i="2"/>
  <c r="D234" i="2"/>
  <c r="J234" i="2" s="1"/>
  <c r="L234" i="2" s="1"/>
  <c r="C234" i="2"/>
  <c r="U233" i="2" l="1"/>
  <c r="Q234" i="2"/>
  <c r="R234" i="2" s="1"/>
  <c r="S234" i="2" s="1"/>
  <c r="I234" i="2"/>
  <c r="K234" i="2" s="1"/>
  <c r="M234" i="2" s="1"/>
  <c r="T233" i="2"/>
  <c r="G235" i="2"/>
  <c r="N235" i="2" s="1"/>
  <c r="O235" i="2" s="1"/>
  <c r="P235" i="2" s="1"/>
  <c r="H235" i="2"/>
  <c r="F235" i="2"/>
  <c r="B236" i="2"/>
  <c r="E235" i="2"/>
  <c r="C235" i="2"/>
  <c r="D235" i="2"/>
  <c r="J235" i="2" s="1"/>
  <c r="L235" i="2" s="1"/>
  <c r="T234" i="2" l="1"/>
  <c r="G236" i="2"/>
  <c r="N236" i="2" s="1"/>
  <c r="O236" i="2" s="1"/>
  <c r="P236" i="2" s="1"/>
  <c r="H236" i="2"/>
  <c r="F236" i="2"/>
  <c r="Q235" i="2"/>
  <c r="R235" i="2" s="1"/>
  <c r="S235" i="2" s="1"/>
  <c r="I235" i="2"/>
  <c r="K235" i="2" s="1"/>
  <c r="M235" i="2" s="1"/>
  <c r="U234" i="2"/>
  <c r="B237" i="2"/>
  <c r="E236" i="2"/>
  <c r="C236" i="2"/>
  <c r="D236" i="2"/>
  <c r="J236" i="2" l="1"/>
  <c r="L236" i="2" s="1"/>
  <c r="U235" i="2"/>
  <c r="Q236" i="2"/>
  <c r="R236" i="2" s="1"/>
  <c r="S236" i="2" s="1"/>
  <c r="I236" i="2"/>
  <c r="K236" i="2" s="1"/>
  <c r="M236" i="2" s="1"/>
  <c r="H237" i="2"/>
  <c r="G237" i="2"/>
  <c r="N237" i="2" s="1"/>
  <c r="O237" i="2" s="1"/>
  <c r="P237" i="2" s="1"/>
  <c r="F237" i="2"/>
  <c r="T235" i="2"/>
  <c r="B238" i="2"/>
  <c r="E237" i="2"/>
  <c r="C237" i="2"/>
  <c r="D237" i="2"/>
  <c r="J237" i="2" s="1"/>
  <c r="L237" i="2" s="1"/>
  <c r="T236" i="2" l="1"/>
  <c r="H238" i="2"/>
  <c r="G238" i="2"/>
  <c r="N238" i="2" s="1"/>
  <c r="O238" i="2" s="1"/>
  <c r="P238" i="2" s="1"/>
  <c r="F238" i="2"/>
  <c r="Q237" i="2"/>
  <c r="R237" i="2" s="1"/>
  <c r="S237" i="2" s="1"/>
  <c r="I237" i="2"/>
  <c r="K237" i="2" s="1"/>
  <c r="M237" i="2" s="1"/>
  <c r="U236" i="2"/>
  <c r="B239" i="2"/>
  <c r="E238" i="2"/>
  <c r="D238" i="2"/>
  <c r="C238" i="2"/>
  <c r="J238" i="2" l="1"/>
  <c r="L238" i="2" s="1"/>
  <c r="U237" i="2"/>
  <c r="Q238" i="2"/>
  <c r="R238" i="2" s="1"/>
  <c r="S238" i="2" s="1"/>
  <c r="I238" i="2"/>
  <c r="K238" i="2" s="1"/>
  <c r="M238" i="2" s="1"/>
  <c r="G239" i="2"/>
  <c r="N239" i="2" s="1"/>
  <c r="O239" i="2" s="1"/>
  <c r="P239" i="2" s="1"/>
  <c r="H239" i="2"/>
  <c r="F239" i="2"/>
  <c r="T237" i="2"/>
  <c r="B240" i="2"/>
  <c r="E239" i="2"/>
  <c r="C239" i="2"/>
  <c r="D239" i="2"/>
  <c r="J239" i="2" s="1"/>
  <c r="L239" i="2" s="1"/>
  <c r="T238" i="2" l="1"/>
  <c r="Q239" i="2"/>
  <c r="R239" i="2" s="1"/>
  <c r="S239" i="2" s="1"/>
  <c r="I239" i="2"/>
  <c r="K239" i="2" s="1"/>
  <c r="M239" i="2" s="1"/>
  <c r="G240" i="2"/>
  <c r="N240" i="2" s="1"/>
  <c r="O240" i="2" s="1"/>
  <c r="P240" i="2" s="1"/>
  <c r="H240" i="2"/>
  <c r="F240" i="2"/>
  <c r="U238" i="2"/>
  <c r="B241" i="2"/>
  <c r="E240" i="2"/>
  <c r="C240" i="2"/>
  <c r="D240" i="2"/>
  <c r="J240" i="2" s="1"/>
  <c r="L240" i="2" s="1"/>
  <c r="T239" i="2" l="1"/>
  <c r="Q240" i="2"/>
  <c r="R240" i="2" s="1"/>
  <c r="S240" i="2" s="1"/>
  <c r="I240" i="2"/>
  <c r="K240" i="2" s="1"/>
  <c r="M240" i="2" s="1"/>
  <c r="H241" i="2"/>
  <c r="G241" i="2"/>
  <c r="N241" i="2" s="1"/>
  <c r="O241" i="2" s="1"/>
  <c r="P241" i="2" s="1"/>
  <c r="F241" i="2"/>
  <c r="U239" i="2"/>
  <c r="B242" i="2"/>
  <c r="E241" i="2"/>
  <c r="C241" i="2"/>
  <c r="D241" i="2"/>
  <c r="J241" i="2" s="1"/>
  <c r="L241" i="2" s="1"/>
  <c r="U240" i="2" l="1"/>
  <c r="H242" i="2"/>
  <c r="G242" i="2"/>
  <c r="N242" i="2" s="1"/>
  <c r="O242" i="2" s="1"/>
  <c r="P242" i="2" s="1"/>
  <c r="F242" i="2"/>
  <c r="Q241" i="2"/>
  <c r="R241" i="2" s="1"/>
  <c r="S241" i="2" s="1"/>
  <c r="I241" i="2"/>
  <c r="K241" i="2" s="1"/>
  <c r="M241" i="2" s="1"/>
  <c r="T240" i="2"/>
  <c r="B243" i="2"/>
  <c r="E242" i="2"/>
  <c r="D242" i="2"/>
  <c r="C242" i="2"/>
  <c r="U241" i="2" l="1"/>
  <c r="J242" i="2"/>
  <c r="L242" i="2" s="1"/>
  <c r="Q242" i="2"/>
  <c r="R242" i="2" s="1"/>
  <c r="S242" i="2" s="1"/>
  <c r="I242" i="2"/>
  <c r="K242" i="2" s="1"/>
  <c r="G243" i="2"/>
  <c r="N243" i="2" s="1"/>
  <c r="O243" i="2" s="1"/>
  <c r="P243" i="2" s="1"/>
  <c r="H243" i="2"/>
  <c r="F243" i="2"/>
  <c r="T241" i="2"/>
  <c r="B244" i="2"/>
  <c r="E243" i="2"/>
  <c r="C243" i="2"/>
  <c r="D243" i="2"/>
  <c r="J243" i="2" s="1"/>
  <c r="L243" i="2" s="1"/>
  <c r="M242" i="2" l="1"/>
  <c r="U242" i="2"/>
  <c r="Q243" i="2"/>
  <c r="R243" i="2" s="1"/>
  <c r="S243" i="2" s="1"/>
  <c r="I243" i="2"/>
  <c r="K243" i="2" s="1"/>
  <c r="M243" i="2" s="1"/>
  <c r="G244" i="2"/>
  <c r="N244" i="2" s="1"/>
  <c r="O244" i="2" s="1"/>
  <c r="P244" i="2" s="1"/>
  <c r="H244" i="2"/>
  <c r="F244" i="2"/>
  <c r="T242" i="2"/>
  <c r="B245" i="2"/>
  <c r="E244" i="2"/>
  <c r="C244" i="2"/>
  <c r="D244" i="2"/>
  <c r="J244" i="2" s="1"/>
  <c r="L244" i="2" s="1"/>
  <c r="T243" i="2" l="1"/>
  <c r="Q244" i="2"/>
  <c r="R244" i="2" s="1"/>
  <c r="S244" i="2" s="1"/>
  <c r="I244" i="2"/>
  <c r="K244" i="2" s="1"/>
  <c r="M244" i="2" s="1"/>
  <c r="H245" i="2"/>
  <c r="G245" i="2"/>
  <c r="N245" i="2" s="1"/>
  <c r="O245" i="2" s="1"/>
  <c r="P245" i="2" s="1"/>
  <c r="F245" i="2"/>
  <c r="U243" i="2"/>
  <c r="B246" i="2"/>
  <c r="E245" i="2"/>
  <c r="C245" i="2"/>
  <c r="D245" i="2"/>
  <c r="J245" i="2" s="1"/>
  <c r="L245" i="2" s="1"/>
  <c r="T244" i="2" l="1"/>
  <c r="U244" i="2"/>
  <c r="Q245" i="2"/>
  <c r="R245" i="2" s="1"/>
  <c r="S245" i="2" s="1"/>
  <c r="I245" i="2"/>
  <c r="K245" i="2" s="1"/>
  <c r="M245" i="2" s="1"/>
  <c r="H246" i="2"/>
  <c r="G246" i="2"/>
  <c r="N246" i="2" s="1"/>
  <c r="O246" i="2" s="1"/>
  <c r="P246" i="2" s="1"/>
  <c r="F246" i="2"/>
  <c r="B247" i="2"/>
  <c r="E246" i="2"/>
  <c r="D246" i="2"/>
  <c r="J246" i="2" s="1"/>
  <c r="L246" i="2" s="1"/>
  <c r="C246" i="2"/>
  <c r="U245" i="2" l="1"/>
  <c r="G247" i="2"/>
  <c r="N247" i="2" s="1"/>
  <c r="O247" i="2" s="1"/>
  <c r="P247" i="2" s="1"/>
  <c r="H247" i="2"/>
  <c r="F247" i="2"/>
  <c r="Q246" i="2"/>
  <c r="R246" i="2" s="1"/>
  <c r="S246" i="2" s="1"/>
  <c r="I246" i="2"/>
  <c r="K246" i="2" s="1"/>
  <c r="M246" i="2" s="1"/>
  <c r="T245" i="2"/>
  <c r="B248" i="2"/>
  <c r="E247" i="2"/>
  <c r="C247" i="2"/>
  <c r="D247" i="2"/>
  <c r="J247" i="2" s="1"/>
  <c r="L247" i="2" s="1"/>
  <c r="T246" i="2" l="1"/>
  <c r="U246" i="2"/>
  <c r="Q247" i="2"/>
  <c r="R247" i="2" s="1"/>
  <c r="S247" i="2" s="1"/>
  <c r="I247" i="2"/>
  <c r="K247" i="2" s="1"/>
  <c r="M247" i="2" s="1"/>
  <c r="G248" i="2"/>
  <c r="N248" i="2" s="1"/>
  <c r="O248" i="2" s="1"/>
  <c r="P248" i="2" s="1"/>
  <c r="H248" i="2"/>
  <c r="F248" i="2"/>
  <c r="B249" i="2"/>
  <c r="E248" i="2"/>
  <c r="C248" i="2"/>
  <c r="D248" i="2"/>
  <c r="U247" i="2" l="1"/>
  <c r="H249" i="2"/>
  <c r="G249" i="2"/>
  <c r="N249" i="2" s="1"/>
  <c r="O249" i="2" s="1"/>
  <c r="P249" i="2" s="1"/>
  <c r="F249" i="2"/>
  <c r="Q248" i="2"/>
  <c r="R248" i="2" s="1"/>
  <c r="S248" i="2" s="1"/>
  <c r="I248" i="2"/>
  <c r="K248" i="2" s="1"/>
  <c r="J248" i="2"/>
  <c r="L248" i="2" s="1"/>
  <c r="T247" i="2"/>
  <c r="B250" i="2"/>
  <c r="E249" i="2"/>
  <c r="C249" i="2"/>
  <c r="D249" i="2"/>
  <c r="U248" i="2" l="1"/>
  <c r="T248" i="2"/>
  <c r="H250" i="2"/>
  <c r="G250" i="2"/>
  <c r="N250" i="2" s="1"/>
  <c r="O250" i="2" s="1"/>
  <c r="P250" i="2" s="1"/>
  <c r="F250" i="2"/>
  <c r="J249" i="2"/>
  <c r="L249" i="2" s="1"/>
  <c r="M248" i="2"/>
  <c r="Q249" i="2"/>
  <c r="R249" i="2" s="1"/>
  <c r="S249" i="2" s="1"/>
  <c r="I249" i="2"/>
  <c r="K249" i="2" s="1"/>
  <c r="B251" i="2"/>
  <c r="E250" i="2"/>
  <c r="D250" i="2"/>
  <c r="J250" i="2" s="1"/>
  <c r="L250" i="2" s="1"/>
  <c r="C250" i="2"/>
  <c r="U249" i="2" l="1"/>
  <c r="Q250" i="2"/>
  <c r="R250" i="2" s="1"/>
  <c r="S250" i="2" s="1"/>
  <c r="I250" i="2"/>
  <c r="K250" i="2" s="1"/>
  <c r="M250" i="2" s="1"/>
  <c r="G251" i="2"/>
  <c r="N251" i="2" s="1"/>
  <c r="O251" i="2" s="1"/>
  <c r="P251" i="2" s="1"/>
  <c r="H251" i="2"/>
  <c r="F251" i="2"/>
  <c r="M249" i="2"/>
  <c r="T249" i="2"/>
  <c r="B252" i="2"/>
  <c r="E251" i="2"/>
  <c r="C251" i="2"/>
  <c r="D251" i="2"/>
  <c r="J251" i="2" s="1"/>
  <c r="L251" i="2" s="1"/>
  <c r="T250" i="2" l="1"/>
  <c r="Q251" i="2"/>
  <c r="R251" i="2" s="1"/>
  <c r="S251" i="2" s="1"/>
  <c r="I251" i="2"/>
  <c r="K251" i="2" s="1"/>
  <c r="M251" i="2" s="1"/>
  <c r="G252" i="2"/>
  <c r="N252" i="2" s="1"/>
  <c r="O252" i="2" s="1"/>
  <c r="P252" i="2" s="1"/>
  <c r="H252" i="2"/>
  <c r="F252" i="2"/>
  <c r="U250" i="2"/>
  <c r="B253" i="2"/>
  <c r="E252" i="2"/>
  <c r="C252" i="2"/>
  <c r="D252" i="2"/>
  <c r="J252" i="2" s="1"/>
  <c r="L252" i="2" s="1"/>
  <c r="U251" i="2" l="1"/>
  <c r="Q252" i="2"/>
  <c r="R252" i="2" s="1"/>
  <c r="S252" i="2" s="1"/>
  <c r="I252" i="2"/>
  <c r="K252" i="2" s="1"/>
  <c r="M252" i="2" s="1"/>
  <c r="H253" i="2"/>
  <c r="G253" i="2"/>
  <c r="N253" i="2" s="1"/>
  <c r="O253" i="2" s="1"/>
  <c r="P253" i="2" s="1"/>
  <c r="F253" i="2"/>
  <c r="T251" i="2"/>
  <c r="B254" i="2"/>
  <c r="E253" i="2"/>
  <c r="C253" i="2"/>
  <c r="D253" i="2"/>
  <c r="J253" i="2" s="1"/>
  <c r="L253" i="2" s="1"/>
  <c r="T252" i="2" l="1"/>
  <c r="U252" i="2"/>
  <c r="Q253" i="2"/>
  <c r="R253" i="2" s="1"/>
  <c r="S253" i="2" s="1"/>
  <c r="I253" i="2"/>
  <c r="K253" i="2" s="1"/>
  <c r="M253" i="2" s="1"/>
  <c r="H254" i="2"/>
  <c r="G254" i="2"/>
  <c r="N254" i="2" s="1"/>
  <c r="O254" i="2" s="1"/>
  <c r="P254" i="2" s="1"/>
  <c r="F254" i="2"/>
  <c r="B255" i="2"/>
  <c r="E254" i="2"/>
  <c r="D254" i="2"/>
  <c r="C254" i="2"/>
  <c r="T253" i="2" l="1"/>
  <c r="H255" i="2"/>
  <c r="G255" i="2"/>
  <c r="N255" i="2" s="1"/>
  <c r="O255" i="2" s="1"/>
  <c r="P255" i="2" s="1"/>
  <c r="F255" i="2"/>
  <c r="J254" i="2"/>
  <c r="L254" i="2" s="1"/>
  <c r="Q254" i="2"/>
  <c r="R254" i="2" s="1"/>
  <c r="S254" i="2" s="1"/>
  <c r="I254" i="2"/>
  <c r="K254" i="2" s="1"/>
  <c r="M254" i="2" s="1"/>
  <c r="U253" i="2"/>
  <c r="B256" i="2"/>
  <c r="E255" i="2"/>
  <c r="C255" i="2"/>
  <c r="D255" i="2"/>
  <c r="U254" i="2" l="1"/>
  <c r="G256" i="2"/>
  <c r="N256" i="2" s="1"/>
  <c r="O256" i="2" s="1"/>
  <c r="P256" i="2" s="1"/>
  <c r="H256" i="2"/>
  <c r="F256" i="2"/>
  <c r="J255" i="2"/>
  <c r="L255" i="2" s="1"/>
  <c r="T254" i="2"/>
  <c r="Q255" i="2"/>
  <c r="R255" i="2" s="1"/>
  <c r="S255" i="2" s="1"/>
  <c r="I255" i="2"/>
  <c r="K255" i="2" s="1"/>
  <c r="B257" i="2"/>
  <c r="E256" i="2"/>
  <c r="C256" i="2"/>
  <c r="D256" i="2"/>
  <c r="J256" i="2" s="1"/>
  <c r="L256" i="2" s="1"/>
  <c r="M255" i="2" l="1"/>
  <c r="U255" i="2"/>
  <c r="H257" i="2"/>
  <c r="G257" i="2"/>
  <c r="N257" i="2" s="1"/>
  <c r="O257" i="2" s="1"/>
  <c r="P257" i="2" s="1"/>
  <c r="F257" i="2"/>
  <c r="Q256" i="2"/>
  <c r="R256" i="2" s="1"/>
  <c r="S256" i="2" s="1"/>
  <c r="I256" i="2"/>
  <c r="K256" i="2" s="1"/>
  <c r="M256" i="2" s="1"/>
  <c r="T255" i="2"/>
  <c r="B258" i="2"/>
  <c r="E257" i="2"/>
  <c r="C257" i="2"/>
  <c r="D257" i="2"/>
  <c r="J257" i="2" s="1"/>
  <c r="L257" i="2" s="1"/>
  <c r="U256" i="2" l="1"/>
  <c r="T256" i="2"/>
  <c r="H258" i="2"/>
  <c r="G258" i="2"/>
  <c r="N258" i="2" s="1"/>
  <c r="O258" i="2" s="1"/>
  <c r="P258" i="2" s="1"/>
  <c r="F258" i="2"/>
  <c r="Q257" i="2"/>
  <c r="R257" i="2" s="1"/>
  <c r="S257" i="2" s="1"/>
  <c r="I257" i="2"/>
  <c r="K257" i="2" s="1"/>
  <c r="M257" i="2" s="1"/>
  <c r="B259" i="2"/>
  <c r="E258" i="2"/>
  <c r="D258" i="2"/>
  <c r="J258" i="2" s="1"/>
  <c r="L258" i="2" s="1"/>
  <c r="C258" i="2"/>
  <c r="U257" i="2" l="1"/>
  <c r="Q258" i="2"/>
  <c r="R258" i="2" s="1"/>
  <c r="S258" i="2" s="1"/>
  <c r="I258" i="2"/>
  <c r="K258" i="2" s="1"/>
  <c r="M258" i="2" s="1"/>
  <c r="G259" i="2"/>
  <c r="N259" i="2" s="1"/>
  <c r="O259" i="2" s="1"/>
  <c r="P259" i="2" s="1"/>
  <c r="H259" i="2"/>
  <c r="F259" i="2"/>
  <c r="T257" i="2"/>
  <c r="B260" i="2"/>
  <c r="E259" i="2"/>
  <c r="C259" i="2"/>
  <c r="D259" i="2"/>
  <c r="J259" i="2" l="1"/>
  <c r="L259" i="2" s="1"/>
  <c r="T258" i="2"/>
  <c r="Q259" i="2"/>
  <c r="R259" i="2" s="1"/>
  <c r="S259" i="2" s="1"/>
  <c r="I259" i="2"/>
  <c r="K259" i="2" s="1"/>
  <c r="M259" i="2" s="1"/>
  <c r="G260" i="2"/>
  <c r="N260" i="2" s="1"/>
  <c r="O260" i="2" s="1"/>
  <c r="P260" i="2" s="1"/>
  <c r="H260" i="2"/>
  <c r="F260" i="2"/>
  <c r="U258" i="2"/>
  <c r="B261" i="2"/>
  <c r="E260" i="2"/>
  <c r="C260" i="2"/>
  <c r="D260" i="2"/>
  <c r="J260" i="2" s="1"/>
  <c r="L260" i="2" s="1"/>
  <c r="T259" i="2" l="1"/>
  <c r="H261" i="2"/>
  <c r="G261" i="2"/>
  <c r="N261" i="2" s="1"/>
  <c r="O261" i="2" s="1"/>
  <c r="P261" i="2" s="1"/>
  <c r="F261" i="2"/>
  <c r="Q260" i="2"/>
  <c r="R260" i="2" s="1"/>
  <c r="S260" i="2" s="1"/>
  <c r="I260" i="2"/>
  <c r="K260" i="2" s="1"/>
  <c r="M260" i="2" s="1"/>
  <c r="U259" i="2"/>
  <c r="B262" i="2"/>
  <c r="E261" i="2"/>
  <c r="C261" i="2"/>
  <c r="D261" i="2"/>
  <c r="J261" i="2" s="1"/>
  <c r="L261" i="2" s="1"/>
  <c r="T260" i="2" l="1"/>
  <c r="H262" i="2"/>
  <c r="G262" i="2"/>
  <c r="N262" i="2" s="1"/>
  <c r="O262" i="2" s="1"/>
  <c r="P262" i="2" s="1"/>
  <c r="F262" i="2"/>
  <c r="Q261" i="2"/>
  <c r="R261" i="2" s="1"/>
  <c r="S261" i="2" s="1"/>
  <c r="I261" i="2"/>
  <c r="K261" i="2" s="1"/>
  <c r="M261" i="2" s="1"/>
  <c r="U260" i="2"/>
  <c r="B263" i="2"/>
  <c r="E262" i="2"/>
  <c r="D262" i="2"/>
  <c r="C262" i="2"/>
  <c r="J262" i="2" l="1"/>
  <c r="L262" i="2" s="1"/>
  <c r="U261" i="2"/>
  <c r="Q262" i="2"/>
  <c r="R262" i="2" s="1"/>
  <c r="S262" i="2" s="1"/>
  <c r="I262" i="2"/>
  <c r="K262" i="2" s="1"/>
  <c r="M262" i="2" s="1"/>
  <c r="G263" i="2"/>
  <c r="N263" i="2" s="1"/>
  <c r="O263" i="2" s="1"/>
  <c r="P263" i="2" s="1"/>
  <c r="H263" i="2"/>
  <c r="F263" i="2"/>
  <c r="T261" i="2"/>
  <c r="B264" i="2"/>
  <c r="E263" i="2"/>
  <c r="C263" i="2"/>
  <c r="D263" i="2"/>
  <c r="J263" i="2" s="1"/>
  <c r="L263" i="2" s="1"/>
  <c r="U262" i="2" l="1"/>
  <c r="T262" i="2"/>
  <c r="G264" i="2"/>
  <c r="N264" i="2" s="1"/>
  <c r="O264" i="2" s="1"/>
  <c r="P264" i="2" s="1"/>
  <c r="H264" i="2"/>
  <c r="F264" i="2"/>
  <c r="Q263" i="2"/>
  <c r="R263" i="2" s="1"/>
  <c r="S263" i="2" s="1"/>
  <c r="I263" i="2"/>
  <c r="K263" i="2" s="1"/>
  <c r="M263" i="2" s="1"/>
  <c r="B265" i="2"/>
  <c r="E264" i="2"/>
  <c r="C264" i="2"/>
  <c r="D264" i="2"/>
  <c r="J264" i="2" s="1"/>
  <c r="L264" i="2" s="1"/>
  <c r="U263" i="2" l="1"/>
  <c r="H265" i="2"/>
  <c r="G265" i="2"/>
  <c r="N265" i="2" s="1"/>
  <c r="O265" i="2" s="1"/>
  <c r="P265" i="2" s="1"/>
  <c r="F265" i="2"/>
  <c r="Q264" i="2"/>
  <c r="R264" i="2" s="1"/>
  <c r="S264" i="2" s="1"/>
  <c r="I264" i="2"/>
  <c r="K264" i="2" s="1"/>
  <c r="M264" i="2" s="1"/>
  <c r="T263" i="2"/>
  <c r="B266" i="2"/>
  <c r="E265" i="2"/>
  <c r="C265" i="2"/>
  <c r="D265" i="2"/>
  <c r="J265" i="2" s="1"/>
  <c r="L265" i="2" s="1"/>
  <c r="U264" i="2" l="1"/>
  <c r="Q265" i="2"/>
  <c r="R265" i="2" s="1"/>
  <c r="S265" i="2" s="1"/>
  <c r="I265" i="2"/>
  <c r="K265" i="2" s="1"/>
  <c r="M265" i="2" s="1"/>
  <c r="H266" i="2"/>
  <c r="G266" i="2"/>
  <c r="N266" i="2" s="1"/>
  <c r="O266" i="2" s="1"/>
  <c r="P266" i="2" s="1"/>
  <c r="F266" i="2"/>
  <c r="T264" i="2"/>
  <c r="B267" i="2"/>
  <c r="E266" i="2"/>
  <c r="D266" i="2"/>
  <c r="J266" i="2" s="1"/>
  <c r="L266" i="2" s="1"/>
  <c r="C266" i="2"/>
  <c r="U265" i="2" l="1"/>
  <c r="G267" i="2"/>
  <c r="N267" i="2" s="1"/>
  <c r="O267" i="2" s="1"/>
  <c r="P267" i="2" s="1"/>
  <c r="H267" i="2"/>
  <c r="F267" i="2"/>
  <c r="Q266" i="2"/>
  <c r="R266" i="2" s="1"/>
  <c r="S266" i="2" s="1"/>
  <c r="I266" i="2"/>
  <c r="K266" i="2" s="1"/>
  <c r="M266" i="2" s="1"/>
  <c r="T265" i="2"/>
  <c r="B268" i="2"/>
  <c r="E267" i="2"/>
  <c r="C267" i="2"/>
  <c r="D267" i="2"/>
  <c r="J267" i="2" s="1"/>
  <c r="L267" i="2" s="1"/>
  <c r="U266" i="2" l="1"/>
  <c r="Q267" i="2"/>
  <c r="R267" i="2" s="1"/>
  <c r="S267" i="2" s="1"/>
  <c r="I267" i="2"/>
  <c r="K267" i="2" s="1"/>
  <c r="M267" i="2" s="1"/>
  <c r="G268" i="2"/>
  <c r="N268" i="2" s="1"/>
  <c r="O268" i="2" s="1"/>
  <c r="P268" i="2" s="1"/>
  <c r="H268" i="2"/>
  <c r="F268" i="2"/>
  <c r="T266" i="2"/>
  <c r="B269" i="2"/>
  <c r="E268" i="2"/>
  <c r="C268" i="2"/>
  <c r="D268" i="2"/>
  <c r="J268" i="2" s="1"/>
  <c r="L268" i="2" s="1"/>
  <c r="U267" i="2" l="1"/>
  <c r="Q268" i="2"/>
  <c r="R268" i="2" s="1"/>
  <c r="S268" i="2" s="1"/>
  <c r="I268" i="2"/>
  <c r="K268" i="2" s="1"/>
  <c r="M268" i="2" s="1"/>
  <c r="H269" i="2"/>
  <c r="G269" i="2"/>
  <c r="N269" i="2" s="1"/>
  <c r="O269" i="2" s="1"/>
  <c r="P269" i="2" s="1"/>
  <c r="F269" i="2"/>
  <c r="T267" i="2"/>
  <c r="B270" i="2"/>
  <c r="E269" i="2"/>
  <c r="C269" i="2"/>
  <c r="D269" i="2"/>
  <c r="J269" i="2" l="1"/>
  <c r="L269" i="2" s="1"/>
  <c r="U268" i="2"/>
  <c r="Q269" i="2"/>
  <c r="R269" i="2" s="1"/>
  <c r="S269" i="2" s="1"/>
  <c r="I269" i="2"/>
  <c r="K269" i="2" s="1"/>
  <c r="M269" i="2" s="1"/>
  <c r="H270" i="2"/>
  <c r="G270" i="2"/>
  <c r="N270" i="2" s="1"/>
  <c r="O270" i="2" s="1"/>
  <c r="P270" i="2" s="1"/>
  <c r="F270" i="2"/>
  <c r="T268" i="2"/>
  <c r="B271" i="2"/>
  <c r="E270" i="2"/>
  <c r="D270" i="2"/>
  <c r="J270" i="2" s="1"/>
  <c r="L270" i="2" s="1"/>
  <c r="C270" i="2"/>
  <c r="U269" i="2" l="1"/>
  <c r="G271" i="2"/>
  <c r="N271" i="2" s="1"/>
  <c r="O271" i="2" s="1"/>
  <c r="P271" i="2" s="1"/>
  <c r="H271" i="2"/>
  <c r="F271" i="2"/>
  <c r="Q270" i="2"/>
  <c r="R270" i="2" s="1"/>
  <c r="S270" i="2" s="1"/>
  <c r="I270" i="2"/>
  <c r="K270" i="2" s="1"/>
  <c r="M270" i="2" s="1"/>
  <c r="T269" i="2"/>
  <c r="B272" i="2"/>
  <c r="E271" i="2"/>
  <c r="C271" i="2"/>
  <c r="D271" i="2"/>
  <c r="J271" i="2" l="1"/>
  <c r="L271" i="2" s="1"/>
  <c r="U270" i="2"/>
  <c r="Q271" i="2"/>
  <c r="R271" i="2" s="1"/>
  <c r="S271" i="2" s="1"/>
  <c r="I271" i="2"/>
  <c r="K271" i="2" s="1"/>
  <c r="M271" i="2" s="1"/>
  <c r="G272" i="2"/>
  <c r="N272" i="2" s="1"/>
  <c r="O272" i="2" s="1"/>
  <c r="P272" i="2" s="1"/>
  <c r="H272" i="2"/>
  <c r="F272" i="2"/>
  <c r="T270" i="2"/>
  <c r="B273" i="2"/>
  <c r="E272" i="2"/>
  <c r="C272" i="2"/>
  <c r="D272" i="2"/>
  <c r="J272" i="2" s="1"/>
  <c r="L272" i="2" s="1"/>
  <c r="U271" i="2" l="1"/>
  <c r="H273" i="2"/>
  <c r="G273" i="2"/>
  <c r="N273" i="2" s="1"/>
  <c r="O273" i="2" s="1"/>
  <c r="P273" i="2" s="1"/>
  <c r="F273" i="2"/>
  <c r="Q272" i="2"/>
  <c r="R272" i="2" s="1"/>
  <c r="S272" i="2" s="1"/>
  <c r="I272" i="2"/>
  <c r="K272" i="2" s="1"/>
  <c r="M272" i="2" s="1"/>
  <c r="T271" i="2"/>
  <c r="B274" i="2"/>
  <c r="E273" i="2"/>
  <c r="C273" i="2"/>
  <c r="D273" i="2"/>
  <c r="J273" i="2" l="1"/>
  <c r="L273" i="2" s="1"/>
  <c r="U272" i="2"/>
  <c r="T272" i="2"/>
  <c r="H274" i="2"/>
  <c r="G274" i="2"/>
  <c r="N274" i="2" s="1"/>
  <c r="O274" i="2" s="1"/>
  <c r="P274" i="2" s="1"/>
  <c r="F274" i="2"/>
  <c r="Q273" i="2"/>
  <c r="R273" i="2" s="1"/>
  <c r="S273" i="2" s="1"/>
  <c r="I273" i="2"/>
  <c r="K273" i="2" s="1"/>
  <c r="M273" i="2" s="1"/>
  <c r="B275" i="2"/>
  <c r="E274" i="2"/>
  <c r="D274" i="2"/>
  <c r="J274" i="2" s="1"/>
  <c r="L274" i="2" s="1"/>
  <c r="C274" i="2"/>
  <c r="U273" i="2" l="1"/>
  <c r="G275" i="2"/>
  <c r="N275" i="2" s="1"/>
  <c r="O275" i="2" s="1"/>
  <c r="P275" i="2" s="1"/>
  <c r="H275" i="2"/>
  <c r="F275" i="2"/>
  <c r="Q274" i="2"/>
  <c r="R274" i="2" s="1"/>
  <c r="S274" i="2" s="1"/>
  <c r="I274" i="2"/>
  <c r="K274" i="2" s="1"/>
  <c r="M274" i="2" s="1"/>
  <c r="T273" i="2"/>
  <c r="B276" i="2"/>
  <c r="E275" i="2"/>
  <c r="C275" i="2"/>
  <c r="D275" i="2"/>
  <c r="J275" i="2" s="1"/>
  <c r="L275" i="2" s="1"/>
  <c r="U274" i="2" l="1"/>
  <c r="G276" i="2"/>
  <c r="N276" i="2" s="1"/>
  <c r="O276" i="2" s="1"/>
  <c r="P276" i="2" s="1"/>
  <c r="H276" i="2"/>
  <c r="F276" i="2"/>
  <c r="T274" i="2"/>
  <c r="Q275" i="2"/>
  <c r="R275" i="2" s="1"/>
  <c r="S275" i="2" s="1"/>
  <c r="I275" i="2"/>
  <c r="K275" i="2" s="1"/>
  <c r="M275" i="2" s="1"/>
  <c r="B277" i="2"/>
  <c r="E276" i="2"/>
  <c r="C276" i="2"/>
  <c r="D276" i="2"/>
  <c r="J276" i="2" s="1"/>
  <c r="L276" i="2" s="1"/>
  <c r="T275" i="2" l="1"/>
  <c r="Q276" i="2"/>
  <c r="R276" i="2" s="1"/>
  <c r="S276" i="2" s="1"/>
  <c r="I276" i="2"/>
  <c r="K276" i="2" s="1"/>
  <c r="M276" i="2" s="1"/>
  <c r="H277" i="2"/>
  <c r="G277" i="2"/>
  <c r="N277" i="2" s="1"/>
  <c r="O277" i="2" s="1"/>
  <c r="P277" i="2" s="1"/>
  <c r="F277" i="2"/>
  <c r="U275" i="2"/>
  <c r="B278" i="2"/>
  <c r="E277" i="2"/>
  <c r="C277" i="2"/>
  <c r="D277" i="2"/>
  <c r="J277" i="2" s="1"/>
  <c r="L277" i="2" s="1"/>
  <c r="H278" i="2" l="1"/>
  <c r="G278" i="2"/>
  <c r="N278" i="2" s="1"/>
  <c r="O278" i="2" s="1"/>
  <c r="P278" i="2" s="1"/>
  <c r="F278" i="2"/>
  <c r="T276" i="2"/>
  <c r="Q277" i="2"/>
  <c r="R277" i="2" s="1"/>
  <c r="S277" i="2" s="1"/>
  <c r="I277" i="2"/>
  <c r="K277" i="2" s="1"/>
  <c r="M277" i="2" s="1"/>
  <c r="U276" i="2"/>
  <c r="B279" i="2"/>
  <c r="E278" i="2"/>
  <c r="D278" i="2"/>
  <c r="J278" i="2" s="1"/>
  <c r="L278" i="2" s="1"/>
  <c r="C278" i="2"/>
  <c r="U277" i="2" l="1"/>
  <c r="H279" i="2"/>
  <c r="G279" i="2"/>
  <c r="N279" i="2" s="1"/>
  <c r="O279" i="2" s="1"/>
  <c r="P279" i="2" s="1"/>
  <c r="F279" i="2"/>
  <c r="T277" i="2"/>
  <c r="Q278" i="2"/>
  <c r="R278" i="2" s="1"/>
  <c r="S278" i="2" s="1"/>
  <c r="I278" i="2"/>
  <c r="K278" i="2" s="1"/>
  <c r="M278" i="2" s="1"/>
  <c r="B280" i="2"/>
  <c r="E279" i="2"/>
  <c r="C279" i="2"/>
  <c r="D279" i="2"/>
  <c r="U278" i="2" l="1"/>
  <c r="J279" i="2"/>
  <c r="L279" i="2" s="1"/>
  <c r="G280" i="2"/>
  <c r="N280" i="2" s="1"/>
  <c r="O280" i="2" s="1"/>
  <c r="P280" i="2" s="1"/>
  <c r="H280" i="2"/>
  <c r="F280" i="2"/>
  <c r="T278" i="2"/>
  <c r="Q279" i="2"/>
  <c r="R279" i="2" s="1"/>
  <c r="S279" i="2" s="1"/>
  <c r="I279" i="2"/>
  <c r="K279" i="2" s="1"/>
  <c r="M279" i="2" s="1"/>
  <c r="B281" i="2"/>
  <c r="E280" i="2"/>
  <c r="C280" i="2"/>
  <c r="D280" i="2"/>
  <c r="J280" i="2" s="1"/>
  <c r="L280" i="2" s="1"/>
  <c r="U279" i="2" l="1"/>
  <c r="H281" i="2"/>
  <c r="G281" i="2"/>
  <c r="N281" i="2" s="1"/>
  <c r="O281" i="2" s="1"/>
  <c r="P281" i="2" s="1"/>
  <c r="F281" i="2"/>
  <c r="T279" i="2"/>
  <c r="Q280" i="2"/>
  <c r="R280" i="2" s="1"/>
  <c r="S280" i="2" s="1"/>
  <c r="I280" i="2"/>
  <c r="K280" i="2" s="1"/>
  <c r="M280" i="2" s="1"/>
  <c r="B282" i="2"/>
  <c r="E281" i="2"/>
  <c r="C281" i="2"/>
  <c r="D281" i="2"/>
  <c r="J281" i="2" s="1"/>
  <c r="L281" i="2" s="1"/>
  <c r="U280" i="2" l="1"/>
  <c r="Q281" i="2"/>
  <c r="R281" i="2" s="1"/>
  <c r="S281" i="2" s="1"/>
  <c r="I281" i="2"/>
  <c r="K281" i="2" s="1"/>
  <c r="M281" i="2" s="1"/>
  <c r="H282" i="2"/>
  <c r="G282" i="2"/>
  <c r="N282" i="2" s="1"/>
  <c r="O282" i="2" s="1"/>
  <c r="P282" i="2" s="1"/>
  <c r="F282" i="2"/>
  <c r="T280" i="2"/>
  <c r="B283" i="2"/>
  <c r="E282" i="2"/>
  <c r="D282" i="2"/>
  <c r="J282" i="2" s="1"/>
  <c r="L282" i="2" s="1"/>
  <c r="C282" i="2"/>
  <c r="U281" i="2" l="1"/>
  <c r="G283" i="2"/>
  <c r="N283" i="2" s="1"/>
  <c r="O283" i="2" s="1"/>
  <c r="P283" i="2" s="1"/>
  <c r="H283" i="2"/>
  <c r="F283" i="2"/>
  <c r="Q282" i="2"/>
  <c r="R282" i="2" s="1"/>
  <c r="S282" i="2" s="1"/>
  <c r="I282" i="2"/>
  <c r="K282" i="2" s="1"/>
  <c r="M282" i="2" s="1"/>
  <c r="T281" i="2"/>
  <c r="B284" i="2"/>
  <c r="E283" i="2"/>
  <c r="C283" i="2"/>
  <c r="D283" i="2"/>
  <c r="U282" i="2" l="1"/>
  <c r="J283" i="2"/>
  <c r="L283" i="2" s="1"/>
  <c r="Q283" i="2"/>
  <c r="R283" i="2" s="1"/>
  <c r="S283" i="2" s="1"/>
  <c r="I283" i="2"/>
  <c r="K283" i="2" s="1"/>
  <c r="M283" i="2" s="1"/>
  <c r="G284" i="2"/>
  <c r="N284" i="2" s="1"/>
  <c r="O284" i="2" s="1"/>
  <c r="P284" i="2" s="1"/>
  <c r="H284" i="2"/>
  <c r="F284" i="2"/>
  <c r="T282" i="2"/>
  <c r="B285" i="2"/>
  <c r="E284" i="2"/>
  <c r="C284" i="2"/>
  <c r="D284" i="2"/>
  <c r="U283" i="2" l="1"/>
  <c r="J284" i="2"/>
  <c r="L284" i="2" s="1"/>
  <c r="T283" i="2"/>
  <c r="Q284" i="2"/>
  <c r="R284" i="2" s="1"/>
  <c r="S284" i="2" s="1"/>
  <c r="I284" i="2"/>
  <c r="K284" i="2" s="1"/>
  <c r="H285" i="2"/>
  <c r="G285" i="2"/>
  <c r="N285" i="2" s="1"/>
  <c r="O285" i="2" s="1"/>
  <c r="P285" i="2" s="1"/>
  <c r="F285" i="2"/>
  <c r="B286" i="2"/>
  <c r="E285" i="2"/>
  <c r="C285" i="2"/>
  <c r="D285" i="2"/>
  <c r="J285" i="2" s="1"/>
  <c r="L285" i="2" s="1"/>
  <c r="M284" i="2" l="1"/>
  <c r="U284" i="2"/>
  <c r="Q285" i="2"/>
  <c r="R285" i="2" s="1"/>
  <c r="S285" i="2" s="1"/>
  <c r="I285" i="2"/>
  <c r="K285" i="2" s="1"/>
  <c r="M285" i="2" s="1"/>
  <c r="H286" i="2"/>
  <c r="G286" i="2"/>
  <c r="N286" i="2" s="1"/>
  <c r="O286" i="2" s="1"/>
  <c r="P286" i="2" s="1"/>
  <c r="F286" i="2"/>
  <c r="T284" i="2"/>
  <c r="B287" i="2"/>
  <c r="E286" i="2"/>
  <c r="D286" i="2"/>
  <c r="J286" i="2" s="1"/>
  <c r="L286" i="2" s="1"/>
  <c r="C286" i="2"/>
  <c r="U285" i="2" l="1"/>
  <c r="G287" i="2"/>
  <c r="N287" i="2" s="1"/>
  <c r="O287" i="2" s="1"/>
  <c r="P287" i="2" s="1"/>
  <c r="H287" i="2"/>
  <c r="F287" i="2"/>
  <c r="Q286" i="2"/>
  <c r="R286" i="2" s="1"/>
  <c r="S286" i="2" s="1"/>
  <c r="I286" i="2"/>
  <c r="K286" i="2" s="1"/>
  <c r="M286" i="2" s="1"/>
  <c r="T285" i="2"/>
  <c r="B288" i="2"/>
  <c r="E287" i="2"/>
  <c r="C287" i="2"/>
  <c r="D287" i="2"/>
  <c r="U286" i="2" l="1"/>
  <c r="J287" i="2"/>
  <c r="L287" i="2" s="1"/>
  <c r="Q287" i="2"/>
  <c r="R287" i="2" s="1"/>
  <c r="S287" i="2" s="1"/>
  <c r="I287" i="2"/>
  <c r="K287" i="2" s="1"/>
  <c r="G288" i="2"/>
  <c r="N288" i="2" s="1"/>
  <c r="O288" i="2" s="1"/>
  <c r="P288" i="2" s="1"/>
  <c r="H288" i="2"/>
  <c r="F288" i="2"/>
  <c r="T286" i="2"/>
  <c r="B289" i="2"/>
  <c r="E288" i="2"/>
  <c r="C288" i="2"/>
  <c r="D288" i="2"/>
  <c r="M287" i="2" l="1"/>
  <c r="U287" i="2"/>
  <c r="J288" i="2"/>
  <c r="L288" i="2" s="1"/>
  <c r="T287" i="2"/>
  <c r="Q288" i="2"/>
  <c r="R288" i="2" s="1"/>
  <c r="S288" i="2" s="1"/>
  <c r="I288" i="2"/>
  <c r="K288" i="2" s="1"/>
  <c r="H289" i="2"/>
  <c r="G289" i="2"/>
  <c r="N289" i="2" s="1"/>
  <c r="O289" i="2" s="1"/>
  <c r="P289" i="2" s="1"/>
  <c r="F289" i="2"/>
  <c r="B290" i="2"/>
  <c r="E289" i="2"/>
  <c r="C289" i="2"/>
  <c r="D289" i="2"/>
  <c r="J289" i="2" s="1"/>
  <c r="L289" i="2" s="1"/>
  <c r="M288" i="2" l="1"/>
  <c r="U288" i="2"/>
  <c r="Q289" i="2"/>
  <c r="R289" i="2" s="1"/>
  <c r="S289" i="2" s="1"/>
  <c r="I289" i="2"/>
  <c r="K289" i="2" s="1"/>
  <c r="M289" i="2" s="1"/>
  <c r="H290" i="2"/>
  <c r="G290" i="2"/>
  <c r="N290" i="2" s="1"/>
  <c r="O290" i="2" s="1"/>
  <c r="P290" i="2" s="1"/>
  <c r="F290" i="2"/>
  <c r="T288" i="2"/>
  <c r="B291" i="2"/>
  <c r="E290" i="2"/>
  <c r="D290" i="2"/>
  <c r="J290" i="2" s="1"/>
  <c r="L290" i="2" s="1"/>
  <c r="C290" i="2"/>
  <c r="U289" i="2" l="1"/>
  <c r="G291" i="2"/>
  <c r="N291" i="2" s="1"/>
  <c r="O291" i="2" s="1"/>
  <c r="P291" i="2" s="1"/>
  <c r="H291" i="2"/>
  <c r="F291" i="2"/>
  <c r="Q290" i="2"/>
  <c r="R290" i="2" s="1"/>
  <c r="S290" i="2" s="1"/>
  <c r="I290" i="2"/>
  <c r="K290" i="2" s="1"/>
  <c r="M290" i="2" s="1"/>
  <c r="T289" i="2"/>
  <c r="B292" i="2"/>
  <c r="E291" i="2"/>
  <c r="C291" i="2"/>
  <c r="D291" i="2"/>
  <c r="U290" i="2" l="1"/>
  <c r="J291" i="2"/>
  <c r="L291" i="2" s="1"/>
  <c r="Q291" i="2"/>
  <c r="R291" i="2" s="1"/>
  <c r="S291" i="2" s="1"/>
  <c r="I291" i="2"/>
  <c r="K291" i="2" s="1"/>
  <c r="G292" i="2"/>
  <c r="N292" i="2" s="1"/>
  <c r="O292" i="2" s="1"/>
  <c r="P292" i="2" s="1"/>
  <c r="H292" i="2"/>
  <c r="F292" i="2"/>
  <c r="T290" i="2"/>
  <c r="B293" i="2"/>
  <c r="E292" i="2"/>
  <c r="C292" i="2"/>
  <c r="D292" i="2"/>
  <c r="M291" i="2" l="1"/>
  <c r="U291" i="2"/>
  <c r="J292" i="2"/>
  <c r="L292" i="2" s="1"/>
  <c r="T291" i="2"/>
  <c r="Q292" i="2"/>
  <c r="R292" i="2" s="1"/>
  <c r="S292" i="2" s="1"/>
  <c r="I292" i="2"/>
  <c r="K292" i="2" s="1"/>
  <c r="H293" i="2"/>
  <c r="G293" i="2"/>
  <c r="N293" i="2" s="1"/>
  <c r="O293" i="2" s="1"/>
  <c r="P293" i="2" s="1"/>
  <c r="F293" i="2"/>
  <c r="B294" i="2"/>
  <c r="E293" i="2"/>
  <c r="C293" i="2"/>
  <c r="D293" i="2"/>
  <c r="J293" i="2" s="1"/>
  <c r="L293" i="2" s="1"/>
  <c r="M292" i="2" l="1"/>
  <c r="U292" i="2"/>
  <c r="Q293" i="2"/>
  <c r="R293" i="2" s="1"/>
  <c r="S293" i="2" s="1"/>
  <c r="I293" i="2"/>
  <c r="K293" i="2" s="1"/>
  <c r="M293" i="2" s="1"/>
  <c r="H294" i="2"/>
  <c r="G294" i="2"/>
  <c r="N294" i="2" s="1"/>
  <c r="O294" i="2" s="1"/>
  <c r="P294" i="2" s="1"/>
  <c r="F294" i="2"/>
  <c r="T292" i="2"/>
  <c r="B295" i="2"/>
  <c r="E294" i="2"/>
  <c r="D294" i="2"/>
  <c r="J294" i="2" s="1"/>
  <c r="L294" i="2" s="1"/>
  <c r="C294" i="2"/>
  <c r="U293" i="2" l="1"/>
  <c r="H295" i="2"/>
  <c r="G295" i="2"/>
  <c r="N295" i="2" s="1"/>
  <c r="O295" i="2" s="1"/>
  <c r="P295" i="2" s="1"/>
  <c r="F295" i="2"/>
  <c r="Q294" i="2"/>
  <c r="R294" i="2" s="1"/>
  <c r="S294" i="2" s="1"/>
  <c r="I294" i="2"/>
  <c r="K294" i="2" s="1"/>
  <c r="M294" i="2" s="1"/>
  <c r="T293" i="2"/>
  <c r="B296" i="2"/>
  <c r="E295" i="2"/>
  <c r="C295" i="2"/>
  <c r="D295" i="2"/>
  <c r="J295" i="2" s="1"/>
  <c r="L295" i="2" s="1"/>
  <c r="U294" i="2" l="1"/>
  <c r="Q295" i="2"/>
  <c r="R295" i="2" s="1"/>
  <c r="S295" i="2" s="1"/>
  <c r="I295" i="2"/>
  <c r="K295" i="2" s="1"/>
  <c r="M295" i="2" s="1"/>
  <c r="G296" i="2"/>
  <c r="N296" i="2" s="1"/>
  <c r="O296" i="2" s="1"/>
  <c r="P296" i="2" s="1"/>
  <c r="H296" i="2"/>
  <c r="F296" i="2"/>
  <c r="T294" i="2"/>
  <c r="B297" i="2"/>
  <c r="E296" i="2"/>
  <c r="C296" i="2"/>
  <c r="D296" i="2"/>
  <c r="U295" i="2" l="1"/>
  <c r="H297" i="2"/>
  <c r="G297" i="2"/>
  <c r="N297" i="2" s="1"/>
  <c r="O297" i="2" s="1"/>
  <c r="P297" i="2" s="1"/>
  <c r="F297" i="2"/>
  <c r="J296" i="2"/>
  <c r="L296" i="2" s="1"/>
  <c r="Q296" i="2"/>
  <c r="R296" i="2" s="1"/>
  <c r="S296" i="2" s="1"/>
  <c r="I296" i="2"/>
  <c r="K296" i="2" s="1"/>
  <c r="T295" i="2"/>
  <c r="B298" i="2"/>
  <c r="E297" i="2"/>
  <c r="C297" i="2"/>
  <c r="D297" i="2"/>
  <c r="J297" i="2" s="1"/>
  <c r="L297" i="2" s="1"/>
  <c r="M296" i="2" l="1"/>
  <c r="U296" i="2"/>
  <c r="T296" i="2"/>
  <c r="H298" i="2"/>
  <c r="G298" i="2"/>
  <c r="N298" i="2" s="1"/>
  <c r="O298" i="2" s="1"/>
  <c r="P298" i="2" s="1"/>
  <c r="F298" i="2"/>
  <c r="Q297" i="2"/>
  <c r="R297" i="2" s="1"/>
  <c r="S297" i="2" s="1"/>
  <c r="I297" i="2"/>
  <c r="K297" i="2" s="1"/>
  <c r="M297" i="2" s="1"/>
  <c r="B299" i="2"/>
  <c r="E298" i="2"/>
  <c r="D298" i="2"/>
  <c r="J298" i="2" s="1"/>
  <c r="L298" i="2" s="1"/>
  <c r="C298" i="2"/>
  <c r="U297" i="2" l="1"/>
  <c r="Q298" i="2"/>
  <c r="R298" i="2" s="1"/>
  <c r="S298" i="2" s="1"/>
  <c r="I298" i="2"/>
  <c r="K298" i="2" s="1"/>
  <c r="M298" i="2" s="1"/>
  <c r="H299" i="2"/>
  <c r="G299" i="2"/>
  <c r="N299" i="2" s="1"/>
  <c r="O299" i="2" s="1"/>
  <c r="P299" i="2" s="1"/>
  <c r="F299" i="2"/>
  <c r="T297" i="2"/>
  <c r="B300" i="2"/>
  <c r="E299" i="2"/>
  <c r="C299" i="2"/>
  <c r="D299" i="2"/>
  <c r="J299" i="2" s="1"/>
  <c r="L299" i="2" s="1"/>
  <c r="U298" i="2" l="1"/>
  <c r="G300" i="2"/>
  <c r="N300" i="2" s="1"/>
  <c r="O300" i="2" s="1"/>
  <c r="P300" i="2" s="1"/>
  <c r="H300" i="2"/>
  <c r="F300" i="2"/>
  <c r="Q299" i="2"/>
  <c r="R299" i="2" s="1"/>
  <c r="S299" i="2" s="1"/>
  <c r="I299" i="2"/>
  <c r="K299" i="2" s="1"/>
  <c r="M299" i="2" s="1"/>
  <c r="T298" i="2"/>
  <c r="B301" i="2"/>
  <c r="E300" i="2"/>
  <c r="C300" i="2"/>
  <c r="D300" i="2"/>
  <c r="U299" i="2" l="1"/>
  <c r="J300" i="2"/>
  <c r="L300" i="2" s="1"/>
  <c r="Q300" i="2"/>
  <c r="R300" i="2" s="1"/>
  <c r="S300" i="2" s="1"/>
  <c r="I300" i="2"/>
  <c r="K300" i="2" s="1"/>
  <c r="H301" i="2"/>
  <c r="G301" i="2"/>
  <c r="N301" i="2" s="1"/>
  <c r="O301" i="2" s="1"/>
  <c r="P301" i="2" s="1"/>
  <c r="F301" i="2"/>
  <c r="T299" i="2"/>
  <c r="B302" i="2"/>
  <c r="E301" i="2"/>
  <c r="C301" i="2"/>
  <c r="D301" i="2"/>
  <c r="M300" i="2" l="1"/>
  <c r="U300" i="2"/>
  <c r="Q301" i="2"/>
  <c r="R301" i="2" s="1"/>
  <c r="S301" i="2" s="1"/>
  <c r="I301" i="2"/>
  <c r="K301" i="2" s="1"/>
  <c r="T300" i="2"/>
  <c r="H302" i="2"/>
  <c r="G302" i="2"/>
  <c r="N302" i="2" s="1"/>
  <c r="O302" i="2" s="1"/>
  <c r="P302" i="2" s="1"/>
  <c r="F302" i="2"/>
  <c r="J301" i="2"/>
  <c r="L301" i="2" s="1"/>
  <c r="B303" i="2"/>
  <c r="E302" i="2"/>
  <c r="D302" i="2"/>
  <c r="C302" i="2"/>
  <c r="M301" i="2" l="1"/>
  <c r="U301" i="2"/>
  <c r="J302" i="2"/>
  <c r="L302" i="2" s="1"/>
  <c r="Q302" i="2"/>
  <c r="R302" i="2" s="1"/>
  <c r="S302" i="2" s="1"/>
  <c r="I302" i="2"/>
  <c r="K302" i="2" s="1"/>
  <c r="G303" i="2"/>
  <c r="N303" i="2" s="1"/>
  <c r="O303" i="2" s="1"/>
  <c r="P303" i="2" s="1"/>
  <c r="H303" i="2"/>
  <c r="F303" i="2"/>
  <c r="T301" i="2"/>
  <c r="B304" i="2"/>
  <c r="E303" i="2"/>
  <c r="C303" i="2"/>
  <c r="D303" i="2"/>
  <c r="M302" i="2" l="1"/>
  <c r="U302" i="2"/>
  <c r="J303" i="2"/>
  <c r="L303" i="2" s="1"/>
  <c r="T302" i="2"/>
  <c r="Q303" i="2"/>
  <c r="R303" i="2" s="1"/>
  <c r="S303" i="2" s="1"/>
  <c r="I303" i="2"/>
  <c r="K303" i="2" s="1"/>
  <c r="G304" i="2"/>
  <c r="N304" i="2" s="1"/>
  <c r="O304" i="2" s="1"/>
  <c r="P304" i="2" s="1"/>
  <c r="H304" i="2"/>
  <c r="F304" i="2"/>
  <c r="B305" i="2"/>
  <c r="E304" i="2"/>
  <c r="C304" i="2"/>
  <c r="D304" i="2"/>
  <c r="J304" i="2" s="1"/>
  <c r="L304" i="2" s="1"/>
  <c r="M303" i="2" l="1"/>
  <c r="U303" i="2"/>
  <c r="Q304" i="2"/>
  <c r="R304" i="2" s="1"/>
  <c r="S304" i="2" s="1"/>
  <c r="I304" i="2"/>
  <c r="K304" i="2" s="1"/>
  <c r="M304" i="2" s="1"/>
  <c r="H305" i="2"/>
  <c r="G305" i="2"/>
  <c r="N305" i="2" s="1"/>
  <c r="O305" i="2" s="1"/>
  <c r="P305" i="2" s="1"/>
  <c r="F305" i="2"/>
  <c r="T303" i="2"/>
  <c r="B306" i="2"/>
  <c r="E305" i="2"/>
  <c r="C305" i="2"/>
  <c r="D305" i="2"/>
  <c r="J305" i="2" s="1"/>
  <c r="L305" i="2" s="1"/>
  <c r="U304" i="2" l="1"/>
  <c r="H306" i="2"/>
  <c r="G306" i="2"/>
  <c r="N306" i="2" s="1"/>
  <c r="O306" i="2" s="1"/>
  <c r="P306" i="2" s="1"/>
  <c r="F306" i="2"/>
  <c r="Q305" i="2"/>
  <c r="R305" i="2" s="1"/>
  <c r="S305" i="2" s="1"/>
  <c r="I305" i="2"/>
  <c r="K305" i="2" s="1"/>
  <c r="M305" i="2" s="1"/>
  <c r="T304" i="2"/>
  <c r="B307" i="2"/>
  <c r="E306" i="2"/>
  <c r="D306" i="2"/>
  <c r="C306" i="2"/>
  <c r="U305" i="2" l="1"/>
  <c r="J306" i="2"/>
  <c r="L306" i="2" s="1"/>
  <c r="Q306" i="2"/>
  <c r="R306" i="2" s="1"/>
  <c r="S306" i="2" s="1"/>
  <c r="I306" i="2"/>
  <c r="K306" i="2" s="1"/>
  <c r="H307" i="2"/>
  <c r="G307" i="2"/>
  <c r="N307" i="2" s="1"/>
  <c r="O307" i="2" s="1"/>
  <c r="P307" i="2" s="1"/>
  <c r="F307" i="2"/>
  <c r="T305" i="2"/>
  <c r="B308" i="2"/>
  <c r="E307" i="2"/>
  <c r="C307" i="2"/>
  <c r="D307" i="2"/>
  <c r="U306" i="2" l="1"/>
  <c r="G308" i="2"/>
  <c r="N308" i="2" s="1"/>
  <c r="O308" i="2" s="1"/>
  <c r="P308" i="2" s="1"/>
  <c r="H308" i="2"/>
  <c r="F308" i="2"/>
  <c r="Q307" i="2"/>
  <c r="R307" i="2" s="1"/>
  <c r="S307" i="2" s="1"/>
  <c r="I307" i="2"/>
  <c r="K307" i="2" s="1"/>
  <c r="J307" i="2"/>
  <c r="L307" i="2" s="1"/>
  <c r="M306" i="2"/>
  <c r="T306" i="2"/>
  <c r="B309" i="2"/>
  <c r="E308" i="2"/>
  <c r="C308" i="2"/>
  <c r="D308" i="2"/>
  <c r="J308" i="2" s="1"/>
  <c r="L308" i="2" s="1"/>
  <c r="M307" i="2" l="1"/>
  <c r="U307" i="2"/>
  <c r="H309" i="2"/>
  <c r="G309" i="2"/>
  <c r="N309" i="2" s="1"/>
  <c r="O309" i="2" s="1"/>
  <c r="P309" i="2" s="1"/>
  <c r="F309" i="2"/>
  <c r="Q308" i="2"/>
  <c r="R308" i="2" s="1"/>
  <c r="S308" i="2" s="1"/>
  <c r="I308" i="2"/>
  <c r="K308" i="2" s="1"/>
  <c r="M308" i="2" s="1"/>
  <c r="T307" i="2"/>
  <c r="B310" i="2"/>
  <c r="E309" i="2"/>
  <c r="C309" i="2"/>
  <c r="D309" i="2"/>
  <c r="J309" i="2" l="1"/>
  <c r="L309" i="2" s="1"/>
  <c r="T308" i="2"/>
  <c r="U308" i="2"/>
  <c r="H310" i="2"/>
  <c r="G310" i="2"/>
  <c r="N310" i="2" s="1"/>
  <c r="O310" i="2" s="1"/>
  <c r="P310" i="2" s="1"/>
  <c r="F310" i="2"/>
  <c r="Q309" i="2"/>
  <c r="R309" i="2" s="1"/>
  <c r="S309" i="2" s="1"/>
  <c r="I309" i="2"/>
  <c r="K309" i="2" s="1"/>
  <c r="M309" i="2" s="1"/>
  <c r="B311" i="2"/>
  <c r="E310" i="2"/>
  <c r="D310" i="2"/>
  <c r="J310" i="2" s="1"/>
  <c r="L310" i="2" s="1"/>
  <c r="C310" i="2"/>
  <c r="U309" i="2" l="1"/>
  <c r="Q310" i="2"/>
  <c r="R310" i="2" s="1"/>
  <c r="S310" i="2" s="1"/>
  <c r="I310" i="2"/>
  <c r="K310" i="2" s="1"/>
  <c r="M310" i="2" s="1"/>
  <c r="G311" i="2"/>
  <c r="N311" i="2" s="1"/>
  <c r="O311" i="2" s="1"/>
  <c r="P311" i="2" s="1"/>
  <c r="H311" i="2"/>
  <c r="F311" i="2"/>
  <c r="T309" i="2"/>
  <c r="B312" i="2"/>
  <c r="E311" i="2"/>
  <c r="C311" i="2"/>
  <c r="D311" i="2"/>
  <c r="U310" i="2" l="1"/>
  <c r="G312" i="2"/>
  <c r="N312" i="2" s="1"/>
  <c r="O312" i="2" s="1"/>
  <c r="P312" i="2" s="1"/>
  <c r="H312" i="2"/>
  <c r="F312" i="2"/>
  <c r="J311" i="2"/>
  <c r="L311" i="2" s="1"/>
  <c r="Q311" i="2"/>
  <c r="R311" i="2" s="1"/>
  <c r="S311" i="2" s="1"/>
  <c r="I311" i="2"/>
  <c r="K311" i="2" s="1"/>
  <c r="T310" i="2"/>
  <c r="B313" i="2"/>
  <c r="E312" i="2"/>
  <c r="C312" i="2"/>
  <c r="D312" i="2"/>
  <c r="J312" i="2" l="1"/>
  <c r="L312" i="2" s="1"/>
  <c r="M311" i="2"/>
  <c r="U311" i="2"/>
  <c r="T311" i="2"/>
  <c r="H313" i="2"/>
  <c r="G313" i="2"/>
  <c r="N313" i="2" s="1"/>
  <c r="O313" i="2" s="1"/>
  <c r="P313" i="2" s="1"/>
  <c r="F313" i="2"/>
  <c r="Q312" i="2"/>
  <c r="R312" i="2" s="1"/>
  <c r="S312" i="2" s="1"/>
  <c r="I312" i="2"/>
  <c r="K312" i="2" s="1"/>
  <c r="M312" i="2" s="1"/>
  <c r="B314" i="2"/>
  <c r="E313" i="2"/>
  <c r="C313" i="2"/>
  <c r="D313" i="2"/>
  <c r="J313" i="2" l="1"/>
  <c r="L313" i="2" s="1"/>
  <c r="T312" i="2"/>
  <c r="U312" i="2"/>
  <c r="H314" i="2"/>
  <c r="G314" i="2"/>
  <c r="N314" i="2" s="1"/>
  <c r="O314" i="2" s="1"/>
  <c r="P314" i="2" s="1"/>
  <c r="F314" i="2"/>
  <c r="Q313" i="2"/>
  <c r="R313" i="2" s="1"/>
  <c r="S313" i="2" s="1"/>
  <c r="I313" i="2"/>
  <c r="K313" i="2" s="1"/>
  <c r="M313" i="2" s="1"/>
  <c r="B315" i="2"/>
  <c r="E314" i="2"/>
  <c r="D314" i="2"/>
  <c r="J314" i="2" s="1"/>
  <c r="L314" i="2" s="1"/>
  <c r="C314" i="2"/>
  <c r="U313" i="2" l="1"/>
  <c r="H315" i="2"/>
  <c r="G315" i="2"/>
  <c r="N315" i="2" s="1"/>
  <c r="O315" i="2" s="1"/>
  <c r="P315" i="2" s="1"/>
  <c r="F315" i="2"/>
  <c r="T313" i="2"/>
  <c r="Q314" i="2"/>
  <c r="R314" i="2" s="1"/>
  <c r="S314" i="2" s="1"/>
  <c r="I314" i="2"/>
  <c r="K314" i="2" s="1"/>
  <c r="M314" i="2" s="1"/>
  <c r="B316" i="2"/>
  <c r="E315" i="2"/>
  <c r="C315" i="2"/>
  <c r="D315" i="2"/>
  <c r="U314" i="2" l="1"/>
  <c r="J315" i="2"/>
  <c r="L315" i="2" s="1"/>
  <c r="G316" i="2"/>
  <c r="N316" i="2" s="1"/>
  <c r="O316" i="2" s="1"/>
  <c r="P316" i="2" s="1"/>
  <c r="H316" i="2"/>
  <c r="F316" i="2"/>
  <c r="T314" i="2"/>
  <c r="Q315" i="2"/>
  <c r="R315" i="2" s="1"/>
  <c r="S315" i="2" s="1"/>
  <c r="I315" i="2"/>
  <c r="K315" i="2" s="1"/>
  <c r="M315" i="2" s="1"/>
  <c r="B317" i="2"/>
  <c r="E316" i="2"/>
  <c r="C316" i="2"/>
  <c r="D316" i="2"/>
  <c r="U315" i="2" l="1"/>
  <c r="H317" i="2"/>
  <c r="G317" i="2"/>
  <c r="N317" i="2" s="1"/>
  <c r="O317" i="2" s="1"/>
  <c r="P317" i="2" s="1"/>
  <c r="F317" i="2"/>
  <c r="T315" i="2"/>
  <c r="J316" i="2"/>
  <c r="L316" i="2" s="1"/>
  <c r="Q316" i="2"/>
  <c r="R316" i="2" s="1"/>
  <c r="S316" i="2" s="1"/>
  <c r="I316" i="2"/>
  <c r="K316" i="2" s="1"/>
  <c r="B318" i="2"/>
  <c r="E317" i="2"/>
  <c r="C317" i="2"/>
  <c r="D317" i="2"/>
  <c r="J317" i="2" s="1"/>
  <c r="L317" i="2" s="1"/>
  <c r="M316" i="2" l="1"/>
  <c r="T316" i="2"/>
  <c r="H318" i="2"/>
  <c r="G318" i="2"/>
  <c r="N318" i="2" s="1"/>
  <c r="O318" i="2" s="1"/>
  <c r="P318" i="2" s="1"/>
  <c r="F318" i="2"/>
  <c r="U316" i="2"/>
  <c r="Q317" i="2"/>
  <c r="R317" i="2" s="1"/>
  <c r="S317" i="2" s="1"/>
  <c r="I317" i="2"/>
  <c r="K317" i="2" s="1"/>
  <c r="M317" i="2" s="1"/>
  <c r="B319" i="2"/>
  <c r="E318" i="2"/>
  <c r="D318" i="2"/>
  <c r="J318" i="2" s="1"/>
  <c r="L318" i="2" s="1"/>
  <c r="C318" i="2"/>
  <c r="U317" i="2" l="1"/>
  <c r="H319" i="2"/>
  <c r="G319" i="2"/>
  <c r="N319" i="2" s="1"/>
  <c r="O319" i="2" s="1"/>
  <c r="P319" i="2" s="1"/>
  <c r="F319" i="2"/>
  <c r="T317" i="2"/>
  <c r="Q318" i="2"/>
  <c r="R318" i="2" s="1"/>
  <c r="S318" i="2" s="1"/>
  <c r="I318" i="2"/>
  <c r="K318" i="2" s="1"/>
  <c r="M318" i="2" s="1"/>
  <c r="B320" i="2"/>
  <c r="E319" i="2"/>
  <c r="C319" i="2"/>
  <c r="D319" i="2"/>
  <c r="T318" i="2" l="1"/>
  <c r="U318" i="2"/>
  <c r="G320" i="2"/>
  <c r="N320" i="2" s="1"/>
  <c r="O320" i="2" s="1"/>
  <c r="P320" i="2" s="1"/>
  <c r="H320" i="2"/>
  <c r="F320" i="2"/>
  <c r="Q319" i="2"/>
  <c r="R319" i="2" s="1"/>
  <c r="S319" i="2" s="1"/>
  <c r="I319" i="2"/>
  <c r="K319" i="2" s="1"/>
  <c r="J319" i="2"/>
  <c r="L319" i="2" s="1"/>
  <c r="B321" i="2"/>
  <c r="E320" i="2"/>
  <c r="C320" i="2"/>
  <c r="D320" i="2"/>
  <c r="J320" i="2" s="1"/>
  <c r="L320" i="2" s="1"/>
  <c r="M319" i="2" l="1"/>
  <c r="U319" i="2"/>
  <c r="T319" i="2"/>
  <c r="H321" i="2"/>
  <c r="G321" i="2"/>
  <c r="N321" i="2" s="1"/>
  <c r="O321" i="2" s="1"/>
  <c r="P321" i="2" s="1"/>
  <c r="F321" i="2"/>
  <c r="Q320" i="2"/>
  <c r="R320" i="2" s="1"/>
  <c r="S320" i="2" s="1"/>
  <c r="I320" i="2"/>
  <c r="K320" i="2" s="1"/>
  <c r="M320" i="2" s="1"/>
  <c r="B322" i="2"/>
  <c r="E321" i="2"/>
  <c r="C321" i="2"/>
  <c r="D321" i="2"/>
  <c r="J321" i="2" l="1"/>
  <c r="L321" i="2" s="1"/>
  <c r="U320" i="2"/>
  <c r="H322" i="2"/>
  <c r="G322" i="2"/>
  <c r="N322" i="2" s="1"/>
  <c r="O322" i="2" s="1"/>
  <c r="P322" i="2" s="1"/>
  <c r="F322" i="2"/>
  <c r="T320" i="2"/>
  <c r="Q321" i="2"/>
  <c r="R321" i="2" s="1"/>
  <c r="S321" i="2" s="1"/>
  <c r="I321" i="2"/>
  <c r="K321" i="2" s="1"/>
  <c r="B323" i="2"/>
  <c r="E322" i="2"/>
  <c r="D322" i="2"/>
  <c r="J322" i="2" s="1"/>
  <c r="L322" i="2" s="1"/>
  <c r="C322" i="2"/>
  <c r="M321" i="2" l="1"/>
  <c r="U321" i="2"/>
  <c r="G323" i="2"/>
  <c r="N323" i="2" s="1"/>
  <c r="O323" i="2" s="1"/>
  <c r="P323" i="2" s="1"/>
  <c r="H323" i="2"/>
  <c r="F323" i="2"/>
  <c r="Q322" i="2"/>
  <c r="R322" i="2" s="1"/>
  <c r="S322" i="2" s="1"/>
  <c r="I322" i="2"/>
  <c r="K322" i="2" s="1"/>
  <c r="M322" i="2" s="1"/>
  <c r="T321" i="2"/>
  <c r="B324" i="2"/>
  <c r="E323" i="2"/>
  <c r="C323" i="2"/>
  <c r="D323" i="2"/>
  <c r="J323" i="2" l="1"/>
  <c r="L323" i="2" s="1"/>
  <c r="U322" i="2"/>
  <c r="Q323" i="2"/>
  <c r="R323" i="2" s="1"/>
  <c r="S323" i="2" s="1"/>
  <c r="I323" i="2"/>
  <c r="K323" i="2" s="1"/>
  <c r="G324" i="2"/>
  <c r="N324" i="2" s="1"/>
  <c r="O324" i="2" s="1"/>
  <c r="P324" i="2" s="1"/>
  <c r="H324" i="2"/>
  <c r="F324" i="2"/>
  <c r="T322" i="2"/>
  <c r="B325" i="2"/>
  <c r="E324" i="2"/>
  <c r="C324" i="2"/>
  <c r="D324" i="2"/>
  <c r="J324" i="2" l="1"/>
  <c r="L324" i="2" s="1"/>
  <c r="M323" i="2"/>
  <c r="U323" i="2"/>
  <c r="H325" i="2"/>
  <c r="G325" i="2"/>
  <c r="N325" i="2" s="1"/>
  <c r="O325" i="2" s="1"/>
  <c r="P325" i="2" s="1"/>
  <c r="F325" i="2"/>
  <c r="T323" i="2"/>
  <c r="Q324" i="2"/>
  <c r="R324" i="2" s="1"/>
  <c r="S324" i="2" s="1"/>
  <c r="I324" i="2"/>
  <c r="K324" i="2" s="1"/>
  <c r="M324" i="2" s="1"/>
  <c r="B326" i="2"/>
  <c r="E325" i="2"/>
  <c r="C325" i="2"/>
  <c r="D325" i="2"/>
  <c r="U324" i="2" l="1"/>
  <c r="J325" i="2"/>
  <c r="L325" i="2" s="1"/>
  <c r="H326" i="2"/>
  <c r="G326" i="2"/>
  <c r="N326" i="2" s="1"/>
  <c r="O326" i="2" s="1"/>
  <c r="P326" i="2" s="1"/>
  <c r="F326" i="2"/>
  <c r="T324" i="2"/>
  <c r="Q325" i="2"/>
  <c r="R325" i="2" s="1"/>
  <c r="S325" i="2" s="1"/>
  <c r="I325" i="2"/>
  <c r="K325" i="2" s="1"/>
  <c r="B327" i="2"/>
  <c r="E326" i="2"/>
  <c r="D326" i="2"/>
  <c r="J326" i="2" s="1"/>
  <c r="L326" i="2" s="1"/>
  <c r="C326" i="2"/>
  <c r="M325" i="2" l="1"/>
  <c r="U325" i="2"/>
  <c r="Q326" i="2"/>
  <c r="R326" i="2" s="1"/>
  <c r="S326" i="2" s="1"/>
  <c r="I326" i="2"/>
  <c r="K326" i="2" s="1"/>
  <c r="M326" i="2" s="1"/>
  <c r="H327" i="2"/>
  <c r="G327" i="2"/>
  <c r="N327" i="2" s="1"/>
  <c r="O327" i="2" s="1"/>
  <c r="P327" i="2" s="1"/>
  <c r="F327" i="2"/>
  <c r="T325" i="2"/>
  <c r="B328" i="2"/>
  <c r="E327" i="2"/>
  <c r="C327" i="2"/>
  <c r="D327" i="2"/>
  <c r="J327" i="2" s="1"/>
  <c r="L327" i="2" s="1"/>
  <c r="U326" i="2" l="1"/>
  <c r="T326" i="2"/>
  <c r="Q327" i="2"/>
  <c r="R327" i="2" s="1"/>
  <c r="S327" i="2" s="1"/>
  <c r="I327" i="2"/>
  <c r="K327" i="2" s="1"/>
  <c r="M327" i="2" s="1"/>
  <c r="G328" i="2"/>
  <c r="N328" i="2" s="1"/>
  <c r="O328" i="2" s="1"/>
  <c r="P328" i="2" s="1"/>
  <c r="H328" i="2"/>
  <c r="F328" i="2"/>
  <c r="B329" i="2"/>
  <c r="E328" i="2"/>
  <c r="C328" i="2"/>
  <c r="D328" i="2"/>
  <c r="U327" i="2" l="1"/>
  <c r="J328" i="2"/>
  <c r="L328" i="2" s="1"/>
  <c r="Q328" i="2"/>
  <c r="R328" i="2" s="1"/>
  <c r="S328" i="2" s="1"/>
  <c r="I328" i="2"/>
  <c r="K328" i="2" s="1"/>
  <c r="H329" i="2"/>
  <c r="G329" i="2"/>
  <c r="N329" i="2" s="1"/>
  <c r="O329" i="2" s="1"/>
  <c r="P329" i="2" s="1"/>
  <c r="F329" i="2"/>
  <c r="T327" i="2"/>
  <c r="B330" i="2"/>
  <c r="E329" i="2"/>
  <c r="C329" i="2"/>
  <c r="D329" i="2"/>
  <c r="J329" i="2" s="1"/>
  <c r="L329" i="2" s="1"/>
  <c r="U328" i="2" l="1"/>
  <c r="T328" i="2"/>
  <c r="M328" i="2"/>
  <c r="H330" i="2"/>
  <c r="G330" i="2"/>
  <c r="N330" i="2" s="1"/>
  <c r="O330" i="2" s="1"/>
  <c r="P330" i="2" s="1"/>
  <c r="F330" i="2"/>
  <c r="Q329" i="2"/>
  <c r="R329" i="2" s="1"/>
  <c r="S329" i="2" s="1"/>
  <c r="I329" i="2"/>
  <c r="K329" i="2" s="1"/>
  <c r="M329" i="2" s="1"/>
  <c r="B331" i="2"/>
  <c r="E330" i="2"/>
  <c r="D330" i="2"/>
  <c r="J330" i="2" s="1"/>
  <c r="L330" i="2" s="1"/>
  <c r="C330" i="2"/>
  <c r="U329" i="2" l="1"/>
  <c r="T329" i="2"/>
  <c r="H331" i="2"/>
  <c r="G331" i="2"/>
  <c r="N331" i="2" s="1"/>
  <c r="O331" i="2" s="1"/>
  <c r="P331" i="2" s="1"/>
  <c r="F331" i="2"/>
  <c r="Q330" i="2"/>
  <c r="R330" i="2" s="1"/>
  <c r="S330" i="2" s="1"/>
  <c r="I330" i="2"/>
  <c r="K330" i="2" s="1"/>
  <c r="M330" i="2" s="1"/>
  <c r="B332" i="2"/>
  <c r="E331" i="2"/>
  <c r="C331" i="2"/>
  <c r="D331" i="2"/>
  <c r="U330" i="2" l="1"/>
  <c r="G332" i="2"/>
  <c r="N332" i="2" s="1"/>
  <c r="O332" i="2" s="1"/>
  <c r="P332" i="2" s="1"/>
  <c r="H332" i="2"/>
  <c r="F332" i="2"/>
  <c r="T330" i="2"/>
  <c r="J331" i="2"/>
  <c r="L331" i="2" s="1"/>
  <c r="Q331" i="2"/>
  <c r="R331" i="2" s="1"/>
  <c r="S331" i="2" s="1"/>
  <c r="I331" i="2"/>
  <c r="K331" i="2" s="1"/>
  <c r="B333" i="2"/>
  <c r="E332" i="2"/>
  <c r="C332" i="2"/>
  <c r="D332" i="2"/>
  <c r="J332" i="2" l="1"/>
  <c r="L332" i="2" s="1"/>
  <c r="M331" i="2"/>
  <c r="H333" i="2"/>
  <c r="G333" i="2"/>
  <c r="N333" i="2" s="1"/>
  <c r="O333" i="2" s="1"/>
  <c r="P333" i="2" s="1"/>
  <c r="F333" i="2"/>
  <c r="Q332" i="2"/>
  <c r="R332" i="2" s="1"/>
  <c r="S332" i="2" s="1"/>
  <c r="I332" i="2"/>
  <c r="K332" i="2" s="1"/>
  <c r="U331" i="2"/>
  <c r="T331" i="2"/>
  <c r="B334" i="2"/>
  <c r="E333" i="2"/>
  <c r="C333" i="2"/>
  <c r="D333" i="2"/>
  <c r="J333" i="2" s="1"/>
  <c r="L333" i="2" s="1"/>
  <c r="M332" i="2" l="1"/>
  <c r="T332" i="2"/>
  <c r="Q333" i="2"/>
  <c r="R333" i="2" s="1"/>
  <c r="S333" i="2" s="1"/>
  <c r="I333" i="2"/>
  <c r="K333" i="2" s="1"/>
  <c r="M333" i="2" s="1"/>
  <c r="U332" i="2"/>
  <c r="H334" i="2"/>
  <c r="G334" i="2"/>
  <c r="N334" i="2" s="1"/>
  <c r="O334" i="2" s="1"/>
  <c r="P334" i="2" s="1"/>
  <c r="F334" i="2"/>
  <c r="B335" i="2"/>
  <c r="E334" i="2"/>
  <c r="D334" i="2"/>
  <c r="J334" i="2" s="1"/>
  <c r="L334" i="2" s="1"/>
  <c r="C334" i="2"/>
  <c r="U333" i="2" l="1"/>
  <c r="Q334" i="2"/>
  <c r="R334" i="2" s="1"/>
  <c r="S334" i="2" s="1"/>
  <c r="I334" i="2"/>
  <c r="K334" i="2" s="1"/>
  <c r="M334" i="2" s="1"/>
  <c r="G335" i="2"/>
  <c r="N335" i="2" s="1"/>
  <c r="O335" i="2" s="1"/>
  <c r="P335" i="2" s="1"/>
  <c r="H335" i="2"/>
  <c r="F335" i="2"/>
  <c r="T333" i="2"/>
  <c r="B336" i="2"/>
  <c r="E335" i="2"/>
  <c r="C335" i="2"/>
  <c r="D335" i="2"/>
  <c r="Q335" i="2" l="1"/>
  <c r="R335" i="2" s="1"/>
  <c r="S335" i="2" s="1"/>
  <c r="I335" i="2"/>
  <c r="K335" i="2" s="1"/>
  <c r="G336" i="2"/>
  <c r="N336" i="2" s="1"/>
  <c r="O336" i="2" s="1"/>
  <c r="P336" i="2" s="1"/>
  <c r="H336" i="2"/>
  <c r="F336" i="2"/>
  <c r="T334" i="2"/>
  <c r="J335" i="2"/>
  <c r="L335" i="2" s="1"/>
  <c r="U334" i="2"/>
  <c r="B337" i="2"/>
  <c r="E336" i="2"/>
  <c r="C336" i="2"/>
  <c r="D336" i="2"/>
  <c r="J336" i="2" l="1"/>
  <c r="L336" i="2" s="1"/>
  <c r="T335" i="2"/>
  <c r="U335" i="2"/>
  <c r="Q336" i="2"/>
  <c r="R336" i="2" s="1"/>
  <c r="S336" i="2" s="1"/>
  <c r="I336" i="2"/>
  <c r="K336" i="2" s="1"/>
  <c r="M336" i="2" s="1"/>
  <c r="H337" i="2"/>
  <c r="G337" i="2"/>
  <c r="N337" i="2" s="1"/>
  <c r="O337" i="2" s="1"/>
  <c r="P337" i="2" s="1"/>
  <c r="F337" i="2"/>
  <c r="M335" i="2"/>
  <c r="B338" i="2"/>
  <c r="E337" i="2"/>
  <c r="C337" i="2"/>
  <c r="D337" i="2"/>
  <c r="T336" i="2" l="1"/>
  <c r="J337" i="2"/>
  <c r="L337" i="2" s="1"/>
  <c r="U336" i="2"/>
  <c r="H338" i="2"/>
  <c r="G338" i="2"/>
  <c r="N338" i="2" s="1"/>
  <c r="O338" i="2" s="1"/>
  <c r="P338" i="2" s="1"/>
  <c r="F338" i="2"/>
  <c r="Q337" i="2"/>
  <c r="R337" i="2" s="1"/>
  <c r="S337" i="2" s="1"/>
  <c r="I337" i="2"/>
  <c r="K337" i="2" s="1"/>
  <c r="B339" i="2"/>
  <c r="E338" i="2"/>
  <c r="D338" i="2"/>
  <c r="C338" i="2"/>
  <c r="M337" i="2" l="1"/>
  <c r="U337" i="2"/>
  <c r="Q338" i="2"/>
  <c r="R338" i="2" s="1"/>
  <c r="S338" i="2" s="1"/>
  <c r="I338" i="2"/>
  <c r="K338" i="2" s="1"/>
  <c r="H339" i="2"/>
  <c r="G339" i="2"/>
  <c r="N339" i="2" s="1"/>
  <c r="O339" i="2" s="1"/>
  <c r="P339" i="2" s="1"/>
  <c r="F339" i="2"/>
  <c r="J338" i="2"/>
  <c r="L338" i="2" s="1"/>
  <c r="T337" i="2"/>
  <c r="B340" i="2"/>
  <c r="E339" i="2"/>
  <c r="C339" i="2"/>
  <c r="D339" i="2"/>
  <c r="M338" i="2" l="1"/>
  <c r="U338" i="2"/>
  <c r="T338" i="2"/>
  <c r="Q339" i="2"/>
  <c r="R339" i="2" s="1"/>
  <c r="S339" i="2" s="1"/>
  <c r="I339" i="2"/>
  <c r="K339" i="2" s="1"/>
  <c r="G340" i="2"/>
  <c r="N340" i="2" s="1"/>
  <c r="O340" i="2" s="1"/>
  <c r="P340" i="2" s="1"/>
  <c r="H340" i="2"/>
  <c r="F340" i="2"/>
  <c r="J339" i="2"/>
  <c r="L339" i="2" s="1"/>
  <c r="B341" i="2"/>
  <c r="E340" i="2"/>
  <c r="C340" i="2"/>
  <c r="D340" i="2"/>
  <c r="J340" i="2" s="1"/>
  <c r="L340" i="2" s="1"/>
  <c r="M339" i="2" l="1"/>
  <c r="U339" i="2"/>
  <c r="Q340" i="2"/>
  <c r="R340" i="2" s="1"/>
  <c r="S340" i="2" s="1"/>
  <c r="I340" i="2"/>
  <c r="K340" i="2" s="1"/>
  <c r="M340" i="2" s="1"/>
  <c r="H341" i="2"/>
  <c r="G341" i="2"/>
  <c r="N341" i="2" s="1"/>
  <c r="O341" i="2" s="1"/>
  <c r="P341" i="2" s="1"/>
  <c r="F341" i="2"/>
  <c r="T339" i="2"/>
  <c r="B342" i="2"/>
  <c r="E341" i="2"/>
  <c r="C341" i="2"/>
  <c r="D341" i="2"/>
  <c r="J341" i="2" l="1"/>
  <c r="L341" i="2" s="1"/>
  <c r="U340" i="2"/>
  <c r="H342" i="2"/>
  <c r="G342" i="2"/>
  <c r="N342" i="2" s="1"/>
  <c r="O342" i="2" s="1"/>
  <c r="P342" i="2" s="1"/>
  <c r="F342" i="2"/>
  <c r="Q341" i="2"/>
  <c r="R341" i="2" s="1"/>
  <c r="S341" i="2" s="1"/>
  <c r="I341" i="2"/>
  <c r="K341" i="2" s="1"/>
  <c r="T340" i="2"/>
  <c r="B343" i="2"/>
  <c r="E342" i="2"/>
  <c r="D342" i="2"/>
  <c r="C342" i="2"/>
  <c r="J342" i="2" l="1"/>
  <c r="L342" i="2" s="1"/>
  <c r="M341" i="2"/>
  <c r="T341" i="2"/>
  <c r="U341" i="2"/>
  <c r="H343" i="2"/>
  <c r="G343" i="2"/>
  <c r="N343" i="2" s="1"/>
  <c r="O343" i="2" s="1"/>
  <c r="P343" i="2" s="1"/>
  <c r="F343" i="2"/>
  <c r="Q342" i="2"/>
  <c r="R342" i="2" s="1"/>
  <c r="S342" i="2" s="1"/>
  <c r="I342" i="2"/>
  <c r="K342" i="2" s="1"/>
  <c r="M342" i="2" s="1"/>
  <c r="B344" i="2"/>
  <c r="E343" i="2"/>
  <c r="C343" i="2"/>
  <c r="D343" i="2"/>
  <c r="J343" i="2" s="1"/>
  <c r="L343" i="2" s="1"/>
  <c r="U342" i="2" l="1"/>
  <c r="Q343" i="2"/>
  <c r="R343" i="2" s="1"/>
  <c r="S343" i="2" s="1"/>
  <c r="I343" i="2"/>
  <c r="K343" i="2" s="1"/>
  <c r="M343" i="2" s="1"/>
  <c r="G344" i="2"/>
  <c r="N344" i="2" s="1"/>
  <c r="O344" i="2" s="1"/>
  <c r="P344" i="2" s="1"/>
  <c r="H344" i="2"/>
  <c r="F344" i="2"/>
  <c r="T342" i="2"/>
  <c r="B345" i="2"/>
  <c r="E344" i="2"/>
  <c r="C344" i="2"/>
  <c r="D344" i="2"/>
  <c r="J344" i="2" l="1"/>
  <c r="L344" i="2" s="1"/>
  <c r="T343" i="2"/>
  <c r="Q344" i="2"/>
  <c r="R344" i="2" s="1"/>
  <c r="S344" i="2" s="1"/>
  <c r="I344" i="2"/>
  <c r="K344" i="2" s="1"/>
  <c r="M344" i="2" s="1"/>
  <c r="H345" i="2"/>
  <c r="G345" i="2"/>
  <c r="N345" i="2" s="1"/>
  <c r="O345" i="2" s="1"/>
  <c r="P345" i="2" s="1"/>
  <c r="F345" i="2"/>
  <c r="U343" i="2"/>
  <c r="B346" i="2"/>
  <c r="E345" i="2"/>
  <c r="C345" i="2"/>
  <c r="D345" i="2"/>
  <c r="T344" i="2" l="1"/>
  <c r="U344" i="2"/>
  <c r="H346" i="2"/>
  <c r="G346" i="2"/>
  <c r="N346" i="2" s="1"/>
  <c r="O346" i="2" s="1"/>
  <c r="P346" i="2" s="1"/>
  <c r="F346" i="2"/>
  <c r="J345" i="2"/>
  <c r="L345" i="2" s="1"/>
  <c r="Q345" i="2"/>
  <c r="R345" i="2" s="1"/>
  <c r="S345" i="2" s="1"/>
  <c r="I345" i="2"/>
  <c r="K345" i="2" s="1"/>
  <c r="B347" i="2"/>
  <c r="E346" i="2"/>
  <c r="D346" i="2"/>
  <c r="J346" i="2" s="1"/>
  <c r="L346" i="2" s="1"/>
  <c r="C346" i="2"/>
  <c r="M345" i="2" l="1"/>
  <c r="U345" i="2"/>
  <c r="G347" i="2"/>
  <c r="N347" i="2" s="1"/>
  <c r="O347" i="2" s="1"/>
  <c r="P347" i="2" s="1"/>
  <c r="H347" i="2"/>
  <c r="F347" i="2"/>
  <c r="T345" i="2"/>
  <c r="Q346" i="2"/>
  <c r="R346" i="2" s="1"/>
  <c r="S346" i="2" s="1"/>
  <c r="I346" i="2"/>
  <c r="K346" i="2" s="1"/>
  <c r="M346" i="2" s="1"/>
  <c r="B348" i="2"/>
  <c r="C347" i="2"/>
  <c r="E347" i="2"/>
  <c r="D347" i="2"/>
  <c r="U346" i="2" l="1"/>
  <c r="J347" i="2"/>
  <c r="L347" i="2" s="1"/>
  <c r="Q347" i="2"/>
  <c r="R347" i="2" s="1"/>
  <c r="S347" i="2" s="1"/>
  <c r="I347" i="2"/>
  <c r="K347" i="2" s="1"/>
  <c r="G348" i="2"/>
  <c r="N348" i="2" s="1"/>
  <c r="O348" i="2" s="1"/>
  <c r="P348" i="2" s="1"/>
  <c r="H348" i="2"/>
  <c r="F348" i="2"/>
  <c r="T346" i="2"/>
  <c r="B349" i="2"/>
  <c r="C348" i="2"/>
  <c r="E348" i="2"/>
  <c r="D348" i="2"/>
  <c r="J348" i="2" s="1"/>
  <c r="L348" i="2" s="1"/>
  <c r="M347" i="2" l="1"/>
  <c r="U347" i="2"/>
  <c r="Q348" i="2"/>
  <c r="R348" i="2" s="1"/>
  <c r="S348" i="2" s="1"/>
  <c r="I348" i="2"/>
  <c r="K348" i="2" s="1"/>
  <c r="M348" i="2" s="1"/>
  <c r="H349" i="2"/>
  <c r="G349" i="2"/>
  <c r="N349" i="2" s="1"/>
  <c r="O349" i="2" s="1"/>
  <c r="P349" i="2" s="1"/>
  <c r="F349" i="2"/>
  <c r="T347" i="2"/>
  <c r="B350" i="2"/>
  <c r="E349" i="2"/>
  <c r="C349" i="2"/>
  <c r="D349" i="2"/>
  <c r="J349" i="2" s="1"/>
  <c r="L349" i="2" s="1"/>
  <c r="T348" i="2" l="1"/>
  <c r="Q349" i="2"/>
  <c r="R349" i="2" s="1"/>
  <c r="S349" i="2" s="1"/>
  <c r="I349" i="2"/>
  <c r="K349" i="2" s="1"/>
  <c r="M349" i="2" s="1"/>
  <c r="H350" i="2"/>
  <c r="G350" i="2"/>
  <c r="N350" i="2" s="1"/>
  <c r="O350" i="2" s="1"/>
  <c r="P350" i="2" s="1"/>
  <c r="F350" i="2"/>
  <c r="U348" i="2"/>
  <c r="B351" i="2"/>
  <c r="E350" i="2"/>
  <c r="D350" i="2"/>
  <c r="J350" i="2" s="1"/>
  <c r="L350" i="2" s="1"/>
  <c r="C350" i="2"/>
  <c r="U349" i="2" l="1"/>
  <c r="H351" i="2"/>
  <c r="G351" i="2"/>
  <c r="N351" i="2" s="1"/>
  <c r="O351" i="2" s="1"/>
  <c r="P351" i="2" s="1"/>
  <c r="F351" i="2"/>
  <c r="Q350" i="2"/>
  <c r="R350" i="2" s="1"/>
  <c r="S350" i="2" s="1"/>
  <c r="I350" i="2"/>
  <c r="K350" i="2" s="1"/>
  <c r="M350" i="2" s="1"/>
  <c r="T349" i="2"/>
  <c r="B352" i="2"/>
  <c r="C351" i="2"/>
  <c r="E351" i="2"/>
  <c r="D351" i="2"/>
  <c r="J351" i="2" s="1"/>
  <c r="L351" i="2" s="1"/>
  <c r="U350" i="2" l="1"/>
  <c r="Q351" i="2"/>
  <c r="R351" i="2" s="1"/>
  <c r="S351" i="2" s="1"/>
  <c r="I351" i="2"/>
  <c r="K351" i="2" s="1"/>
  <c r="M351" i="2" s="1"/>
  <c r="G352" i="2"/>
  <c r="N352" i="2" s="1"/>
  <c r="O352" i="2" s="1"/>
  <c r="P352" i="2" s="1"/>
  <c r="H352" i="2"/>
  <c r="F352" i="2"/>
  <c r="T350" i="2"/>
  <c r="B353" i="2"/>
  <c r="C352" i="2"/>
  <c r="E352" i="2"/>
  <c r="D352" i="2"/>
  <c r="U351" i="2" l="1"/>
  <c r="H353" i="2"/>
  <c r="G353" i="2"/>
  <c r="N353" i="2" s="1"/>
  <c r="O353" i="2" s="1"/>
  <c r="P353" i="2" s="1"/>
  <c r="F353" i="2"/>
  <c r="J352" i="2"/>
  <c r="L352" i="2" s="1"/>
  <c r="Q352" i="2"/>
  <c r="R352" i="2" s="1"/>
  <c r="S352" i="2" s="1"/>
  <c r="I352" i="2"/>
  <c r="K352" i="2" s="1"/>
  <c r="M352" i="2" s="1"/>
  <c r="T351" i="2"/>
  <c r="B354" i="2"/>
  <c r="C353" i="2"/>
  <c r="E353" i="2"/>
  <c r="D353" i="2"/>
  <c r="J353" i="2" l="1"/>
  <c r="L353" i="2" s="1"/>
  <c r="U352" i="2"/>
  <c r="H354" i="2"/>
  <c r="G354" i="2"/>
  <c r="N354" i="2" s="1"/>
  <c r="O354" i="2" s="1"/>
  <c r="P354" i="2" s="1"/>
  <c r="F354" i="2"/>
  <c r="T352" i="2"/>
  <c r="Q353" i="2"/>
  <c r="R353" i="2" s="1"/>
  <c r="S353" i="2" s="1"/>
  <c r="I353" i="2"/>
  <c r="K353" i="2" s="1"/>
  <c r="M353" i="2" s="1"/>
  <c r="B355" i="2"/>
  <c r="E354" i="2"/>
  <c r="D354" i="2"/>
  <c r="J354" i="2" s="1"/>
  <c r="L354" i="2" s="1"/>
  <c r="C354" i="2"/>
  <c r="U353" i="2" l="1"/>
  <c r="H355" i="2"/>
  <c r="G355" i="2"/>
  <c r="N355" i="2" s="1"/>
  <c r="O355" i="2" s="1"/>
  <c r="P355" i="2" s="1"/>
  <c r="F355" i="2"/>
  <c r="T353" i="2"/>
  <c r="Q354" i="2"/>
  <c r="R354" i="2" s="1"/>
  <c r="S354" i="2" s="1"/>
  <c r="I354" i="2"/>
  <c r="K354" i="2" s="1"/>
  <c r="M354" i="2" s="1"/>
  <c r="B356" i="2"/>
  <c r="E355" i="2"/>
  <c r="C355" i="2"/>
  <c r="D355" i="2"/>
  <c r="J355" i="2" s="1"/>
  <c r="L355" i="2" s="1"/>
  <c r="U354" i="2" l="1"/>
  <c r="Q355" i="2"/>
  <c r="R355" i="2" s="1"/>
  <c r="S355" i="2" s="1"/>
  <c r="I355" i="2"/>
  <c r="K355" i="2" s="1"/>
  <c r="M355" i="2" s="1"/>
  <c r="G356" i="2"/>
  <c r="N356" i="2" s="1"/>
  <c r="O356" i="2" s="1"/>
  <c r="P356" i="2" s="1"/>
  <c r="H356" i="2"/>
  <c r="F356" i="2"/>
  <c r="T354" i="2"/>
  <c r="B357" i="2"/>
  <c r="E356" i="2"/>
  <c r="C356" i="2"/>
  <c r="D356" i="2"/>
  <c r="J356" i="2" s="1"/>
  <c r="L356" i="2" s="1"/>
  <c r="U355" i="2" l="1"/>
  <c r="H357" i="2"/>
  <c r="G357" i="2"/>
  <c r="N357" i="2" s="1"/>
  <c r="O357" i="2" s="1"/>
  <c r="P357" i="2" s="1"/>
  <c r="F357" i="2"/>
  <c r="Q356" i="2"/>
  <c r="R356" i="2" s="1"/>
  <c r="S356" i="2" s="1"/>
  <c r="I356" i="2"/>
  <c r="K356" i="2" s="1"/>
  <c r="M356" i="2" s="1"/>
  <c r="T355" i="2"/>
  <c r="B358" i="2"/>
  <c r="E357" i="2"/>
  <c r="C357" i="2"/>
  <c r="D357" i="2"/>
  <c r="J357" i="2" l="1"/>
  <c r="L357" i="2" s="1"/>
  <c r="U356" i="2"/>
  <c r="T356" i="2"/>
  <c r="H358" i="2"/>
  <c r="G358" i="2"/>
  <c r="N358" i="2" s="1"/>
  <c r="O358" i="2" s="1"/>
  <c r="P358" i="2" s="1"/>
  <c r="F358" i="2"/>
  <c r="Q357" i="2"/>
  <c r="R357" i="2" s="1"/>
  <c r="S357" i="2" s="1"/>
  <c r="I357" i="2"/>
  <c r="K357" i="2" s="1"/>
  <c r="B359" i="2"/>
  <c r="E358" i="2"/>
  <c r="D358" i="2"/>
  <c r="J358" i="2" s="1"/>
  <c r="L358" i="2" s="1"/>
  <c r="C358" i="2"/>
  <c r="M357" i="2" l="1"/>
  <c r="U357" i="2"/>
  <c r="H359" i="2"/>
  <c r="G359" i="2"/>
  <c r="N359" i="2" s="1"/>
  <c r="O359" i="2" s="1"/>
  <c r="P359" i="2" s="1"/>
  <c r="F359" i="2"/>
  <c r="Q358" i="2"/>
  <c r="R358" i="2" s="1"/>
  <c r="S358" i="2" s="1"/>
  <c r="I358" i="2"/>
  <c r="K358" i="2" s="1"/>
  <c r="M358" i="2" s="1"/>
  <c r="T357" i="2"/>
  <c r="B360" i="2"/>
  <c r="C359" i="2"/>
  <c r="E359" i="2"/>
  <c r="D359" i="2"/>
  <c r="J359" i="2" s="1"/>
  <c r="L359" i="2" s="1"/>
  <c r="U358" i="2" l="1"/>
  <c r="T358" i="2"/>
  <c r="G360" i="2"/>
  <c r="N360" i="2" s="1"/>
  <c r="O360" i="2" s="1"/>
  <c r="P360" i="2" s="1"/>
  <c r="H360" i="2"/>
  <c r="F360" i="2"/>
  <c r="Q359" i="2"/>
  <c r="R359" i="2" s="1"/>
  <c r="S359" i="2" s="1"/>
  <c r="I359" i="2"/>
  <c r="K359" i="2" s="1"/>
  <c r="M359" i="2" s="1"/>
  <c r="B361" i="2"/>
  <c r="E360" i="2"/>
  <c r="C360" i="2"/>
  <c r="D360" i="2"/>
  <c r="J360" i="2" s="1"/>
  <c r="L360" i="2" s="1"/>
  <c r="U359" i="2" l="1"/>
  <c r="H361" i="2"/>
  <c r="G361" i="2"/>
  <c r="N361" i="2" s="1"/>
  <c r="O361" i="2" s="1"/>
  <c r="P361" i="2" s="1"/>
  <c r="F361" i="2"/>
  <c r="Q360" i="2"/>
  <c r="R360" i="2" s="1"/>
  <c r="S360" i="2" s="1"/>
  <c r="I360" i="2"/>
  <c r="K360" i="2" s="1"/>
  <c r="M360" i="2" s="1"/>
  <c r="T359" i="2"/>
  <c r="B362" i="2"/>
  <c r="E361" i="2"/>
  <c r="C361" i="2"/>
  <c r="D361" i="2"/>
  <c r="J361" i="2" l="1"/>
  <c r="L361" i="2" s="1"/>
  <c r="U360" i="2"/>
  <c r="Q361" i="2"/>
  <c r="R361" i="2" s="1"/>
  <c r="S361" i="2" s="1"/>
  <c r="I361" i="2"/>
  <c r="K361" i="2" s="1"/>
  <c r="H362" i="2"/>
  <c r="G362" i="2"/>
  <c r="N362" i="2" s="1"/>
  <c r="O362" i="2" s="1"/>
  <c r="P362" i="2" s="1"/>
  <c r="F362" i="2"/>
  <c r="T360" i="2"/>
  <c r="B363" i="2"/>
  <c r="E362" i="2"/>
  <c r="D362" i="2"/>
  <c r="C362" i="2"/>
  <c r="M361" i="2" l="1"/>
  <c r="J362" i="2"/>
  <c r="L362" i="2" s="1"/>
  <c r="U361" i="2"/>
  <c r="G363" i="2"/>
  <c r="N363" i="2" s="1"/>
  <c r="O363" i="2" s="1"/>
  <c r="P363" i="2" s="1"/>
  <c r="H363" i="2"/>
  <c r="F363" i="2"/>
  <c r="Q362" i="2"/>
  <c r="R362" i="2" s="1"/>
  <c r="S362" i="2" s="1"/>
  <c r="I362" i="2"/>
  <c r="K362" i="2" s="1"/>
  <c r="M362" i="2" s="1"/>
  <c r="T361" i="2"/>
  <c r="B364" i="2"/>
  <c r="C363" i="2"/>
  <c r="E363" i="2"/>
  <c r="D363" i="2"/>
  <c r="U362" i="2" l="1"/>
  <c r="J363" i="2"/>
  <c r="L363" i="2" s="1"/>
  <c r="Q363" i="2"/>
  <c r="R363" i="2" s="1"/>
  <c r="S363" i="2" s="1"/>
  <c r="I363" i="2"/>
  <c r="K363" i="2" s="1"/>
  <c r="G364" i="2"/>
  <c r="N364" i="2" s="1"/>
  <c r="O364" i="2" s="1"/>
  <c r="P364" i="2" s="1"/>
  <c r="H364" i="2"/>
  <c r="F364" i="2"/>
  <c r="T362" i="2"/>
  <c r="B365" i="2"/>
  <c r="C364" i="2"/>
  <c r="E364" i="2"/>
  <c r="D364" i="2"/>
  <c r="J364" i="2" l="1"/>
  <c r="L364" i="2" s="1"/>
  <c r="M363" i="2"/>
  <c r="U363" i="2"/>
  <c r="T363" i="2"/>
  <c r="H365" i="2"/>
  <c r="G365" i="2"/>
  <c r="N365" i="2" s="1"/>
  <c r="O365" i="2" s="1"/>
  <c r="P365" i="2" s="1"/>
  <c r="F365" i="2"/>
  <c r="Q364" i="2"/>
  <c r="R364" i="2" s="1"/>
  <c r="S364" i="2" s="1"/>
  <c r="I364" i="2"/>
  <c r="K364" i="2" s="1"/>
  <c r="M364" i="2" s="1"/>
  <c r="B366" i="2"/>
  <c r="E365" i="2"/>
  <c r="C365" i="2"/>
  <c r="D365" i="2"/>
  <c r="J365" i="2" s="1"/>
  <c r="L365" i="2" s="1"/>
  <c r="T364" i="2" l="1"/>
  <c r="U364" i="2"/>
  <c r="H366" i="2"/>
  <c r="G366" i="2"/>
  <c r="N366" i="2" s="1"/>
  <c r="O366" i="2" s="1"/>
  <c r="P366" i="2" s="1"/>
  <c r="F366" i="2"/>
  <c r="Q365" i="2"/>
  <c r="R365" i="2" s="1"/>
  <c r="S365" i="2" s="1"/>
  <c r="I365" i="2"/>
  <c r="K365" i="2" s="1"/>
  <c r="M365" i="2" s="1"/>
  <c r="B367" i="2"/>
  <c r="E366" i="2"/>
  <c r="C366" i="2"/>
  <c r="D366" i="2"/>
  <c r="J366" i="2" s="1"/>
  <c r="L366" i="2" s="1"/>
  <c r="U365" i="2" l="1"/>
  <c r="H367" i="2"/>
  <c r="G367" i="2"/>
  <c r="N367" i="2" s="1"/>
  <c r="O367" i="2" s="1"/>
  <c r="P367" i="2" s="1"/>
  <c r="F367" i="2"/>
  <c r="T365" i="2"/>
  <c r="Q366" i="2"/>
  <c r="R366" i="2" s="1"/>
  <c r="S366" i="2" s="1"/>
  <c r="I366" i="2"/>
  <c r="K366" i="2" s="1"/>
  <c r="M366" i="2" s="1"/>
  <c r="B368" i="2"/>
  <c r="C367" i="2"/>
  <c r="E367" i="2"/>
  <c r="D367" i="2"/>
  <c r="U366" i="2" l="1"/>
  <c r="J367" i="2"/>
  <c r="L367" i="2" s="1"/>
  <c r="G368" i="2"/>
  <c r="N368" i="2" s="1"/>
  <c r="O368" i="2" s="1"/>
  <c r="P368" i="2" s="1"/>
  <c r="H368" i="2"/>
  <c r="F368" i="2"/>
  <c r="T366" i="2"/>
  <c r="Q367" i="2"/>
  <c r="R367" i="2" s="1"/>
  <c r="S367" i="2" s="1"/>
  <c r="I367" i="2"/>
  <c r="K367" i="2" s="1"/>
  <c r="B369" i="2"/>
  <c r="C368" i="2"/>
  <c r="E368" i="2"/>
  <c r="D368" i="2"/>
  <c r="M367" i="2" l="1"/>
  <c r="U367" i="2"/>
  <c r="H369" i="2"/>
  <c r="G369" i="2"/>
  <c r="N369" i="2" s="1"/>
  <c r="O369" i="2" s="1"/>
  <c r="P369" i="2" s="1"/>
  <c r="F369" i="2"/>
  <c r="T367" i="2"/>
  <c r="J368" i="2"/>
  <c r="L368" i="2" s="1"/>
  <c r="Q368" i="2"/>
  <c r="R368" i="2" s="1"/>
  <c r="S368" i="2" s="1"/>
  <c r="I368" i="2"/>
  <c r="K368" i="2" s="1"/>
  <c r="B370" i="2"/>
  <c r="C369" i="2"/>
  <c r="E369" i="2"/>
  <c r="D369" i="2"/>
  <c r="U368" i="2" l="1"/>
  <c r="Q369" i="2"/>
  <c r="R369" i="2" s="1"/>
  <c r="S369" i="2" s="1"/>
  <c r="I369" i="2"/>
  <c r="K369" i="2" s="1"/>
  <c r="H370" i="2"/>
  <c r="G370" i="2"/>
  <c r="N370" i="2" s="1"/>
  <c r="O370" i="2" s="1"/>
  <c r="P370" i="2" s="1"/>
  <c r="F370" i="2"/>
  <c r="J369" i="2"/>
  <c r="L369" i="2" s="1"/>
  <c r="M368" i="2"/>
  <c r="T368" i="2"/>
  <c r="B371" i="2"/>
  <c r="E370" i="2"/>
  <c r="C370" i="2"/>
  <c r="D370" i="2"/>
  <c r="J370" i="2" l="1"/>
  <c r="L370" i="2" s="1"/>
  <c r="U369" i="2"/>
  <c r="H371" i="2"/>
  <c r="G371" i="2"/>
  <c r="N371" i="2" s="1"/>
  <c r="O371" i="2" s="1"/>
  <c r="P371" i="2" s="1"/>
  <c r="F371" i="2"/>
  <c r="M369" i="2"/>
  <c r="Q370" i="2"/>
  <c r="R370" i="2" s="1"/>
  <c r="S370" i="2" s="1"/>
  <c r="I370" i="2"/>
  <c r="K370" i="2" s="1"/>
  <c r="M370" i="2" s="1"/>
  <c r="T369" i="2"/>
  <c r="B372" i="2"/>
  <c r="E371" i="2"/>
  <c r="C371" i="2"/>
  <c r="D371" i="2"/>
  <c r="U370" i="2" l="1"/>
  <c r="G372" i="2"/>
  <c r="N372" i="2" s="1"/>
  <c r="O372" i="2" s="1"/>
  <c r="P372" i="2" s="1"/>
  <c r="H372" i="2"/>
  <c r="F372" i="2"/>
  <c r="J371" i="2"/>
  <c r="L371" i="2" s="1"/>
  <c r="T370" i="2"/>
  <c r="Q371" i="2"/>
  <c r="R371" i="2" s="1"/>
  <c r="S371" i="2" s="1"/>
  <c r="I371" i="2"/>
  <c r="K371" i="2" s="1"/>
  <c r="M371" i="2" s="1"/>
  <c r="B373" i="2"/>
  <c r="E372" i="2"/>
  <c r="C372" i="2"/>
  <c r="D372" i="2"/>
  <c r="J372" i="2" s="1"/>
  <c r="L372" i="2" s="1"/>
  <c r="U371" i="2" l="1"/>
  <c r="T371" i="2"/>
  <c r="H373" i="2"/>
  <c r="G373" i="2"/>
  <c r="N373" i="2" s="1"/>
  <c r="O373" i="2" s="1"/>
  <c r="P373" i="2" s="1"/>
  <c r="F373" i="2"/>
  <c r="Q372" i="2"/>
  <c r="R372" i="2" s="1"/>
  <c r="S372" i="2" s="1"/>
  <c r="I372" i="2"/>
  <c r="K372" i="2" s="1"/>
  <c r="M372" i="2" s="1"/>
  <c r="B374" i="2"/>
  <c r="E373" i="2"/>
  <c r="C373" i="2"/>
  <c r="D373" i="2"/>
  <c r="J373" i="2" s="1"/>
  <c r="L373" i="2" s="1"/>
  <c r="T372" i="2" l="1"/>
  <c r="U372" i="2"/>
  <c r="H374" i="2"/>
  <c r="G374" i="2"/>
  <c r="N374" i="2" s="1"/>
  <c r="O374" i="2" s="1"/>
  <c r="P374" i="2" s="1"/>
  <c r="F374" i="2"/>
  <c r="Q373" i="2"/>
  <c r="R373" i="2" s="1"/>
  <c r="S373" i="2" s="1"/>
  <c r="I373" i="2"/>
  <c r="K373" i="2" s="1"/>
  <c r="M373" i="2" s="1"/>
  <c r="B375" i="2"/>
  <c r="E374" i="2"/>
  <c r="C374" i="2"/>
  <c r="D374" i="2"/>
  <c r="J374" i="2" s="1"/>
  <c r="L374" i="2" s="1"/>
  <c r="U373" i="2" l="1"/>
  <c r="H375" i="2"/>
  <c r="G375" i="2"/>
  <c r="N375" i="2" s="1"/>
  <c r="O375" i="2" s="1"/>
  <c r="P375" i="2" s="1"/>
  <c r="F375" i="2"/>
  <c r="Q374" i="2"/>
  <c r="R374" i="2" s="1"/>
  <c r="S374" i="2" s="1"/>
  <c r="I374" i="2"/>
  <c r="K374" i="2" s="1"/>
  <c r="M374" i="2" s="1"/>
  <c r="T373" i="2"/>
  <c r="B376" i="2"/>
  <c r="C375" i="2"/>
  <c r="E375" i="2"/>
  <c r="D375" i="2"/>
  <c r="J375" i="2" s="1"/>
  <c r="L375" i="2" s="1"/>
  <c r="U374" i="2" l="1"/>
  <c r="Q375" i="2"/>
  <c r="R375" i="2" s="1"/>
  <c r="S375" i="2" s="1"/>
  <c r="I375" i="2"/>
  <c r="K375" i="2" s="1"/>
  <c r="M375" i="2" s="1"/>
  <c r="G376" i="2"/>
  <c r="N376" i="2" s="1"/>
  <c r="O376" i="2" s="1"/>
  <c r="P376" i="2" s="1"/>
  <c r="H376" i="2"/>
  <c r="F376" i="2"/>
  <c r="T374" i="2"/>
  <c r="B377" i="2"/>
  <c r="E376" i="2"/>
  <c r="C376" i="2"/>
  <c r="D376" i="2"/>
  <c r="J376" i="2" s="1"/>
  <c r="L376" i="2" s="1"/>
  <c r="U375" i="2" l="1"/>
  <c r="H377" i="2"/>
  <c r="G377" i="2"/>
  <c r="N377" i="2" s="1"/>
  <c r="O377" i="2" s="1"/>
  <c r="P377" i="2" s="1"/>
  <c r="F377" i="2"/>
  <c r="Q376" i="2"/>
  <c r="R376" i="2" s="1"/>
  <c r="S376" i="2" s="1"/>
  <c r="I376" i="2"/>
  <c r="K376" i="2" s="1"/>
  <c r="M376" i="2" s="1"/>
  <c r="T375" i="2"/>
  <c r="B378" i="2"/>
  <c r="E377" i="2"/>
  <c r="C377" i="2"/>
  <c r="D377" i="2"/>
  <c r="J377" i="2" l="1"/>
  <c r="L377" i="2" s="1"/>
  <c r="U376" i="2"/>
  <c r="T376" i="2"/>
  <c r="H378" i="2"/>
  <c r="G378" i="2"/>
  <c r="N378" i="2" s="1"/>
  <c r="O378" i="2" s="1"/>
  <c r="P378" i="2" s="1"/>
  <c r="F378" i="2"/>
  <c r="Q377" i="2"/>
  <c r="R377" i="2" s="1"/>
  <c r="S377" i="2" s="1"/>
  <c r="I377" i="2"/>
  <c r="K377" i="2" s="1"/>
  <c r="M377" i="2" s="1"/>
  <c r="B379" i="2"/>
  <c r="E378" i="2"/>
  <c r="C378" i="2"/>
  <c r="D378" i="2"/>
  <c r="J378" i="2" s="1"/>
  <c r="L378" i="2" s="1"/>
  <c r="U377" i="2" l="1"/>
  <c r="Q378" i="2"/>
  <c r="R378" i="2" s="1"/>
  <c r="S378" i="2" s="1"/>
  <c r="I378" i="2"/>
  <c r="K378" i="2" s="1"/>
  <c r="M378" i="2" s="1"/>
  <c r="G379" i="2"/>
  <c r="N379" i="2" s="1"/>
  <c r="O379" i="2" s="1"/>
  <c r="P379" i="2" s="1"/>
  <c r="H379" i="2"/>
  <c r="F379" i="2"/>
  <c r="T377" i="2"/>
  <c r="B380" i="2"/>
  <c r="C379" i="2"/>
  <c r="E379" i="2"/>
  <c r="D379" i="2"/>
  <c r="T378" i="2" l="1"/>
  <c r="G380" i="2"/>
  <c r="N380" i="2" s="1"/>
  <c r="O380" i="2" s="1"/>
  <c r="P380" i="2" s="1"/>
  <c r="H380" i="2"/>
  <c r="F380" i="2"/>
  <c r="J379" i="2"/>
  <c r="L379" i="2" s="1"/>
  <c r="Q379" i="2"/>
  <c r="R379" i="2" s="1"/>
  <c r="S379" i="2" s="1"/>
  <c r="I379" i="2"/>
  <c r="K379" i="2" s="1"/>
  <c r="M379" i="2" s="1"/>
  <c r="U378" i="2"/>
  <c r="B381" i="2"/>
  <c r="C380" i="2"/>
  <c r="E380" i="2"/>
  <c r="D380" i="2"/>
  <c r="J380" i="2" s="1"/>
  <c r="L380" i="2" s="1"/>
  <c r="U379" i="2" l="1"/>
  <c r="T379" i="2"/>
  <c r="H381" i="2"/>
  <c r="G381" i="2"/>
  <c r="N381" i="2" s="1"/>
  <c r="O381" i="2" s="1"/>
  <c r="P381" i="2" s="1"/>
  <c r="F381" i="2"/>
  <c r="Q380" i="2"/>
  <c r="R380" i="2" s="1"/>
  <c r="S380" i="2" s="1"/>
  <c r="I380" i="2"/>
  <c r="K380" i="2" s="1"/>
  <c r="M380" i="2" s="1"/>
  <c r="B382" i="2"/>
  <c r="E381" i="2"/>
  <c r="C381" i="2"/>
  <c r="D381" i="2"/>
  <c r="J381" i="2" s="1"/>
  <c r="L381" i="2" s="1"/>
  <c r="U380" i="2" l="1"/>
  <c r="H382" i="2"/>
  <c r="G382" i="2"/>
  <c r="N382" i="2" s="1"/>
  <c r="O382" i="2" s="1"/>
  <c r="P382" i="2" s="1"/>
  <c r="F382" i="2"/>
  <c r="T380" i="2"/>
  <c r="Q381" i="2"/>
  <c r="R381" i="2" s="1"/>
  <c r="S381" i="2" s="1"/>
  <c r="I381" i="2"/>
  <c r="K381" i="2" s="1"/>
  <c r="M381" i="2" s="1"/>
  <c r="B383" i="2"/>
  <c r="E382" i="2"/>
  <c r="C382" i="2"/>
  <c r="D382" i="2"/>
  <c r="J382" i="2" s="1"/>
  <c r="L382" i="2" s="1"/>
  <c r="U381" i="2" l="1"/>
  <c r="Q382" i="2"/>
  <c r="R382" i="2" s="1"/>
  <c r="S382" i="2" s="1"/>
  <c r="I382" i="2"/>
  <c r="K382" i="2" s="1"/>
  <c r="M382" i="2" s="1"/>
  <c r="H383" i="2"/>
  <c r="G383" i="2"/>
  <c r="N383" i="2" s="1"/>
  <c r="O383" i="2" s="1"/>
  <c r="P383" i="2" s="1"/>
  <c r="F383" i="2"/>
  <c r="T381" i="2"/>
  <c r="B384" i="2"/>
  <c r="C383" i="2"/>
  <c r="E383" i="2"/>
  <c r="D383" i="2"/>
  <c r="J383" i="2" l="1"/>
  <c r="L383" i="2" s="1"/>
  <c r="U382" i="2"/>
  <c r="G384" i="2"/>
  <c r="N384" i="2" s="1"/>
  <c r="O384" i="2" s="1"/>
  <c r="P384" i="2" s="1"/>
  <c r="H384" i="2"/>
  <c r="F384" i="2"/>
  <c r="Q383" i="2"/>
  <c r="R383" i="2" s="1"/>
  <c r="S383" i="2" s="1"/>
  <c r="I383" i="2"/>
  <c r="K383" i="2" s="1"/>
  <c r="M383" i="2" s="1"/>
  <c r="T382" i="2"/>
  <c r="B385" i="2"/>
  <c r="C384" i="2"/>
  <c r="E384" i="2"/>
  <c r="D384" i="2"/>
  <c r="U383" i="2" l="1"/>
  <c r="J384" i="2"/>
  <c r="L384" i="2" s="1"/>
  <c r="Q384" i="2"/>
  <c r="R384" i="2" s="1"/>
  <c r="S384" i="2" s="1"/>
  <c r="I384" i="2"/>
  <c r="K384" i="2" s="1"/>
  <c r="H385" i="2"/>
  <c r="G385" i="2"/>
  <c r="N385" i="2" s="1"/>
  <c r="O385" i="2" s="1"/>
  <c r="P385" i="2" s="1"/>
  <c r="F385" i="2"/>
  <c r="T383" i="2"/>
  <c r="B386" i="2"/>
  <c r="C385" i="2"/>
  <c r="E385" i="2"/>
  <c r="D385" i="2"/>
  <c r="J385" i="2" s="1"/>
  <c r="L385" i="2" s="1"/>
  <c r="M384" i="2" l="1"/>
  <c r="U384" i="2"/>
  <c r="T384" i="2"/>
  <c r="H386" i="2"/>
  <c r="G386" i="2"/>
  <c r="N386" i="2" s="1"/>
  <c r="O386" i="2" s="1"/>
  <c r="P386" i="2" s="1"/>
  <c r="F386" i="2"/>
  <c r="Q385" i="2"/>
  <c r="R385" i="2" s="1"/>
  <c r="S385" i="2" s="1"/>
  <c r="I385" i="2"/>
  <c r="K385" i="2" s="1"/>
  <c r="M385" i="2" s="1"/>
  <c r="B387" i="2"/>
  <c r="E386" i="2"/>
  <c r="C386" i="2"/>
  <c r="D386" i="2"/>
  <c r="J386" i="2" l="1"/>
  <c r="L386" i="2" s="1"/>
  <c r="U385" i="2"/>
  <c r="H387" i="2"/>
  <c r="G387" i="2"/>
  <c r="N387" i="2" s="1"/>
  <c r="O387" i="2" s="1"/>
  <c r="P387" i="2" s="1"/>
  <c r="F387" i="2"/>
  <c r="Q386" i="2"/>
  <c r="R386" i="2" s="1"/>
  <c r="S386" i="2" s="1"/>
  <c r="I386" i="2"/>
  <c r="K386" i="2" s="1"/>
  <c r="M386" i="2" s="1"/>
  <c r="T385" i="2"/>
  <c r="B388" i="2"/>
  <c r="E387" i="2"/>
  <c r="C387" i="2"/>
  <c r="D387" i="2"/>
  <c r="J387" i="2" s="1"/>
  <c r="L387" i="2" s="1"/>
  <c r="U386" i="2" l="1"/>
  <c r="T386" i="2"/>
  <c r="G388" i="2"/>
  <c r="N388" i="2" s="1"/>
  <c r="O388" i="2" s="1"/>
  <c r="P388" i="2" s="1"/>
  <c r="H388" i="2"/>
  <c r="F388" i="2"/>
  <c r="Q387" i="2"/>
  <c r="R387" i="2" s="1"/>
  <c r="S387" i="2" s="1"/>
  <c r="I387" i="2"/>
  <c r="K387" i="2" s="1"/>
  <c r="M387" i="2" s="1"/>
  <c r="B389" i="2"/>
  <c r="E388" i="2"/>
  <c r="C388" i="2"/>
  <c r="D388" i="2"/>
  <c r="J388" i="2" s="1"/>
  <c r="L388" i="2" s="1"/>
  <c r="U387" i="2" l="1"/>
  <c r="T387" i="2"/>
  <c r="H389" i="2"/>
  <c r="G389" i="2"/>
  <c r="N389" i="2" s="1"/>
  <c r="O389" i="2" s="1"/>
  <c r="P389" i="2" s="1"/>
  <c r="F389" i="2"/>
  <c r="Q388" i="2"/>
  <c r="R388" i="2" s="1"/>
  <c r="S388" i="2" s="1"/>
  <c r="I388" i="2"/>
  <c r="K388" i="2" s="1"/>
  <c r="M388" i="2" s="1"/>
  <c r="B390" i="2"/>
  <c r="E389" i="2"/>
  <c r="C389" i="2"/>
  <c r="D389" i="2"/>
  <c r="J389" i="2" s="1"/>
  <c r="L389" i="2" s="1"/>
  <c r="U388" i="2" l="1"/>
  <c r="Q389" i="2"/>
  <c r="R389" i="2" s="1"/>
  <c r="S389" i="2" s="1"/>
  <c r="I389" i="2"/>
  <c r="K389" i="2" s="1"/>
  <c r="M389" i="2" s="1"/>
  <c r="H390" i="2"/>
  <c r="G390" i="2"/>
  <c r="N390" i="2" s="1"/>
  <c r="O390" i="2" s="1"/>
  <c r="P390" i="2" s="1"/>
  <c r="F390" i="2"/>
  <c r="T388" i="2"/>
  <c r="B391" i="2"/>
  <c r="E390" i="2"/>
  <c r="C390" i="2"/>
  <c r="D390" i="2"/>
  <c r="J390" i="2" s="1"/>
  <c r="L390" i="2" s="1"/>
  <c r="U389" i="2" l="1"/>
  <c r="Q390" i="2"/>
  <c r="R390" i="2" s="1"/>
  <c r="S390" i="2" s="1"/>
  <c r="I390" i="2"/>
  <c r="K390" i="2" s="1"/>
  <c r="M390" i="2" s="1"/>
  <c r="G391" i="2"/>
  <c r="N391" i="2" s="1"/>
  <c r="O391" i="2" s="1"/>
  <c r="P391" i="2" s="1"/>
  <c r="H391" i="2"/>
  <c r="F391" i="2"/>
  <c r="T389" i="2"/>
  <c r="B392" i="2"/>
  <c r="C391" i="2"/>
  <c r="E391" i="2"/>
  <c r="D391" i="2"/>
  <c r="U390" i="2" l="1"/>
  <c r="G392" i="2"/>
  <c r="N392" i="2" s="1"/>
  <c r="O392" i="2" s="1"/>
  <c r="P392" i="2" s="1"/>
  <c r="H392" i="2"/>
  <c r="F392" i="2"/>
  <c r="J391" i="2"/>
  <c r="L391" i="2" s="1"/>
  <c r="Q391" i="2"/>
  <c r="R391" i="2" s="1"/>
  <c r="S391" i="2" s="1"/>
  <c r="I391" i="2"/>
  <c r="K391" i="2" s="1"/>
  <c r="T390" i="2"/>
  <c r="B393" i="2"/>
  <c r="E392" i="2"/>
  <c r="C392" i="2"/>
  <c r="D392" i="2"/>
  <c r="J392" i="2" l="1"/>
  <c r="L392" i="2" s="1"/>
  <c r="U391" i="2"/>
  <c r="T391" i="2"/>
  <c r="H393" i="2"/>
  <c r="G393" i="2"/>
  <c r="N393" i="2" s="1"/>
  <c r="O393" i="2" s="1"/>
  <c r="P393" i="2" s="1"/>
  <c r="F393" i="2"/>
  <c r="M391" i="2"/>
  <c r="Q392" i="2"/>
  <c r="R392" i="2" s="1"/>
  <c r="S392" i="2" s="1"/>
  <c r="I392" i="2"/>
  <c r="K392" i="2" s="1"/>
  <c r="M392" i="2" s="1"/>
  <c r="B394" i="2"/>
  <c r="E393" i="2"/>
  <c r="C393" i="2"/>
  <c r="D393" i="2"/>
  <c r="U392" i="2" l="1"/>
  <c r="H394" i="2"/>
  <c r="G394" i="2"/>
  <c r="N394" i="2" s="1"/>
  <c r="O394" i="2" s="1"/>
  <c r="P394" i="2" s="1"/>
  <c r="F394" i="2"/>
  <c r="J393" i="2"/>
  <c r="L393" i="2" s="1"/>
  <c r="T392" i="2"/>
  <c r="Q393" i="2"/>
  <c r="R393" i="2" s="1"/>
  <c r="S393" i="2" s="1"/>
  <c r="I393" i="2"/>
  <c r="K393" i="2" s="1"/>
  <c r="B395" i="2"/>
  <c r="E394" i="2"/>
  <c r="C394" i="2"/>
  <c r="D394" i="2"/>
  <c r="U393" i="2" l="1"/>
  <c r="H395" i="2"/>
  <c r="G395" i="2"/>
  <c r="N395" i="2" s="1"/>
  <c r="O395" i="2" s="1"/>
  <c r="P395" i="2" s="1"/>
  <c r="F395" i="2"/>
  <c r="T393" i="2"/>
  <c r="J394" i="2"/>
  <c r="L394" i="2" s="1"/>
  <c r="M393" i="2"/>
  <c r="Q394" i="2"/>
  <c r="R394" i="2" s="1"/>
  <c r="S394" i="2" s="1"/>
  <c r="I394" i="2"/>
  <c r="K394" i="2" s="1"/>
  <c r="B396" i="2"/>
  <c r="C395" i="2"/>
  <c r="E395" i="2"/>
  <c r="D395" i="2"/>
  <c r="J395" i="2" l="1"/>
  <c r="L395" i="2" s="1"/>
  <c r="M394" i="2"/>
  <c r="U394" i="2"/>
  <c r="G396" i="2"/>
  <c r="N396" i="2" s="1"/>
  <c r="O396" i="2" s="1"/>
  <c r="P396" i="2" s="1"/>
  <c r="H396" i="2"/>
  <c r="F396" i="2"/>
  <c r="Q395" i="2"/>
  <c r="R395" i="2" s="1"/>
  <c r="S395" i="2" s="1"/>
  <c r="I395" i="2"/>
  <c r="K395" i="2" s="1"/>
  <c r="M395" i="2" s="1"/>
  <c r="T394" i="2"/>
  <c r="B397" i="2"/>
  <c r="C396" i="2"/>
  <c r="E396" i="2"/>
  <c r="D396" i="2"/>
  <c r="U395" i="2" l="1"/>
  <c r="J396" i="2"/>
  <c r="L396" i="2" s="1"/>
  <c r="Q396" i="2"/>
  <c r="R396" i="2" s="1"/>
  <c r="S396" i="2" s="1"/>
  <c r="I396" i="2"/>
  <c r="K396" i="2" s="1"/>
  <c r="M396" i="2" s="1"/>
  <c r="H397" i="2"/>
  <c r="G397" i="2"/>
  <c r="N397" i="2" s="1"/>
  <c r="O397" i="2" s="1"/>
  <c r="P397" i="2" s="1"/>
  <c r="F397" i="2"/>
  <c r="T395" i="2"/>
  <c r="B398" i="2"/>
  <c r="E397" i="2"/>
  <c r="C397" i="2"/>
  <c r="D397" i="2"/>
  <c r="U396" i="2" l="1"/>
  <c r="Q397" i="2"/>
  <c r="R397" i="2" s="1"/>
  <c r="S397" i="2" s="1"/>
  <c r="I397" i="2"/>
  <c r="K397" i="2" s="1"/>
  <c r="J397" i="2"/>
  <c r="L397" i="2" s="1"/>
  <c r="T396" i="2"/>
  <c r="H398" i="2"/>
  <c r="G398" i="2"/>
  <c r="N398" i="2" s="1"/>
  <c r="O398" i="2" s="1"/>
  <c r="P398" i="2" s="1"/>
  <c r="F398" i="2"/>
  <c r="B399" i="2"/>
  <c r="E398" i="2"/>
  <c r="C398" i="2"/>
  <c r="D398" i="2"/>
  <c r="J398" i="2" s="1"/>
  <c r="L398" i="2" s="1"/>
  <c r="T397" i="2" l="1"/>
  <c r="U397" i="2"/>
  <c r="Q398" i="2"/>
  <c r="R398" i="2" s="1"/>
  <c r="S398" i="2" s="1"/>
  <c r="I398" i="2"/>
  <c r="K398" i="2" s="1"/>
  <c r="M398" i="2" s="1"/>
  <c r="H399" i="2"/>
  <c r="G399" i="2"/>
  <c r="N399" i="2" s="1"/>
  <c r="O399" i="2" s="1"/>
  <c r="P399" i="2" s="1"/>
  <c r="F399" i="2"/>
  <c r="M397" i="2"/>
  <c r="B400" i="2"/>
  <c r="C399" i="2"/>
  <c r="E399" i="2"/>
  <c r="D399" i="2"/>
  <c r="U398" i="2" l="1"/>
  <c r="J399" i="2"/>
  <c r="L399" i="2" s="1"/>
  <c r="G400" i="2"/>
  <c r="N400" i="2" s="1"/>
  <c r="O400" i="2" s="1"/>
  <c r="P400" i="2" s="1"/>
  <c r="H400" i="2"/>
  <c r="F400" i="2"/>
  <c r="Q399" i="2"/>
  <c r="R399" i="2" s="1"/>
  <c r="S399" i="2" s="1"/>
  <c r="I399" i="2"/>
  <c r="K399" i="2" s="1"/>
  <c r="M399" i="2" s="1"/>
  <c r="T398" i="2"/>
  <c r="B401" i="2"/>
  <c r="C400" i="2"/>
  <c r="E400" i="2"/>
  <c r="D400" i="2"/>
  <c r="U399" i="2" l="1"/>
  <c r="H401" i="2"/>
  <c r="G401" i="2"/>
  <c r="N401" i="2" s="1"/>
  <c r="O401" i="2" s="1"/>
  <c r="P401" i="2" s="1"/>
  <c r="F401" i="2"/>
  <c r="T399" i="2"/>
  <c r="J400" i="2"/>
  <c r="L400" i="2" s="1"/>
  <c r="Q400" i="2"/>
  <c r="R400" i="2" s="1"/>
  <c r="S400" i="2" s="1"/>
  <c r="I400" i="2"/>
  <c r="K400" i="2" s="1"/>
  <c r="B402" i="2"/>
  <c r="C401" i="2"/>
  <c r="E401" i="2"/>
  <c r="D401" i="2"/>
  <c r="U400" i="2" l="1"/>
  <c r="Q401" i="2"/>
  <c r="R401" i="2" s="1"/>
  <c r="S401" i="2" s="1"/>
  <c r="I401" i="2"/>
  <c r="K401" i="2" s="1"/>
  <c r="H402" i="2"/>
  <c r="G402" i="2"/>
  <c r="N402" i="2" s="1"/>
  <c r="O402" i="2" s="1"/>
  <c r="P402" i="2" s="1"/>
  <c r="F402" i="2"/>
  <c r="J401" i="2"/>
  <c r="L401" i="2" s="1"/>
  <c r="M400" i="2"/>
  <c r="T400" i="2"/>
  <c r="B403" i="2"/>
  <c r="E402" i="2"/>
  <c r="C402" i="2"/>
  <c r="D402" i="2"/>
  <c r="J402" i="2" l="1"/>
  <c r="L402" i="2" s="1"/>
  <c r="U401" i="2"/>
  <c r="H403" i="2"/>
  <c r="G403" i="2"/>
  <c r="N403" i="2" s="1"/>
  <c r="O403" i="2" s="1"/>
  <c r="P403" i="2" s="1"/>
  <c r="F403" i="2"/>
  <c r="M401" i="2"/>
  <c r="Q402" i="2"/>
  <c r="R402" i="2" s="1"/>
  <c r="S402" i="2" s="1"/>
  <c r="I402" i="2"/>
  <c r="K402" i="2" s="1"/>
  <c r="M402" i="2" s="1"/>
  <c r="T401" i="2"/>
  <c r="B404" i="2"/>
  <c r="E403" i="2"/>
  <c r="C403" i="2"/>
  <c r="D403" i="2"/>
  <c r="U402" i="2" l="1"/>
  <c r="G404" i="2"/>
  <c r="N404" i="2" s="1"/>
  <c r="O404" i="2" s="1"/>
  <c r="P404" i="2" s="1"/>
  <c r="H404" i="2"/>
  <c r="F404" i="2"/>
  <c r="J403" i="2"/>
  <c r="L403" i="2" s="1"/>
  <c r="T402" i="2"/>
  <c r="Q403" i="2"/>
  <c r="R403" i="2" s="1"/>
  <c r="S403" i="2" s="1"/>
  <c r="I403" i="2"/>
  <c r="K403" i="2" s="1"/>
  <c r="B405" i="2"/>
  <c r="E404" i="2"/>
  <c r="C404" i="2"/>
  <c r="D404" i="2"/>
  <c r="J404" i="2" s="1"/>
  <c r="L404" i="2" s="1"/>
  <c r="M403" i="2" l="1"/>
  <c r="U403" i="2"/>
  <c r="T403" i="2"/>
  <c r="H405" i="2"/>
  <c r="G405" i="2"/>
  <c r="N405" i="2" s="1"/>
  <c r="O405" i="2" s="1"/>
  <c r="P405" i="2" s="1"/>
  <c r="F405" i="2"/>
  <c r="Q404" i="2"/>
  <c r="R404" i="2" s="1"/>
  <c r="S404" i="2" s="1"/>
  <c r="I404" i="2"/>
  <c r="K404" i="2" s="1"/>
  <c r="M404" i="2" s="1"/>
  <c r="B406" i="2"/>
  <c r="E405" i="2"/>
  <c r="C405" i="2"/>
  <c r="D405" i="2"/>
  <c r="J405" i="2" s="1"/>
  <c r="L405" i="2" s="1"/>
  <c r="U404" i="2" l="1"/>
  <c r="H406" i="2"/>
  <c r="G406" i="2"/>
  <c r="N406" i="2" s="1"/>
  <c r="O406" i="2" s="1"/>
  <c r="P406" i="2" s="1"/>
  <c r="F406" i="2"/>
  <c r="T404" i="2"/>
  <c r="Q405" i="2"/>
  <c r="R405" i="2" s="1"/>
  <c r="S405" i="2" s="1"/>
  <c r="I405" i="2"/>
  <c r="K405" i="2" s="1"/>
  <c r="M405" i="2" s="1"/>
  <c r="B407" i="2"/>
  <c r="E406" i="2"/>
  <c r="C406" i="2"/>
  <c r="D406" i="2"/>
  <c r="U405" i="2" l="1"/>
  <c r="J406" i="2"/>
  <c r="L406" i="2" s="1"/>
  <c r="T405" i="2"/>
  <c r="G407" i="2"/>
  <c r="N407" i="2" s="1"/>
  <c r="O407" i="2" s="1"/>
  <c r="P407" i="2" s="1"/>
  <c r="H407" i="2"/>
  <c r="F407" i="2"/>
  <c r="Q406" i="2"/>
  <c r="R406" i="2" s="1"/>
  <c r="S406" i="2" s="1"/>
  <c r="I406" i="2"/>
  <c r="K406" i="2" s="1"/>
  <c r="M406" i="2" s="1"/>
  <c r="B408" i="2"/>
  <c r="C407" i="2"/>
  <c r="E407" i="2"/>
  <c r="D407" i="2"/>
  <c r="J407" i="2" s="1"/>
  <c r="L407" i="2" s="1"/>
  <c r="U406" i="2" l="1"/>
  <c r="T406" i="2"/>
  <c r="G408" i="2"/>
  <c r="N408" i="2" s="1"/>
  <c r="O408" i="2" s="1"/>
  <c r="P408" i="2" s="1"/>
  <c r="H408" i="2"/>
  <c r="F408" i="2"/>
  <c r="Q407" i="2"/>
  <c r="R407" i="2" s="1"/>
  <c r="S407" i="2" s="1"/>
  <c r="I407" i="2"/>
  <c r="K407" i="2" s="1"/>
  <c r="M407" i="2" s="1"/>
  <c r="B409" i="2"/>
  <c r="E408" i="2"/>
  <c r="C408" i="2"/>
  <c r="D408" i="2"/>
  <c r="T407" i="2" l="1"/>
  <c r="U407" i="2"/>
  <c r="H409" i="2"/>
  <c r="G409" i="2"/>
  <c r="N409" i="2" s="1"/>
  <c r="O409" i="2" s="1"/>
  <c r="P409" i="2" s="1"/>
  <c r="F409" i="2"/>
  <c r="J408" i="2"/>
  <c r="L408" i="2" s="1"/>
  <c r="Q408" i="2"/>
  <c r="R408" i="2" s="1"/>
  <c r="S408" i="2" s="1"/>
  <c r="I408" i="2"/>
  <c r="K408" i="2" s="1"/>
  <c r="M408" i="2" s="1"/>
  <c r="B410" i="2"/>
  <c r="E409" i="2"/>
  <c r="C409" i="2"/>
  <c r="D409" i="2"/>
  <c r="U408" i="2" l="1"/>
  <c r="H410" i="2"/>
  <c r="G410" i="2"/>
  <c r="N410" i="2" s="1"/>
  <c r="O410" i="2" s="1"/>
  <c r="P410" i="2" s="1"/>
  <c r="F410" i="2"/>
  <c r="J409" i="2"/>
  <c r="L409" i="2" s="1"/>
  <c r="T408" i="2"/>
  <c r="Q409" i="2"/>
  <c r="R409" i="2" s="1"/>
  <c r="S409" i="2" s="1"/>
  <c r="I409" i="2"/>
  <c r="K409" i="2" s="1"/>
  <c r="B411" i="2"/>
  <c r="E410" i="2"/>
  <c r="C410" i="2"/>
  <c r="D410" i="2"/>
  <c r="U409" i="2" l="1"/>
  <c r="H411" i="2"/>
  <c r="G411" i="2"/>
  <c r="N411" i="2" s="1"/>
  <c r="O411" i="2" s="1"/>
  <c r="P411" i="2" s="1"/>
  <c r="F411" i="2"/>
  <c r="T409" i="2"/>
  <c r="J410" i="2"/>
  <c r="L410" i="2" s="1"/>
  <c r="M409" i="2"/>
  <c r="Q410" i="2"/>
  <c r="R410" i="2" s="1"/>
  <c r="S410" i="2" s="1"/>
  <c r="I410" i="2"/>
  <c r="K410" i="2" s="1"/>
  <c r="B412" i="2"/>
  <c r="C411" i="2"/>
  <c r="E411" i="2"/>
  <c r="D411" i="2"/>
  <c r="J411" i="2" l="1"/>
  <c r="L411" i="2" s="1"/>
  <c r="M410" i="2"/>
  <c r="U410" i="2"/>
  <c r="G412" i="2"/>
  <c r="N412" i="2" s="1"/>
  <c r="O412" i="2" s="1"/>
  <c r="P412" i="2" s="1"/>
  <c r="H412" i="2"/>
  <c r="F412" i="2"/>
  <c r="Q411" i="2"/>
  <c r="R411" i="2" s="1"/>
  <c r="S411" i="2" s="1"/>
  <c r="I411" i="2"/>
  <c r="K411" i="2" s="1"/>
  <c r="M411" i="2" s="1"/>
  <c r="T410" i="2"/>
  <c r="B413" i="2"/>
  <c r="C412" i="2"/>
  <c r="E412" i="2"/>
  <c r="D412" i="2"/>
  <c r="U411" i="2" l="1"/>
  <c r="J412" i="2"/>
  <c r="L412" i="2" s="1"/>
  <c r="Q412" i="2"/>
  <c r="R412" i="2" s="1"/>
  <c r="S412" i="2" s="1"/>
  <c r="I412" i="2"/>
  <c r="K412" i="2" s="1"/>
  <c r="M412" i="2" s="1"/>
  <c r="H413" i="2"/>
  <c r="G413" i="2"/>
  <c r="N413" i="2" s="1"/>
  <c r="O413" i="2" s="1"/>
  <c r="P413" i="2" s="1"/>
  <c r="F413" i="2"/>
  <c r="T411" i="2"/>
  <c r="B414" i="2"/>
  <c r="E413" i="2"/>
  <c r="C413" i="2"/>
  <c r="D413" i="2"/>
  <c r="U412" i="2" l="1"/>
  <c r="Q413" i="2"/>
  <c r="R413" i="2" s="1"/>
  <c r="S413" i="2" s="1"/>
  <c r="I413" i="2"/>
  <c r="K413" i="2" s="1"/>
  <c r="J413" i="2"/>
  <c r="L413" i="2" s="1"/>
  <c r="T412" i="2"/>
  <c r="H414" i="2"/>
  <c r="G414" i="2"/>
  <c r="N414" i="2" s="1"/>
  <c r="O414" i="2" s="1"/>
  <c r="P414" i="2" s="1"/>
  <c r="F414" i="2"/>
  <c r="B415" i="2"/>
  <c r="E414" i="2"/>
  <c r="C414" i="2"/>
  <c r="D414" i="2"/>
  <c r="J414" i="2" s="1"/>
  <c r="L414" i="2" s="1"/>
  <c r="T413" i="2" l="1"/>
  <c r="U413" i="2"/>
  <c r="Q414" i="2"/>
  <c r="R414" i="2" s="1"/>
  <c r="S414" i="2" s="1"/>
  <c r="I414" i="2"/>
  <c r="K414" i="2" s="1"/>
  <c r="M414" i="2" s="1"/>
  <c r="H415" i="2"/>
  <c r="G415" i="2"/>
  <c r="N415" i="2" s="1"/>
  <c r="O415" i="2" s="1"/>
  <c r="P415" i="2" s="1"/>
  <c r="F415" i="2"/>
  <c r="M413" i="2"/>
  <c r="B416" i="2"/>
  <c r="C415" i="2"/>
  <c r="E415" i="2"/>
  <c r="D415" i="2"/>
  <c r="U414" i="2" l="1"/>
  <c r="J415" i="2"/>
  <c r="L415" i="2" s="1"/>
  <c r="G416" i="2"/>
  <c r="N416" i="2" s="1"/>
  <c r="O416" i="2" s="1"/>
  <c r="P416" i="2" s="1"/>
  <c r="H416" i="2"/>
  <c r="F416" i="2"/>
  <c r="Q415" i="2"/>
  <c r="R415" i="2" s="1"/>
  <c r="S415" i="2" s="1"/>
  <c r="I415" i="2"/>
  <c r="K415" i="2" s="1"/>
  <c r="M415" i="2" s="1"/>
  <c r="T414" i="2"/>
  <c r="B417" i="2"/>
  <c r="C416" i="2"/>
  <c r="E416" i="2"/>
  <c r="D416" i="2"/>
  <c r="U415" i="2" l="1"/>
  <c r="H417" i="2"/>
  <c r="G417" i="2"/>
  <c r="N417" i="2" s="1"/>
  <c r="O417" i="2" s="1"/>
  <c r="P417" i="2" s="1"/>
  <c r="F417" i="2"/>
  <c r="T415" i="2"/>
  <c r="J416" i="2"/>
  <c r="L416" i="2" s="1"/>
  <c r="Q416" i="2"/>
  <c r="R416" i="2" s="1"/>
  <c r="S416" i="2" s="1"/>
  <c r="I416" i="2"/>
  <c r="K416" i="2" s="1"/>
  <c r="B418" i="2"/>
  <c r="C417" i="2"/>
  <c r="E417" i="2"/>
  <c r="D417" i="2"/>
  <c r="U416" i="2" l="1"/>
  <c r="Q417" i="2"/>
  <c r="R417" i="2" s="1"/>
  <c r="S417" i="2" s="1"/>
  <c r="I417" i="2"/>
  <c r="K417" i="2" s="1"/>
  <c r="H418" i="2"/>
  <c r="G418" i="2"/>
  <c r="N418" i="2" s="1"/>
  <c r="O418" i="2" s="1"/>
  <c r="P418" i="2" s="1"/>
  <c r="F418" i="2"/>
  <c r="J417" i="2"/>
  <c r="L417" i="2" s="1"/>
  <c r="M416" i="2"/>
  <c r="T416" i="2"/>
  <c r="B419" i="2"/>
  <c r="E418" i="2"/>
  <c r="C418" i="2"/>
  <c r="D418" i="2"/>
  <c r="J418" i="2" s="1"/>
  <c r="L418" i="2" s="1"/>
  <c r="U417" i="2" l="1"/>
  <c r="H419" i="2"/>
  <c r="G419" i="2"/>
  <c r="N419" i="2" s="1"/>
  <c r="O419" i="2" s="1"/>
  <c r="P419" i="2" s="1"/>
  <c r="F419" i="2"/>
  <c r="M417" i="2"/>
  <c r="Q418" i="2"/>
  <c r="R418" i="2" s="1"/>
  <c r="S418" i="2" s="1"/>
  <c r="I418" i="2"/>
  <c r="K418" i="2" s="1"/>
  <c r="M418" i="2" s="1"/>
  <c r="T417" i="2"/>
  <c r="B420" i="2"/>
  <c r="E419" i="2"/>
  <c r="C419" i="2"/>
  <c r="D419" i="2"/>
  <c r="U418" i="2" l="1"/>
  <c r="G420" i="2"/>
  <c r="N420" i="2" s="1"/>
  <c r="O420" i="2" s="1"/>
  <c r="P420" i="2" s="1"/>
  <c r="H420" i="2"/>
  <c r="F420" i="2"/>
  <c r="J419" i="2"/>
  <c r="L419" i="2" s="1"/>
  <c r="T418" i="2"/>
  <c r="Q419" i="2"/>
  <c r="R419" i="2" s="1"/>
  <c r="S419" i="2" s="1"/>
  <c r="I419" i="2"/>
  <c r="K419" i="2" s="1"/>
  <c r="B421" i="2"/>
  <c r="E420" i="2"/>
  <c r="C420" i="2"/>
  <c r="D420" i="2"/>
  <c r="J420" i="2" s="1"/>
  <c r="L420" i="2" s="1"/>
  <c r="M419" i="2" l="1"/>
  <c r="U419" i="2"/>
  <c r="T419" i="2"/>
  <c r="H421" i="2"/>
  <c r="G421" i="2"/>
  <c r="N421" i="2" s="1"/>
  <c r="O421" i="2" s="1"/>
  <c r="P421" i="2" s="1"/>
  <c r="F421" i="2"/>
  <c r="Q420" i="2"/>
  <c r="R420" i="2" s="1"/>
  <c r="S420" i="2" s="1"/>
  <c r="I420" i="2"/>
  <c r="K420" i="2" s="1"/>
  <c r="M420" i="2" s="1"/>
  <c r="B422" i="2"/>
  <c r="E421" i="2"/>
  <c r="C421" i="2"/>
  <c r="D421" i="2"/>
  <c r="J421" i="2" s="1"/>
  <c r="L421" i="2" s="1"/>
  <c r="U420" i="2" l="1"/>
  <c r="H422" i="2"/>
  <c r="G422" i="2"/>
  <c r="N422" i="2" s="1"/>
  <c r="O422" i="2" s="1"/>
  <c r="P422" i="2" s="1"/>
  <c r="F422" i="2"/>
  <c r="T420" i="2"/>
  <c r="Q421" i="2"/>
  <c r="R421" i="2" s="1"/>
  <c r="S421" i="2" s="1"/>
  <c r="I421" i="2"/>
  <c r="K421" i="2" s="1"/>
  <c r="M421" i="2" s="1"/>
  <c r="B423" i="2"/>
  <c r="E422" i="2"/>
  <c r="C422" i="2"/>
  <c r="D422" i="2"/>
  <c r="J422" i="2" s="1"/>
  <c r="L422" i="2" s="1"/>
  <c r="U421" i="2" l="1"/>
  <c r="Q422" i="2"/>
  <c r="R422" i="2" s="1"/>
  <c r="S422" i="2" s="1"/>
  <c r="I422" i="2"/>
  <c r="K422" i="2" s="1"/>
  <c r="M422" i="2" s="1"/>
  <c r="G423" i="2"/>
  <c r="N423" i="2" s="1"/>
  <c r="O423" i="2" s="1"/>
  <c r="P423" i="2" s="1"/>
  <c r="H423" i="2"/>
  <c r="F423" i="2"/>
  <c r="T421" i="2"/>
  <c r="B424" i="2"/>
  <c r="C423" i="2"/>
  <c r="E423" i="2"/>
  <c r="D423" i="2"/>
  <c r="U422" i="2" l="1"/>
  <c r="G424" i="2"/>
  <c r="N424" i="2" s="1"/>
  <c r="O424" i="2" s="1"/>
  <c r="P424" i="2" s="1"/>
  <c r="H424" i="2"/>
  <c r="F424" i="2"/>
  <c r="J423" i="2"/>
  <c r="L423" i="2" s="1"/>
  <c r="Q423" i="2"/>
  <c r="R423" i="2" s="1"/>
  <c r="S423" i="2" s="1"/>
  <c r="I423" i="2"/>
  <c r="K423" i="2" s="1"/>
  <c r="T422" i="2"/>
  <c r="B425" i="2"/>
  <c r="E424" i="2"/>
  <c r="C424" i="2"/>
  <c r="D424" i="2"/>
  <c r="J424" i="2" s="1"/>
  <c r="L424" i="2" s="1"/>
  <c r="U423" i="2" l="1"/>
  <c r="T423" i="2"/>
  <c r="H425" i="2"/>
  <c r="G425" i="2"/>
  <c r="N425" i="2" s="1"/>
  <c r="O425" i="2" s="1"/>
  <c r="P425" i="2" s="1"/>
  <c r="F425" i="2"/>
  <c r="M423" i="2"/>
  <c r="Q424" i="2"/>
  <c r="R424" i="2" s="1"/>
  <c r="S424" i="2" s="1"/>
  <c r="I424" i="2"/>
  <c r="K424" i="2" s="1"/>
  <c r="M424" i="2" s="1"/>
  <c r="B426" i="2"/>
  <c r="E425" i="2"/>
  <c r="C425" i="2"/>
  <c r="D425" i="2"/>
  <c r="U424" i="2" l="1"/>
  <c r="H426" i="2"/>
  <c r="G426" i="2"/>
  <c r="N426" i="2" s="1"/>
  <c r="O426" i="2" s="1"/>
  <c r="P426" i="2" s="1"/>
  <c r="F426" i="2"/>
  <c r="J425" i="2"/>
  <c r="L425" i="2" s="1"/>
  <c r="T424" i="2"/>
  <c r="Q425" i="2"/>
  <c r="R425" i="2" s="1"/>
  <c r="S425" i="2" s="1"/>
  <c r="I425" i="2"/>
  <c r="K425" i="2" s="1"/>
  <c r="B427" i="2"/>
  <c r="E426" i="2"/>
  <c r="C426" i="2"/>
  <c r="D426" i="2"/>
  <c r="U425" i="2" l="1"/>
  <c r="H427" i="2"/>
  <c r="G427" i="2"/>
  <c r="N427" i="2" s="1"/>
  <c r="O427" i="2" s="1"/>
  <c r="P427" i="2" s="1"/>
  <c r="F427" i="2"/>
  <c r="T425" i="2"/>
  <c r="J426" i="2"/>
  <c r="L426" i="2" s="1"/>
  <c r="M425" i="2"/>
  <c r="Q426" i="2"/>
  <c r="R426" i="2" s="1"/>
  <c r="S426" i="2" s="1"/>
  <c r="I426" i="2"/>
  <c r="K426" i="2" s="1"/>
  <c r="B428" i="2"/>
  <c r="C427" i="2"/>
  <c r="E427" i="2"/>
  <c r="D427" i="2"/>
  <c r="J427" i="2" l="1"/>
  <c r="L427" i="2" s="1"/>
  <c r="M426" i="2"/>
  <c r="U426" i="2"/>
  <c r="G428" i="2"/>
  <c r="N428" i="2" s="1"/>
  <c r="O428" i="2" s="1"/>
  <c r="P428" i="2" s="1"/>
  <c r="H428" i="2"/>
  <c r="F428" i="2"/>
  <c r="Q427" i="2"/>
  <c r="R427" i="2" s="1"/>
  <c r="S427" i="2" s="1"/>
  <c r="I427" i="2"/>
  <c r="K427" i="2" s="1"/>
  <c r="M427" i="2" s="1"/>
  <c r="T426" i="2"/>
  <c r="B429" i="2"/>
  <c r="C428" i="2"/>
  <c r="E428" i="2"/>
  <c r="D428" i="2"/>
  <c r="U427" i="2" l="1"/>
  <c r="J428" i="2"/>
  <c r="L428" i="2" s="1"/>
  <c r="Q428" i="2"/>
  <c r="R428" i="2" s="1"/>
  <c r="S428" i="2" s="1"/>
  <c r="I428" i="2"/>
  <c r="K428" i="2" s="1"/>
  <c r="H429" i="2"/>
  <c r="G429" i="2"/>
  <c r="N429" i="2" s="1"/>
  <c r="O429" i="2" s="1"/>
  <c r="P429" i="2" s="1"/>
  <c r="F429" i="2"/>
  <c r="T427" i="2"/>
  <c r="B430" i="2"/>
  <c r="E429" i="2"/>
  <c r="C429" i="2"/>
  <c r="D429" i="2"/>
  <c r="M428" i="2" l="1"/>
  <c r="U428" i="2"/>
  <c r="Q429" i="2"/>
  <c r="R429" i="2" s="1"/>
  <c r="S429" i="2" s="1"/>
  <c r="I429" i="2"/>
  <c r="K429" i="2" s="1"/>
  <c r="J429" i="2"/>
  <c r="L429" i="2" s="1"/>
  <c r="T428" i="2"/>
  <c r="H430" i="2"/>
  <c r="G430" i="2"/>
  <c r="N430" i="2" s="1"/>
  <c r="O430" i="2" s="1"/>
  <c r="P430" i="2" s="1"/>
  <c r="F430" i="2"/>
  <c r="B431" i="2"/>
  <c r="E430" i="2"/>
  <c r="C430" i="2"/>
  <c r="D430" i="2"/>
  <c r="J430" i="2" l="1"/>
  <c r="L430" i="2" s="1"/>
  <c r="T429" i="2"/>
  <c r="U429" i="2"/>
  <c r="Q430" i="2"/>
  <c r="R430" i="2" s="1"/>
  <c r="S430" i="2" s="1"/>
  <c r="I430" i="2"/>
  <c r="K430" i="2" s="1"/>
  <c r="M430" i="2" s="1"/>
  <c r="H431" i="2"/>
  <c r="G431" i="2"/>
  <c r="N431" i="2" s="1"/>
  <c r="O431" i="2" s="1"/>
  <c r="P431" i="2" s="1"/>
  <c r="F431" i="2"/>
  <c r="M429" i="2"/>
  <c r="B432" i="2"/>
  <c r="C431" i="2"/>
  <c r="E431" i="2"/>
  <c r="D431" i="2"/>
  <c r="U430" i="2" l="1"/>
  <c r="J431" i="2"/>
  <c r="L431" i="2" s="1"/>
  <c r="G432" i="2"/>
  <c r="N432" i="2" s="1"/>
  <c r="O432" i="2" s="1"/>
  <c r="P432" i="2" s="1"/>
  <c r="H432" i="2"/>
  <c r="F432" i="2"/>
  <c r="Q431" i="2"/>
  <c r="R431" i="2" s="1"/>
  <c r="S431" i="2" s="1"/>
  <c r="I431" i="2"/>
  <c r="K431" i="2" s="1"/>
  <c r="M431" i="2" s="1"/>
  <c r="T430" i="2"/>
  <c r="B433" i="2"/>
  <c r="C432" i="2"/>
  <c r="E432" i="2"/>
  <c r="D432" i="2"/>
  <c r="U431" i="2" l="1"/>
  <c r="H433" i="2"/>
  <c r="G433" i="2"/>
  <c r="N433" i="2" s="1"/>
  <c r="O433" i="2" s="1"/>
  <c r="P433" i="2" s="1"/>
  <c r="F433" i="2"/>
  <c r="T431" i="2"/>
  <c r="J432" i="2"/>
  <c r="L432" i="2" s="1"/>
  <c r="Q432" i="2"/>
  <c r="R432" i="2" s="1"/>
  <c r="S432" i="2" s="1"/>
  <c r="I432" i="2"/>
  <c r="K432" i="2" s="1"/>
  <c r="B434" i="2"/>
  <c r="C433" i="2"/>
  <c r="E433" i="2"/>
  <c r="D433" i="2"/>
  <c r="U432" i="2" l="1"/>
  <c r="Q433" i="2"/>
  <c r="R433" i="2" s="1"/>
  <c r="S433" i="2" s="1"/>
  <c r="I433" i="2"/>
  <c r="K433" i="2" s="1"/>
  <c r="H434" i="2"/>
  <c r="G434" i="2"/>
  <c r="N434" i="2" s="1"/>
  <c r="O434" i="2" s="1"/>
  <c r="P434" i="2" s="1"/>
  <c r="F434" i="2"/>
  <c r="J433" i="2"/>
  <c r="L433" i="2" s="1"/>
  <c r="M432" i="2"/>
  <c r="T432" i="2"/>
  <c r="B435" i="2"/>
  <c r="E434" i="2"/>
  <c r="C434" i="2"/>
  <c r="D434" i="2"/>
  <c r="J434" i="2" s="1"/>
  <c r="L434" i="2" s="1"/>
  <c r="U433" i="2" l="1"/>
  <c r="G435" i="2"/>
  <c r="N435" i="2" s="1"/>
  <c r="O435" i="2" s="1"/>
  <c r="P435" i="2" s="1"/>
  <c r="H435" i="2"/>
  <c r="F435" i="2"/>
  <c r="M433" i="2"/>
  <c r="Q434" i="2"/>
  <c r="R434" i="2" s="1"/>
  <c r="S434" i="2" s="1"/>
  <c r="I434" i="2"/>
  <c r="K434" i="2" s="1"/>
  <c r="M434" i="2" s="1"/>
  <c r="T433" i="2"/>
  <c r="B436" i="2"/>
  <c r="E435" i="2"/>
  <c r="C435" i="2"/>
  <c r="D435" i="2"/>
  <c r="J435" i="2" l="1"/>
  <c r="L435" i="2" s="1"/>
  <c r="U434" i="2"/>
  <c r="T434" i="2"/>
  <c r="G436" i="2"/>
  <c r="N436" i="2" s="1"/>
  <c r="O436" i="2" s="1"/>
  <c r="P436" i="2" s="1"/>
  <c r="H436" i="2"/>
  <c r="F436" i="2"/>
  <c r="Q435" i="2"/>
  <c r="R435" i="2" s="1"/>
  <c r="S435" i="2" s="1"/>
  <c r="I435" i="2"/>
  <c r="K435" i="2" s="1"/>
  <c r="M435" i="2" s="1"/>
  <c r="B437" i="2"/>
  <c r="E436" i="2"/>
  <c r="C436" i="2"/>
  <c r="D436" i="2"/>
  <c r="U435" i="2" l="1"/>
  <c r="H437" i="2"/>
  <c r="G437" i="2"/>
  <c r="N437" i="2" s="1"/>
  <c r="O437" i="2" s="1"/>
  <c r="P437" i="2" s="1"/>
  <c r="F437" i="2"/>
  <c r="J436" i="2"/>
  <c r="L436" i="2" s="1"/>
  <c r="T435" i="2"/>
  <c r="Q436" i="2"/>
  <c r="R436" i="2" s="1"/>
  <c r="S436" i="2" s="1"/>
  <c r="I436" i="2"/>
  <c r="K436" i="2" s="1"/>
  <c r="B438" i="2"/>
  <c r="E437" i="2"/>
  <c r="C437" i="2"/>
  <c r="D437" i="2"/>
  <c r="J437" i="2" s="1"/>
  <c r="L437" i="2" s="1"/>
  <c r="M436" i="2" l="1"/>
  <c r="U436" i="2"/>
  <c r="T436" i="2"/>
  <c r="H438" i="2"/>
  <c r="G438" i="2"/>
  <c r="N438" i="2" s="1"/>
  <c r="O438" i="2" s="1"/>
  <c r="P438" i="2" s="1"/>
  <c r="F438" i="2"/>
  <c r="Q437" i="2"/>
  <c r="R437" i="2" s="1"/>
  <c r="S437" i="2" s="1"/>
  <c r="I437" i="2"/>
  <c r="K437" i="2" s="1"/>
  <c r="M437" i="2" s="1"/>
  <c r="B439" i="2"/>
  <c r="E438" i="2"/>
  <c r="C438" i="2"/>
  <c r="D438" i="2"/>
  <c r="J438" i="2" s="1"/>
  <c r="L438" i="2" s="1"/>
  <c r="U437" i="2" l="1"/>
  <c r="H439" i="2"/>
  <c r="G439" i="2"/>
  <c r="N439" i="2" s="1"/>
  <c r="O439" i="2" s="1"/>
  <c r="P439" i="2" s="1"/>
  <c r="F439" i="2"/>
  <c r="Q438" i="2"/>
  <c r="R438" i="2" s="1"/>
  <c r="S438" i="2" s="1"/>
  <c r="I438" i="2"/>
  <c r="K438" i="2" s="1"/>
  <c r="M438" i="2" s="1"/>
  <c r="T437" i="2"/>
  <c r="B440" i="2"/>
  <c r="C439" i="2"/>
  <c r="E439" i="2"/>
  <c r="D439" i="2"/>
  <c r="J439" i="2" s="1"/>
  <c r="L439" i="2" s="1"/>
  <c r="U438" i="2" l="1"/>
  <c r="T438" i="2"/>
  <c r="G440" i="2"/>
  <c r="N440" i="2" s="1"/>
  <c r="O440" i="2" s="1"/>
  <c r="P440" i="2" s="1"/>
  <c r="H440" i="2"/>
  <c r="F440" i="2"/>
  <c r="Q439" i="2"/>
  <c r="R439" i="2" s="1"/>
  <c r="S439" i="2" s="1"/>
  <c r="I439" i="2"/>
  <c r="K439" i="2" s="1"/>
  <c r="M439" i="2" s="1"/>
  <c r="B441" i="2"/>
  <c r="E440" i="2"/>
  <c r="C440" i="2"/>
  <c r="D440" i="2"/>
  <c r="J440" i="2" s="1"/>
  <c r="L440" i="2" s="1"/>
  <c r="U439" i="2" l="1"/>
  <c r="T439" i="2"/>
  <c r="H441" i="2"/>
  <c r="G441" i="2"/>
  <c r="N441" i="2" s="1"/>
  <c r="O441" i="2" s="1"/>
  <c r="P441" i="2" s="1"/>
  <c r="F441" i="2"/>
  <c r="Q440" i="2"/>
  <c r="R440" i="2" s="1"/>
  <c r="S440" i="2" s="1"/>
  <c r="I440" i="2"/>
  <c r="K440" i="2" s="1"/>
  <c r="M440" i="2" s="1"/>
  <c r="B442" i="2"/>
  <c r="E441" i="2"/>
  <c r="C441" i="2"/>
  <c r="D441" i="2"/>
  <c r="U440" i="2" l="1"/>
  <c r="H442" i="2"/>
  <c r="G442" i="2"/>
  <c r="N442" i="2" s="1"/>
  <c r="O442" i="2" s="1"/>
  <c r="P442" i="2" s="1"/>
  <c r="F442" i="2"/>
  <c r="J441" i="2"/>
  <c r="L441" i="2" s="1"/>
  <c r="Q441" i="2"/>
  <c r="R441" i="2" s="1"/>
  <c r="S441" i="2" s="1"/>
  <c r="I441" i="2"/>
  <c r="K441" i="2" s="1"/>
  <c r="M441" i="2" s="1"/>
  <c r="T440" i="2"/>
  <c r="B443" i="2"/>
  <c r="E442" i="2"/>
  <c r="C442" i="2"/>
  <c r="D442" i="2"/>
  <c r="J442" i="2" s="1"/>
  <c r="L442" i="2" s="1"/>
  <c r="U441" i="2" l="1"/>
  <c r="T441" i="2"/>
  <c r="H443" i="2"/>
  <c r="G443" i="2"/>
  <c r="N443" i="2" s="1"/>
  <c r="O443" i="2" s="1"/>
  <c r="P443" i="2" s="1"/>
  <c r="F443" i="2"/>
  <c r="Q442" i="2"/>
  <c r="R442" i="2" s="1"/>
  <c r="S442" i="2" s="1"/>
  <c r="I442" i="2"/>
  <c r="K442" i="2" s="1"/>
  <c r="M442" i="2" s="1"/>
  <c r="B444" i="2"/>
  <c r="C443" i="2"/>
  <c r="E443" i="2"/>
  <c r="D443" i="2"/>
  <c r="U442" i="2" l="1"/>
  <c r="J443" i="2"/>
  <c r="L443" i="2" s="1"/>
  <c r="Q443" i="2"/>
  <c r="R443" i="2" s="1"/>
  <c r="S443" i="2" s="1"/>
  <c r="I443" i="2"/>
  <c r="K443" i="2" s="1"/>
  <c r="G444" i="2"/>
  <c r="N444" i="2" s="1"/>
  <c r="O444" i="2" s="1"/>
  <c r="P444" i="2" s="1"/>
  <c r="H444" i="2"/>
  <c r="F444" i="2"/>
  <c r="T442" i="2"/>
  <c r="B445" i="2"/>
  <c r="C444" i="2"/>
  <c r="E444" i="2"/>
  <c r="D444" i="2"/>
  <c r="M443" i="2" l="1"/>
  <c r="U443" i="2"/>
  <c r="T443" i="2"/>
  <c r="Q444" i="2"/>
  <c r="R444" i="2" s="1"/>
  <c r="S444" i="2" s="1"/>
  <c r="I444" i="2"/>
  <c r="K444" i="2" s="1"/>
  <c r="H445" i="2"/>
  <c r="G445" i="2"/>
  <c r="N445" i="2" s="1"/>
  <c r="O445" i="2" s="1"/>
  <c r="P445" i="2" s="1"/>
  <c r="F445" i="2"/>
  <c r="J444" i="2"/>
  <c r="L444" i="2" s="1"/>
  <c r="B446" i="2"/>
  <c r="E445" i="2"/>
  <c r="C445" i="2"/>
  <c r="D445" i="2"/>
  <c r="U444" i="2" l="1"/>
  <c r="H446" i="2"/>
  <c r="G446" i="2"/>
  <c r="N446" i="2" s="1"/>
  <c r="O446" i="2" s="1"/>
  <c r="P446" i="2" s="1"/>
  <c r="F446" i="2"/>
  <c r="Q445" i="2"/>
  <c r="R445" i="2" s="1"/>
  <c r="S445" i="2" s="1"/>
  <c r="I445" i="2"/>
  <c r="K445" i="2" s="1"/>
  <c r="J445" i="2"/>
  <c r="L445" i="2" s="1"/>
  <c r="M444" i="2"/>
  <c r="T444" i="2"/>
  <c r="B447" i="2"/>
  <c r="E446" i="2"/>
  <c r="C446" i="2"/>
  <c r="D446" i="2"/>
  <c r="J446" i="2" l="1"/>
  <c r="L446" i="2" s="1"/>
  <c r="U445" i="2"/>
  <c r="G447" i="2"/>
  <c r="N447" i="2" s="1"/>
  <c r="O447" i="2" s="1"/>
  <c r="P447" i="2" s="1"/>
  <c r="H447" i="2"/>
  <c r="F447" i="2"/>
  <c r="M445" i="2"/>
  <c r="Q446" i="2"/>
  <c r="R446" i="2" s="1"/>
  <c r="S446" i="2" s="1"/>
  <c r="I446" i="2"/>
  <c r="K446" i="2" s="1"/>
  <c r="M446" i="2" s="1"/>
  <c r="T445" i="2"/>
  <c r="B448" i="2"/>
  <c r="C447" i="2"/>
  <c r="E447" i="2"/>
  <c r="D447" i="2"/>
  <c r="U446" i="2" l="1"/>
  <c r="Q447" i="2"/>
  <c r="R447" i="2" s="1"/>
  <c r="S447" i="2" s="1"/>
  <c r="I447" i="2"/>
  <c r="K447" i="2" s="1"/>
  <c r="G448" i="2"/>
  <c r="N448" i="2" s="1"/>
  <c r="O448" i="2" s="1"/>
  <c r="P448" i="2" s="1"/>
  <c r="H448" i="2"/>
  <c r="F448" i="2"/>
  <c r="J447" i="2"/>
  <c r="L447" i="2" s="1"/>
  <c r="T446" i="2"/>
  <c r="B449" i="2"/>
  <c r="C448" i="2"/>
  <c r="E448" i="2"/>
  <c r="D448" i="2"/>
  <c r="J448" i="2" s="1"/>
  <c r="L448" i="2" s="1"/>
  <c r="U447" i="2" l="1"/>
  <c r="T447" i="2"/>
  <c r="H449" i="2"/>
  <c r="G449" i="2"/>
  <c r="N449" i="2" s="1"/>
  <c r="O449" i="2" s="1"/>
  <c r="P449" i="2" s="1"/>
  <c r="F449" i="2"/>
  <c r="Q448" i="2"/>
  <c r="R448" i="2" s="1"/>
  <c r="S448" i="2" s="1"/>
  <c r="I448" i="2"/>
  <c r="K448" i="2" s="1"/>
  <c r="M448" i="2" s="1"/>
  <c r="M447" i="2"/>
  <c r="B450" i="2"/>
  <c r="C449" i="2"/>
  <c r="E449" i="2"/>
  <c r="D449" i="2"/>
  <c r="J449" i="2" s="1"/>
  <c r="L449" i="2" s="1"/>
  <c r="U448" i="2" l="1"/>
  <c r="Q449" i="2"/>
  <c r="R449" i="2" s="1"/>
  <c r="S449" i="2" s="1"/>
  <c r="I449" i="2"/>
  <c r="K449" i="2" s="1"/>
  <c r="M449" i="2" s="1"/>
  <c r="H450" i="2"/>
  <c r="G450" i="2"/>
  <c r="N450" i="2" s="1"/>
  <c r="O450" i="2" s="1"/>
  <c r="P450" i="2" s="1"/>
  <c r="F450" i="2"/>
  <c r="T448" i="2"/>
  <c r="B451" i="2"/>
  <c r="E450" i="2"/>
  <c r="C450" i="2"/>
  <c r="D450" i="2"/>
  <c r="J450" i="2" l="1"/>
  <c r="L450" i="2" s="1"/>
  <c r="H451" i="2"/>
  <c r="G451" i="2"/>
  <c r="N451" i="2" s="1"/>
  <c r="O451" i="2" s="1"/>
  <c r="P451" i="2" s="1"/>
  <c r="F451" i="2"/>
  <c r="T449" i="2"/>
  <c r="Q450" i="2"/>
  <c r="R450" i="2" s="1"/>
  <c r="S450" i="2" s="1"/>
  <c r="I450" i="2"/>
  <c r="K450" i="2" s="1"/>
  <c r="M450" i="2" s="1"/>
  <c r="U449" i="2"/>
  <c r="B452" i="2"/>
  <c r="E451" i="2"/>
  <c r="C451" i="2"/>
  <c r="D451" i="2"/>
  <c r="U450" i="2" l="1"/>
  <c r="Q451" i="2"/>
  <c r="R451" i="2" s="1"/>
  <c r="S451" i="2" s="1"/>
  <c r="I451" i="2"/>
  <c r="K451" i="2" s="1"/>
  <c r="G452" i="2"/>
  <c r="N452" i="2" s="1"/>
  <c r="O452" i="2" s="1"/>
  <c r="P452" i="2" s="1"/>
  <c r="H452" i="2"/>
  <c r="F452" i="2"/>
  <c r="J451" i="2"/>
  <c r="L451" i="2" s="1"/>
  <c r="T450" i="2"/>
  <c r="B453" i="2"/>
  <c r="E452" i="2"/>
  <c r="C452" i="2"/>
  <c r="D452" i="2"/>
  <c r="J452" i="2" l="1"/>
  <c r="L452" i="2" s="1"/>
  <c r="U451" i="2"/>
  <c r="M451" i="2"/>
  <c r="H453" i="2"/>
  <c r="G453" i="2"/>
  <c r="N453" i="2" s="1"/>
  <c r="O453" i="2" s="1"/>
  <c r="P453" i="2" s="1"/>
  <c r="F453" i="2"/>
  <c r="Q452" i="2"/>
  <c r="R452" i="2" s="1"/>
  <c r="S452" i="2" s="1"/>
  <c r="I452" i="2"/>
  <c r="K452" i="2" s="1"/>
  <c r="M452" i="2" s="1"/>
  <c r="T451" i="2"/>
  <c r="B454" i="2"/>
  <c r="E453" i="2"/>
  <c r="C453" i="2"/>
  <c r="D453" i="2"/>
  <c r="J453" i="2" s="1"/>
  <c r="L453" i="2" s="1"/>
  <c r="U452" i="2" l="1"/>
  <c r="T452" i="2"/>
  <c r="H454" i="2"/>
  <c r="G454" i="2"/>
  <c r="N454" i="2" s="1"/>
  <c r="O454" i="2" s="1"/>
  <c r="P454" i="2" s="1"/>
  <c r="F454" i="2"/>
  <c r="Q453" i="2"/>
  <c r="R453" i="2" s="1"/>
  <c r="S453" i="2" s="1"/>
  <c r="I453" i="2"/>
  <c r="K453" i="2" s="1"/>
  <c r="M453" i="2" s="1"/>
  <c r="B455" i="2"/>
  <c r="E454" i="2"/>
  <c r="C454" i="2"/>
  <c r="D454" i="2"/>
  <c r="U453" i="2" l="1"/>
  <c r="H455" i="2"/>
  <c r="G455" i="2"/>
  <c r="N455" i="2" s="1"/>
  <c r="O455" i="2" s="1"/>
  <c r="P455" i="2" s="1"/>
  <c r="F455" i="2"/>
  <c r="J454" i="2"/>
  <c r="L454" i="2" s="1"/>
  <c r="Q454" i="2"/>
  <c r="R454" i="2" s="1"/>
  <c r="S454" i="2" s="1"/>
  <c r="I454" i="2"/>
  <c r="K454" i="2" s="1"/>
  <c r="M454" i="2" s="1"/>
  <c r="T453" i="2"/>
  <c r="B456" i="2"/>
  <c r="C455" i="2"/>
  <c r="E455" i="2"/>
  <c r="D455" i="2"/>
  <c r="J455" i="2" s="1"/>
  <c r="L455" i="2" s="1"/>
  <c r="U454" i="2" l="1"/>
  <c r="T454" i="2"/>
  <c r="G456" i="2"/>
  <c r="N456" i="2" s="1"/>
  <c r="O456" i="2" s="1"/>
  <c r="P456" i="2" s="1"/>
  <c r="H456" i="2"/>
  <c r="F456" i="2"/>
  <c r="Q455" i="2"/>
  <c r="R455" i="2" s="1"/>
  <c r="S455" i="2" s="1"/>
  <c r="I455" i="2"/>
  <c r="K455" i="2" s="1"/>
  <c r="M455" i="2" s="1"/>
  <c r="B457" i="2"/>
  <c r="E456" i="2"/>
  <c r="C456" i="2"/>
  <c r="D456" i="2"/>
  <c r="U455" i="2" l="1"/>
  <c r="J456" i="2"/>
  <c r="L456" i="2" s="1"/>
  <c r="Q456" i="2"/>
  <c r="R456" i="2" s="1"/>
  <c r="S456" i="2" s="1"/>
  <c r="I456" i="2"/>
  <c r="K456" i="2" s="1"/>
  <c r="M456" i="2" s="1"/>
  <c r="H457" i="2"/>
  <c r="G457" i="2"/>
  <c r="N457" i="2" s="1"/>
  <c r="O457" i="2" s="1"/>
  <c r="P457" i="2" s="1"/>
  <c r="F457" i="2"/>
  <c r="T455" i="2"/>
  <c r="B458" i="2"/>
  <c r="E457" i="2"/>
  <c r="C457" i="2"/>
  <c r="D457" i="2"/>
  <c r="U456" i="2" l="1"/>
  <c r="H458" i="2"/>
  <c r="G458" i="2"/>
  <c r="N458" i="2" s="1"/>
  <c r="O458" i="2" s="1"/>
  <c r="P458" i="2" s="1"/>
  <c r="F458" i="2"/>
  <c r="Q457" i="2"/>
  <c r="R457" i="2" s="1"/>
  <c r="S457" i="2" s="1"/>
  <c r="I457" i="2"/>
  <c r="K457" i="2" s="1"/>
  <c r="J457" i="2"/>
  <c r="L457" i="2" s="1"/>
  <c r="T456" i="2"/>
  <c r="B459" i="2"/>
  <c r="E458" i="2"/>
  <c r="C458" i="2"/>
  <c r="D458" i="2"/>
  <c r="J458" i="2" l="1"/>
  <c r="L458" i="2" s="1"/>
  <c r="U457" i="2"/>
  <c r="T457" i="2"/>
  <c r="G459" i="2"/>
  <c r="N459" i="2" s="1"/>
  <c r="O459" i="2" s="1"/>
  <c r="P459" i="2" s="1"/>
  <c r="H459" i="2"/>
  <c r="F459" i="2"/>
  <c r="M457" i="2"/>
  <c r="Q458" i="2"/>
  <c r="R458" i="2" s="1"/>
  <c r="S458" i="2" s="1"/>
  <c r="I458" i="2"/>
  <c r="K458" i="2" s="1"/>
  <c r="M458" i="2" s="1"/>
  <c r="B460" i="2"/>
  <c r="C459" i="2"/>
  <c r="E459" i="2"/>
  <c r="D459" i="2"/>
  <c r="U458" i="2" l="1"/>
  <c r="G460" i="2"/>
  <c r="N460" i="2" s="1"/>
  <c r="O460" i="2" s="1"/>
  <c r="P460" i="2" s="1"/>
  <c r="H460" i="2"/>
  <c r="F460" i="2"/>
  <c r="T458" i="2"/>
  <c r="J459" i="2"/>
  <c r="L459" i="2" s="1"/>
  <c r="Q459" i="2"/>
  <c r="R459" i="2" s="1"/>
  <c r="S459" i="2" s="1"/>
  <c r="I459" i="2"/>
  <c r="K459" i="2" s="1"/>
  <c r="B461" i="2"/>
  <c r="C460" i="2"/>
  <c r="E460" i="2"/>
  <c r="D460" i="2"/>
  <c r="U459" i="2" l="1"/>
  <c r="Q460" i="2"/>
  <c r="R460" i="2" s="1"/>
  <c r="S460" i="2" s="1"/>
  <c r="I460" i="2"/>
  <c r="K460" i="2" s="1"/>
  <c r="H461" i="2"/>
  <c r="G461" i="2"/>
  <c r="N461" i="2" s="1"/>
  <c r="O461" i="2" s="1"/>
  <c r="P461" i="2" s="1"/>
  <c r="F461" i="2"/>
  <c r="J460" i="2"/>
  <c r="L460" i="2" s="1"/>
  <c r="M459" i="2"/>
  <c r="T459" i="2"/>
  <c r="B462" i="2"/>
  <c r="E461" i="2"/>
  <c r="C461" i="2"/>
  <c r="D461" i="2"/>
  <c r="J461" i="2" s="1"/>
  <c r="L461" i="2" s="1"/>
  <c r="U460" i="2" l="1"/>
  <c r="Q461" i="2"/>
  <c r="R461" i="2" s="1"/>
  <c r="S461" i="2" s="1"/>
  <c r="I461" i="2"/>
  <c r="K461" i="2" s="1"/>
  <c r="M461" i="2" s="1"/>
  <c r="H462" i="2"/>
  <c r="G462" i="2"/>
  <c r="N462" i="2" s="1"/>
  <c r="O462" i="2" s="1"/>
  <c r="P462" i="2" s="1"/>
  <c r="F462" i="2"/>
  <c r="T460" i="2"/>
  <c r="M460" i="2"/>
  <c r="B463" i="2"/>
  <c r="E462" i="2"/>
  <c r="C462" i="2"/>
  <c r="D462" i="2"/>
  <c r="J462" i="2" l="1"/>
  <c r="L462" i="2" s="1"/>
  <c r="T461" i="2"/>
  <c r="Q462" i="2"/>
  <c r="R462" i="2" s="1"/>
  <c r="S462" i="2" s="1"/>
  <c r="I462" i="2"/>
  <c r="K462" i="2" s="1"/>
  <c r="M462" i="2" s="1"/>
  <c r="H463" i="2"/>
  <c r="G463" i="2"/>
  <c r="N463" i="2" s="1"/>
  <c r="O463" i="2" s="1"/>
  <c r="P463" i="2" s="1"/>
  <c r="F463" i="2"/>
  <c r="U461" i="2"/>
  <c r="B464" i="2"/>
  <c r="C463" i="2"/>
  <c r="E463" i="2"/>
  <c r="D463" i="2"/>
  <c r="U462" i="2" l="1"/>
  <c r="G464" i="2"/>
  <c r="N464" i="2" s="1"/>
  <c r="O464" i="2" s="1"/>
  <c r="P464" i="2" s="1"/>
  <c r="H464" i="2"/>
  <c r="F464" i="2"/>
  <c r="Q463" i="2"/>
  <c r="R463" i="2" s="1"/>
  <c r="S463" i="2" s="1"/>
  <c r="I463" i="2"/>
  <c r="K463" i="2" s="1"/>
  <c r="J463" i="2"/>
  <c r="L463" i="2" s="1"/>
  <c r="T462" i="2"/>
  <c r="B465" i="2"/>
  <c r="C464" i="2"/>
  <c r="E464" i="2"/>
  <c r="D464" i="2"/>
  <c r="M463" i="2" l="1"/>
  <c r="U463" i="2"/>
  <c r="Q464" i="2"/>
  <c r="R464" i="2" s="1"/>
  <c r="S464" i="2" s="1"/>
  <c r="I464" i="2"/>
  <c r="K464" i="2" s="1"/>
  <c r="H465" i="2"/>
  <c r="G465" i="2"/>
  <c r="N465" i="2" s="1"/>
  <c r="O465" i="2" s="1"/>
  <c r="P465" i="2" s="1"/>
  <c r="F465" i="2"/>
  <c r="J464" i="2"/>
  <c r="L464" i="2" s="1"/>
  <c r="T463" i="2"/>
  <c r="B466" i="2"/>
  <c r="C465" i="2"/>
  <c r="E465" i="2"/>
  <c r="D465" i="2"/>
  <c r="J465" i="2" l="1"/>
  <c r="L465" i="2" s="1"/>
  <c r="U464" i="2"/>
  <c r="H466" i="2"/>
  <c r="G466" i="2"/>
  <c r="N466" i="2" s="1"/>
  <c r="O466" i="2" s="1"/>
  <c r="P466" i="2" s="1"/>
  <c r="F466" i="2"/>
  <c r="Q465" i="2"/>
  <c r="R465" i="2" s="1"/>
  <c r="S465" i="2" s="1"/>
  <c r="I465" i="2"/>
  <c r="K465" i="2" s="1"/>
  <c r="T464" i="2"/>
  <c r="M464" i="2"/>
  <c r="B467" i="2"/>
  <c r="E466" i="2"/>
  <c r="C466" i="2"/>
  <c r="D466" i="2"/>
  <c r="M465" i="2" l="1"/>
  <c r="U465" i="2"/>
  <c r="T465" i="2"/>
  <c r="H467" i="2"/>
  <c r="G467" i="2"/>
  <c r="N467" i="2" s="1"/>
  <c r="O467" i="2" s="1"/>
  <c r="P467" i="2" s="1"/>
  <c r="F467" i="2"/>
  <c r="J466" i="2"/>
  <c r="L466" i="2" s="1"/>
  <c r="Q466" i="2"/>
  <c r="R466" i="2" s="1"/>
  <c r="S466" i="2" s="1"/>
  <c r="I466" i="2"/>
  <c r="K466" i="2" s="1"/>
  <c r="M466" i="2" s="1"/>
  <c r="B468" i="2"/>
  <c r="E467" i="2"/>
  <c r="C467" i="2"/>
  <c r="D467" i="2"/>
  <c r="J467" i="2" s="1"/>
  <c r="L467" i="2" s="1"/>
  <c r="U466" i="2" l="1"/>
  <c r="Q467" i="2"/>
  <c r="R467" i="2" s="1"/>
  <c r="S467" i="2" s="1"/>
  <c r="I467" i="2"/>
  <c r="K467" i="2" s="1"/>
  <c r="M467" i="2" s="1"/>
  <c r="G468" i="2"/>
  <c r="N468" i="2" s="1"/>
  <c r="O468" i="2" s="1"/>
  <c r="P468" i="2" s="1"/>
  <c r="H468" i="2"/>
  <c r="F468" i="2"/>
  <c r="T466" i="2"/>
  <c r="B469" i="2"/>
  <c r="E468" i="2"/>
  <c r="C468" i="2"/>
  <c r="D468" i="2"/>
  <c r="J468" i="2" l="1"/>
  <c r="L468" i="2" s="1"/>
  <c r="U467" i="2"/>
  <c r="Q468" i="2"/>
  <c r="R468" i="2" s="1"/>
  <c r="S468" i="2" s="1"/>
  <c r="I468" i="2"/>
  <c r="K468" i="2" s="1"/>
  <c r="M468" i="2" s="1"/>
  <c r="H469" i="2"/>
  <c r="G469" i="2"/>
  <c r="N469" i="2" s="1"/>
  <c r="O469" i="2" s="1"/>
  <c r="P469" i="2" s="1"/>
  <c r="F469" i="2"/>
  <c r="T467" i="2"/>
  <c r="B470" i="2"/>
  <c r="E469" i="2"/>
  <c r="C469" i="2"/>
  <c r="D469" i="2"/>
  <c r="U468" i="2" l="1"/>
  <c r="H470" i="2"/>
  <c r="G470" i="2"/>
  <c r="N470" i="2" s="1"/>
  <c r="O470" i="2" s="1"/>
  <c r="P470" i="2" s="1"/>
  <c r="F470" i="2"/>
  <c r="Q469" i="2"/>
  <c r="R469" i="2" s="1"/>
  <c r="S469" i="2" s="1"/>
  <c r="I469" i="2"/>
  <c r="K469" i="2" s="1"/>
  <c r="J469" i="2"/>
  <c r="L469" i="2" s="1"/>
  <c r="T468" i="2"/>
  <c r="B471" i="2"/>
  <c r="E470" i="2"/>
  <c r="C470" i="2"/>
  <c r="D470" i="2"/>
  <c r="J470" i="2" l="1"/>
  <c r="L470" i="2" s="1"/>
  <c r="U469" i="2"/>
  <c r="H471" i="2"/>
  <c r="G471" i="2"/>
  <c r="N471" i="2" s="1"/>
  <c r="O471" i="2" s="1"/>
  <c r="P471" i="2" s="1"/>
  <c r="F471" i="2"/>
  <c r="T469" i="2"/>
  <c r="M469" i="2"/>
  <c r="Q470" i="2"/>
  <c r="R470" i="2" s="1"/>
  <c r="S470" i="2" s="1"/>
  <c r="I470" i="2"/>
  <c r="K470" i="2" s="1"/>
  <c r="M470" i="2" s="1"/>
  <c r="B472" i="2"/>
  <c r="C471" i="2"/>
  <c r="E471" i="2"/>
  <c r="D471" i="2"/>
  <c r="U470" i="2" l="1"/>
  <c r="G472" i="2"/>
  <c r="N472" i="2" s="1"/>
  <c r="O472" i="2" s="1"/>
  <c r="P472" i="2" s="1"/>
  <c r="H472" i="2"/>
  <c r="F472" i="2"/>
  <c r="J471" i="2"/>
  <c r="L471" i="2" s="1"/>
  <c r="T470" i="2"/>
  <c r="Q471" i="2"/>
  <c r="R471" i="2" s="1"/>
  <c r="S471" i="2" s="1"/>
  <c r="I471" i="2"/>
  <c r="K471" i="2" s="1"/>
  <c r="B473" i="2"/>
  <c r="E472" i="2"/>
  <c r="C472" i="2"/>
  <c r="D472" i="2"/>
  <c r="J472" i="2" s="1"/>
  <c r="L472" i="2" s="1"/>
  <c r="M471" i="2" l="1"/>
  <c r="U471" i="2"/>
  <c r="T471" i="2"/>
  <c r="H473" i="2"/>
  <c r="G473" i="2"/>
  <c r="N473" i="2" s="1"/>
  <c r="O473" i="2" s="1"/>
  <c r="P473" i="2" s="1"/>
  <c r="F473" i="2"/>
  <c r="Q472" i="2"/>
  <c r="R472" i="2" s="1"/>
  <c r="S472" i="2" s="1"/>
  <c r="I472" i="2"/>
  <c r="K472" i="2" s="1"/>
  <c r="M472" i="2" s="1"/>
  <c r="B474" i="2"/>
  <c r="E473" i="2"/>
  <c r="C473" i="2"/>
  <c r="D473" i="2"/>
  <c r="J473" i="2" s="1"/>
  <c r="L473" i="2" s="1"/>
  <c r="T472" i="2" l="1"/>
  <c r="Q473" i="2"/>
  <c r="R473" i="2" s="1"/>
  <c r="S473" i="2" s="1"/>
  <c r="I473" i="2"/>
  <c r="K473" i="2" s="1"/>
  <c r="M473" i="2" s="1"/>
  <c r="H474" i="2"/>
  <c r="G474" i="2"/>
  <c r="N474" i="2" s="1"/>
  <c r="O474" i="2" s="1"/>
  <c r="P474" i="2" s="1"/>
  <c r="F474" i="2"/>
  <c r="U472" i="2"/>
  <c r="B475" i="2"/>
  <c r="E474" i="2"/>
  <c r="C474" i="2"/>
  <c r="D474" i="2"/>
  <c r="U473" i="2" l="1"/>
  <c r="G475" i="2"/>
  <c r="N475" i="2" s="1"/>
  <c r="O475" i="2" s="1"/>
  <c r="P475" i="2" s="1"/>
  <c r="H475" i="2"/>
  <c r="F475" i="2"/>
  <c r="Q474" i="2"/>
  <c r="R474" i="2" s="1"/>
  <c r="S474" i="2" s="1"/>
  <c r="I474" i="2"/>
  <c r="K474" i="2" s="1"/>
  <c r="J474" i="2"/>
  <c r="L474" i="2" s="1"/>
  <c r="T473" i="2"/>
  <c r="B476" i="2"/>
  <c r="C475" i="2"/>
  <c r="E475" i="2"/>
  <c r="D475" i="2"/>
  <c r="U474" i="2" l="1"/>
  <c r="Q475" i="2"/>
  <c r="R475" i="2" s="1"/>
  <c r="S475" i="2" s="1"/>
  <c r="I475" i="2"/>
  <c r="K475" i="2" s="1"/>
  <c r="M474" i="2"/>
  <c r="G476" i="2"/>
  <c r="N476" i="2" s="1"/>
  <c r="O476" i="2" s="1"/>
  <c r="P476" i="2" s="1"/>
  <c r="H476" i="2"/>
  <c r="F476" i="2"/>
  <c r="J475" i="2"/>
  <c r="L475" i="2" s="1"/>
  <c r="T474" i="2"/>
  <c r="B477" i="2"/>
  <c r="C476" i="2"/>
  <c r="E476" i="2"/>
  <c r="D476" i="2"/>
  <c r="J476" i="2" s="1"/>
  <c r="L476" i="2" s="1"/>
  <c r="M475" i="2" l="1"/>
  <c r="U475" i="2"/>
  <c r="H477" i="2"/>
  <c r="G477" i="2"/>
  <c r="N477" i="2" s="1"/>
  <c r="O477" i="2" s="1"/>
  <c r="P477" i="2" s="1"/>
  <c r="F477" i="2"/>
  <c r="Q476" i="2"/>
  <c r="R476" i="2" s="1"/>
  <c r="S476" i="2" s="1"/>
  <c r="I476" i="2"/>
  <c r="K476" i="2" s="1"/>
  <c r="M476" i="2" s="1"/>
  <c r="T475" i="2"/>
  <c r="B478" i="2"/>
  <c r="E477" i="2"/>
  <c r="C477" i="2"/>
  <c r="D477" i="2"/>
  <c r="J477" i="2" s="1"/>
  <c r="L477" i="2" s="1"/>
  <c r="U476" i="2" l="1"/>
  <c r="T476" i="2"/>
  <c r="H478" i="2"/>
  <c r="G478" i="2"/>
  <c r="N478" i="2" s="1"/>
  <c r="O478" i="2" s="1"/>
  <c r="P478" i="2" s="1"/>
  <c r="F478" i="2"/>
  <c r="Q477" i="2"/>
  <c r="R477" i="2" s="1"/>
  <c r="S477" i="2" s="1"/>
  <c r="I477" i="2"/>
  <c r="K477" i="2" s="1"/>
  <c r="M477" i="2" s="1"/>
  <c r="B479" i="2"/>
  <c r="E478" i="2"/>
  <c r="C478" i="2"/>
  <c r="D478" i="2"/>
  <c r="U477" i="2" l="1"/>
  <c r="H479" i="2"/>
  <c r="G479" i="2"/>
  <c r="N479" i="2" s="1"/>
  <c r="O479" i="2" s="1"/>
  <c r="P479" i="2" s="1"/>
  <c r="F479" i="2"/>
  <c r="J478" i="2"/>
  <c r="L478" i="2" s="1"/>
  <c r="Q478" i="2"/>
  <c r="R478" i="2" s="1"/>
  <c r="S478" i="2" s="1"/>
  <c r="I478" i="2"/>
  <c r="K478" i="2" s="1"/>
  <c r="M478" i="2" s="1"/>
  <c r="T477" i="2"/>
  <c r="B480" i="2"/>
  <c r="C479" i="2"/>
  <c r="E479" i="2"/>
  <c r="D479" i="2"/>
  <c r="J479" i="2" l="1"/>
  <c r="L479" i="2" s="1"/>
  <c r="U478" i="2"/>
  <c r="G480" i="2"/>
  <c r="N480" i="2" s="1"/>
  <c r="O480" i="2" s="1"/>
  <c r="P480" i="2" s="1"/>
  <c r="H480" i="2"/>
  <c r="F480" i="2"/>
  <c r="T478" i="2"/>
  <c r="Q479" i="2"/>
  <c r="R479" i="2" s="1"/>
  <c r="S479" i="2" s="1"/>
  <c r="I479" i="2"/>
  <c r="K479" i="2" s="1"/>
  <c r="B481" i="2"/>
  <c r="C480" i="2"/>
  <c r="E480" i="2"/>
  <c r="D480" i="2"/>
  <c r="J480" i="2" l="1"/>
  <c r="L480" i="2" s="1"/>
  <c r="M479" i="2"/>
  <c r="T479" i="2"/>
  <c r="U479" i="2"/>
  <c r="Q480" i="2"/>
  <c r="R480" i="2" s="1"/>
  <c r="S480" i="2" s="1"/>
  <c r="I480" i="2"/>
  <c r="K480" i="2" s="1"/>
  <c r="M480" i="2" s="1"/>
  <c r="H481" i="2"/>
  <c r="G481" i="2"/>
  <c r="N481" i="2" s="1"/>
  <c r="O481" i="2" s="1"/>
  <c r="P481" i="2" s="1"/>
  <c r="F481" i="2"/>
  <c r="B482" i="2"/>
  <c r="C481" i="2"/>
  <c r="E481" i="2"/>
  <c r="D481" i="2"/>
  <c r="J481" i="2" s="1"/>
  <c r="L481" i="2" s="1"/>
  <c r="U480" i="2" l="1"/>
  <c r="Q481" i="2"/>
  <c r="R481" i="2" s="1"/>
  <c r="S481" i="2" s="1"/>
  <c r="I481" i="2"/>
  <c r="K481" i="2" s="1"/>
  <c r="M481" i="2" s="1"/>
  <c r="H482" i="2"/>
  <c r="G482" i="2"/>
  <c r="N482" i="2" s="1"/>
  <c r="O482" i="2" s="1"/>
  <c r="P482" i="2" s="1"/>
  <c r="F482" i="2"/>
  <c r="T480" i="2"/>
  <c r="B483" i="2"/>
  <c r="E482" i="2"/>
  <c r="C482" i="2"/>
  <c r="D482" i="2"/>
  <c r="U481" i="2" l="1"/>
  <c r="J482" i="2"/>
  <c r="L482" i="2" s="1"/>
  <c r="H483" i="2"/>
  <c r="G483" i="2"/>
  <c r="N483" i="2" s="1"/>
  <c r="O483" i="2" s="1"/>
  <c r="P483" i="2" s="1"/>
  <c r="F483" i="2"/>
  <c r="Q482" i="2"/>
  <c r="R482" i="2" s="1"/>
  <c r="S482" i="2" s="1"/>
  <c r="I482" i="2"/>
  <c r="K482" i="2" s="1"/>
  <c r="M482" i="2" s="1"/>
  <c r="T481" i="2"/>
  <c r="B484" i="2"/>
  <c r="E483" i="2"/>
  <c r="C483" i="2"/>
  <c r="D483" i="2"/>
  <c r="U482" i="2" l="1"/>
  <c r="J483" i="2"/>
  <c r="L483" i="2" s="1"/>
  <c r="Q483" i="2"/>
  <c r="R483" i="2" s="1"/>
  <c r="S483" i="2" s="1"/>
  <c r="I483" i="2"/>
  <c r="K483" i="2" s="1"/>
  <c r="M483" i="2" s="1"/>
  <c r="G484" i="2"/>
  <c r="N484" i="2" s="1"/>
  <c r="O484" i="2" s="1"/>
  <c r="P484" i="2" s="1"/>
  <c r="H484" i="2"/>
  <c r="F484" i="2"/>
  <c r="T482" i="2"/>
  <c r="B485" i="2"/>
  <c r="E484" i="2"/>
  <c r="C484" i="2"/>
  <c r="D484" i="2"/>
  <c r="J484" i="2" s="1"/>
  <c r="L484" i="2" s="1"/>
  <c r="U483" i="2" l="1"/>
  <c r="T483" i="2"/>
  <c r="H485" i="2"/>
  <c r="G485" i="2"/>
  <c r="N485" i="2" s="1"/>
  <c r="O485" i="2" s="1"/>
  <c r="P485" i="2" s="1"/>
  <c r="F485" i="2"/>
  <c r="Q484" i="2"/>
  <c r="R484" i="2" s="1"/>
  <c r="S484" i="2" s="1"/>
  <c r="I484" i="2"/>
  <c r="K484" i="2" s="1"/>
  <c r="M484" i="2" s="1"/>
  <c r="B486" i="2"/>
  <c r="E485" i="2"/>
  <c r="C485" i="2"/>
  <c r="D485" i="2"/>
  <c r="J485" i="2" s="1"/>
  <c r="L485" i="2" s="1"/>
  <c r="U484" i="2" l="1"/>
  <c r="H486" i="2"/>
  <c r="G486" i="2"/>
  <c r="N486" i="2" s="1"/>
  <c r="O486" i="2" s="1"/>
  <c r="P486" i="2" s="1"/>
  <c r="F486" i="2"/>
  <c r="Q485" i="2"/>
  <c r="R485" i="2" s="1"/>
  <c r="S485" i="2" s="1"/>
  <c r="I485" i="2"/>
  <c r="K485" i="2" s="1"/>
  <c r="M485" i="2" s="1"/>
  <c r="T484" i="2"/>
  <c r="B487" i="2"/>
  <c r="E486" i="2"/>
  <c r="C486" i="2"/>
  <c r="D486" i="2"/>
  <c r="U485" i="2" l="1"/>
  <c r="J486" i="2"/>
  <c r="L486" i="2" s="1"/>
  <c r="Q486" i="2"/>
  <c r="R486" i="2" s="1"/>
  <c r="S486" i="2" s="1"/>
  <c r="I486" i="2"/>
  <c r="K486" i="2" s="1"/>
  <c r="G487" i="2"/>
  <c r="N487" i="2" s="1"/>
  <c r="O487" i="2" s="1"/>
  <c r="P487" i="2" s="1"/>
  <c r="H487" i="2"/>
  <c r="F487" i="2"/>
  <c r="T485" i="2"/>
  <c r="B488" i="2"/>
  <c r="C487" i="2"/>
  <c r="E487" i="2"/>
  <c r="D487" i="2"/>
  <c r="U486" i="2" l="1"/>
  <c r="Q487" i="2"/>
  <c r="R487" i="2" s="1"/>
  <c r="S487" i="2" s="1"/>
  <c r="I487" i="2"/>
  <c r="K487" i="2" s="1"/>
  <c r="G488" i="2"/>
  <c r="N488" i="2" s="1"/>
  <c r="O488" i="2" s="1"/>
  <c r="P488" i="2" s="1"/>
  <c r="H488" i="2"/>
  <c r="F488" i="2"/>
  <c r="J487" i="2"/>
  <c r="L487" i="2" s="1"/>
  <c r="M486" i="2"/>
  <c r="T486" i="2"/>
  <c r="B489" i="2"/>
  <c r="E488" i="2"/>
  <c r="C488" i="2"/>
  <c r="D488" i="2"/>
  <c r="J488" i="2" l="1"/>
  <c r="L488" i="2" s="1"/>
  <c r="H489" i="2"/>
  <c r="G489" i="2"/>
  <c r="N489" i="2" s="1"/>
  <c r="O489" i="2" s="1"/>
  <c r="P489" i="2" s="1"/>
  <c r="F489" i="2"/>
  <c r="Q488" i="2"/>
  <c r="R488" i="2" s="1"/>
  <c r="S488" i="2" s="1"/>
  <c r="I488" i="2"/>
  <c r="K488" i="2" s="1"/>
  <c r="M488" i="2" s="1"/>
  <c r="T487" i="2"/>
  <c r="M487" i="2"/>
  <c r="U487" i="2"/>
  <c r="B490" i="2"/>
  <c r="E489" i="2"/>
  <c r="C489" i="2"/>
  <c r="D489" i="2"/>
  <c r="U488" i="2" l="1"/>
  <c r="H490" i="2"/>
  <c r="G490" i="2"/>
  <c r="N490" i="2" s="1"/>
  <c r="O490" i="2" s="1"/>
  <c r="P490" i="2" s="1"/>
  <c r="F490" i="2"/>
  <c r="J489" i="2"/>
  <c r="L489" i="2" s="1"/>
  <c r="T488" i="2"/>
  <c r="Q489" i="2"/>
  <c r="R489" i="2" s="1"/>
  <c r="S489" i="2" s="1"/>
  <c r="I489" i="2"/>
  <c r="K489" i="2" s="1"/>
  <c r="E490" i="2"/>
  <c r="C490" i="2"/>
  <c r="D490" i="2"/>
  <c r="J490" i="2" s="1"/>
  <c r="L490" i="2" s="1"/>
  <c r="B491" i="2"/>
  <c r="U489" i="2" l="1"/>
  <c r="Q490" i="2"/>
  <c r="R490" i="2" s="1"/>
  <c r="S490" i="2" s="1"/>
  <c r="I490" i="2"/>
  <c r="K490" i="2" s="1"/>
  <c r="M490" i="2" s="1"/>
  <c r="H491" i="2"/>
  <c r="H492" i="2" s="1"/>
  <c r="G491" i="2"/>
  <c r="B492" i="2"/>
  <c r="F491" i="2"/>
  <c r="B21" i="2" s="1" a="1"/>
  <c r="B21" i="2" s="1"/>
  <c r="B22" i="2" s="1"/>
  <c r="M489" i="2"/>
  <c r="T489" i="2"/>
  <c r="C491" i="2"/>
  <c r="C492" i="2" s="1"/>
  <c r="E491" i="2"/>
  <c r="E492" i="2" s="1"/>
  <c r="D491" i="2"/>
  <c r="Q492" i="2" l="1"/>
  <c r="N491" i="2"/>
  <c r="O491" i="2" s="1"/>
  <c r="P491" i="2" s="1"/>
  <c r="A35" i="2" s="1"/>
  <c r="G492" i="2"/>
  <c r="N492" i="2" s="1"/>
  <c r="U490" i="2"/>
  <c r="J491" i="2"/>
  <c r="L491" i="2" s="1"/>
  <c r="D492" i="2"/>
  <c r="J492" i="2" s="1"/>
  <c r="Q491" i="2"/>
  <c r="R491" i="2" s="1"/>
  <c r="S491" i="2" s="1"/>
  <c r="I491" i="2"/>
  <c r="K491" i="2" s="1"/>
  <c r="T490" i="2"/>
  <c r="I492" i="2" l="1"/>
  <c r="K492" i="2" s="1"/>
  <c r="M491" i="2"/>
  <c r="B19" i="2" s="1"/>
  <c r="B20" i="2" s="1"/>
  <c r="U491" i="2"/>
  <c r="T491" i="2"/>
  <c r="B25" i="2" s="1"/>
  <c r="B23" i="2" l="1"/>
  <c r="B24" i="2" s="1"/>
  <c r="B28" i="2"/>
  <c r="B29" i="2" s="1"/>
  <c r="B2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<sst xmlns="http://schemas.openxmlformats.org/spreadsheetml/2006/main" count="301" uniqueCount="219">
  <si>
    <t>Données d'entrée</t>
  </si>
  <si>
    <t>Ne</t>
  </si>
  <si>
    <t>tr/min</t>
  </si>
  <si>
    <t>Pe</t>
  </si>
  <si>
    <t>W</t>
  </si>
  <si>
    <t>Cs</t>
  </si>
  <si>
    <t>N.m</t>
  </si>
  <si>
    <t>Couple de sortie</t>
  </si>
  <si>
    <t>Valeur</t>
  </si>
  <si>
    <t>Unités</t>
  </si>
  <si>
    <t>Description</t>
  </si>
  <si>
    <t>Vitesse de l'arbre d'entrée</t>
  </si>
  <si>
    <t>Puissance d'entrée</t>
  </si>
  <si>
    <t>Données calculées</t>
  </si>
  <si>
    <t>Ce</t>
  </si>
  <si>
    <t>Couple en entrée</t>
  </si>
  <si>
    <t>Rapport de réduction</t>
  </si>
  <si>
    <t>Sans unités</t>
  </si>
  <si>
    <t>r</t>
  </si>
  <si>
    <t>Ns</t>
  </si>
  <si>
    <t>Vitesse de l'arbre de sortie</t>
  </si>
  <si>
    <t>Ps</t>
  </si>
  <si>
    <t>Puissance en sortie</t>
  </si>
  <si>
    <t>R</t>
  </si>
  <si>
    <t>Rendement d'un engrenage</t>
  </si>
  <si>
    <t>Choix de conception</t>
  </si>
  <si>
    <t>R1</t>
  </si>
  <si>
    <t>R2</t>
  </si>
  <si>
    <t>mm</t>
  </si>
  <si>
    <t>D1</t>
  </si>
  <si>
    <t>D2</t>
  </si>
  <si>
    <t>D3</t>
  </si>
  <si>
    <t>D4</t>
  </si>
  <si>
    <t>Rapport de réduction - Etage 1</t>
  </si>
  <si>
    <t>Rapport de réduction - Etage 2</t>
  </si>
  <si>
    <t>R_global</t>
  </si>
  <si>
    <t>Vérifications</t>
  </si>
  <si>
    <t>Cs*</t>
  </si>
  <si>
    <t>Couple réel en sortie</t>
  </si>
  <si>
    <t>Rapport de réduction total réel</t>
  </si>
  <si>
    <t>F1</t>
  </si>
  <si>
    <t>Alpha</t>
  </si>
  <si>
    <t>Degrés</t>
  </si>
  <si>
    <t>Angle</t>
  </si>
  <si>
    <t>Beta</t>
  </si>
  <si>
    <t>F2</t>
  </si>
  <si>
    <t>F3</t>
  </si>
  <si>
    <t>F4</t>
  </si>
  <si>
    <t>M1_min</t>
  </si>
  <si>
    <t>M2_min</t>
  </si>
  <si>
    <t>M3_min</t>
  </si>
  <si>
    <t>M4_min</t>
  </si>
  <si>
    <t>Module pignon 1</t>
  </si>
  <si>
    <t>Module pignon 2</t>
  </si>
  <si>
    <t>Module pignon 3</t>
  </si>
  <si>
    <t>Module pignon 4</t>
  </si>
  <si>
    <t>Diamètre pignon 1</t>
  </si>
  <si>
    <t>Diamètre pignon 2</t>
  </si>
  <si>
    <t>Diamètre pignon 3</t>
  </si>
  <si>
    <t>Diamètre pignon 4</t>
  </si>
  <si>
    <t>Sigma_Pe</t>
  </si>
  <si>
    <t>Donnée matériau</t>
  </si>
  <si>
    <t>Effort sur la denture 1</t>
  </si>
  <si>
    <t>Effort sur la denture 2</t>
  </si>
  <si>
    <t>Effort sur la denture 3</t>
  </si>
  <si>
    <t>Effort sur la denture 4</t>
  </si>
  <si>
    <t>k1</t>
  </si>
  <si>
    <t>k2</t>
  </si>
  <si>
    <t>Pour etage 2</t>
  </si>
  <si>
    <t>Pour etage 1</t>
  </si>
  <si>
    <t xml:space="preserve">Donnees d'entrée </t>
  </si>
  <si>
    <t>P</t>
  </si>
  <si>
    <t>N</t>
  </si>
  <si>
    <t>Puissance arbre d'entrée</t>
  </si>
  <si>
    <t>Vitesse arbre entrée</t>
  </si>
  <si>
    <t>Alpha n</t>
  </si>
  <si>
    <t>deg</t>
  </si>
  <si>
    <t>Alpha normarlisé des dentures</t>
  </si>
  <si>
    <t>Beta des dentures</t>
  </si>
  <si>
    <t>omega_e</t>
  </si>
  <si>
    <t>rad/s</t>
  </si>
  <si>
    <t>vitesse arbre d'entree</t>
  </si>
  <si>
    <t>C</t>
  </si>
  <si>
    <t>N.mm</t>
  </si>
  <si>
    <t>Transmis</t>
  </si>
  <si>
    <t>Fa</t>
  </si>
  <si>
    <t>Fr</t>
  </si>
  <si>
    <t>Ft</t>
  </si>
  <si>
    <t>Effort tangentiel transmis par la denture</t>
  </si>
  <si>
    <t>Effot axial  transmis par la denture</t>
  </si>
  <si>
    <t>Effort radial  transmis par la denture</t>
  </si>
  <si>
    <t>AB</t>
  </si>
  <si>
    <t>Distance entre les points A et B sur x</t>
  </si>
  <si>
    <t>On definit le roulement en A comme palier fixe et le roulement en B comme palier libre</t>
  </si>
  <si>
    <t>Xa</t>
  </si>
  <si>
    <t>Ya</t>
  </si>
  <si>
    <t>Za</t>
  </si>
  <si>
    <t>Yb</t>
  </si>
  <si>
    <t>Zb</t>
  </si>
  <si>
    <t>Effort selon x du roulement A</t>
  </si>
  <si>
    <t>Effort selon y du roulement A</t>
  </si>
  <si>
    <t>Effort selon z du roulement A</t>
  </si>
  <si>
    <t>Effort selon y du roulement B</t>
  </si>
  <si>
    <t>Effort selon z du roulement B</t>
  </si>
  <si>
    <t>Donnees calculées</t>
  </si>
  <si>
    <t>Unité</t>
  </si>
  <si>
    <t>Rayon de la roue ? Voir le fanchon</t>
  </si>
  <si>
    <t>Torseur de cohesion</t>
  </si>
  <si>
    <t>Donnees</t>
  </si>
  <si>
    <t>x</t>
  </si>
  <si>
    <t>Ty</t>
  </si>
  <si>
    <t>Tz</t>
  </si>
  <si>
    <t>Mfy</t>
  </si>
  <si>
    <t>Mt</t>
  </si>
  <si>
    <t>Liste de Valeurs</t>
  </si>
  <si>
    <t xml:space="preserve">Distance sur x du point h
depuis le point A
</t>
  </si>
  <si>
    <t>Composante Normale</t>
  </si>
  <si>
    <t>Moment de flexion y</t>
  </si>
  <si>
    <t>Moment de tosion ( x )</t>
  </si>
  <si>
    <t>Mfz</t>
  </si>
  <si>
    <t>Moment de flexion z</t>
  </si>
  <si>
    <t>Xb</t>
  </si>
  <si>
    <t>Effort axial du roulement B</t>
  </si>
  <si>
    <t>Mfeq</t>
  </si>
  <si>
    <t>Moment de flexion equivalent</t>
  </si>
  <si>
    <t>Teq</t>
  </si>
  <si>
    <t>Effort tranchant equivalent</t>
  </si>
  <si>
    <t>Effort tranchant y</t>
  </si>
  <si>
    <t>Effort tranchant z</t>
  </si>
  <si>
    <t>Coefficient de securite vis a vis du diametre</t>
  </si>
  <si>
    <t>S_mini</t>
  </si>
  <si>
    <t>D</t>
  </si>
  <si>
    <t>S_meca</t>
  </si>
  <si>
    <t xml:space="preserve">S suffisant </t>
  </si>
  <si>
    <t>Coefficient de securite vis a vis de la rupture statique par rapport au diametre choisit</t>
  </si>
  <si>
    <t>Le diametre est il suffisant pour que S&gt;Smini ?</t>
  </si>
  <si>
    <t>Diametre de l'arbre</t>
  </si>
  <si>
    <t>Sigma max</t>
  </si>
  <si>
    <t>Tau max</t>
  </si>
  <si>
    <t>Sigma eq</t>
  </si>
  <si>
    <t>contrainte
normale</t>
  </si>
  <si>
    <t>contrainte
tangentielle</t>
  </si>
  <si>
    <t>contrainte
equivalente</t>
  </si>
  <si>
    <t>MPa</t>
  </si>
  <si>
    <t>Rp</t>
  </si>
  <si>
    <t>Theta adm</t>
  </si>
  <si>
    <t>large</t>
  </si>
  <si>
    <t>etroite</t>
  </si>
  <si>
    <t xml:space="preserve">type de roue </t>
  </si>
  <si>
    <t>f' adm engrenement</t>
  </si>
  <si>
    <t>beta adm roulement</t>
  </si>
  <si>
    <t>f adm</t>
  </si>
  <si>
    <t>la pente max est elle admissible pour la roue</t>
  </si>
  <si>
    <t xml:space="preserve">la fleche max est elle admissible </t>
  </si>
  <si>
    <t>la torsion angulaire est elle admissible</t>
  </si>
  <si>
    <t>theta max&lt;theta adm ?</t>
  </si>
  <si>
    <t>E</t>
  </si>
  <si>
    <t>G</t>
  </si>
  <si>
    <t>Contrainte equivalente</t>
  </si>
  <si>
    <t>Io</t>
  </si>
  <si>
    <t>mm^4</t>
  </si>
  <si>
    <t>Module d'elasticite</t>
  </si>
  <si>
    <t xml:space="preserve">Module de cisaillement </t>
  </si>
  <si>
    <t>Moment quadratique?</t>
  </si>
  <si>
    <t>rad/m</t>
  </si>
  <si>
    <t>torsion angulaire/m max dans l'arbre</t>
  </si>
  <si>
    <t>theta max</t>
  </si>
  <si>
    <t>Resultats intermediaires</t>
  </si>
  <si>
    <t>fmax</t>
  </si>
  <si>
    <t>fleche maximale dans l'arbre</t>
  </si>
  <si>
    <t>fmax &lt; fadm ?</t>
  </si>
  <si>
    <t>f'max r&lt;f'adm?</t>
  </si>
  <si>
    <t>beta max r&lt;beta adm?</t>
  </si>
  <si>
    <t>y'</t>
  </si>
  <si>
    <t>y</t>
  </si>
  <si>
    <t>z'</t>
  </si>
  <si>
    <t>z</t>
  </si>
  <si>
    <t>f'</t>
  </si>
  <si>
    <t>f</t>
  </si>
  <si>
    <t>Calculs de fleche</t>
  </si>
  <si>
    <t>dy/dx</t>
  </si>
  <si>
    <t>y(x)</t>
  </si>
  <si>
    <t>dz/dx</t>
  </si>
  <si>
    <t>z(x)</t>
  </si>
  <si>
    <t>df/dx</t>
  </si>
  <si>
    <t>f(x)</t>
  </si>
  <si>
    <t>integrande y</t>
  </si>
  <si>
    <t>l'angle dans les roulements est il acceptable</t>
  </si>
  <si>
    <t>integrande z</t>
  </si>
  <si>
    <t>f'max</t>
  </si>
  <si>
    <t>beta A</t>
  </si>
  <si>
    <t>beta B</t>
  </si>
  <si>
    <t>constante d'integration y</t>
  </si>
  <si>
    <t>Constante d'integration sur y pour regler la fleche a 0 dans les roulements</t>
  </si>
  <si>
    <t>constante d'integration z</t>
  </si>
  <si>
    <t>Constante d'integration sur x pour regler 
la fleche a 0 dans les roulements</t>
  </si>
  <si>
    <t>angle admissible par les roulements</t>
  </si>
  <si>
    <t>pente admissible pour les engrenages</t>
  </si>
  <si>
    <t>roue etroite ou roue large ?</t>
  </si>
  <si>
    <t xml:space="preserve">fleche maximale admissible </t>
  </si>
  <si>
    <t>angle de torsion maximal admissible</t>
  </si>
  <si>
    <t>Reglage des constantes d'integration</t>
  </si>
  <si>
    <t>Graphiques</t>
  </si>
  <si>
    <t>Valeur commune de la limite elastique de l'acier E295</t>
  </si>
  <si>
    <t>Constante d'integration z'</t>
  </si>
  <si>
    <t>Constante d'integration y' :</t>
  </si>
  <si>
    <t>Verification du PFD</t>
  </si>
  <si>
    <t>Cliquer ici</t>
  </si>
  <si>
    <t>pente max de la fleche</t>
  </si>
  <si>
    <t>oui/non</t>
  </si>
  <si>
    <t>angle de l'arbre dans le reoulement A</t>
  </si>
  <si>
    <t>angle de l'arbre dans le reoulement B</t>
  </si>
  <si>
    <t>&lt;--   Verification du PFD --&gt;</t>
  </si>
  <si>
    <t>AC'</t>
  </si>
  <si>
    <t>C'C</t>
  </si>
  <si>
    <t>Distance entre les points A et C sur x</t>
  </si>
  <si>
    <t>Distance entre les points C' et C sur z</t>
  </si>
  <si>
    <t>Verification des constantes d'integration</t>
  </si>
  <si>
    <t>Rappel des conditions d'etude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</si>
</sst>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0.249977111117893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</borders>
  <cellStyleXfs count="9">
    <xf numFmtId="0" fontId="0" fillId="0" borderId="0"/>
    <xf numFmtId="0" fontId="4" fillId="4" borderId="2" applyNumberFormat="0" applyAlignment="0" applyProtection="0"/>
    <xf numFmtId="0" fontId="3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6" borderId="2" applyNumberFormat="0" applyAlignment="0" applyProtection="0"/>
    <xf numFmtId="0" fontId="9" fillId="7" borderId="3" applyNumberFormat="0" applyAlignment="0" applyProtection="0"/>
    <xf numFmtId="0" fontId="6" fillId="8" borderId="4" applyNumberFormat="0" applyFont="0" applyAlignment="0" applyProtection="0"/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50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5" fillId="0" borderId="0" xfId="0" applyFont="1" applyFill="1" applyAlignment="1">
      <alignment horizontal="right"/>
    </xf>
    <xf numFmtId="0" fontId="3" fillId="0" borderId="0" xfId="2"/>
    <xf numFmtId="11" fontId="12" fillId="0" borderId="0" xfId="0" applyNumberFormat="1" applyFont="1"/>
    <xf numFmtId="0" fontId="1" fillId="8" borderId="4" xfId="6" applyFont="1"/>
    <xf numFmtId="0" fontId="0" fillId="8" borderId="4" xfId="6" applyFont="1"/>
    <xf numFmtId="0" fontId="10" fillId="0" borderId="0" xfId="7" applyAlignment="1">
      <alignment horizontal="center" vertical="center"/>
    </xf>
    <xf numFmtId="0" fontId="10" fillId="0" borderId="0" xfId="7" applyFill="1" applyAlignment="1">
      <alignment horizontal="center" vertical="center"/>
    </xf>
    <xf numFmtId="0" fontId="10" fillId="0" borderId="0" xfId="7" applyAlignment="1">
      <alignment horizontal="center" vertical="center" wrapText="1"/>
    </xf>
    <xf numFmtId="0" fontId="10" fillId="0" borderId="0" xfId="7" applyFill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9" borderId="0" xfId="0" applyFill="1"/>
    <xf numFmtId="0" fontId="14" fillId="4" borderId="2" xfId="1" applyFont="1"/>
    <xf numFmtId="0" fontId="1" fillId="10" borderId="0" xfId="0" applyFont="1" applyFill="1"/>
    <xf numFmtId="0" fontId="10" fillId="10" borderId="0" xfId="7" applyFill="1"/>
    <xf numFmtId="0" fontId="1" fillId="8" borderId="5" xfId="6" applyFont="1" applyBorder="1"/>
    <xf numFmtId="0" fontId="1" fillId="10" borderId="9" xfId="0" applyFont="1" applyFill="1" applyBorder="1"/>
    <xf numFmtId="0" fontId="10" fillId="10" borderId="9" xfId="7" applyFill="1" applyBorder="1"/>
    <xf numFmtId="0" fontId="1" fillId="10" borderId="10" xfId="0" applyFont="1" applyFill="1" applyBorder="1"/>
    <xf numFmtId="0" fontId="10" fillId="10" borderId="11" xfId="7" applyFill="1" applyBorder="1"/>
    <xf numFmtId="0" fontId="1" fillId="10" borderId="12" xfId="0" applyFont="1" applyFill="1" applyBorder="1"/>
    <xf numFmtId="0" fontId="10" fillId="10" borderId="13" xfId="7" applyFill="1" applyBorder="1"/>
    <xf numFmtId="0" fontId="1" fillId="10" borderId="14" xfId="0" applyFont="1" applyFill="1" applyBorder="1"/>
    <xf numFmtId="0" fontId="10" fillId="10" borderId="15" xfId="7" applyFill="1" applyBorder="1"/>
    <xf numFmtId="0" fontId="1" fillId="10" borderId="6" xfId="0" applyFont="1" applyFill="1" applyBorder="1"/>
    <xf numFmtId="0" fontId="10" fillId="10" borderId="16" xfId="7" applyFill="1" applyBorder="1"/>
    <xf numFmtId="0" fontId="1" fillId="10" borderId="6" xfId="0" applyFont="1" applyFill="1" applyBorder="1" applyAlignment="1">
      <alignment horizontal="left"/>
    </xf>
    <xf numFmtId="0" fontId="1" fillId="10" borderId="12" xfId="0" applyFont="1" applyFill="1" applyBorder="1" applyAlignment="1">
      <alignment horizontal="left"/>
    </xf>
    <xf numFmtId="0" fontId="10" fillId="10" borderId="13" xfId="7" applyFill="1" applyBorder="1" applyAlignment="1">
      <alignment wrapText="1"/>
    </xf>
    <xf numFmtId="0" fontId="10" fillId="10" borderId="15" xfId="7" applyFill="1" applyBorder="1" applyAlignment="1">
      <alignment wrapText="1"/>
    </xf>
    <xf numFmtId="0" fontId="10" fillId="10" borderId="16" xfId="7" applyFill="1" applyBorder="1" applyAlignment="1">
      <alignment wrapText="1"/>
    </xf>
    <xf numFmtId="0" fontId="8" fillId="6" borderId="2" xfId="4" applyAlignment="1">
      <alignment horizontal="right"/>
    </xf>
    <xf numFmtId="0" fontId="8" fillId="6" borderId="2" xfId="4" applyAlignment="1">
      <alignment horizontal="left"/>
    </xf>
    <xf numFmtId="0" fontId="1" fillId="11" borderId="6" xfId="0" applyFont="1" applyFill="1" applyBorder="1"/>
    <xf numFmtId="0" fontId="10" fillId="11" borderId="16" xfId="7" applyFill="1" applyBorder="1"/>
    <xf numFmtId="0" fontId="1" fillId="11" borderId="12" xfId="0" applyFont="1" applyFill="1" applyBorder="1"/>
    <xf numFmtId="0" fontId="10" fillId="11" borderId="13" xfId="7" applyFill="1" applyBorder="1"/>
    <xf numFmtId="0" fontId="1" fillId="11" borderId="12" xfId="0" applyFont="1" applyFill="1" applyBorder="1" applyAlignment="1">
      <alignment horizontal="left"/>
    </xf>
    <xf numFmtId="0" fontId="10" fillId="11" borderId="13" xfId="7" applyFill="1" applyBorder="1" applyAlignment="1">
      <alignment wrapText="1"/>
    </xf>
    <xf numFmtId="0" fontId="1" fillId="11" borderId="6" xfId="0" applyFont="1" applyFill="1" applyBorder="1" applyAlignment="1">
      <alignment horizontal="left"/>
    </xf>
    <xf numFmtId="0" fontId="8" fillId="6" borderId="7" xfId="4" applyBorder="1" applyAlignment="1">
      <alignment horizontal="right"/>
    </xf>
    <xf numFmtId="0" fontId="8" fillId="6" borderId="7" xfId="4" applyBorder="1" applyAlignment="1">
      <alignment horizontal="left"/>
    </xf>
    <xf numFmtId="0" fontId="10" fillId="10" borderId="8" xfId="7" applyFill="1" applyBorder="1"/>
    <xf numFmtId="0" fontId="1" fillId="10" borderId="31" xfId="0" applyFont="1" applyFill="1" applyBorder="1"/>
    <xf numFmtId="0" fontId="0" fillId="2" borderId="13" xfId="0" applyFill="1" applyBorder="1"/>
    <xf numFmtId="0" fontId="13" fillId="0" borderId="13" xfId="0" applyFont="1" applyBorder="1" applyAlignment="1">
      <alignment horizontal="center" vertical="center"/>
    </xf>
    <xf numFmtId="0" fontId="10" fillId="0" borderId="13" xfId="7" applyFill="1" applyBorder="1" applyAlignment="1">
      <alignment horizontal="center" vertical="center"/>
    </xf>
    <xf numFmtId="0" fontId="0" fillId="0" borderId="13" xfId="0" applyBorder="1"/>
    <xf numFmtId="0" fontId="10" fillId="0" borderId="13" xfId="7" applyBorder="1" applyAlignment="1">
      <alignment horizontal="center" vertical="center" wrapText="1"/>
    </xf>
    <xf numFmtId="0" fontId="0" fillId="0" borderId="32" xfId="0" applyBorder="1"/>
    <xf numFmtId="0" fontId="0" fillId="0" borderId="33" xfId="0" applyBorder="1"/>
    <xf numFmtId="0" fontId="9" fillId="7" borderId="3" xfId="5" applyAlignment="1">
      <alignment horizontal="right"/>
    </xf>
    <xf numFmtId="0" fontId="9" fillId="7" borderId="3" xfId="5"/>
    <xf numFmtId="0" fontId="8" fillId="6" borderId="2" xfId="4" applyNumberFormat="1" applyAlignment="1">
      <alignment horizontal="left"/>
    </xf>
    <xf numFmtId="0" fontId="10" fillId="11" borderId="0" xfId="7" applyFill="1" applyAlignment="1">
      <alignment horizontal="left"/>
    </xf>
    <xf numFmtId="0" fontId="10" fillId="11" borderId="8" xfId="7" applyFill="1" applyBorder="1" applyAlignment="1">
      <alignment horizontal="left"/>
    </xf>
    <xf numFmtId="0" fontId="0" fillId="12" borderId="0" xfId="0" applyFill="1"/>
    <xf numFmtId="0" fontId="10" fillId="12" borderId="0" xfId="7" applyFill="1"/>
    <xf numFmtId="0" fontId="10" fillId="12" borderId="8" xfId="7" applyFill="1" applyBorder="1"/>
    <xf numFmtId="0" fontId="14" fillId="4" borderId="2" xfId="1" applyFont="1" applyAlignment="1">
      <alignment horizontal="left"/>
    </xf>
    <xf numFmtId="0" fontId="1" fillId="10" borderId="8" xfId="0" applyFont="1" applyFill="1" applyBorder="1"/>
    <xf numFmtId="0" fontId="14" fillId="4" borderId="2" xfId="1" applyNumberFormat="1" applyFont="1"/>
    <xf numFmtId="0" fontId="1" fillId="11" borderId="0" xfId="0" applyFont="1" applyFill="1"/>
    <xf numFmtId="0" fontId="1" fillId="11" borderId="8" xfId="0" applyFont="1" applyFill="1" applyBorder="1"/>
    <xf numFmtId="0" fontId="0" fillId="2" borderId="0" xfId="0" applyFill="1" applyAlignment="1">
      <alignment horizontal="left"/>
    </xf>
    <xf numFmtId="0" fontId="8" fillId="6" borderId="29" xfId="4" applyBorder="1" applyAlignment="1">
      <alignment horizontal="left"/>
    </xf>
    <xf numFmtId="0" fontId="14" fillId="4" borderId="18" xfId="1" applyFont="1" applyBorder="1" applyAlignment="1">
      <alignment horizontal="left"/>
    </xf>
    <xf numFmtId="0" fontId="14" fillId="4" borderId="1" xfId="1" applyFont="1" applyBorder="1" applyAlignment="1">
      <alignment horizontal="left"/>
    </xf>
    <xf numFmtId="0" fontId="14" fillId="4" borderId="14" xfId="1" applyFont="1" applyBorder="1" applyAlignment="1">
      <alignment horizontal="right"/>
    </xf>
    <xf numFmtId="0" fontId="14" fillId="4" borderId="6" xfId="1" applyFont="1" applyBorder="1" applyAlignment="1">
      <alignment horizontal="right"/>
    </xf>
    <xf numFmtId="11" fontId="14" fillId="4" borderId="6" xfId="1" applyNumberFormat="1" applyFont="1" applyBorder="1" applyAlignment="1">
      <alignment horizontal="right"/>
    </xf>
    <xf numFmtId="11" fontId="8" fillId="6" borderId="2" xfId="4" applyNumberFormat="1" applyAlignment="1">
      <alignment horizontal="right"/>
    </xf>
    <xf numFmtId="0" fontId="8" fillId="6" borderId="30" xfId="4" applyBorder="1" applyAlignment="1">
      <alignment horizontal="right"/>
    </xf>
    <xf numFmtId="0" fontId="0" fillId="0" borderId="1" xfId="0" applyBorder="1" applyAlignment="1">
      <alignment horizontal="right"/>
    </xf>
    <xf numFmtId="0" fontId="1" fillId="10" borderId="10" xfId="0" applyFont="1" applyFill="1" applyBorder="1" applyAlignment="1">
      <alignment horizontal="left"/>
    </xf>
    <xf numFmtId="0" fontId="14" fillId="4" borderId="19" xfId="1" applyFont="1" applyBorder="1" applyAlignment="1">
      <alignment horizontal="left"/>
    </xf>
    <xf numFmtId="0" fontId="14" fillId="4" borderId="10" xfId="1" applyFont="1" applyBorder="1" applyAlignment="1">
      <alignment horizontal="right"/>
    </xf>
    <xf numFmtId="0" fontId="1" fillId="8" borderId="20" xfId="6" applyFont="1" applyBorder="1"/>
    <xf numFmtId="0" fontId="1" fillId="8" borderId="20" xfId="6" applyFont="1" applyBorder="1" applyAlignment="1">
      <alignment horizontal="left"/>
    </xf>
    <xf numFmtId="0" fontId="0" fillId="9" borderId="0" xfId="0" applyFill="1" applyBorder="1"/>
    <xf numFmtId="0" fontId="9" fillId="9" borderId="0" xfId="0" applyFont="1" applyFill="1"/>
    <xf numFmtId="0" fontId="11" fillId="9" borderId="0" xfId="0" applyFont="1" applyFill="1"/>
    <xf numFmtId="0" fontId="0" fillId="9" borderId="0" xfId="0" applyFill="1" applyAlignment="1"/>
    <xf numFmtId="0" fontId="3" fillId="9" borderId="0" xfId="0" applyFont="1" applyFill="1"/>
    <xf numFmtId="0" fontId="0" fillId="9" borderId="0" xfId="0" applyFill="1" applyAlignment="1">
      <alignment horizontal="left"/>
    </xf>
    <xf numFmtId="0" fontId="14" fillId="9" borderId="1" xfId="1" applyFont="1" applyFill="1" applyBorder="1" applyAlignment="1">
      <alignment horizontal="left"/>
    </xf>
    <xf numFmtId="0" fontId="14" fillId="9" borderId="6" xfId="1" applyFont="1" applyFill="1" applyBorder="1" applyAlignment="1">
      <alignment horizontal="right"/>
    </xf>
    <xf numFmtId="0" fontId="1" fillId="9" borderId="6" xfId="0" applyFont="1" applyFill="1" applyBorder="1"/>
    <xf numFmtId="0" fontId="10" fillId="9" borderId="16" xfId="7" applyFill="1" applyBorder="1"/>
    <xf numFmtId="0" fontId="14" fillId="4" borderId="30" xfId="1" applyFont="1" applyBorder="1" applyAlignment="1">
      <alignment horizontal="left"/>
    </xf>
    <xf numFmtId="0" fontId="14" fillId="4" borderId="46" xfId="1" applyFont="1" applyBorder="1" applyAlignment="1">
      <alignment horizontal="left"/>
    </xf>
    <xf numFmtId="0" fontId="8" fillId="6" borderId="17" xfId="4" applyBorder="1" applyAlignment="1">
      <alignment horizontal="left"/>
    </xf>
    <xf numFmtId="0" fontId="8" fillId="6" borderId="17" xfId="4" applyBorder="1" applyAlignment="1">
      <alignment horizontal="right"/>
    </xf>
    <xf numFmtId="0" fontId="1" fillId="11" borderId="47" xfId="0" applyFont="1" applyFill="1" applyBorder="1"/>
    <xf numFmtId="0" fontId="10" fillId="11" borderId="0" xfId="7" applyFill="1" applyBorder="1"/>
    <xf numFmtId="0" fontId="17" fillId="4" borderId="20" xfId="2" applyFont="1" applyFill="1" applyBorder="1" applyAlignment="1">
      <alignment horizontal="left"/>
    </xf>
    <xf numFmtId="0" fontId="17" fillId="4" borderId="20" xfId="2" applyFont="1" applyFill="1" applyBorder="1" applyAlignment="1">
      <alignment horizontal="right"/>
    </xf>
    <xf numFmtId="0" fontId="17" fillId="10" borderId="20" xfId="2" applyFont="1" applyFill="1" applyBorder="1"/>
    <xf numFmtId="0" fontId="0" fillId="3" borderId="41" xfId="0" applyFill="1" applyBorder="1"/>
    <xf numFmtId="0" fontId="0" fillId="3" borderId="44" xfId="0" applyFill="1" applyBorder="1"/>
    <xf numFmtId="0" fontId="0" fillId="3" borderId="48" xfId="0" applyFill="1" applyBorder="1"/>
    <xf numFmtId="0" fontId="7" fillId="5" borderId="20" xfId="3" applyBorder="1" applyAlignment="1"/>
    <xf numFmtId="0" fontId="14" fillId="4" borderId="21" xfId="1" applyFont="1" applyBorder="1" applyAlignment="1">
      <alignment horizontal="right" vertical="center" wrapText="1"/>
    </xf>
    <xf numFmtId="0" fontId="14" fillId="4" borderId="22" xfId="1" applyFont="1" applyBorder="1" applyAlignment="1">
      <alignment horizontal="right" vertical="center" wrapText="1"/>
    </xf>
    <xf numFmtId="0" fontId="14" fillId="4" borderId="26" xfId="1" applyFont="1" applyBorder="1" applyAlignment="1">
      <alignment horizontal="right" vertical="center" wrapText="1"/>
    </xf>
    <xf numFmtId="0" fontId="14" fillId="4" borderId="27" xfId="1" applyFont="1" applyBorder="1" applyAlignment="1">
      <alignment horizontal="right" vertical="center" wrapText="1"/>
    </xf>
    <xf numFmtId="0" fontId="14" fillId="4" borderId="34" xfId="1" applyFont="1" applyBorder="1" applyAlignment="1">
      <alignment horizontal="right" vertical="center"/>
    </xf>
    <xf numFmtId="0" fontId="14" fillId="4" borderId="35" xfId="1" applyFont="1" applyBorder="1" applyAlignment="1">
      <alignment horizontal="right" vertical="center"/>
    </xf>
    <xf numFmtId="0" fontId="14" fillId="4" borderId="36" xfId="1" applyFont="1" applyBorder="1" applyAlignment="1">
      <alignment vertical="center" wrapText="1"/>
    </xf>
    <xf numFmtId="0" fontId="14" fillId="4" borderId="42" xfId="1" applyFont="1" applyBorder="1" applyAlignment="1">
      <alignment vertical="center"/>
    </xf>
    <xf numFmtId="0" fontId="14" fillId="4" borderId="39" xfId="1" applyFont="1" applyBorder="1" applyAlignment="1">
      <alignment vertical="center"/>
    </xf>
    <xf numFmtId="0" fontId="14" fillId="4" borderId="43" xfId="1" applyFont="1" applyBorder="1" applyAlignment="1">
      <alignment vertical="center"/>
    </xf>
    <xf numFmtId="11" fontId="14" fillId="4" borderId="38" xfId="1" applyNumberFormat="1" applyFont="1" applyBorder="1" applyAlignment="1">
      <alignment horizontal="right" vertical="center"/>
    </xf>
    <xf numFmtId="11" fontId="14" fillId="4" borderId="40" xfId="1" applyNumberFormat="1" applyFont="1" applyBorder="1" applyAlignment="1">
      <alignment horizontal="right" vertical="center"/>
    </xf>
    <xf numFmtId="0" fontId="15" fillId="8" borderId="4" xfId="6" applyFont="1" applyAlignment="1">
      <alignment horizontal="center" vertical="center"/>
    </xf>
    <xf numFmtId="0" fontId="15" fillId="8" borderId="21" xfId="6" applyFont="1" applyBorder="1" applyAlignment="1">
      <alignment horizontal="center" vertical="center"/>
    </xf>
    <xf numFmtId="0" fontId="15" fillId="8" borderId="22" xfId="6" applyFont="1" applyBorder="1" applyAlignment="1">
      <alignment horizontal="center" vertical="center"/>
    </xf>
    <xf numFmtId="0" fontId="15" fillId="8" borderId="23" xfId="6" applyFont="1" applyBorder="1" applyAlignment="1">
      <alignment horizontal="center" vertical="center"/>
    </xf>
    <xf numFmtId="0" fontId="15" fillId="8" borderId="24" xfId="6" applyFont="1" applyBorder="1" applyAlignment="1">
      <alignment horizontal="center" vertical="center"/>
    </xf>
    <xf numFmtId="0" fontId="15" fillId="8" borderId="1" xfId="6" applyFont="1" applyBorder="1" applyAlignment="1">
      <alignment horizontal="center" vertical="center"/>
    </xf>
    <xf numFmtId="0" fontId="15" fillId="8" borderId="25" xfId="6" applyFont="1" applyBorder="1" applyAlignment="1">
      <alignment horizontal="center" vertical="center"/>
    </xf>
    <xf numFmtId="0" fontId="15" fillId="8" borderId="26" xfId="6" applyFont="1" applyBorder="1" applyAlignment="1">
      <alignment horizontal="center" vertical="center"/>
    </xf>
    <xf numFmtId="0" fontId="15" fillId="8" borderId="27" xfId="6" applyFont="1" applyBorder="1" applyAlignment="1">
      <alignment horizontal="center" vertical="center"/>
    </xf>
    <xf numFmtId="0" fontId="15" fillId="8" borderId="28" xfId="6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4" fillId="4" borderId="2" xfId="1" applyFont="1" applyAlignment="1">
      <alignment horizontal="center"/>
    </xf>
    <xf numFmtId="0" fontId="14" fillId="4" borderId="17" xfId="1" applyFont="1" applyBorder="1" applyAlignment="1">
      <alignment horizontal="center"/>
    </xf>
    <xf numFmtId="0" fontId="1" fillId="8" borderId="4" xfId="6" applyFont="1" applyAlignment="1">
      <alignment horizontal="center"/>
    </xf>
    <xf numFmtId="0" fontId="1" fillId="8" borderId="32" xfId="6" applyFont="1" applyBorder="1" applyAlignment="1">
      <alignment horizontal="center"/>
    </xf>
    <xf numFmtId="0" fontId="1" fillId="8" borderId="45" xfId="6" applyFont="1" applyBorder="1" applyAlignment="1">
      <alignment horizontal="center"/>
    </xf>
    <xf numFmtId="0" fontId="1" fillId="8" borderId="33" xfId="6" applyFont="1" applyBorder="1" applyAlignment="1">
      <alignment horizontal="center"/>
    </xf>
    <xf numFmtId="0" fontId="16" fillId="9" borderId="37" xfId="8" applyFill="1" applyBorder="1" applyAlignment="1">
      <alignment horizontal="center"/>
    </xf>
    <xf numFmtId="0" fontId="0" fillId="8" borderId="45" xfId="6" applyFont="1" applyBorder="1" applyAlignment="1">
      <alignment horizontal="center"/>
    </xf>
    <xf numFmtId="0" fontId="0" fillId="8" borderId="33" xfId="6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18" fillId="8" borderId="49" xfId="6" applyFont="1" applyBorder="1" applyAlignment="1">
      <alignment horizontal="center" vertical="center"/>
    </xf>
    <xf numFmtId="0" fontId="18" fillId="8" borderId="50" xfId="6" applyFont="1" applyBorder="1" applyAlignment="1">
      <alignment horizontal="center" vertical="center"/>
    </xf>
    <xf numFmtId="0" fontId="18" fillId="8" borderId="51" xfId="6" applyFont="1" applyBorder="1" applyAlignment="1">
      <alignment horizontal="center" vertical="center"/>
    </xf>
    <xf numFmtId="0" fontId="18" fillId="8" borderId="52" xfId="6" applyFont="1" applyBorder="1" applyAlignment="1">
      <alignment horizontal="center" vertical="center"/>
    </xf>
    <xf numFmtId="0" fontId="18" fillId="8" borderId="4" xfId="6" applyFont="1" applyBorder="1" applyAlignment="1">
      <alignment horizontal="center" vertical="center"/>
    </xf>
    <xf numFmtId="0" fontId="18" fillId="8" borderId="53" xfId="6" applyFont="1" applyBorder="1" applyAlignment="1">
      <alignment horizontal="center" vertical="center"/>
    </xf>
    <xf numFmtId="0" fontId="18" fillId="8" borderId="54" xfId="6" applyFont="1" applyBorder="1" applyAlignment="1">
      <alignment horizontal="center" vertical="center"/>
    </xf>
    <xf numFmtId="0" fontId="18" fillId="8" borderId="55" xfId="6" applyFont="1" applyBorder="1" applyAlignment="1">
      <alignment horizontal="center" vertical="center"/>
    </xf>
    <xf numFmtId="0" fontId="18" fillId="8" borderId="56" xfId="6" applyFont="1" applyBorder="1" applyAlignment="1">
      <alignment horizontal="center" vertical="center"/>
    </xf>
  </cellXfs>
  <cellStyles count="9">
    <cellStyle name="Avertissement" xfId="2" builtinId="11"/>
    <cellStyle name="Calcul" xfId="4" builtinId="22"/>
    <cellStyle name="Entrée" xfId="1" builtinId="20"/>
    <cellStyle name="Lien hypertexte" xfId="8" builtinId="8"/>
    <cellStyle name="Neutre" xfId="3" builtinId="28"/>
    <cellStyle name="Normal" xfId="0" builtinId="0"/>
    <cellStyle name="Note" xfId="6" builtinId="10"/>
    <cellStyle name="Texte explicatif" xfId="7" builtinId="53"/>
    <cellStyle name="Vérification" xfId="5" builtinId="23"/>
  </cellStyles>
  <dxfs count="4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6'!$C$41:$C$492</c:f>
              <c:numCache>
                <c:formatCode>General</c:formatCode>
                <c:ptCount val="452"/>
                <c:pt idx="0">
                  <c:v>-367.55259694786133</c:v>
                </c:pt>
                <c:pt idx="1">
                  <c:v>-367.55259694786133</c:v>
                </c:pt>
                <c:pt idx="2">
                  <c:v>-367.55259694786133</c:v>
                </c:pt>
                <c:pt idx="3">
                  <c:v>-367.55259694786133</c:v>
                </c:pt>
                <c:pt idx="4">
                  <c:v>-367.55259694786133</c:v>
                </c:pt>
                <c:pt idx="5">
                  <c:v>-367.55259694786133</c:v>
                </c:pt>
                <c:pt idx="6">
                  <c:v>-367.55259694786133</c:v>
                </c:pt>
                <c:pt idx="7">
                  <c:v>-367.55259694786133</c:v>
                </c:pt>
                <c:pt idx="8">
                  <c:v>-367.55259694786133</c:v>
                </c:pt>
                <c:pt idx="9">
                  <c:v>-367.55259694786133</c:v>
                </c:pt>
                <c:pt idx="10">
                  <c:v>-367.55259694786133</c:v>
                </c:pt>
                <c:pt idx="11">
                  <c:v>-367.55259694786133</c:v>
                </c:pt>
                <c:pt idx="12">
                  <c:v>-367.55259694786133</c:v>
                </c:pt>
                <c:pt idx="13">
                  <c:v>-367.55259694786133</c:v>
                </c:pt>
                <c:pt idx="14">
                  <c:v>-367.55259694786133</c:v>
                </c:pt>
                <c:pt idx="15">
                  <c:v>-367.55259694786133</c:v>
                </c:pt>
                <c:pt idx="16">
                  <c:v>-367.55259694786133</c:v>
                </c:pt>
                <c:pt idx="17">
                  <c:v>-367.55259694786133</c:v>
                </c:pt>
                <c:pt idx="18">
                  <c:v>-367.55259694786133</c:v>
                </c:pt>
                <c:pt idx="19">
                  <c:v>-367.55259694786133</c:v>
                </c:pt>
                <c:pt idx="20">
                  <c:v>-367.55259694786133</c:v>
                </c:pt>
                <c:pt idx="21">
                  <c:v>-367.55259694786133</c:v>
                </c:pt>
                <c:pt idx="22">
                  <c:v>-367.55259694786133</c:v>
                </c:pt>
                <c:pt idx="23">
                  <c:v>-367.55259694786133</c:v>
                </c:pt>
                <c:pt idx="24">
                  <c:v>-367.55259694786133</c:v>
                </c:pt>
                <c:pt idx="25">
                  <c:v>-367.55259694786133</c:v>
                </c:pt>
                <c:pt idx="26">
                  <c:v>-367.55259694786133</c:v>
                </c:pt>
                <c:pt idx="27">
                  <c:v>-367.55259694786133</c:v>
                </c:pt>
                <c:pt idx="28">
                  <c:v>-367.55259694786133</c:v>
                </c:pt>
                <c:pt idx="29">
                  <c:v>-367.55259694786133</c:v>
                </c:pt>
                <c:pt idx="30">
                  <c:v>-367.55259694786133</c:v>
                </c:pt>
                <c:pt idx="31">
                  <c:v>-367.55259694786133</c:v>
                </c:pt>
                <c:pt idx="32">
                  <c:v>-367.55259694786133</c:v>
                </c:pt>
                <c:pt idx="33">
                  <c:v>-367.55259694786133</c:v>
                </c:pt>
                <c:pt idx="34">
                  <c:v>-367.55259694786133</c:v>
                </c:pt>
                <c:pt idx="35">
                  <c:v>-367.55259694786133</c:v>
                </c:pt>
                <c:pt idx="36">
                  <c:v>-367.55259694786133</c:v>
                </c:pt>
                <c:pt idx="37">
                  <c:v>-367.55259694786133</c:v>
                </c:pt>
                <c:pt idx="38">
                  <c:v>-367.55259694786133</c:v>
                </c:pt>
                <c:pt idx="39">
                  <c:v>-367.55259694786133</c:v>
                </c:pt>
                <c:pt idx="40">
                  <c:v>-367.55259694786133</c:v>
                </c:pt>
                <c:pt idx="41">
                  <c:v>-367.55259694786133</c:v>
                </c:pt>
                <c:pt idx="42">
                  <c:v>-367.55259694786133</c:v>
                </c:pt>
                <c:pt idx="43">
                  <c:v>-367.55259694786133</c:v>
                </c:pt>
                <c:pt idx="44">
                  <c:v>-367.55259694786133</c:v>
                </c:pt>
                <c:pt idx="45">
                  <c:v>-367.55259694786133</c:v>
                </c:pt>
                <c:pt idx="46">
                  <c:v>-367.55259694786133</c:v>
                </c:pt>
                <c:pt idx="47">
                  <c:v>-367.55259694786133</c:v>
                </c:pt>
                <c:pt idx="48">
                  <c:v>-367.55259694786133</c:v>
                </c:pt>
                <c:pt idx="49">
                  <c:v>-367.55259694786133</c:v>
                </c:pt>
                <c:pt idx="50">
                  <c:v>-367.55259694786133</c:v>
                </c:pt>
                <c:pt idx="51">
                  <c:v>-367.55259694786133</c:v>
                </c:pt>
                <c:pt idx="52">
                  <c:v>-367.55259694786133</c:v>
                </c:pt>
                <c:pt idx="53">
                  <c:v>-367.55259694786133</c:v>
                </c:pt>
                <c:pt idx="54">
                  <c:v>-367.55259694786133</c:v>
                </c:pt>
                <c:pt idx="55">
                  <c:v>-367.55259694786133</c:v>
                </c:pt>
                <c:pt idx="56">
                  <c:v>-367.55259694786133</c:v>
                </c:pt>
                <c:pt idx="57">
                  <c:v>-367.55259694786133</c:v>
                </c:pt>
                <c:pt idx="58">
                  <c:v>-367.55259694786133</c:v>
                </c:pt>
                <c:pt idx="59">
                  <c:v>-367.55259694786133</c:v>
                </c:pt>
                <c:pt idx="60">
                  <c:v>-367.55259694786133</c:v>
                </c:pt>
                <c:pt idx="61">
                  <c:v>-367.55259694786133</c:v>
                </c:pt>
                <c:pt idx="62">
                  <c:v>-367.55259694786133</c:v>
                </c:pt>
                <c:pt idx="63">
                  <c:v>-367.55259694786133</c:v>
                </c:pt>
                <c:pt idx="64">
                  <c:v>-367.55259694786133</c:v>
                </c:pt>
                <c:pt idx="65">
                  <c:v>-367.55259694786133</c:v>
                </c:pt>
                <c:pt idx="66">
                  <c:v>-367.55259694786133</c:v>
                </c:pt>
                <c:pt idx="67">
                  <c:v>-367.55259694786133</c:v>
                </c:pt>
                <c:pt idx="68">
                  <c:v>-367.55259694786133</c:v>
                </c:pt>
                <c:pt idx="69">
                  <c:v>-367.55259694786133</c:v>
                </c:pt>
                <c:pt idx="70">
                  <c:v>-367.55259694786133</c:v>
                </c:pt>
                <c:pt idx="71">
                  <c:v>-367.55259694786133</c:v>
                </c:pt>
                <c:pt idx="72">
                  <c:v>-367.55259694786133</c:v>
                </c:pt>
                <c:pt idx="73">
                  <c:v>-367.55259694786133</c:v>
                </c:pt>
                <c:pt idx="74">
                  <c:v>-367.55259694786133</c:v>
                </c:pt>
                <c:pt idx="75">
                  <c:v>-367.55259694786133</c:v>
                </c:pt>
                <c:pt idx="76">
                  <c:v>-367.55259694786133</c:v>
                </c:pt>
                <c:pt idx="77">
                  <c:v>-367.55259694786133</c:v>
                </c:pt>
                <c:pt idx="78">
                  <c:v>-367.55259694786133</c:v>
                </c:pt>
                <c:pt idx="79">
                  <c:v>-367.55259694786133</c:v>
                </c:pt>
                <c:pt idx="80">
                  <c:v>-367.55259694786133</c:v>
                </c:pt>
                <c:pt idx="81">
                  <c:v>-367.55259694786133</c:v>
                </c:pt>
                <c:pt idx="82">
                  <c:v>-367.55259694786133</c:v>
                </c:pt>
                <c:pt idx="83">
                  <c:v>-367.55259694786133</c:v>
                </c:pt>
                <c:pt idx="84">
                  <c:v>-367.55259694786133</c:v>
                </c:pt>
                <c:pt idx="85">
                  <c:v>-367.55259694786133</c:v>
                </c:pt>
                <c:pt idx="86">
                  <c:v>-367.55259694786133</c:v>
                </c:pt>
                <c:pt idx="87">
                  <c:v>-367.55259694786133</c:v>
                </c:pt>
                <c:pt idx="88">
                  <c:v>-367.55259694786133</c:v>
                </c:pt>
                <c:pt idx="89">
                  <c:v>-367.55259694786133</c:v>
                </c:pt>
                <c:pt idx="90">
                  <c:v>-367.55259694786133</c:v>
                </c:pt>
                <c:pt idx="91">
                  <c:v>-367.55259694786133</c:v>
                </c:pt>
                <c:pt idx="92">
                  <c:v>-367.55259694786133</c:v>
                </c:pt>
                <c:pt idx="93">
                  <c:v>-367.55259694786133</c:v>
                </c:pt>
                <c:pt idx="94">
                  <c:v>-367.55259694786133</c:v>
                </c:pt>
                <c:pt idx="95">
                  <c:v>-367.55259694786133</c:v>
                </c:pt>
                <c:pt idx="96">
                  <c:v>-367.55259694786133</c:v>
                </c:pt>
                <c:pt idx="97">
                  <c:v>-367.55259694786133</c:v>
                </c:pt>
                <c:pt idx="98">
                  <c:v>-367.55259694786133</c:v>
                </c:pt>
                <c:pt idx="99">
                  <c:v>-367.55259694786133</c:v>
                </c:pt>
                <c:pt idx="100">
                  <c:v>-367.55259694786133</c:v>
                </c:pt>
                <c:pt idx="101">
                  <c:v>-367.55259694786133</c:v>
                </c:pt>
                <c:pt idx="102">
                  <c:v>-367.55259694786133</c:v>
                </c:pt>
                <c:pt idx="103">
                  <c:v>-367.55259694786133</c:v>
                </c:pt>
                <c:pt idx="104">
                  <c:v>-367.55259694786133</c:v>
                </c:pt>
                <c:pt idx="105">
                  <c:v>-367.55259694786133</c:v>
                </c:pt>
                <c:pt idx="106">
                  <c:v>-367.55259694786133</c:v>
                </c:pt>
                <c:pt idx="107">
                  <c:v>-367.55259694786133</c:v>
                </c:pt>
                <c:pt idx="108">
                  <c:v>-367.55259694786133</c:v>
                </c:pt>
                <c:pt idx="109">
                  <c:v>-367.55259694786133</c:v>
                </c:pt>
                <c:pt idx="110">
                  <c:v>-367.55259694786133</c:v>
                </c:pt>
                <c:pt idx="111">
                  <c:v>-367.55259694786133</c:v>
                </c:pt>
                <c:pt idx="112">
                  <c:v>-367.55259694786133</c:v>
                </c:pt>
                <c:pt idx="113">
                  <c:v>-367.55259694786133</c:v>
                </c:pt>
                <c:pt idx="114">
                  <c:v>-367.55259694786133</c:v>
                </c:pt>
                <c:pt idx="115">
                  <c:v>-367.55259694786133</c:v>
                </c:pt>
                <c:pt idx="116">
                  <c:v>-367.55259694786133</c:v>
                </c:pt>
                <c:pt idx="117">
                  <c:v>-367.55259694786133</c:v>
                </c:pt>
                <c:pt idx="118">
                  <c:v>-367.55259694786133</c:v>
                </c:pt>
                <c:pt idx="119">
                  <c:v>-367.55259694786133</c:v>
                </c:pt>
                <c:pt idx="120">
                  <c:v>-367.55259694786133</c:v>
                </c:pt>
                <c:pt idx="121">
                  <c:v>-367.55259694786133</c:v>
                </c:pt>
                <c:pt idx="122">
                  <c:v>-367.55259694786133</c:v>
                </c:pt>
                <c:pt idx="123">
                  <c:v>-367.55259694786133</c:v>
                </c:pt>
                <c:pt idx="124">
                  <c:v>-367.55259694786133</c:v>
                </c:pt>
                <c:pt idx="125">
                  <c:v>-367.55259694786133</c:v>
                </c:pt>
                <c:pt idx="126">
                  <c:v>-367.55259694786133</c:v>
                </c:pt>
                <c:pt idx="127">
                  <c:v>-367.55259694786133</c:v>
                </c:pt>
                <c:pt idx="128">
                  <c:v>-367.55259694786133</c:v>
                </c:pt>
                <c:pt idx="129">
                  <c:v>-367.55259694786133</c:v>
                </c:pt>
                <c:pt idx="130">
                  <c:v>-367.55259694786133</c:v>
                </c:pt>
                <c:pt idx="131">
                  <c:v>-367.55259694786133</c:v>
                </c:pt>
                <c:pt idx="132">
                  <c:v>-367.55259694786133</c:v>
                </c:pt>
                <c:pt idx="133">
                  <c:v>-367.55259694786133</c:v>
                </c:pt>
                <c:pt idx="134">
                  <c:v>-367.55259694786133</c:v>
                </c:pt>
                <c:pt idx="135">
                  <c:v>-367.55259694786133</c:v>
                </c:pt>
                <c:pt idx="136">
                  <c:v>-367.55259694786133</c:v>
                </c:pt>
                <c:pt idx="137">
                  <c:v>-367.55259694786133</c:v>
                </c:pt>
                <c:pt idx="138">
                  <c:v>-367.55259694786133</c:v>
                </c:pt>
                <c:pt idx="139">
                  <c:v>-367.55259694786133</c:v>
                </c:pt>
                <c:pt idx="140">
                  <c:v>-367.55259694786133</c:v>
                </c:pt>
                <c:pt idx="141">
                  <c:v>-367.55259694786133</c:v>
                </c:pt>
                <c:pt idx="142">
                  <c:v>-367.55259694786133</c:v>
                </c:pt>
                <c:pt idx="143">
                  <c:v>-367.55259694786133</c:v>
                </c:pt>
                <c:pt idx="144">
                  <c:v>-367.55259694786133</c:v>
                </c:pt>
                <c:pt idx="145">
                  <c:v>-367.55259694786133</c:v>
                </c:pt>
                <c:pt idx="146">
                  <c:v>-367.55259694786133</c:v>
                </c:pt>
                <c:pt idx="147">
                  <c:v>-367.55259694786133</c:v>
                </c:pt>
                <c:pt idx="148">
                  <c:v>-367.55259694786133</c:v>
                </c:pt>
                <c:pt idx="149">
                  <c:v>-367.55259694786133</c:v>
                </c:pt>
                <c:pt idx="150">
                  <c:v>-367.55259694786133</c:v>
                </c:pt>
                <c:pt idx="151">
                  <c:v>-367.55259694786133</c:v>
                </c:pt>
                <c:pt idx="152">
                  <c:v>-367.55259694786133</c:v>
                </c:pt>
                <c:pt idx="153">
                  <c:v>-367.55259694786133</c:v>
                </c:pt>
                <c:pt idx="154">
                  <c:v>-367.55259694786133</c:v>
                </c:pt>
                <c:pt idx="155">
                  <c:v>-367.55259694786133</c:v>
                </c:pt>
                <c:pt idx="156">
                  <c:v>-367.55259694786133</c:v>
                </c:pt>
                <c:pt idx="157">
                  <c:v>-367.55259694786133</c:v>
                </c:pt>
                <c:pt idx="158">
                  <c:v>-367.55259694786133</c:v>
                </c:pt>
                <c:pt idx="159">
                  <c:v>-367.55259694786133</c:v>
                </c:pt>
                <c:pt idx="160">
                  <c:v>-367.55259694786133</c:v>
                </c:pt>
                <c:pt idx="161">
                  <c:v>-367.55259694786133</c:v>
                </c:pt>
                <c:pt idx="162">
                  <c:v>-367.55259694786133</c:v>
                </c:pt>
                <c:pt idx="163">
                  <c:v>-367.55259694786133</c:v>
                </c:pt>
                <c:pt idx="164">
                  <c:v>-367.55259694786133</c:v>
                </c:pt>
                <c:pt idx="165">
                  <c:v>-367.55259694786133</c:v>
                </c:pt>
                <c:pt idx="166">
                  <c:v>-367.55259694786133</c:v>
                </c:pt>
                <c:pt idx="167">
                  <c:v>-367.55259694786133</c:v>
                </c:pt>
                <c:pt idx="168">
                  <c:v>-367.55259694786133</c:v>
                </c:pt>
                <c:pt idx="169">
                  <c:v>-367.55259694786133</c:v>
                </c:pt>
                <c:pt idx="170">
                  <c:v>-367.55259694786133</c:v>
                </c:pt>
                <c:pt idx="171">
                  <c:v>-367.55259694786133</c:v>
                </c:pt>
                <c:pt idx="172">
                  <c:v>-367.55259694786133</c:v>
                </c:pt>
                <c:pt idx="173">
                  <c:v>-367.55259694786133</c:v>
                </c:pt>
                <c:pt idx="174">
                  <c:v>-367.55259694786133</c:v>
                </c:pt>
                <c:pt idx="175">
                  <c:v>-367.55259694786133</c:v>
                </c:pt>
                <c:pt idx="176">
                  <c:v>-367.55259694786133</c:v>
                </c:pt>
                <c:pt idx="177">
                  <c:v>-367.55259694786133</c:v>
                </c:pt>
                <c:pt idx="178">
                  <c:v>-367.55259694786133</c:v>
                </c:pt>
                <c:pt idx="179">
                  <c:v>-367.55259694786133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84-4EB6-878B-3FF5BC9C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84575"/>
        <c:axId val="752087071"/>
      </c:scatterChart>
      <c:valAx>
        <c:axId val="75208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7071"/>
        <c:crosses val="autoZero"/>
        <c:crossBetween val="midCat"/>
      </c:valAx>
      <c:valAx>
        <c:axId val="75208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6'!$D$41:$D$492</c:f>
              <c:numCache>
                <c:formatCode>General</c:formatCode>
                <c:ptCount val="452"/>
                <c:pt idx="0">
                  <c:v>-381.9718634205488</c:v>
                </c:pt>
                <c:pt idx="1">
                  <c:v>-381.9718634205488</c:v>
                </c:pt>
                <c:pt idx="2">
                  <c:v>-381.9718634205488</c:v>
                </c:pt>
                <c:pt idx="3">
                  <c:v>-381.9718634205488</c:v>
                </c:pt>
                <c:pt idx="4">
                  <c:v>-381.9718634205488</c:v>
                </c:pt>
                <c:pt idx="5">
                  <c:v>-381.9718634205488</c:v>
                </c:pt>
                <c:pt idx="6">
                  <c:v>-381.9718634205488</c:v>
                </c:pt>
                <c:pt idx="7">
                  <c:v>-381.9718634205488</c:v>
                </c:pt>
                <c:pt idx="8">
                  <c:v>-381.9718634205488</c:v>
                </c:pt>
                <c:pt idx="9">
                  <c:v>-381.9718634205488</c:v>
                </c:pt>
                <c:pt idx="10">
                  <c:v>-381.9718634205488</c:v>
                </c:pt>
                <c:pt idx="11">
                  <c:v>-381.9718634205488</c:v>
                </c:pt>
                <c:pt idx="12">
                  <c:v>-381.9718634205488</c:v>
                </c:pt>
                <c:pt idx="13">
                  <c:v>-381.9718634205488</c:v>
                </c:pt>
                <c:pt idx="14">
                  <c:v>-381.9718634205488</c:v>
                </c:pt>
                <c:pt idx="15">
                  <c:v>-381.9718634205488</c:v>
                </c:pt>
                <c:pt idx="16">
                  <c:v>-381.9718634205488</c:v>
                </c:pt>
                <c:pt idx="17">
                  <c:v>-381.9718634205488</c:v>
                </c:pt>
                <c:pt idx="18">
                  <c:v>-381.9718634205488</c:v>
                </c:pt>
                <c:pt idx="19">
                  <c:v>-381.9718634205488</c:v>
                </c:pt>
                <c:pt idx="20">
                  <c:v>-381.9718634205488</c:v>
                </c:pt>
                <c:pt idx="21">
                  <c:v>-381.9718634205488</c:v>
                </c:pt>
                <c:pt idx="22">
                  <c:v>-381.9718634205488</c:v>
                </c:pt>
                <c:pt idx="23">
                  <c:v>-381.9718634205488</c:v>
                </c:pt>
                <c:pt idx="24">
                  <c:v>-381.9718634205488</c:v>
                </c:pt>
                <c:pt idx="25">
                  <c:v>-381.9718634205488</c:v>
                </c:pt>
                <c:pt idx="26">
                  <c:v>-381.9718634205488</c:v>
                </c:pt>
                <c:pt idx="27">
                  <c:v>-381.9718634205488</c:v>
                </c:pt>
                <c:pt idx="28">
                  <c:v>-381.9718634205488</c:v>
                </c:pt>
                <c:pt idx="29">
                  <c:v>-381.9718634205488</c:v>
                </c:pt>
                <c:pt idx="30">
                  <c:v>-381.9718634205488</c:v>
                </c:pt>
                <c:pt idx="31">
                  <c:v>-381.9718634205488</c:v>
                </c:pt>
                <c:pt idx="32">
                  <c:v>-381.9718634205488</c:v>
                </c:pt>
                <c:pt idx="33">
                  <c:v>-381.9718634205488</c:v>
                </c:pt>
                <c:pt idx="34">
                  <c:v>-381.9718634205488</c:v>
                </c:pt>
                <c:pt idx="35">
                  <c:v>-381.9718634205488</c:v>
                </c:pt>
                <c:pt idx="36">
                  <c:v>-381.9718634205488</c:v>
                </c:pt>
                <c:pt idx="37">
                  <c:v>-381.9718634205488</c:v>
                </c:pt>
                <c:pt idx="38">
                  <c:v>-381.9718634205488</c:v>
                </c:pt>
                <c:pt idx="39">
                  <c:v>-381.9718634205488</c:v>
                </c:pt>
                <c:pt idx="40">
                  <c:v>-381.9718634205488</c:v>
                </c:pt>
                <c:pt idx="41">
                  <c:v>-381.9718634205488</c:v>
                </c:pt>
                <c:pt idx="42">
                  <c:v>-381.9718634205488</c:v>
                </c:pt>
                <c:pt idx="43">
                  <c:v>-381.9718634205488</c:v>
                </c:pt>
                <c:pt idx="44">
                  <c:v>-381.9718634205488</c:v>
                </c:pt>
                <c:pt idx="45">
                  <c:v>-381.9718634205488</c:v>
                </c:pt>
                <c:pt idx="46">
                  <c:v>-381.9718634205488</c:v>
                </c:pt>
                <c:pt idx="47">
                  <c:v>-381.9718634205488</c:v>
                </c:pt>
                <c:pt idx="48">
                  <c:v>-381.9718634205488</c:v>
                </c:pt>
                <c:pt idx="49">
                  <c:v>-381.9718634205488</c:v>
                </c:pt>
                <c:pt idx="50">
                  <c:v>-381.9718634205488</c:v>
                </c:pt>
                <c:pt idx="51">
                  <c:v>-381.9718634205488</c:v>
                </c:pt>
                <c:pt idx="52">
                  <c:v>-381.9718634205488</c:v>
                </c:pt>
                <c:pt idx="53">
                  <c:v>-381.9718634205488</c:v>
                </c:pt>
                <c:pt idx="54">
                  <c:v>-381.9718634205488</c:v>
                </c:pt>
                <c:pt idx="55">
                  <c:v>-381.9718634205488</c:v>
                </c:pt>
                <c:pt idx="56">
                  <c:v>-381.9718634205488</c:v>
                </c:pt>
                <c:pt idx="57">
                  <c:v>-381.9718634205488</c:v>
                </c:pt>
                <c:pt idx="58">
                  <c:v>-381.9718634205488</c:v>
                </c:pt>
                <c:pt idx="59">
                  <c:v>-381.9718634205488</c:v>
                </c:pt>
                <c:pt idx="60">
                  <c:v>-381.9718634205488</c:v>
                </c:pt>
                <c:pt idx="61">
                  <c:v>-381.9718634205488</c:v>
                </c:pt>
                <c:pt idx="62">
                  <c:v>-381.9718634205488</c:v>
                </c:pt>
                <c:pt idx="63">
                  <c:v>-381.9718634205488</c:v>
                </c:pt>
                <c:pt idx="64">
                  <c:v>-381.9718634205488</c:v>
                </c:pt>
                <c:pt idx="65">
                  <c:v>-381.9718634205488</c:v>
                </c:pt>
                <c:pt idx="66">
                  <c:v>-381.9718634205488</c:v>
                </c:pt>
                <c:pt idx="67">
                  <c:v>-381.9718634205488</c:v>
                </c:pt>
                <c:pt idx="68">
                  <c:v>-381.9718634205488</c:v>
                </c:pt>
                <c:pt idx="69">
                  <c:v>-381.9718634205488</c:v>
                </c:pt>
                <c:pt idx="70">
                  <c:v>-381.9718634205488</c:v>
                </c:pt>
                <c:pt idx="71">
                  <c:v>-381.9718634205488</c:v>
                </c:pt>
                <c:pt idx="72">
                  <c:v>-381.9718634205488</c:v>
                </c:pt>
                <c:pt idx="73">
                  <c:v>-381.9718634205488</c:v>
                </c:pt>
                <c:pt idx="74">
                  <c:v>-381.9718634205488</c:v>
                </c:pt>
                <c:pt idx="75">
                  <c:v>-381.9718634205488</c:v>
                </c:pt>
                <c:pt idx="76">
                  <c:v>-381.9718634205488</c:v>
                </c:pt>
                <c:pt idx="77">
                  <c:v>-381.9718634205488</c:v>
                </c:pt>
                <c:pt idx="78">
                  <c:v>-381.9718634205488</c:v>
                </c:pt>
                <c:pt idx="79">
                  <c:v>-381.9718634205488</c:v>
                </c:pt>
                <c:pt idx="80">
                  <c:v>-381.9718634205488</c:v>
                </c:pt>
                <c:pt idx="81">
                  <c:v>-381.9718634205488</c:v>
                </c:pt>
                <c:pt idx="82">
                  <c:v>-381.9718634205488</c:v>
                </c:pt>
                <c:pt idx="83">
                  <c:v>-381.9718634205488</c:v>
                </c:pt>
                <c:pt idx="84">
                  <c:v>-381.9718634205488</c:v>
                </c:pt>
                <c:pt idx="85">
                  <c:v>-381.9718634205488</c:v>
                </c:pt>
                <c:pt idx="86">
                  <c:v>-381.9718634205488</c:v>
                </c:pt>
                <c:pt idx="87">
                  <c:v>-381.9718634205488</c:v>
                </c:pt>
                <c:pt idx="88">
                  <c:v>-381.9718634205488</c:v>
                </c:pt>
                <c:pt idx="89">
                  <c:v>-381.9718634205488</c:v>
                </c:pt>
                <c:pt idx="90">
                  <c:v>-381.9718634205488</c:v>
                </c:pt>
                <c:pt idx="91">
                  <c:v>-381.9718634205488</c:v>
                </c:pt>
                <c:pt idx="92">
                  <c:v>-381.9718634205488</c:v>
                </c:pt>
                <c:pt idx="93">
                  <c:v>-381.9718634205488</c:v>
                </c:pt>
                <c:pt idx="94">
                  <c:v>-381.9718634205488</c:v>
                </c:pt>
                <c:pt idx="95">
                  <c:v>-381.9718634205488</c:v>
                </c:pt>
                <c:pt idx="96">
                  <c:v>-381.9718634205488</c:v>
                </c:pt>
                <c:pt idx="97">
                  <c:v>-381.9718634205488</c:v>
                </c:pt>
                <c:pt idx="98">
                  <c:v>-381.9718634205488</c:v>
                </c:pt>
                <c:pt idx="99">
                  <c:v>-381.9718634205488</c:v>
                </c:pt>
                <c:pt idx="100">
                  <c:v>-381.9718634205488</c:v>
                </c:pt>
                <c:pt idx="101">
                  <c:v>-381.9718634205488</c:v>
                </c:pt>
                <c:pt idx="102">
                  <c:v>-381.9718634205488</c:v>
                </c:pt>
                <c:pt idx="103">
                  <c:v>-381.9718634205488</c:v>
                </c:pt>
                <c:pt idx="104">
                  <c:v>-381.9718634205488</c:v>
                </c:pt>
                <c:pt idx="105">
                  <c:v>-381.9718634205488</c:v>
                </c:pt>
                <c:pt idx="106">
                  <c:v>-381.9718634205488</c:v>
                </c:pt>
                <c:pt idx="107">
                  <c:v>-381.9718634205488</c:v>
                </c:pt>
                <c:pt idx="108">
                  <c:v>-381.9718634205488</c:v>
                </c:pt>
                <c:pt idx="109">
                  <c:v>-381.9718634205488</c:v>
                </c:pt>
                <c:pt idx="110">
                  <c:v>-381.9718634205488</c:v>
                </c:pt>
                <c:pt idx="111">
                  <c:v>-381.9718634205488</c:v>
                </c:pt>
                <c:pt idx="112">
                  <c:v>-381.9718634205488</c:v>
                </c:pt>
                <c:pt idx="113">
                  <c:v>-381.9718634205488</c:v>
                </c:pt>
                <c:pt idx="114">
                  <c:v>-381.9718634205488</c:v>
                </c:pt>
                <c:pt idx="115">
                  <c:v>-381.9718634205488</c:v>
                </c:pt>
                <c:pt idx="116">
                  <c:v>-381.9718634205488</c:v>
                </c:pt>
                <c:pt idx="117">
                  <c:v>-381.9718634205488</c:v>
                </c:pt>
                <c:pt idx="118">
                  <c:v>-381.9718634205488</c:v>
                </c:pt>
                <c:pt idx="119">
                  <c:v>-381.9718634205488</c:v>
                </c:pt>
                <c:pt idx="120">
                  <c:v>-381.9718634205488</c:v>
                </c:pt>
                <c:pt idx="121">
                  <c:v>-381.9718634205488</c:v>
                </c:pt>
                <c:pt idx="122">
                  <c:v>-381.9718634205488</c:v>
                </c:pt>
                <c:pt idx="123">
                  <c:v>-381.9718634205488</c:v>
                </c:pt>
                <c:pt idx="124">
                  <c:v>-381.9718634205488</c:v>
                </c:pt>
                <c:pt idx="125">
                  <c:v>-381.9718634205488</c:v>
                </c:pt>
                <c:pt idx="126">
                  <c:v>-381.9718634205488</c:v>
                </c:pt>
                <c:pt idx="127">
                  <c:v>-381.9718634205488</c:v>
                </c:pt>
                <c:pt idx="128">
                  <c:v>-381.9718634205488</c:v>
                </c:pt>
                <c:pt idx="129">
                  <c:v>-381.9718634205488</c:v>
                </c:pt>
                <c:pt idx="130">
                  <c:v>-381.9718634205488</c:v>
                </c:pt>
                <c:pt idx="131">
                  <c:v>-381.9718634205488</c:v>
                </c:pt>
                <c:pt idx="132">
                  <c:v>-381.9718634205488</c:v>
                </c:pt>
                <c:pt idx="133">
                  <c:v>-381.9718634205488</c:v>
                </c:pt>
                <c:pt idx="134">
                  <c:v>-381.9718634205488</c:v>
                </c:pt>
                <c:pt idx="135">
                  <c:v>-381.9718634205488</c:v>
                </c:pt>
                <c:pt idx="136">
                  <c:v>-381.9718634205488</c:v>
                </c:pt>
                <c:pt idx="137">
                  <c:v>-381.9718634205488</c:v>
                </c:pt>
                <c:pt idx="138">
                  <c:v>-381.9718634205488</c:v>
                </c:pt>
                <c:pt idx="139">
                  <c:v>-381.9718634205488</c:v>
                </c:pt>
                <c:pt idx="140">
                  <c:v>-381.9718634205488</c:v>
                </c:pt>
                <c:pt idx="141">
                  <c:v>-381.9718634205488</c:v>
                </c:pt>
                <c:pt idx="142">
                  <c:v>-381.9718634205488</c:v>
                </c:pt>
                <c:pt idx="143">
                  <c:v>-381.9718634205488</c:v>
                </c:pt>
                <c:pt idx="144">
                  <c:v>-381.9718634205488</c:v>
                </c:pt>
                <c:pt idx="145">
                  <c:v>-381.9718634205488</c:v>
                </c:pt>
                <c:pt idx="146">
                  <c:v>-381.9718634205488</c:v>
                </c:pt>
                <c:pt idx="147">
                  <c:v>-381.9718634205488</c:v>
                </c:pt>
                <c:pt idx="148">
                  <c:v>-381.9718634205488</c:v>
                </c:pt>
                <c:pt idx="149">
                  <c:v>-381.9718634205488</c:v>
                </c:pt>
                <c:pt idx="150">
                  <c:v>-381.9718634205488</c:v>
                </c:pt>
                <c:pt idx="151">
                  <c:v>-381.9718634205488</c:v>
                </c:pt>
                <c:pt idx="152">
                  <c:v>-381.9718634205488</c:v>
                </c:pt>
                <c:pt idx="153">
                  <c:v>-381.9718634205488</c:v>
                </c:pt>
                <c:pt idx="154">
                  <c:v>-381.9718634205488</c:v>
                </c:pt>
                <c:pt idx="155">
                  <c:v>-381.9718634205488</c:v>
                </c:pt>
                <c:pt idx="156">
                  <c:v>-381.9718634205488</c:v>
                </c:pt>
                <c:pt idx="157">
                  <c:v>-381.9718634205488</c:v>
                </c:pt>
                <c:pt idx="158">
                  <c:v>-381.9718634205488</c:v>
                </c:pt>
                <c:pt idx="159">
                  <c:v>-381.9718634205488</c:v>
                </c:pt>
                <c:pt idx="160">
                  <c:v>-381.9718634205488</c:v>
                </c:pt>
                <c:pt idx="161">
                  <c:v>-381.9718634205488</c:v>
                </c:pt>
                <c:pt idx="162">
                  <c:v>-381.9718634205488</c:v>
                </c:pt>
                <c:pt idx="163">
                  <c:v>-381.9718634205488</c:v>
                </c:pt>
                <c:pt idx="164">
                  <c:v>-381.9718634205488</c:v>
                </c:pt>
                <c:pt idx="165">
                  <c:v>-381.9718634205488</c:v>
                </c:pt>
                <c:pt idx="166">
                  <c:v>-381.9718634205488</c:v>
                </c:pt>
                <c:pt idx="167">
                  <c:v>-381.9718634205488</c:v>
                </c:pt>
                <c:pt idx="168">
                  <c:v>-381.9718634205488</c:v>
                </c:pt>
                <c:pt idx="169">
                  <c:v>-381.9718634205488</c:v>
                </c:pt>
                <c:pt idx="170">
                  <c:v>-381.9718634205488</c:v>
                </c:pt>
                <c:pt idx="171">
                  <c:v>-381.9718634205488</c:v>
                </c:pt>
                <c:pt idx="172">
                  <c:v>-381.9718634205488</c:v>
                </c:pt>
                <c:pt idx="173">
                  <c:v>-381.9718634205488</c:v>
                </c:pt>
                <c:pt idx="174">
                  <c:v>-381.9718634205488</c:v>
                </c:pt>
                <c:pt idx="175">
                  <c:v>-381.9718634205488</c:v>
                </c:pt>
                <c:pt idx="176">
                  <c:v>-381.9718634205488</c:v>
                </c:pt>
                <c:pt idx="177">
                  <c:v>-381.9718634205488</c:v>
                </c:pt>
                <c:pt idx="178">
                  <c:v>-381.9718634205488</c:v>
                </c:pt>
                <c:pt idx="179">
                  <c:v>-381.9718634205488</c:v>
                </c:pt>
                <c:pt idx="180">
                  <c:v>254.64790894703248</c:v>
                </c:pt>
                <c:pt idx="181">
                  <c:v>254.64790894703248</c:v>
                </c:pt>
                <c:pt idx="182">
                  <c:v>254.64790894703248</c:v>
                </c:pt>
                <c:pt idx="183">
                  <c:v>254.64790894703248</c:v>
                </c:pt>
                <c:pt idx="184">
                  <c:v>254.64790894703248</c:v>
                </c:pt>
                <c:pt idx="185">
                  <c:v>254.64790894703248</c:v>
                </c:pt>
                <c:pt idx="186">
                  <c:v>254.64790894703248</c:v>
                </c:pt>
                <c:pt idx="187">
                  <c:v>254.64790894703248</c:v>
                </c:pt>
                <c:pt idx="188">
                  <c:v>254.64790894703248</c:v>
                </c:pt>
                <c:pt idx="189">
                  <c:v>254.64790894703248</c:v>
                </c:pt>
                <c:pt idx="190">
                  <c:v>254.64790894703248</c:v>
                </c:pt>
                <c:pt idx="191">
                  <c:v>254.64790894703248</c:v>
                </c:pt>
                <c:pt idx="192">
                  <c:v>254.64790894703248</c:v>
                </c:pt>
                <c:pt idx="193">
                  <c:v>254.64790894703248</c:v>
                </c:pt>
                <c:pt idx="194">
                  <c:v>254.64790894703248</c:v>
                </c:pt>
                <c:pt idx="195">
                  <c:v>254.64790894703248</c:v>
                </c:pt>
                <c:pt idx="196">
                  <c:v>254.64790894703248</c:v>
                </c:pt>
                <c:pt idx="197">
                  <c:v>254.64790894703248</c:v>
                </c:pt>
                <c:pt idx="198">
                  <c:v>254.64790894703248</c:v>
                </c:pt>
                <c:pt idx="199">
                  <c:v>254.64790894703248</c:v>
                </c:pt>
                <c:pt idx="200">
                  <c:v>254.64790894703248</c:v>
                </c:pt>
                <c:pt idx="201">
                  <c:v>254.64790894703248</c:v>
                </c:pt>
                <c:pt idx="202">
                  <c:v>254.64790894703248</c:v>
                </c:pt>
                <c:pt idx="203">
                  <c:v>254.64790894703248</c:v>
                </c:pt>
                <c:pt idx="204">
                  <c:v>254.64790894703248</c:v>
                </c:pt>
                <c:pt idx="205">
                  <c:v>254.64790894703248</c:v>
                </c:pt>
                <c:pt idx="206">
                  <c:v>254.64790894703248</c:v>
                </c:pt>
                <c:pt idx="207">
                  <c:v>254.64790894703248</c:v>
                </c:pt>
                <c:pt idx="208">
                  <c:v>254.64790894703248</c:v>
                </c:pt>
                <c:pt idx="209">
                  <c:v>254.64790894703248</c:v>
                </c:pt>
                <c:pt idx="210">
                  <c:v>254.64790894703248</c:v>
                </c:pt>
                <c:pt idx="211">
                  <c:v>254.64790894703248</c:v>
                </c:pt>
                <c:pt idx="212">
                  <c:v>254.64790894703248</c:v>
                </c:pt>
                <c:pt idx="213">
                  <c:v>254.64790894703248</c:v>
                </c:pt>
                <c:pt idx="214">
                  <c:v>254.64790894703248</c:v>
                </c:pt>
                <c:pt idx="215">
                  <c:v>254.64790894703248</c:v>
                </c:pt>
                <c:pt idx="216">
                  <c:v>254.64790894703248</c:v>
                </c:pt>
                <c:pt idx="217">
                  <c:v>254.64790894703248</c:v>
                </c:pt>
                <c:pt idx="218">
                  <c:v>254.64790894703248</c:v>
                </c:pt>
                <c:pt idx="219">
                  <c:v>254.64790894703248</c:v>
                </c:pt>
                <c:pt idx="220">
                  <c:v>254.64790894703248</c:v>
                </c:pt>
                <c:pt idx="221">
                  <c:v>254.64790894703248</c:v>
                </c:pt>
                <c:pt idx="222">
                  <c:v>254.64790894703248</c:v>
                </c:pt>
                <c:pt idx="223">
                  <c:v>254.64790894703248</c:v>
                </c:pt>
                <c:pt idx="224">
                  <c:v>254.64790894703248</c:v>
                </c:pt>
                <c:pt idx="225">
                  <c:v>254.64790894703248</c:v>
                </c:pt>
                <c:pt idx="226">
                  <c:v>254.64790894703248</c:v>
                </c:pt>
                <c:pt idx="227">
                  <c:v>254.64790894703248</c:v>
                </c:pt>
                <c:pt idx="228">
                  <c:v>254.64790894703248</c:v>
                </c:pt>
                <c:pt idx="229">
                  <c:v>254.64790894703248</c:v>
                </c:pt>
                <c:pt idx="230">
                  <c:v>254.64790894703248</c:v>
                </c:pt>
                <c:pt idx="231">
                  <c:v>254.64790894703248</c:v>
                </c:pt>
                <c:pt idx="232">
                  <c:v>254.64790894703248</c:v>
                </c:pt>
                <c:pt idx="233">
                  <c:v>254.64790894703248</c:v>
                </c:pt>
                <c:pt idx="234">
                  <c:v>254.64790894703248</c:v>
                </c:pt>
                <c:pt idx="235">
                  <c:v>254.64790894703248</c:v>
                </c:pt>
                <c:pt idx="236">
                  <c:v>254.64790894703248</c:v>
                </c:pt>
                <c:pt idx="237">
                  <c:v>254.64790894703248</c:v>
                </c:pt>
                <c:pt idx="238">
                  <c:v>254.64790894703248</c:v>
                </c:pt>
                <c:pt idx="239">
                  <c:v>254.64790894703248</c:v>
                </c:pt>
                <c:pt idx="240">
                  <c:v>254.64790894703248</c:v>
                </c:pt>
                <c:pt idx="241">
                  <c:v>254.64790894703248</c:v>
                </c:pt>
                <c:pt idx="242">
                  <c:v>254.64790894703248</c:v>
                </c:pt>
                <c:pt idx="243">
                  <c:v>254.64790894703248</c:v>
                </c:pt>
                <c:pt idx="244">
                  <c:v>254.64790894703248</c:v>
                </c:pt>
                <c:pt idx="245">
                  <c:v>254.64790894703248</c:v>
                </c:pt>
                <c:pt idx="246">
                  <c:v>254.64790894703248</c:v>
                </c:pt>
                <c:pt idx="247">
                  <c:v>254.64790894703248</c:v>
                </c:pt>
                <c:pt idx="248">
                  <c:v>254.64790894703248</c:v>
                </c:pt>
                <c:pt idx="249">
                  <c:v>254.64790894703248</c:v>
                </c:pt>
                <c:pt idx="250">
                  <c:v>254.64790894703248</c:v>
                </c:pt>
                <c:pt idx="251">
                  <c:v>254.64790894703248</c:v>
                </c:pt>
                <c:pt idx="252">
                  <c:v>254.64790894703248</c:v>
                </c:pt>
                <c:pt idx="253">
                  <c:v>254.64790894703248</c:v>
                </c:pt>
                <c:pt idx="254">
                  <c:v>254.64790894703248</c:v>
                </c:pt>
                <c:pt idx="255">
                  <c:v>254.64790894703248</c:v>
                </c:pt>
                <c:pt idx="256">
                  <c:v>254.64790894703248</c:v>
                </c:pt>
                <c:pt idx="257">
                  <c:v>254.64790894703248</c:v>
                </c:pt>
                <c:pt idx="258">
                  <c:v>254.64790894703248</c:v>
                </c:pt>
                <c:pt idx="259">
                  <c:v>254.64790894703248</c:v>
                </c:pt>
                <c:pt idx="260">
                  <c:v>254.64790894703248</c:v>
                </c:pt>
                <c:pt idx="261">
                  <c:v>254.64790894703248</c:v>
                </c:pt>
                <c:pt idx="262">
                  <c:v>254.64790894703248</c:v>
                </c:pt>
                <c:pt idx="263">
                  <c:v>254.64790894703248</c:v>
                </c:pt>
                <c:pt idx="264">
                  <c:v>254.64790894703248</c:v>
                </c:pt>
                <c:pt idx="265">
                  <c:v>254.64790894703248</c:v>
                </c:pt>
                <c:pt idx="266">
                  <c:v>254.64790894703248</c:v>
                </c:pt>
                <c:pt idx="267">
                  <c:v>254.64790894703248</c:v>
                </c:pt>
                <c:pt idx="268">
                  <c:v>254.64790894703248</c:v>
                </c:pt>
                <c:pt idx="269">
                  <c:v>254.64790894703248</c:v>
                </c:pt>
                <c:pt idx="270">
                  <c:v>254.64790894703248</c:v>
                </c:pt>
                <c:pt idx="271">
                  <c:v>254.64790894703248</c:v>
                </c:pt>
                <c:pt idx="272">
                  <c:v>254.64790894703248</c:v>
                </c:pt>
                <c:pt idx="273">
                  <c:v>254.64790894703248</c:v>
                </c:pt>
                <c:pt idx="274">
                  <c:v>254.64790894703248</c:v>
                </c:pt>
                <c:pt idx="275">
                  <c:v>254.64790894703248</c:v>
                </c:pt>
                <c:pt idx="276">
                  <c:v>254.64790894703248</c:v>
                </c:pt>
                <c:pt idx="277">
                  <c:v>254.64790894703248</c:v>
                </c:pt>
                <c:pt idx="278">
                  <c:v>254.64790894703248</c:v>
                </c:pt>
                <c:pt idx="279">
                  <c:v>254.64790894703248</c:v>
                </c:pt>
                <c:pt idx="280">
                  <c:v>254.64790894703248</c:v>
                </c:pt>
                <c:pt idx="281">
                  <c:v>254.64790894703248</c:v>
                </c:pt>
                <c:pt idx="282">
                  <c:v>254.64790894703248</c:v>
                </c:pt>
                <c:pt idx="283">
                  <c:v>254.64790894703248</c:v>
                </c:pt>
                <c:pt idx="284">
                  <c:v>254.64790894703248</c:v>
                </c:pt>
                <c:pt idx="285">
                  <c:v>254.64790894703248</c:v>
                </c:pt>
                <c:pt idx="286">
                  <c:v>254.64790894703248</c:v>
                </c:pt>
                <c:pt idx="287">
                  <c:v>254.64790894703248</c:v>
                </c:pt>
                <c:pt idx="288">
                  <c:v>254.64790894703248</c:v>
                </c:pt>
                <c:pt idx="289">
                  <c:v>254.64790894703248</c:v>
                </c:pt>
                <c:pt idx="290">
                  <c:v>254.64790894703248</c:v>
                </c:pt>
                <c:pt idx="291">
                  <c:v>254.64790894703248</c:v>
                </c:pt>
                <c:pt idx="292">
                  <c:v>254.64790894703248</c:v>
                </c:pt>
                <c:pt idx="293">
                  <c:v>254.64790894703248</c:v>
                </c:pt>
                <c:pt idx="294">
                  <c:v>254.64790894703248</c:v>
                </c:pt>
                <c:pt idx="295">
                  <c:v>254.64790894703248</c:v>
                </c:pt>
                <c:pt idx="296">
                  <c:v>254.64790894703248</c:v>
                </c:pt>
                <c:pt idx="297">
                  <c:v>254.64790894703248</c:v>
                </c:pt>
                <c:pt idx="298">
                  <c:v>254.64790894703248</c:v>
                </c:pt>
                <c:pt idx="299">
                  <c:v>254.64790894703248</c:v>
                </c:pt>
                <c:pt idx="300">
                  <c:v>254.64790894703248</c:v>
                </c:pt>
                <c:pt idx="301">
                  <c:v>254.64790894703248</c:v>
                </c:pt>
                <c:pt idx="302">
                  <c:v>254.64790894703248</c:v>
                </c:pt>
                <c:pt idx="303">
                  <c:v>254.64790894703248</c:v>
                </c:pt>
                <c:pt idx="304">
                  <c:v>254.64790894703248</c:v>
                </c:pt>
                <c:pt idx="305">
                  <c:v>254.64790894703248</c:v>
                </c:pt>
                <c:pt idx="306">
                  <c:v>254.64790894703248</c:v>
                </c:pt>
                <c:pt idx="307">
                  <c:v>254.64790894703248</c:v>
                </c:pt>
                <c:pt idx="308">
                  <c:v>254.64790894703248</c:v>
                </c:pt>
                <c:pt idx="309">
                  <c:v>254.64790894703248</c:v>
                </c:pt>
                <c:pt idx="310">
                  <c:v>254.64790894703248</c:v>
                </c:pt>
                <c:pt idx="311">
                  <c:v>254.64790894703248</c:v>
                </c:pt>
                <c:pt idx="312">
                  <c:v>254.64790894703248</c:v>
                </c:pt>
                <c:pt idx="313">
                  <c:v>254.64790894703248</c:v>
                </c:pt>
                <c:pt idx="314">
                  <c:v>254.64790894703248</c:v>
                </c:pt>
                <c:pt idx="315">
                  <c:v>254.64790894703248</c:v>
                </c:pt>
                <c:pt idx="316">
                  <c:v>254.64790894703248</c:v>
                </c:pt>
                <c:pt idx="317">
                  <c:v>254.64790894703248</c:v>
                </c:pt>
                <c:pt idx="318">
                  <c:v>254.64790894703248</c:v>
                </c:pt>
                <c:pt idx="319">
                  <c:v>254.64790894703248</c:v>
                </c:pt>
                <c:pt idx="320">
                  <c:v>254.64790894703248</c:v>
                </c:pt>
                <c:pt idx="321">
                  <c:v>254.64790894703248</c:v>
                </c:pt>
                <c:pt idx="322">
                  <c:v>254.64790894703248</c:v>
                </c:pt>
                <c:pt idx="323">
                  <c:v>254.64790894703248</c:v>
                </c:pt>
                <c:pt idx="324">
                  <c:v>254.64790894703248</c:v>
                </c:pt>
                <c:pt idx="325">
                  <c:v>254.64790894703248</c:v>
                </c:pt>
                <c:pt idx="326">
                  <c:v>254.64790894703248</c:v>
                </c:pt>
                <c:pt idx="327">
                  <c:v>254.64790894703248</c:v>
                </c:pt>
                <c:pt idx="328">
                  <c:v>254.64790894703248</c:v>
                </c:pt>
                <c:pt idx="329">
                  <c:v>254.64790894703248</c:v>
                </c:pt>
                <c:pt idx="330">
                  <c:v>254.64790894703248</c:v>
                </c:pt>
                <c:pt idx="331">
                  <c:v>254.64790894703248</c:v>
                </c:pt>
                <c:pt idx="332">
                  <c:v>254.64790894703248</c:v>
                </c:pt>
                <c:pt idx="333">
                  <c:v>254.64790894703248</c:v>
                </c:pt>
                <c:pt idx="334">
                  <c:v>254.64790894703248</c:v>
                </c:pt>
                <c:pt idx="335">
                  <c:v>254.64790894703248</c:v>
                </c:pt>
                <c:pt idx="336">
                  <c:v>254.64790894703248</c:v>
                </c:pt>
                <c:pt idx="337">
                  <c:v>254.64790894703248</c:v>
                </c:pt>
                <c:pt idx="338">
                  <c:v>254.64790894703248</c:v>
                </c:pt>
                <c:pt idx="339">
                  <c:v>254.64790894703248</c:v>
                </c:pt>
                <c:pt idx="340">
                  <c:v>254.64790894703248</c:v>
                </c:pt>
                <c:pt idx="341">
                  <c:v>254.64790894703248</c:v>
                </c:pt>
                <c:pt idx="342">
                  <c:v>254.64790894703248</c:v>
                </c:pt>
                <c:pt idx="343">
                  <c:v>254.64790894703248</c:v>
                </c:pt>
                <c:pt idx="344">
                  <c:v>254.64790894703248</c:v>
                </c:pt>
                <c:pt idx="345">
                  <c:v>254.64790894703248</c:v>
                </c:pt>
                <c:pt idx="346">
                  <c:v>254.64790894703248</c:v>
                </c:pt>
                <c:pt idx="347">
                  <c:v>254.64790894703248</c:v>
                </c:pt>
                <c:pt idx="348">
                  <c:v>254.64790894703248</c:v>
                </c:pt>
                <c:pt idx="349">
                  <c:v>254.64790894703248</c:v>
                </c:pt>
                <c:pt idx="350">
                  <c:v>254.64790894703248</c:v>
                </c:pt>
                <c:pt idx="351">
                  <c:v>254.64790894703248</c:v>
                </c:pt>
                <c:pt idx="352">
                  <c:v>254.64790894703248</c:v>
                </c:pt>
                <c:pt idx="353">
                  <c:v>254.64790894703248</c:v>
                </c:pt>
                <c:pt idx="354">
                  <c:v>254.64790894703248</c:v>
                </c:pt>
                <c:pt idx="355">
                  <c:v>254.64790894703248</c:v>
                </c:pt>
                <c:pt idx="356">
                  <c:v>254.64790894703248</c:v>
                </c:pt>
                <c:pt idx="357">
                  <c:v>254.64790894703248</c:v>
                </c:pt>
                <c:pt idx="358">
                  <c:v>254.64790894703248</c:v>
                </c:pt>
                <c:pt idx="359">
                  <c:v>254.64790894703248</c:v>
                </c:pt>
                <c:pt idx="360">
                  <c:v>254.64790894703248</c:v>
                </c:pt>
                <c:pt idx="361">
                  <c:v>254.64790894703248</c:v>
                </c:pt>
                <c:pt idx="362">
                  <c:v>254.64790894703248</c:v>
                </c:pt>
                <c:pt idx="363">
                  <c:v>254.64790894703248</c:v>
                </c:pt>
                <c:pt idx="364">
                  <c:v>254.64790894703248</c:v>
                </c:pt>
                <c:pt idx="365">
                  <c:v>254.64790894703248</c:v>
                </c:pt>
                <c:pt idx="366">
                  <c:v>254.64790894703248</c:v>
                </c:pt>
                <c:pt idx="367">
                  <c:v>254.64790894703248</c:v>
                </c:pt>
                <c:pt idx="368">
                  <c:v>254.64790894703248</c:v>
                </c:pt>
                <c:pt idx="369">
                  <c:v>254.64790894703248</c:v>
                </c:pt>
                <c:pt idx="370">
                  <c:v>254.64790894703248</c:v>
                </c:pt>
                <c:pt idx="371">
                  <c:v>254.64790894703248</c:v>
                </c:pt>
                <c:pt idx="372">
                  <c:v>254.64790894703248</c:v>
                </c:pt>
                <c:pt idx="373">
                  <c:v>254.64790894703248</c:v>
                </c:pt>
                <c:pt idx="374">
                  <c:v>254.64790894703248</c:v>
                </c:pt>
                <c:pt idx="375">
                  <c:v>254.64790894703248</c:v>
                </c:pt>
                <c:pt idx="376">
                  <c:v>254.64790894703248</c:v>
                </c:pt>
                <c:pt idx="377">
                  <c:v>254.64790894703248</c:v>
                </c:pt>
                <c:pt idx="378">
                  <c:v>254.64790894703248</c:v>
                </c:pt>
                <c:pt idx="379">
                  <c:v>254.64790894703248</c:v>
                </c:pt>
                <c:pt idx="380">
                  <c:v>254.64790894703248</c:v>
                </c:pt>
                <c:pt idx="381">
                  <c:v>254.64790894703248</c:v>
                </c:pt>
                <c:pt idx="382">
                  <c:v>254.64790894703248</c:v>
                </c:pt>
                <c:pt idx="383">
                  <c:v>254.64790894703248</c:v>
                </c:pt>
                <c:pt idx="384">
                  <c:v>254.64790894703248</c:v>
                </c:pt>
                <c:pt idx="385">
                  <c:v>254.64790894703248</c:v>
                </c:pt>
                <c:pt idx="386">
                  <c:v>254.64790894703248</c:v>
                </c:pt>
                <c:pt idx="387">
                  <c:v>254.64790894703248</c:v>
                </c:pt>
                <c:pt idx="388">
                  <c:v>254.64790894703248</c:v>
                </c:pt>
                <c:pt idx="389">
                  <c:v>254.64790894703248</c:v>
                </c:pt>
                <c:pt idx="390">
                  <c:v>254.64790894703248</c:v>
                </c:pt>
                <c:pt idx="391">
                  <c:v>254.64790894703248</c:v>
                </c:pt>
                <c:pt idx="392">
                  <c:v>254.64790894703248</c:v>
                </c:pt>
                <c:pt idx="393">
                  <c:v>254.64790894703248</c:v>
                </c:pt>
                <c:pt idx="394">
                  <c:v>254.64790894703248</c:v>
                </c:pt>
                <c:pt idx="395">
                  <c:v>254.64790894703248</c:v>
                </c:pt>
                <c:pt idx="396">
                  <c:v>254.64790894703248</c:v>
                </c:pt>
                <c:pt idx="397">
                  <c:v>254.64790894703248</c:v>
                </c:pt>
                <c:pt idx="398">
                  <c:v>254.64790894703248</c:v>
                </c:pt>
                <c:pt idx="399">
                  <c:v>254.64790894703248</c:v>
                </c:pt>
                <c:pt idx="400">
                  <c:v>254.64790894703248</c:v>
                </c:pt>
                <c:pt idx="401">
                  <c:v>254.64790894703248</c:v>
                </c:pt>
                <c:pt idx="402">
                  <c:v>254.64790894703248</c:v>
                </c:pt>
                <c:pt idx="403">
                  <c:v>254.64790894703248</c:v>
                </c:pt>
                <c:pt idx="404">
                  <c:v>254.64790894703248</c:v>
                </c:pt>
                <c:pt idx="405">
                  <c:v>254.64790894703248</c:v>
                </c:pt>
                <c:pt idx="406">
                  <c:v>254.64790894703248</c:v>
                </c:pt>
                <c:pt idx="407">
                  <c:v>254.64790894703248</c:v>
                </c:pt>
                <c:pt idx="408">
                  <c:v>254.64790894703248</c:v>
                </c:pt>
                <c:pt idx="409">
                  <c:v>254.64790894703248</c:v>
                </c:pt>
                <c:pt idx="410">
                  <c:v>254.64790894703248</c:v>
                </c:pt>
                <c:pt idx="411">
                  <c:v>254.64790894703248</c:v>
                </c:pt>
                <c:pt idx="412">
                  <c:v>254.64790894703248</c:v>
                </c:pt>
                <c:pt idx="413">
                  <c:v>254.64790894703248</c:v>
                </c:pt>
                <c:pt idx="414">
                  <c:v>254.64790894703248</c:v>
                </c:pt>
                <c:pt idx="415">
                  <c:v>254.64790894703248</c:v>
                </c:pt>
                <c:pt idx="416">
                  <c:v>254.64790894703248</c:v>
                </c:pt>
                <c:pt idx="417">
                  <c:v>254.64790894703248</c:v>
                </c:pt>
                <c:pt idx="418">
                  <c:v>254.64790894703248</c:v>
                </c:pt>
                <c:pt idx="419">
                  <c:v>254.64790894703248</c:v>
                </c:pt>
                <c:pt idx="420">
                  <c:v>254.64790894703248</c:v>
                </c:pt>
                <c:pt idx="421">
                  <c:v>254.64790894703248</c:v>
                </c:pt>
                <c:pt idx="422">
                  <c:v>254.64790894703248</c:v>
                </c:pt>
                <c:pt idx="423">
                  <c:v>254.64790894703248</c:v>
                </c:pt>
                <c:pt idx="424">
                  <c:v>254.64790894703248</c:v>
                </c:pt>
                <c:pt idx="425">
                  <c:v>254.64790894703248</c:v>
                </c:pt>
                <c:pt idx="426">
                  <c:v>254.64790894703248</c:v>
                </c:pt>
                <c:pt idx="427">
                  <c:v>254.64790894703248</c:v>
                </c:pt>
                <c:pt idx="428">
                  <c:v>254.64790894703248</c:v>
                </c:pt>
                <c:pt idx="429">
                  <c:v>254.64790894703248</c:v>
                </c:pt>
                <c:pt idx="430">
                  <c:v>254.64790894703248</c:v>
                </c:pt>
                <c:pt idx="431">
                  <c:v>254.64790894703248</c:v>
                </c:pt>
                <c:pt idx="432">
                  <c:v>254.64790894703248</c:v>
                </c:pt>
                <c:pt idx="433">
                  <c:v>254.64790894703248</c:v>
                </c:pt>
                <c:pt idx="434">
                  <c:v>254.64790894703248</c:v>
                </c:pt>
                <c:pt idx="435">
                  <c:v>254.64790894703248</c:v>
                </c:pt>
                <c:pt idx="436">
                  <c:v>254.64790894703248</c:v>
                </c:pt>
                <c:pt idx="437">
                  <c:v>254.64790894703248</c:v>
                </c:pt>
                <c:pt idx="438">
                  <c:v>254.64790894703248</c:v>
                </c:pt>
                <c:pt idx="439">
                  <c:v>254.64790894703248</c:v>
                </c:pt>
                <c:pt idx="440">
                  <c:v>254.64790894703248</c:v>
                </c:pt>
                <c:pt idx="441">
                  <c:v>254.64790894703248</c:v>
                </c:pt>
                <c:pt idx="442">
                  <c:v>254.64790894703248</c:v>
                </c:pt>
                <c:pt idx="443">
                  <c:v>254.64790894703248</c:v>
                </c:pt>
                <c:pt idx="444">
                  <c:v>254.64790894703248</c:v>
                </c:pt>
                <c:pt idx="445">
                  <c:v>254.64790894703248</c:v>
                </c:pt>
                <c:pt idx="446">
                  <c:v>254.64790894703248</c:v>
                </c:pt>
                <c:pt idx="447">
                  <c:v>254.64790894703248</c:v>
                </c:pt>
                <c:pt idx="448">
                  <c:v>254.64790894703248</c:v>
                </c:pt>
                <c:pt idx="449">
                  <c:v>254.64790894703248</c:v>
                </c:pt>
                <c:pt idx="450">
                  <c:v>254.64790894703248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DA-42E2-94DF-9AE34B222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37423"/>
        <c:axId val="640537839"/>
      </c:scatterChart>
      <c:valAx>
        <c:axId val="64053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839"/>
        <c:crosses val="autoZero"/>
        <c:crossBetween val="midCat"/>
      </c:valAx>
      <c:valAx>
        <c:axId val="64053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6900481189851275E-2"/>
          <c:y val="0.19721055701370663"/>
          <c:w val="0.86987729658792656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6'!$E$41:$E$492</c:f>
              <c:numCache>
                <c:formatCode>General</c:formatCode>
                <c:ptCount val="452"/>
                <c:pt idx="0">
                  <c:v>-405.5689104114245</c:v>
                </c:pt>
                <c:pt idx="1">
                  <c:v>-405.5689104114245</c:v>
                </c:pt>
                <c:pt idx="2">
                  <c:v>-405.5689104114245</c:v>
                </c:pt>
                <c:pt idx="3">
                  <c:v>-405.5689104114245</c:v>
                </c:pt>
                <c:pt idx="4">
                  <c:v>-405.5689104114245</c:v>
                </c:pt>
                <c:pt idx="5">
                  <c:v>-405.5689104114245</c:v>
                </c:pt>
                <c:pt idx="6">
                  <c:v>-405.5689104114245</c:v>
                </c:pt>
                <c:pt idx="7">
                  <c:v>-405.5689104114245</c:v>
                </c:pt>
                <c:pt idx="8">
                  <c:v>-405.5689104114245</c:v>
                </c:pt>
                <c:pt idx="9">
                  <c:v>-405.5689104114245</c:v>
                </c:pt>
                <c:pt idx="10">
                  <c:v>-405.5689104114245</c:v>
                </c:pt>
                <c:pt idx="11">
                  <c:v>-405.5689104114245</c:v>
                </c:pt>
                <c:pt idx="12">
                  <c:v>-405.5689104114245</c:v>
                </c:pt>
                <c:pt idx="13">
                  <c:v>-405.5689104114245</c:v>
                </c:pt>
                <c:pt idx="14">
                  <c:v>-405.5689104114245</c:v>
                </c:pt>
                <c:pt idx="15">
                  <c:v>-405.5689104114245</c:v>
                </c:pt>
                <c:pt idx="16">
                  <c:v>-405.5689104114245</c:v>
                </c:pt>
                <c:pt idx="17">
                  <c:v>-405.5689104114245</c:v>
                </c:pt>
                <c:pt idx="18">
                  <c:v>-405.5689104114245</c:v>
                </c:pt>
                <c:pt idx="19">
                  <c:v>-405.5689104114245</c:v>
                </c:pt>
                <c:pt idx="20">
                  <c:v>-405.5689104114245</c:v>
                </c:pt>
                <c:pt idx="21">
                  <c:v>-405.5689104114245</c:v>
                </c:pt>
                <c:pt idx="22">
                  <c:v>-405.5689104114245</c:v>
                </c:pt>
                <c:pt idx="23">
                  <c:v>-405.5689104114245</c:v>
                </c:pt>
                <c:pt idx="24">
                  <c:v>-405.5689104114245</c:v>
                </c:pt>
                <c:pt idx="25">
                  <c:v>-405.5689104114245</c:v>
                </c:pt>
                <c:pt idx="26">
                  <c:v>-405.5689104114245</c:v>
                </c:pt>
                <c:pt idx="27">
                  <c:v>-405.5689104114245</c:v>
                </c:pt>
                <c:pt idx="28">
                  <c:v>-405.5689104114245</c:v>
                </c:pt>
                <c:pt idx="29">
                  <c:v>-405.5689104114245</c:v>
                </c:pt>
                <c:pt idx="30">
                  <c:v>-405.5689104114245</c:v>
                </c:pt>
                <c:pt idx="31">
                  <c:v>-405.5689104114245</c:v>
                </c:pt>
                <c:pt idx="32">
                  <c:v>-405.5689104114245</c:v>
                </c:pt>
                <c:pt idx="33">
                  <c:v>-405.5689104114245</c:v>
                </c:pt>
                <c:pt idx="34">
                  <c:v>-405.5689104114245</c:v>
                </c:pt>
                <c:pt idx="35">
                  <c:v>-405.5689104114245</c:v>
                </c:pt>
                <c:pt idx="36">
                  <c:v>-405.5689104114245</c:v>
                </c:pt>
                <c:pt idx="37">
                  <c:v>-405.5689104114245</c:v>
                </c:pt>
                <c:pt idx="38">
                  <c:v>-405.5689104114245</c:v>
                </c:pt>
                <c:pt idx="39">
                  <c:v>-405.5689104114245</c:v>
                </c:pt>
                <c:pt idx="40">
                  <c:v>-405.5689104114245</c:v>
                </c:pt>
                <c:pt idx="41">
                  <c:v>-405.5689104114245</c:v>
                </c:pt>
                <c:pt idx="42">
                  <c:v>-405.5689104114245</c:v>
                </c:pt>
                <c:pt idx="43">
                  <c:v>-405.5689104114245</c:v>
                </c:pt>
                <c:pt idx="44">
                  <c:v>-405.5689104114245</c:v>
                </c:pt>
                <c:pt idx="45">
                  <c:v>-405.5689104114245</c:v>
                </c:pt>
                <c:pt idx="46">
                  <c:v>-405.5689104114245</c:v>
                </c:pt>
                <c:pt idx="47">
                  <c:v>-405.5689104114245</c:v>
                </c:pt>
                <c:pt idx="48">
                  <c:v>-405.5689104114245</c:v>
                </c:pt>
                <c:pt idx="49">
                  <c:v>-405.5689104114245</c:v>
                </c:pt>
                <c:pt idx="50">
                  <c:v>-405.5689104114245</c:v>
                </c:pt>
                <c:pt idx="51">
                  <c:v>-405.5689104114245</c:v>
                </c:pt>
                <c:pt idx="52">
                  <c:v>-405.5689104114245</c:v>
                </c:pt>
                <c:pt idx="53">
                  <c:v>-405.5689104114245</c:v>
                </c:pt>
                <c:pt idx="54">
                  <c:v>-405.5689104114245</c:v>
                </c:pt>
                <c:pt idx="55">
                  <c:v>-405.5689104114245</c:v>
                </c:pt>
                <c:pt idx="56">
                  <c:v>-405.5689104114245</c:v>
                </c:pt>
                <c:pt idx="57">
                  <c:v>-405.5689104114245</c:v>
                </c:pt>
                <c:pt idx="58">
                  <c:v>-405.5689104114245</c:v>
                </c:pt>
                <c:pt idx="59">
                  <c:v>-405.5689104114245</c:v>
                </c:pt>
                <c:pt idx="60">
                  <c:v>-405.5689104114245</c:v>
                </c:pt>
                <c:pt idx="61">
                  <c:v>-405.5689104114245</c:v>
                </c:pt>
                <c:pt idx="62">
                  <c:v>-405.5689104114245</c:v>
                </c:pt>
                <c:pt idx="63">
                  <c:v>-405.5689104114245</c:v>
                </c:pt>
                <c:pt idx="64">
                  <c:v>-405.5689104114245</c:v>
                </c:pt>
                <c:pt idx="65">
                  <c:v>-405.5689104114245</c:v>
                </c:pt>
                <c:pt idx="66">
                  <c:v>-405.5689104114245</c:v>
                </c:pt>
                <c:pt idx="67">
                  <c:v>-405.5689104114245</c:v>
                </c:pt>
                <c:pt idx="68">
                  <c:v>-405.5689104114245</c:v>
                </c:pt>
                <c:pt idx="69">
                  <c:v>-405.5689104114245</c:v>
                </c:pt>
                <c:pt idx="70">
                  <c:v>-405.5689104114245</c:v>
                </c:pt>
                <c:pt idx="71">
                  <c:v>-405.5689104114245</c:v>
                </c:pt>
                <c:pt idx="72">
                  <c:v>-405.5689104114245</c:v>
                </c:pt>
                <c:pt idx="73">
                  <c:v>-405.5689104114245</c:v>
                </c:pt>
                <c:pt idx="74">
                  <c:v>-405.5689104114245</c:v>
                </c:pt>
                <c:pt idx="75">
                  <c:v>-405.5689104114245</c:v>
                </c:pt>
                <c:pt idx="76">
                  <c:v>-405.5689104114245</c:v>
                </c:pt>
                <c:pt idx="77">
                  <c:v>-405.5689104114245</c:v>
                </c:pt>
                <c:pt idx="78">
                  <c:v>-405.5689104114245</c:v>
                </c:pt>
                <c:pt idx="79">
                  <c:v>-405.5689104114245</c:v>
                </c:pt>
                <c:pt idx="80">
                  <c:v>-405.5689104114245</c:v>
                </c:pt>
                <c:pt idx="81">
                  <c:v>-405.5689104114245</c:v>
                </c:pt>
                <c:pt idx="82">
                  <c:v>-405.5689104114245</c:v>
                </c:pt>
                <c:pt idx="83">
                  <c:v>-405.5689104114245</c:v>
                </c:pt>
                <c:pt idx="84">
                  <c:v>-405.5689104114245</c:v>
                </c:pt>
                <c:pt idx="85">
                  <c:v>-405.5689104114245</c:v>
                </c:pt>
                <c:pt idx="86">
                  <c:v>-405.5689104114245</c:v>
                </c:pt>
                <c:pt idx="87">
                  <c:v>-405.5689104114245</c:v>
                </c:pt>
                <c:pt idx="88">
                  <c:v>-405.5689104114245</c:v>
                </c:pt>
                <c:pt idx="89">
                  <c:v>-405.5689104114245</c:v>
                </c:pt>
                <c:pt idx="90">
                  <c:v>-405.5689104114245</c:v>
                </c:pt>
                <c:pt idx="91">
                  <c:v>-405.5689104114245</c:v>
                </c:pt>
                <c:pt idx="92">
                  <c:v>-405.5689104114245</c:v>
                </c:pt>
                <c:pt idx="93">
                  <c:v>-405.5689104114245</c:v>
                </c:pt>
                <c:pt idx="94">
                  <c:v>-405.5689104114245</c:v>
                </c:pt>
                <c:pt idx="95">
                  <c:v>-405.5689104114245</c:v>
                </c:pt>
                <c:pt idx="96">
                  <c:v>-405.5689104114245</c:v>
                </c:pt>
                <c:pt idx="97">
                  <c:v>-405.5689104114245</c:v>
                </c:pt>
                <c:pt idx="98">
                  <c:v>-405.5689104114245</c:v>
                </c:pt>
                <c:pt idx="99">
                  <c:v>-405.5689104114245</c:v>
                </c:pt>
                <c:pt idx="100">
                  <c:v>-405.5689104114245</c:v>
                </c:pt>
                <c:pt idx="101">
                  <c:v>-405.5689104114245</c:v>
                </c:pt>
                <c:pt idx="102">
                  <c:v>-405.5689104114245</c:v>
                </c:pt>
                <c:pt idx="103">
                  <c:v>-405.5689104114245</c:v>
                </c:pt>
                <c:pt idx="104">
                  <c:v>-405.5689104114245</c:v>
                </c:pt>
                <c:pt idx="105">
                  <c:v>-405.5689104114245</c:v>
                </c:pt>
                <c:pt idx="106">
                  <c:v>-405.5689104114245</c:v>
                </c:pt>
                <c:pt idx="107">
                  <c:v>-405.5689104114245</c:v>
                </c:pt>
                <c:pt idx="108">
                  <c:v>-405.5689104114245</c:v>
                </c:pt>
                <c:pt idx="109">
                  <c:v>-405.5689104114245</c:v>
                </c:pt>
                <c:pt idx="110">
                  <c:v>-405.5689104114245</c:v>
                </c:pt>
                <c:pt idx="111">
                  <c:v>-405.5689104114245</c:v>
                </c:pt>
                <c:pt idx="112">
                  <c:v>-405.5689104114245</c:v>
                </c:pt>
                <c:pt idx="113">
                  <c:v>-405.5689104114245</c:v>
                </c:pt>
                <c:pt idx="114">
                  <c:v>-405.5689104114245</c:v>
                </c:pt>
                <c:pt idx="115">
                  <c:v>-405.5689104114245</c:v>
                </c:pt>
                <c:pt idx="116">
                  <c:v>-405.5689104114245</c:v>
                </c:pt>
                <c:pt idx="117">
                  <c:v>-405.5689104114245</c:v>
                </c:pt>
                <c:pt idx="118">
                  <c:v>-405.5689104114245</c:v>
                </c:pt>
                <c:pt idx="119">
                  <c:v>-405.5689104114245</c:v>
                </c:pt>
                <c:pt idx="120">
                  <c:v>-405.5689104114245</c:v>
                </c:pt>
                <c:pt idx="121">
                  <c:v>-405.5689104114245</c:v>
                </c:pt>
                <c:pt idx="122">
                  <c:v>-405.5689104114245</c:v>
                </c:pt>
                <c:pt idx="123">
                  <c:v>-405.5689104114245</c:v>
                </c:pt>
                <c:pt idx="124">
                  <c:v>-405.5689104114245</c:v>
                </c:pt>
                <c:pt idx="125">
                  <c:v>-405.5689104114245</c:v>
                </c:pt>
                <c:pt idx="126">
                  <c:v>-405.5689104114245</c:v>
                </c:pt>
                <c:pt idx="127">
                  <c:v>-405.5689104114245</c:v>
                </c:pt>
                <c:pt idx="128">
                  <c:v>-405.5689104114245</c:v>
                </c:pt>
                <c:pt idx="129">
                  <c:v>-405.5689104114245</c:v>
                </c:pt>
                <c:pt idx="130">
                  <c:v>-405.5689104114245</c:v>
                </c:pt>
                <c:pt idx="131">
                  <c:v>-405.5689104114245</c:v>
                </c:pt>
                <c:pt idx="132">
                  <c:v>-405.5689104114245</c:v>
                </c:pt>
                <c:pt idx="133">
                  <c:v>-405.5689104114245</c:v>
                </c:pt>
                <c:pt idx="134">
                  <c:v>-405.5689104114245</c:v>
                </c:pt>
                <c:pt idx="135">
                  <c:v>-405.5689104114245</c:v>
                </c:pt>
                <c:pt idx="136">
                  <c:v>-405.5689104114245</c:v>
                </c:pt>
                <c:pt idx="137">
                  <c:v>-405.5689104114245</c:v>
                </c:pt>
                <c:pt idx="138">
                  <c:v>-405.5689104114245</c:v>
                </c:pt>
                <c:pt idx="139">
                  <c:v>-405.5689104114245</c:v>
                </c:pt>
                <c:pt idx="140">
                  <c:v>-405.5689104114245</c:v>
                </c:pt>
                <c:pt idx="141">
                  <c:v>-405.5689104114245</c:v>
                </c:pt>
                <c:pt idx="142">
                  <c:v>-405.5689104114245</c:v>
                </c:pt>
                <c:pt idx="143">
                  <c:v>-405.5689104114245</c:v>
                </c:pt>
                <c:pt idx="144">
                  <c:v>-405.5689104114245</c:v>
                </c:pt>
                <c:pt idx="145">
                  <c:v>-405.5689104114245</c:v>
                </c:pt>
                <c:pt idx="146">
                  <c:v>-405.5689104114245</c:v>
                </c:pt>
                <c:pt idx="147">
                  <c:v>-405.5689104114245</c:v>
                </c:pt>
                <c:pt idx="148">
                  <c:v>-405.5689104114245</c:v>
                </c:pt>
                <c:pt idx="149">
                  <c:v>-405.5689104114245</c:v>
                </c:pt>
                <c:pt idx="150">
                  <c:v>-405.5689104114245</c:v>
                </c:pt>
                <c:pt idx="151">
                  <c:v>-405.5689104114245</c:v>
                </c:pt>
                <c:pt idx="152">
                  <c:v>-405.5689104114245</c:v>
                </c:pt>
                <c:pt idx="153">
                  <c:v>-405.5689104114245</c:v>
                </c:pt>
                <c:pt idx="154">
                  <c:v>-405.5689104114245</c:v>
                </c:pt>
                <c:pt idx="155">
                  <c:v>-405.5689104114245</c:v>
                </c:pt>
                <c:pt idx="156">
                  <c:v>-405.5689104114245</c:v>
                </c:pt>
                <c:pt idx="157">
                  <c:v>-405.5689104114245</c:v>
                </c:pt>
                <c:pt idx="158">
                  <c:v>-405.5689104114245</c:v>
                </c:pt>
                <c:pt idx="159">
                  <c:v>-405.5689104114245</c:v>
                </c:pt>
                <c:pt idx="160">
                  <c:v>-405.5689104114245</c:v>
                </c:pt>
                <c:pt idx="161">
                  <c:v>-405.5689104114245</c:v>
                </c:pt>
                <c:pt idx="162">
                  <c:v>-405.5689104114245</c:v>
                </c:pt>
                <c:pt idx="163">
                  <c:v>-405.5689104114245</c:v>
                </c:pt>
                <c:pt idx="164">
                  <c:v>-405.5689104114245</c:v>
                </c:pt>
                <c:pt idx="165">
                  <c:v>-405.5689104114245</c:v>
                </c:pt>
                <c:pt idx="166">
                  <c:v>-405.5689104114245</c:v>
                </c:pt>
                <c:pt idx="167">
                  <c:v>-405.5689104114245</c:v>
                </c:pt>
                <c:pt idx="168">
                  <c:v>-405.5689104114245</c:v>
                </c:pt>
                <c:pt idx="169">
                  <c:v>-405.5689104114245</c:v>
                </c:pt>
                <c:pt idx="170">
                  <c:v>-405.5689104114245</c:v>
                </c:pt>
                <c:pt idx="171">
                  <c:v>-405.5689104114245</c:v>
                </c:pt>
                <c:pt idx="172">
                  <c:v>-405.5689104114245</c:v>
                </c:pt>
                <c:pt idx="173">
                  <c:v>-405.5689104114245</c:v>
                </c:pt>
                <c:pt idx="174">
                  <c:v>-405.5689104114245</c:v>
                </c:pt>
                <c:pt idx="175">
                  <c:v>-405.5689104114245</c:v>
                </c:pt>
                <c:pt idx="176">
                  <c:v>-405.5689104114245</c:v>
                </c:pt>
                <c:pt idx="177">
                  <c:v>-405.5689104114245</c:v>
                </c:pt>
                <c:pt idx="178">
                  <c:v>-405.5689104114245</c:v>
                </c:pt>
                <c:pt idx="179">
                  <c:v>-405.5689104114245</c:v>
                </c:pt>
                <c:pt idx="180">
                  <c:v>-138.01250077889625</c:v>
                </c:pt>
                <c:pt idx="181">
                  <c:v>-138.01250077889625</c:v>
                </c:pt>
                <c:pt idx="182">
                  <c:v>-138.01250077889625</c:v>
                </c:pt>
                <c:pt idx="183">
                  <c:v>-138.01250077889625</c:v>
                </c:pt>
                <c:pt idx="184">
                  <c:v>-138.01250077889625</c:v>
                </c:pt>
                <c:pt idx="185">
                  <c:v>-138.01250077889625</c:v>
                </c:pt>
                <c:pt idx="186">
                  <c:v>-138.01250077889625</c:v>
                </c:pt>
                <c:pt idx="187">
                  <c:v>-138.01250077889625</c:v>
                </c:pt>
                <c:pt idx="188">
                  <c:v>-138.01250077889625</c:v>
                </c:pt>
                <c:pt idx="189">
                  <c:v>-138.01250077889625</c:v>
                </c:pt>
                <c:pt idx="190">
                  <c:v>-138.01250077889625</c:v>
                </c:pt>
                <c:pt idx="191">
                  <c:v>-138.01250077889625</c:v>
                </c:pt>
                <c:pt idx="192">
                  <c:v>-138.01250077889625</c:v>
                </c:pt>
                <c:pt idx="193">
                  <c:v>-138.01250077889625</c:v>
                </c:pt>
                <c:pt idx="194">
                  <c:v>-138.01250077889625</c:v>
                </c:pt>
                <c:pt idx="195">
                  <c:v>-138.01250077889625</c:v>
                </c:pt>
                <c:pt idx="196">
                  <c:v>-138.01250077889625</c:v>
                </c:pt>
                <c:pt idx="197">
                  <c:v>-138.01250077889625</c:v>
                </c:pt>
                <c:pt idx="198">
                  <c:v>-138.01250077889625</c:v>
                </c:pt>
                <c:pt idx="199">
                  <c:v>-138.01250077889625</c:v>
                </c:pt>
                <c:pt idx="200">
                  <c:v>-138.01250077889625</c:v>
                </c:pt>
                <c:pt idx="201">
                  <c:v>-138.01250077889625</c:v>
                </c:pt>
                <c:pt idx="202">
                  <c:v>-138.01250077889625</c:v>
                </c:pt>
                <c:pt idx="203">
                  <c:v>-138.01250077889625</c:v>
                </c:pt>
                <c:pt idx="204">
                  <c:v>-138.01250077889625</c:v>
                </c:pt>
                <c:pt idx="205">
                  <c:v>-138.01250077889625</c:v>
                </c:pt>
                <c:pt idx="206">
                  <c:v>-138.01250077889625</c:v>
                </c:pt>
                <c:pt idx="207">
                  <c:v>-138.01250077889625</c:v>
                </c:pt>
                <c:pt idx="208">
                  <c:v>-138.01250077889625</c:v>
                </c:pt>
                <c:pt idx="209">
                  <c:v>-138.01250077889625</c:v>
                </c:pt>
                <c:pt idx="210">
                  <c:v>-138.01250077889625</c:v>
                </c:pt>
                <c:pt idx="211">
                  <c:v>-138.01250077889625</c:v>
                </c:pt>
                <c:pt idx="212">
                  <c:v>-138.01250077889625</c:v>
                </c:pt>
                <c:pt idx="213">
                  <c:v>-138.01250077889625</c:v>
                </c:pt>
                <c:pt idx="214">
                  <c:v>-138.01250077889625</c:v>
                </c:pt>
                <c:pt idx="215">
                  <c:v>-138.01250077889625</c:v>
                </c:pt>
                <c:pt idx="216">
                  <c:v>-138.01250077889625</c:v>
                </c:pt>
                <c:pt idx="217">
                  <c:v>-138.01250077889625</c:v>
                </c:pt>
                <c:pt idx="218">
                  <c:v>-138.01250077889625</c:v>
                </c:pt>
                <c:pt idx="219">
                  <c:v>-138.01250077889625</c:v>
                </c:pt>
                <c:pt idx="220">
                  <c:v>-138.01250077889625</c:v>
                </c:pt>
                <c:pt idx="221">
                  <c:v>-138.01250077889625</c:v>
                </c:pt>
                <c:pt idx="222">
                  <c:v>-138.01250077889625</c:v>
                </c:pt>
                <c:pt idx="223">
                  <c:v>-138.01250077889625</c:v>
                </c:pt>
                <c:pt idx="224">
                  <c:v>-138.01250077889625</c:v>
                </c:pt>
                <c:pt idx="225">
                  <c:v>-138.01250077889625</c:v>
                </c:pt>
                <c:pt idx="226">
                  <c:v>-138.01250077889625</c:v>
                </c:pt>
                <c:pt idx="227">
                  <c:v>-138.01250077889625</c:v>
                </c:pt>
                <c:pt idx="228">
                  <c:v>-138.01250077889625</c:v>
                </c:pt>
                <c:pt idx="229">
                  <c:v>-138.01250077889625</c:v>
                </c:pt>
                <c:pt idx="230">
                  <c:v>-138.01250077889625</c:v>
                </c:pt>
                <c:pt idx="231">
                  <c:v>-138.01250077889625</c:v>
                </c:pt>
                <c:pt idx="232">
                  <c:v>-138.01250077889625</c:v>
                </c:pt>
                <c:pt idx="233">
                  <c:v>-138.01250077889625</c:v>
                </c:pt>
                <c:pt idx="234">
                  <c:v>-138.01250077889625</c:v>
                </c:pt>
                <c:pt idx="235">
                  <c:v>-138.01250077889625</c:v>
                </c:pt>
                <c:pt idx="236">
                  <c:v>-138.01250077889625</c:v>
                </c:pt>
                <c:pt idx="237">
                  <c:v>-138.01250077889625</c:v>
                </c:pt>
                <c:pt idx="238">
                  <c:v>-138.01250077889625</c:v>
                </c:pt>
                <c:pt idx="239">
                  <c:v>-138.01250077889625</c:v>
                </c:pt>
                <c:pt idx="240">
                  <c:v>-138.01250077889625</c:v>
                </c:pt>
                <c:pt idx="241">
                  <c:v>-138.01250077889625</c:v>
                </c:pt>
                <c:pt idx="242">
                  <c:v>-138.01250077889625</c:v>
                </c:pt>
                <c:pt idx="243">
                  <c:v>-138.01250077889625</c:v>
                </c:pt>
                <c:pt idx="244">
                  <c:v>-138.01250077889625</c:v>
                </c:pt>
                <c:pt idx="245">
                  <c:v>-138.01250077889625</c:v>
                </c:pt>
                <c:pt idx="246">
                  <c:v>-138.01250077889625</c:v>
                </c:pt>
                <c:pt idx="247">
                  <c:v>-138.01250077889625</c:v>
                </c:pt>
                <c:pt idx="248">
                  <c:v>-138.01250077889625</c:v>
                </c:pt>
                <c:pt idx="249">
                  <c:v>-138.01250077889625</c:v>
                </c:pt>
                <c:pt idx="250">
                  <c:v>-138.01250077889625</c:v>
                </c:pt>
                <c:pt idx="251">
                  <c:v>-138.01250077889625</c:v>
                </c:pt>
                <c:pt idx="252">
                  <c:v>-138.01250077889625</c:v>
                </c:pt>
                <c:pt idx="253">
                  <c:v>-138.01250077889625</c:v>
                </c:pt>
                <c:pt idx="254">
                  <c:v>-138.01250077889625</c:v>
                </c:pt>
                <c:pt idx="255">
                  <c:v>-138.01250077889625</c:v>
                </c:pt>
                <c:pt idx="256">
                  <c:v>-138.01250077889625</c:v>
                </c:pt>
                <c:pt idx="257">
                  <c:v>-138.01250077889625</c:v>
                </c:pt>
                <c:pt idx="258">
                  <c:v>-138.01250077889625</c:v>
                </c:pt>
                <c:pt idx="259">
                  <c:v>-138.01250077889625</c:v>
                </c:pt>
                <c:pt idx="260">
                  <c:v>-138.01250077889625</c:v>
                </c:pt>
                <c:pt idx="261">
                  <c:v>-138.01250077889625</c:v>
                </c:pt>
                <c:pt idx="262">
                  <c:v>-138.01250077889625</c:v>
                </c:pt>
                <c:pt idx="263">
                  <c:v>-138.01250077889625</c:v>
                </c:pt>
                <c:pt idx="264">
                  <c:v>-138.01250077889625</c:v>
                </c:pt>
                <c:pt idx="265">
                  <c:v>-138.01250077889625</c:v>
                </c:pt>
                <c:pt idx="266">
                  <c:v>-138.01250077889625</c:v>
                </c:pt>
                <c:pt idx="267">
                  <c:v>-138.01250077889625</c:v>
                </c:pt>
                <c:pt idx="268">
                  <c:v>-138.01250077889625</c:v>
                </c:pt>
                <c:pt idx="269">
                  <c:v>-138.01250077889625</c:v>
                </c:pt>
                <c:pt idx="270">
                  <c:v>-138.01250077889625</c:v>
                </c:pt>
                <c:pt idx="271">
                  <c:v>-138.01250077889625</c:v>
                </c:pt>
                <c:pt idx="272">
                  <c:v>-138.01250077889625</c:v>
                </c:pt>
                <c:pt idx="273">
                  <c:v>-138.01250077889625</c:v>
                </c:pt>
                <c:pt idx="274">
                  <c:v>-138.01250077889625</c:v>
                </c:pt>
                <c:pt idx="275">
                  <c:v>-138.01250077889625</c:v>
                </c:pt>
                <c:pt idx="276">
                  <c:v>-138.01250077889625</c:v>
                </c:pt>
                <c:pt idx="277">
                  <c:v>-138.01250077889625</c:v>
                </c:pt>
                <c:pt idx="278">
                  <c:v>-138.01250077889625</c:v>
                </c:pt>
                <c:pt idx="279">
                  <c:v>-138.01250077889625</c:v>
                </c:pt>
                <c:pt idx="280">
                  <c:v>-138.01250077889625</c:v>
                </c:pt>
                <c:pt idx="281">
                  <c:v>-138.01250077889625</c:v>
                </c:pt>
                <c:pt idx="282">
                  <c:v>-138.01250077889625</c:v>
                </c:pt>
                <c:pt idx="283">
                  <c:v>-138.01250077889625</c:v>
                </c:pt>
                <c:pt idx="284">
                  <c:v>-138.01250077889625</c:v>
                </c:pt>
                <c:pt idx="285">
                  <c:v>-138.01250077889625</c:v>
                </c:pt>
                <c:pt idx="286">
                  <c:v>-138.01250077889625</c:v>
                </c:pt>
                <c:pt idx="287">
                  <c:v>-138.01250077889625</c:v>
                </c:pt>
                <c:pt idx="288">
                  <c:v>-138.01250077889625</c:v>
                </c:pt>
                <c:pt idx="289">
                  <c:v>-138.01250077889625</c:v>
                </c:pt>
                <c:pt idx="290">
                  <c:v>-138.01250077889625</c:v>
                </c:pt>
                <c:pt idx="291">
                  <c:v>-138.01250077889625</c:v>
                </c:pt>
                <c:pt idx="292">
                  <c:v>-138.01250077889625</c:v>
                </c:pt>
                <c:pt idx="293">
                  <c:v>-138.01250077889625</c:v>
                </c:pt>
                <c:pt idx="294">
                  <c:v>-138.01250077889625</c:v>
                </c:pt>
                <c:pt idx="295">
                  <c:v>-138.01250077889625</c:v>
                </c:pt>
                <c:pt idx="296">
                  <c:v>-138.01250077889625</c:v>
                </c:pt>
                <c:pt idx="297">
                  <c:v>-138.01250077889625</c:v>
                </c:pt>
                <c:pt idx="298">
                  <c:v>-138.01250077889625</c:v>
                </c:pt>
                <c:pt idx="299">
                  <c:v>-138.01250077889625</c:v>
                </c:pt>
                <c:pt idx="300">
                  <c:v>-138.01250077889625</c:v>
                </c:pt>
                <c:pt idx="301">
                  <c:v>-138.01250077889625</c:v>
                </c:pt>
                <c:pt idx="302">
                  <c:v>-138.01250077889625</c:v>
                </c:pt>
                <c:pt idx="303">
                  <c:v>-138.01250077889625</c:v>
                </c:pt>
                <c:pt idx="304">
                  <c:v>-138.01250077889625</c:v>
                </c:pt>
                <c:pt idx="305">
                  <c:v>-138.01250077889625</c:v>
                </c:pt>
                <c:pt idx="306">
                  <c:v>-138.01250077889625</c:v>
                </c:pt>
                <c:pt idx="307">
                  <c:v>-138.01250077889625</c:v>
                </c:pt>
                <c:pt idx="308">
                  <c:v>-138.01250077889625</c:v>
                </c:pt>
                <c:pt idx="309">
                  <c:v>-138.01250077889625</c:v>
                </c:pt>
                <c:pt idx="310">
                  <c:v>-138.01250077889625</c:v>
                </c:pt>
                <c:pt idx="311">
                  <c:v>-138.01250077889625</c:v>
                </c:pt>
                <c:pt idx="312">
                  <c:v>-138.01250077889625</c:v>
                </c:pt>
                <c:pt idx="313">
                  <c:v>-138.01250077889625</c:v>
                </c:pt>
                <c:pt idx="314">
                  <c:v>-138.01250077889625</c:v>
                </c:pt>
                <c:pt idx="315">
                  <c:v>-138.01250077889625</c:v>
                </c:pt>
                <c:pt idx="316">
                  <c:v>-138.01250077889625</c:v>
                </c:pt>
                <c:pt idx="317">
                  <c:v>-138.01250077889625</c:v>
                </c:pt>
                <c:pt idx="318">
                  <c:v>-138.01250077889625</c:v>
                </c:pt>
                <c:pt idx="319">
                  <c:v>-138.01250077889625</c:v>
                </c:pt>
                <c:pt idx="320">
                  <c:v>-138.01250077889625</c:v>
                </c:pt>
                <c:pt idx="321">
                  <c:v>-138.01250077889625</c:v>
                </c:pt>
                <c:pt idx="322">
                  <c:v>-138.01250077889625</c:v>
                </c:pt>
                <c:pt idx="323">
                  <c:v>-138.01250077889625</c:v>
                </c:pt>
                <c:pt idx="324">
                  <c:v>-138.01250077889625</c:v>
                </c:pt>
                <c:pt idx="325">
                  <c:v>-138.01250077889625</c:v>
                </c:pt>
                <c:pt idx="326">
                  <c:v>-138.01250077889625</c:v>
                </c:pt>
                <c:pt idx="327">
                  <c:v>-138.01250077889625</c:v>
                </c:pt>
                <c:pt idx="328">
                  <c:v>-138.01250077889625</c:v>
                </c:pt>
                <c:pt idx="329">
                  <c:v>-138.01250077889625</c:v>
                </c:pt>
                <c:pt idx="330">
                  <c:v>-138.01250077889625</c:v>
                </c:pt>
                <c:pt idx="331">
                  <c:v>-138.01250077889625</c:v>
                </c:pt>
                <c:pt idx="332">
                  <c:v>-138.01250077889625</c:v>
                </c:pt>
                <c:pt idx="333">
                  <c:v>-138.01250077889625</c:v>
                </c:pt>
                <c:pt idx="334">
                  <c:v>-138.01250077889625</c:v>
                </c:pt>
                <c:pt idx="335">
                  <c:v>-138.01250077889625</c:v>
                </c:pt>
                <c:pt idx="336">
                  <c:v>-138.01250077889625</c:v>
                </c:pt>
                <c:pt idx="337">
                  <c:v>-138.01250077889625</c:v>
                </c:pt>
                <c:pt idx="338">
                  <c:v>-138.01250077889625</c:v>
                </c:pt>
                <c:pt idx="339">
                  <c:v>-138.01250077889625</c:v>
                </c:pt>
                <c:pt idx="340">
                  <c:v>-138.01250077889625</c:v>
                </c:pt>
                <c:pt idx="341">
                  <c:v>-138.01250077889625</c:v>
                </c:pt>
                <c:pt idx="342">
                  <c:v>-138.01250077889625</c:v>
                </c:pt>
                <c:pt idx="343">
                  <c:v>-138.01250077889625</c:v>
                </c:pt>
                <c:pt idx="344">
                  <c:v>-138.01250077889625</c:v>
                </c:pt>
                <c:pt idx="345">
                  <c:v>-138.01250077889625</c:v>
                </c:pt>
                <c:pt idx="346">
                  <c:v>-138.01250077889625</c:v>
                </c:pt>
                <c:pt idx="347">
                  <c:v>-138.01250077889625</c:v>
                </c:pt>
                <c:pt idx="348">
                  <c:v>-138.01250077889625</c:v>
                </c:pt>
                <c:pt idx="349">
                  <c:v>-138.01250077889625</c:v>
                </c:pt>
                <c:pt idx="350">
                  <c:v>-138.01250077889625</c:v>
                </c:pt>
                <c:pt idx="351">
                  <c:v>-138.01250077889625</c:v>
                </c:pt>
                <c:pt idx="352">
                  <c:v>-138.01250077889625</c:v>
                </c:pt>
                <c:pt idx="353">
                  <c:v>-138.01250077889625</c:v>
                </c:pt>
                <c:pt idx="354">
                  <c:v>-138.01250077889625</c:v>
                </c:pt>
                <c:pt idx="355">
                  <c:v>-138.01250077889625</c:v>
                </c:pt>
                <c:pt idx="356">
                  <c:v>-138.01250077889625</c:v>
                </c:pt>
                <c:pt idx="357">
                  <c:v>-138.01250077889625</c:v>
                </c:pt>
                <c:pt idx="358">
                  <c:v>-138.01250077889625</c:v>
                </c:pt>
                <c:pt idx="359">
                  <c:v>-138.01250077889625</c:v>
                </c:pt>
                <c:pt idx="360">
                  <c:v>-138.01250077889625</c:v>
                </c:pt>
                <c:pt idx="361">
                  <c:v>-138.01250077889625</c:v>
                </c:pt>
                <c:pt idx="362">
                  <c:v>-138.01250077889625</c:v>
                </c:pt>
                <c:pt idx="363">
                  <c:v>-138.01250077889625</c:v>
                </c:pt>
                <c:pt idx="364">
                  <c:v>-138.01250077889625</c:v>
                </c:pt>
                <c:pt idx="365">
                  <c:v>-138.01250077889625</c:v>
                </c:pt>
                <c:pt idx="366">
                  <c:v>-138.01250077889625</c:v>
                </c:pt>
                <c:pt idx="367">
                  <c:v>-138.01250077889625</c:v>
                </c:pt>
                <c:pt idx="368">
                  <c:v>-138.01250077889625</c:v>
                </c:pt>
                <c:pt idx="369">
                  <c:v>-138.01250077889625</c:v>
                </c:pt>
                <c:pt idx="370">
                  <c:v>-138.01250077889625</c:v>
                </c:pt>
                <c:pt idx="371">
                  <c:v>-138.01250077889625</c:v>
                </c:pt>
                <c:pt idx="372">
                  <c:v>-138.01250077889625</c:v>
                </c:pt>
                <c:pt idx="373">
                  <c:v>-138.01250077889625</c:v>
                </c:pt>
                <c:pt idx="374">
                  <c:v>-138.01250077889625</c:v>
                </c:pt>
                <c:pt idx="375">
                  <c:v>-138.01250077889625</c:v>
                </c:pt>
                <c:pt idx="376">
                  <c:v>-138.01250077889625</c:v>
                </c:pt>
                <c:pt idx="377">
                  <c:v>-138.01250077889625</c:v>
                </c:pt>
                <c:pt idx="378">
                  <c:v>-138.01250077889625</c:v>
                </c:pt>
                <c:pt idx="379">
                  <c:v>-138.01250077889625</c:v>
                </c:pt>
                <c:pt idx="380">
                  <c:v>-138.01250077889625</c:v>
                </c:pt>
                <c:pt idx="381">
                  <c:v>-138.01250077889625</c:v>
                </c:pt>
                <c:pt idx="382">
                  <c:v>-138.01250077889625</c:v>
                </c:pt>
                <c:pt idx="383">
                  <c:v>-138.01250077889625</c:v>
                </c:pt>
                <c:pt idx="384">
                  <c:v>-138.01250077889625</c:v>
                </c:pt>
                <c:pt idx="385">
                  <c:v>-138.01250077889625</c:v>
                </c:pt>
                <c:pt idx="386">
                  <c:v>-138.01250077889625</c:v>
                </c:pt>
                <c:pt idx="387">
                  <c:v>-138.01250077889625</c:v>
                </c:pt>
                <c:pt idx="388">
                  <c:v>-138.01250077889625</c:v>
                </c:pt>
                <c:pt idx="389">
                  <c:v>-138.01250077889625</c:v>
                </c:pt>
                <c:pt idx="390">
                  <c:v>-138.01250077889625</c:v>
                </c:pt>
                <c:pt idx="391">
                  <c:v>-138.01250077889625</c:v>
                </c:pt>
                <c:pt idx="392">
                  <c:v>-138.01250077889625</c:v>
                </c:pt>
                <c:pt idx="393">
                  <c:v>-138.01250077889625</c:v>
                </c:pt>
                <c:pt idx="394">
                  <c:v>-138.01250077889625</c:v>
                </c:pt>
                <c:pt idx="395">
                  <c:v>-138.01250077889625</c:v>
                </c:pt>
                <c:pt idx="396">
                  <c:v>-138.01250077889625</c:v>
                </c:pt>
                <c:pt idx="397">
                  <c:v>-138.01250077889625</c:v>
                </c:pt>
                <c:pt idx="398">
                  <c:v>-138.01250077889625</c:v>
                </c:pt>
                <c:pt idx="399">
                  <c:v>-138.01250077889625</c:v>
                </c:pt>
                <c:pt idx="400">
                  <c:v>-138.01250077889625</c:v>
                </c:pt>
                <c:pt idx="401">
                  <c:v>-138.01250077889625</c:v>
                </c:pt>
                <c:pt idx="402">
                  <c:v>-138.01250077889625</c:v>
                </c:pt>
                <c:pt idx="403">
                  <c:v>-138.01250077889625</c:v>
                </c:pt>
                <c:pt idx="404">
                  <c:v>-138.01250077889625</c:v>
                </c:pt>
                <c:pt idx="405">
                  <c:v>-138.01250077889625</c:v>
                </c:pt>
                <c:pt idx="406">
                  <c:v>-138.01250077889625</c:v>
                </c:pt>
                <c:pt idx="407">
                  <c:v>-138.01250077889625</c:v>
                </c:pt>
                <c:pt idx="408">
                  <c:v>-138.01250077889625</c:v>
                </c:pt>
                <c:pt idx="409">
                  <c:v>-138.01250077889625</c:v>
                </c:pt>
                <c:pt idx="410">
                  <c:v>-138.01250077889625</c:v>
                </c:pt>
                <c:pt idx="411">
                  <c:v>-138.01250077889625</c:v>
                </c:pt>
                <c:pt idx="412">
                  <c:v>-138.01250077889625</c:v>
                </c:pt>
                <c:pt idx="413">
                  <c:v>-138.01250077889625</c:v>
                </c:pt>
                <c:pt idx="414">
                  <c:v>-138.01250077889625</c:v>
                </c:pt>
                <c:pt idx="415">
                  <c:v>-138.01250077889625</c:v>
                </c:pt>
                <c:pt idx="416">
                  <c:v>-138.01250077889625</c:v>
                </c:pt>
                <c:pt idx="417">
                  <c:v>-138.01250077889625</c:v>
                </c:pt>
                <c:pt idx="418">
                  <c:v>-138.01250077889625</c:v>
                </c:pt>
                <c:pt idx="419">
                  <c:v>-138.01250077889625</c:v>
                </c:pt>
                <c:pt idx="420">
                  <c:v>-138.01250077889625</c:v>
                </c:pt>
                <c:pt idx="421">
                  <c:v>-138.01250077889625</c:v>
                </c:pt>
                <c:pt idx="422">
                  <c:v>-138.01250077889625</c:v>
                </c:pt>
                <c:pt idx="423">
                  <c:v>-138.01250077889625</c:v>
                </c:pt>
                <c:pt idx="424">
                  <c:v>-138.01250077889625</c:v>
                </c:pt>
                <c:pt idx="425">
                  <c:v>-138.01250077889625</c:v>
                </c:pt>
                <c:pt idx="426">
                  <c:v>-138.01250077889625</c:v>
                </c:pt>
                <c:pt idx="427">
                  <c:v>-138.01250077889625</c:v>
                </c:pt>
                <c:pt idx="428">
                  <c:v>-138.01250077889625</c:v>
                </c:pt>
                <c:pt idx="429">
                  <c:v>-138.01250077889625</c:v>
                </c:pt>
                <c:pt idx="430">
                  <c:v>-138.01250077889625</c:v>
                </c:pt>
                <c:pt idx="431">
                  <c:v>-138.01250077889625</c:v>
                </c:pt>
                <c:pt idx="432">
                  <c:v>-138.01250077889625</c:v>
                </c:pt>
                <c:pt idx="433">
                  <c:v>-138.01250077889625</c:v>
                </c:pt>
                <c:pt idx="434">
                  <c:v>-138.01250077889625</c:v>
                </c:pt>
                <c:pt idx="435">
                  <c:v>-138.01250077889625</c:v>
                </c:pt>
                <c:pt idx="436">
                  <c:v>-138.01250077889625</c:v>
                </c:pt>
                <c:pt idx="437">
                  <c:v>-138.01250077889625</c:v>
                </c:pt>
                <c:pt idx="438">
                  <c:v>-138.01250077889625</c:v>
                </c:pt>
                <c:pt idx="439">
                  <c:v>-138.01250077889625</c:v>
                </c:pt>
                <c:pt idx="440">
                  <c:v>-138.01250077889625</c:v>
                </c:pt>
                <c:pt idx="441">
                  <c:v>-138.01250077889625</c:v>
                </c:pt>
                <c:pt idx="442">
                  <c:v>-138.01250077889625</c:v>
                </c:pt>
                <c:pt idx="443">
                  <c:v>-138.01250077889625</c:v>
                </c:pt>
                <c:pt idx="444">
                  <c:v>-138.01250077889625</c:v>
                </c:pt>
                <c:pt idx="445">
                  <c:v>-138.01250077889625</c:v>
                </c:pt>
                <c:pt idx="446">
                  <c:v>-138.01250077889625</c:v>
                </c:pt>
                <c:pt idx="447">
                  <c:v>-138.01250077889625</c:v>
                </c:pt>
                <c:pt idx="448">
                  <c:v>-138.01250077889625</c:v>
                </c:pt>
                <c:pt idx="449">
                  <c:v>-138.01250077889625</c:v>
                </c:pt>
                <c:pt idx="450">
                  <c:v>-138.01250077889625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A1-48AF-8AC1-E56B8F4B1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74591"/>
        <c:axId val="752058783"/>
      </c:scatterChart>
      <c:valAx>
        <c:axId val="7520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58783"/>
        <c:crosses val="autoZero"/>
        <c:crossBetween val="midCat"/>
      </c:valAx>
      <c:valAx>
        <c:axId val="75205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74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778937007874016"/>
          <c:y val="0.15782407407407409"/>
          <c:w val="0.84454396325459313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6'!$F$41:$F$491</c:f>
              <c:numCache>
                <c:formatCode>General</c:formatCode>
                <c:ptCount val="4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-19098.593171027438</c:v>
                </c:pt>
                <c:pt idx="181">
                  <c:v>-19098.593171027438</c:v>
                </c:pt>
                <c:pt idx="182">
                  <c:v>-19098.593171027438</c:v>
                </c:pt>
                <c:pt idx="183">
                  <c:v>-19098.593171027438</c:v>
                </c:pt>
                <c:pt idx="184">
                  <c:v>-19098.593171027438</c:v>
                </c:pt>
                <c:pt idx="185">
                  <c:v>-19098.593171027438</c:v>
                </c:pt>
                <c:pt idx="186">
                  <c:v>-19098.593171027438</c:v>
                </c:pt>
                <c:pt idx="187">
                  <c:v>-19098.593171027438</c:v>
                </c:pt>
                <c:pt idx="188">
                  <c:v>-19098.593171027438</c:v>
                </c:pt>
                <c:pt idx="189">
                  <c:v>-19098.593171027438</c:v>
                </c:pt>
                <c:pt idx="190">
                  <c:v>-19098.593171027438</c:v>
                </c:pt>
                <c:pt idx="191">
                  <c:v>-19098.593171027438</c:v>
                </c:pt>
                <c:pt idx="192">
                  <c:v>-19098.593171027438</c:v>
                </c:pt>
                <c:pt idx="193">
                  <c:v>-19098.593171027438</c:v>
                </c:pt>
                <c:pt idx="194">
                  <c:v>-19098.593171027438</c:v>
                </c:pt>
                <c:pt idx="195">
                  <c:v>-19098.593171027438</c:v>
                </c:pt>
                <c:pt idx="196">
                  <c:v>-19098.593171027438</c:v>
                </c:pt>
                <c:pt idx="197">
                  <c:v>-19098.593171027438</c:v>
                </c:pt>
                <c:pt idx="198">
                  <c:v>-19098.593171027438</c:v>
                </c:pt>
                <c:pt idx="199">
                  <c:v>-19098.593171027438</c:v>
                </c:pt>
                <c:pt idx="200">
                  <c:v>-19098.593171027438</c:v>
                </c:pt>
                <c:pt idx="201">
                  <c:v>-19098.593171027438</c:v>
                </c:pt>
                <c:pt idx="202">
                  <c:v>-19098.593171027438</c:v>
                </c:pt>
                <c:pt idx="203">
                  <c:v>-19098.593171027438</c:v>
                </c:pt>
                <c:pt idx="204">
                  <c:v>-19098.593171027438</c:v>
                </c:pt>
                <c:pt idx="205">
                  <c:v>-19098.593171027438</c:v>
                </c:pt>
                <c:pt idx="206">
                  <c:v>-19098.593171027438</c:v>
                </c:pt>
                <c:pt idx="207">
                  <c:v>-19098.593171027438</c:v>
                </c:pt>
                <c:pt idx="208">
                  <c:v>-19098.593171027438</c:v>
                </c:pt>
                <c:pt idx="209">
                  <c:v>-19098.593171027438</c:v>
                </c:pt>
                <c:pt idx="210">
                  <c:v>-19098.593171027438</c:v>
                </c:pt>
                <c:pt idx="211">
                  <c:v>-19098.593171027438</c:v>
                </c:pt>
                <c:pt idx="212">
                  <c:v>-19098.593171027438</c:v>
                </c:pt>
                <c:pt idx="213">
                  <c:v>-19098.593171027438</c:v>
                </c:pt>
                <c:pt idx="214">
                  <c:v>-19098.593171027438</c:v>
                </c:pt>
                <c:pt idx="215">
                  <c:v>-19098.593171027438</c:v>
                </c:pt>
                <c:pt idx="216">
                  <c:v>-19098.593171027438</c:v>
                </c:pt>
                <c:pt idx="217">
                  <c:v>-19098.593171027438</c:v>
                </c:pt>
                <c:pt idx="218">
                  <c:v>-19098.593171027438</c:v>
                </c:pt>
                <c:pt idx="219">
                  <c:v>-19098.593171027438</c:v>
                </c:pt>
                <c:pt idx="220">
                  <c:v>-19098.593171027438</c:v>
                </c:pt>
                <c:pt idx="221">
                  <c:v>-19098.593171027438</c:v>
                </c:pt>
                <c:pt idx="222">
                  <c:v>-19098.593171027438</c:v>
                </c:pt>
                <c:pt idx="223">
                  <c:v>-19098.593171027438</c:v>
                </c:pt>
                <c:pt idx="224">
                  <c:v>-19098.593171027438</c:v>
                </c:pt>
                <c:pt idx="225">
                  <c:v>-19098.593171027438</c:v>
                </c:pt>
                <c:pt idx="226">
                  <c:v>-19098.593171027438</c:v>
                </c:pt>
                <c:pt idx="227">
                  <c:v>-19098.593171027438</c:v>
                </c:pt>
                <c:pt idx="228">
                  <c:v>-19098.593171027438</c:v>
                </c:pt>
                <c:pt idx="229">
                  <c:v>-19098.593171027438</c:v>
                </c:pt>
                <c:pt idx="230">
                  <c:v>-19098.593171027438</c:v>
                </c:pt>
                <c:pt idx="231">
                  <c:v>-19098.593171027438</c:v>
                </c:pt>
                <c:pt idx="232">
                  <c:v>-19098.593171027438</c:v>
                </c:pt>
                <c:pt idx="233">
                  <c:v>-19098.593171027438</c:v>
                </c:pt>
                <c:pt idx="234">
                  <c:v>-19098.593171027438</c:v>
                </c:pt>
                <c:pt idx="235">
                  <c:v>-19098.593171027438</c:v>
                </c:pt>
                <c:pt idx="236">
                  <c:v>-19098.593171027438</c:v>
                </c:pt>
                <c:pt idx="237">
                  <c:v>-19098.593171027438</c:v>
                </c:pt>
                <c:pt idx="238">
                  <c:v>-19098.593171027438</c:v>
                </c:pt>
                <c:pt idx="239">
                  <c:v>-19098.593171027438</c:v>
                </c:pt>
                <c:pt idx="240">
                  <c:v>-19098.593171027438</c:v>
                </c:pt>
                <c:pt idx="241">
                  <c:v>-19098.593171027438</c:v>
                </c:pt>
                <c:pt idx="242">
                  <c:v>-19098.593171027438</c:v>
                </c:pt>
                <c:pt idx="243">
                  <c:v>-19098.593171027438</c:v>
                </c:pt>
                <c:pt idx="244">
                  <c:v>-19098.593171027438</c:v>
                </c:pt>
                <c:pt idx="245">
                  <c:v>-19098.593171027438</c:v>
                </c:pt>
                <c:pt idx="246">
                  <c:v>-19098.593171027438</c:v>
                </c:pt>
                <c:pt idx="247">
                  <c:v>-19098.593171027438</c:v>
                </c:pt>
                <c:pt idx="248">
                  <c:v>-19098.593171027438</c:v>
                </c:pt>
                <c:pt idx="249">
                  <c:v>-19098.593171027438</c:v>
                </c:pt>
                <c:pt idx="250">
                  <c:v>-19098.593171027438</c:v>
                </c:pt>
                <c:pt idx="251">
                  <c:v>-19098.593171027438</c:v>
                </c:pt>
                <c:pt idx="252">
                  <c:v>-19098.593171027438</c:v>
                </c:pt>
                <c:pt idx="253">
                  <c:v>-19098.593171027438</c:v>
                </c:pt>
                <c:pt idx="254">
                  <c:v>-19098.593171027438</c:v>
                </c:pt>
                <c:pt idx="255">
                  <c:v>-19098.593171027438</c:v>
                </c:pt>
                <c:pt idx="256">
                  <c:v>-19098.593171027438</c:v>
                </c:pt>
                <c:pt idx="257">
                  <c:v>-19098.593171027438</c:v>
                </c:pt>
                <c:pt idx="258">
                  <c:v>-19098.593171027438</c:v>
                </c:pt>
                <c:pt idx="259">
                  <c:v>-19098.593171027438</c:v>
                </c:pt>
                <c:pt idx="260">
                  <c:v>-19098.593171027438</c:v>
                </c:pt>
                <c:pt idx="261">
                  <c:v>-19098.593171027438</c:v>
                </c:pt>
                <c:pt idx="262">
                  <c:v>-19098.593171027438</c:v>
                </c:pt>
                <c:pt idx="263">
                  <c:v>-19098.593171027438</c:v>
                </c:pt>
                <c:pt idx="264">
                  <c:v>-19098.593171027438</c:v>
                </c:pt>
                <c:pt idx="265">
                  <c:v>-19098.593171027438</c:v>
                </c:pt>
                <c:pt idx="266">
                  <c:v>-19098.593171027438</c:v>
                </c:pt>
                <c:pt idx="267">
                  <c:v>-19098.593171027438</c:v>
                </c:pt>
                <c:pt idx="268">
                  <c:v>-19098.593171027438</c:v>
                </c:pt>
                <c:pt idx="269">
                  <c:v>-19098.593171027438</c:v>
                </c:pt>
                <c:pt idx="270">
                  <c:v>-19098.593171027438</c:v>
                </c:pt>
                <c:pt idx="271">
                  <c:v>-19098.593171027438</c:v>
                </c:pt>
                <c:pt idx="272">
                  <c:v>-19098.593171027438</c:v>
                </c:pt>
                <c:pt idx="273">
                  <c:v>-19098.593171027438</c:v>
                </c:pt>
                <c:pt idx="274">
                  <c:v>-19098.593171027438</c:v>
                </c:pt>
                <c:pt idx="275">
                  <c:v>-19098.593171027438</c:v>
                </c:pt>
                <c:pt idx="276">
                  <c:v>-19098.593171027438</c:v>
                </c:pt>
                <c:pt idx="277">
                  <c:v>-19098.593171027438</c:v>
                </c:pt>
                <c:pt idx="278">
                  <c:v>-19098.593171027438</c:v>
                </c:pt>
                <c:pt idx="279">
                  <c:v>-19098.593171027438</c:v>
                </c:pt>
                <c:pt idx="280">
                  <c:v>-19098.593171027438</c:v>
                </c:pt>
                <c:pt idx="281">
                  <c:v>-19098.593171027438</c:v>
                </c:pt>
                <c:pt idx="282">
                  <c:v>-19098.593171027438</c:v>
                </c:pt>
                <c:pt idx="283">
                  <c:v>-19098.593171027438</c:v>
                </c:pt>
                <c:pt idx="284">
                  <c:v>-19098.593171027438</c:v>
                </c:pt>
                <c:pt idx="285">
                  <c:v>-19098.593171027438</c:v>
                </c:pt>
                <c:pt idx="286">
                  <c:v>-19098.593171027438</c:v>
                </c:pt>
                <c:pt idx="287">
                  <c:v>-19098.593171027438</c:v>
                </c:pt>
                <c:pt idx="288">
                  <c:v>-19098.593171027438</c:v>
                </c:pt>
                <c:pt idx="289">
                  <c:v>-19098.593171027438</c:v>
                </c:pt>
                <c:pt idx="290">
                  <c:v>-19098.593171027438</c:v>
                </c:pt>
                <c:pt idx="291">
                  <c:v>-19098.593171027438</c:v>
                </c:pt>
                <c:pt idx="292">
                  <c:v>-19098.593171027438</c:v>
                </c:pt>
                <c:pt idx="293">
                  <c:v>-19098.593171027438</c:v>
                </c:pt>
                <c:pt idx="294">
                  <c:v>-19098.593171027438</c:v>
                </c:pt>
                <c:pt idx="295">
                  <c:v>-19098.593171027438</c:v>
                </c:pt>
                <c:pt idx="296">
                  <c:v>-19098.593171027438</c:v>
                </c:pt>
                <c:pt idx="297">
                  <c:v>-19098.593171027438</c:v>
                </c:pt>
                <c:pt idx="298">
                  <c:v>-19098.593171027438</c:v>
                </c:pt>
                <c:pt idx="299">
                  <c:v>-19098.593171027438</c:v>
                </c:pt>
                <c:pt idx="300">
                  <c:v>-19098.593171027438</c:v>
                </c:pt>
                <c:pt idx="301">
                  <c:v>-19098.593171027438</c:v>
                </c:pt>
                <c:pt idx="302">
                  <c:v>-19098.593171027438</c:v>
                </c:pt>
                <c:pt idx="303">
                  <c:v>-19098.593171027438</c:v>
                </c:pt>
                <c:pt idx="304">
                  <c:v>-19098.593171027438</c:v>
                </c:pt>
                <c:pt idx="305">
                  <c:v>-19098.593171027438</c:v>
                </c:pt>
                <c:pt idx="306">
                  <c:v>-19098.593171027438</c:v>
                </c:pt>
                <c:pt idx="307">
                  <c:v>-19098.593171027438</c:v>
                </c:pt>
                <c:pt idx="308">
                  <c:v>-19098.593171027438</c:v>
                </c:pt>
                <c:pt idx="309">
                  <c:v>-19098.593171027438</c:v>
                </c:pt>
                <c:pt idx="310">
                  <c:v>-19098.593171027438</c:v>
                </c:pt>
                <c:pt idx="311">
                  <c:v>-19098.593171027438</c:v>
                </c:pt>
                <c:pt idx="312">
                  <c:v>-19098.593171027438</c:v>
                </c:pt>
                <c:pt idx="313">
                  <c:v>-19098.593171027438</c:v>
                </c:pt>
                <c:pt idx="314">
                  <c:v>-19098.593171027438</c:v>
                </c:pt>
                <c:pt idx="315">
                  <c:v>-19098.593171027438</c:v>
                </c:pt>
                <c:pt idx="316">
                  <c:v>-19098.593171027438</c:v>
                </c:pt>
                <c:pt idx="317">
                  <c:v>-19098.593171027438</c:v>
                </c:pt>
                <c:pt idx="318">
                  <c:v>-19098.593171027438</c:v>
                </c:pt>
                <c:pt idx="319">
                  <c:v>-19098.593171027438</c:v>
                </c:pt>
                <c:pt idx="320">
                  <c:v>-19098.593171027438</c:v>
                </c:pt>
                <c:pt idx="321">
                  <c:v>-19098.593171027438</c:v>
                </c:pt>
                <c:pt idx="322">
                  <c:v>-19098.593171027438</c:v>
                </c:pt>
                <c:pt idx="323">
                  <c:v>-19098.593171027438</c:v>
                </c:pt>
                <c:pt idx="324">
                  <c:v>-19098.593171027438</c:v>
                </c:pt>
                <c:pt idx="325">
                  <c:v>-19098.593171027438</c:v>
                </c:pt>
                <c:pt idx="326">
                  <c:v>-19098.593171027438</c:v>
                </c:pt>
                <c:pt idx="327">
                  <c:v>-19098.593171027438</c:v>
                </c:pt>
                <c:pt idx="328">
                  <c:v>-19098.593171027438</c:v>
                </c:pt>
                <c:pt idx="329">
                  <c:v>-19098.593171027438</c:v>
                </c:pt>
                <c:pt idx="330">
                  <c:v>-19098.593171027438</c:v>
                </c:pt>
                <c:pt idx="331">
                  <c:v>-19098.593171027438</c:v>
                </c:pt>
                <c:pt idx="332">
                  <c:v>-19098.593171027438</c:v>
                </c:pt>
                <c:pt idx="333">
                  <c:v>-19098.593171027438</c:v>
                </c:pt>
                <c:pt idx="334">
                  <c:v>-19098.593171027438</c:v>
                </c:pt>
                <c:pt idx="335">
                  <c:v>-19098.593171027438</c:v>
                </c:pt>
                <c:pt idx="336">
                  <c:v>-19098.593171027438</c:v>
                </c:pt>
                <c:pt idx="337">
                  <c:v>-19098.593171027438</c:v>
                </c:pt>
                <c:pt idx="338">
                  <c:v>-19098.593171027438</c:v>
                </c:pt>
                <c:pt idx="339">
                  <c:v>-19098.593171027438</c:v>
                </c:pt>
                <c:pt idx="340">
                  <c:v>-19098.593171027438</c:v>
                </c:pt>
                <c:pt idx="341">
                  <c:v>-19098.593171027438</c:v>
                </c:pt>
                <c:pt idx="342">
                  <c:v>-19098.593171027438</c:v>
                </c:pt>
                <c:pt idx="343">
                  <c:v>-19098.593171027438</c:v>
                </c:pt>
                <c:pt idx="344">
                  <c:v>-19098.593171027438</c:v>
                </c:pt>
                <c:pt idx="345">
                  <c:v>-19098.593171027438</c:v>
                </c:pt>
                <c:pt idx="346">
                  <c:v>-19098.593171027438</c:v>
                </c:pt>
                <c:pt idx="347">
                  <c:v>-19098.593171027438</c:v>
                </c:pt>
                <c:pt idx="348">
                  <c:v>-19098.593171027438</c:v>
                </c:pt>
                <c:pt idx="349">
                  <c:v>-19098.593171027438</c:v>
                </c:pt>
                <c:pt idx="350">
                  <c:v>-19098.593171027438</c:v>
                </c:pt>
                <c:pt idx="351">
                  <c:v>-19098.593171027438</c:v>
                </c:pt>
                <c:pt idx="352">
                  <c:v>-19098.593171027438</c:v>
                </c:pt>
                <c:pt idx="353">
                  <c:v>-19098.593171027438</c:v>
                </c:pt>
                <c:pt idx="354">
                  <c:v>-19098.593171027438</c:v>
                </c:pt>
                <c:pt idx="355">
                  <c:v>-19098.593171027438</c:v>
                </c:pt>
                <c:pt idx="356">
                  <c:v>-19098.593171027438</c:v>
                </c:pt>
                <c:pt idx="357">
                  <c:v>-19098.593171027438</c:v>
                </c:pt>
                <c:pt idx="358">
                  <c:v>-19098.593171027438</c:v>
                </c:pt>
                <c:pt idx="359">
                  <c:v>-19098.593171027438</c:v>
                </c:pt>
                <c:pt idx="360">
                  <c:v>-19098.593171027438</c:v>
                </c:pt>
                <c:pt idx="361">
                  <c:v>-19098.593171027438</c:v>
                </c:pt>
                <c:pt idx="362">
                  <c:v>-19098.593171027438</c:v>
                </c:pt>
                <c:pt idx="363">
                  <c:v>-19098.593171027438</c:v>
                </c:pt>
                <c:pt idx="364">
                  <c:v>-19098.593171027438</c:v>
                </c:pt>
                <c:pt idx="365">
                  <c:v>-19098.593171027438</c:v>
                </c:pt>
                <c:pt idx="366">
                  <c:v>-19098.593171027438</c:v>
                </c:pt>
                <c:pt idx="367">
                  <c:v>-19098.593171027438</c:v>
                </c:pt>
                <c:pt idx="368">
                  <c:v>-19098.593171027438</c:v>
                </c:pt>
                <c:pt idx="369">
                  <c:v>-19098.593171027438</c:v>
                </c:pt>
                <c:pt idx="370">
                  <c:v>-19098.593171027438</c:v>
                </c:pt>
                <c:pt idx="371">
                  <c:v>-19098.593171027438</c:v>
                </c:pt>
                <c:pt idx="372">
                  <c:v>-19098.593171027438</c:v>
                </c:pt>
                <c:pt idx="373">
                  <c:v>-19098.593171027438</c:v>
                </c:pt>
                <c:pt idx="374">
                  <c:v>-19098.593171027438</c:v>
                </c:pt>
                <c:pt idx="375">
                  <c:v>-19098.593171027438</c:v>
                </c:pt>
                <c:pt idx="376">
                  <c:v>-19098.593171027438</c:v>
                </c:pt>
                <c:pt idx="377">
                  <c:v>-19098.593171027438</c:v>
                </c:pt>
                <c:pt idx="378">
                  <c:v>-19098.593171027438</c:v>
                </c:pt>
                <c:pt idx="379">
                  <c:v>-19098.593171027438</c:v>
                </c:pt>
                <c:pt idx="380">
                  <c:v>-19098.593171027438</c:v>
                </c:pt>
                <c:pt idx="381">
                  <c:v>-19098.593171027438</c:v>
                </c:pt>
                <c:pt idx="382">
                  <c:v>-19098.593171027438</c:v>
                </c:pt>
                <c:pt idx="383">
                  <c:v>-19098.593171027438</c:v>
                </c:pt>
                <c:pt idx="384">
                  <c:v>-19098.593171027438</c:v>
                </c:pt>
                <c:pt idx="385">
                  <c:v>-19098.593171027438</c:v>
                </c:pt>
                <c:pt idx="386">
                  <c:v>-19098.593171027438</c:v>
                </c:pt>
                <c:pt idx="387">
                  <c:v>-19098.593171027438</c:v>
                </c:pt>
                <c:pt idx="388">
                  <c:v>-19098.593171027438</c:v>
                </c:pt>
                <c:pt idx="389">
                  <c:v>-19098.593171027438</c:v>
                </c:pt>
                <c:pt idx="390">
                  <c:v>-19098.593171027438</c:v>
                </c:pt>
                <c:pt idx="391">
                  <c:v>-19098.593171027438</c:v>
                </c:pt>
                <c:pt idx="392">
                  <c:v>-19098.593171027438</c:v>
                </c:pt>
                <c:pt idx="393">
                  <c:v>-19098.593171027438</c:v>
                </c:pt>
                <c:pt idx="394">
                  <c:v>-19098.593171027438</c:v>
                </c:pt>
                <c:pt idx="395">
                  <c:v>-19098.593171027438</c:v>
                </c:pt>
                <c:pt idx="396">
                  <c:v>-19098.593171027438</c:v>
                </c:pt>
                <c:pt idx="397">
                  <c:v>-19098.593171027438</c:v>
                </c:pt>
                <c:pt idx="398">
                  <c:v>-19098.593171027438</c:v>
                </c:pt>
                <c:pt idx="399">
                  <c:v>-19098.593171027438</c:v>
                </c:pt>
                <c:pt idx="400">
                  <c:v>-19098.593171027438</c:v>
                </c:pt>
                <c:pt idx="401">
                  <c:v>-19098.593171027438</c:v>
                </c:pt>
                <c:pt idx="402">
                  <c:v>-19098.593171027438</c:v>
                </c:pt>
                <c:pt idx="403">
                  <c:v>-19098.593171027438</c:v>
                </c:pt>
                <c:pt idx="404">
                  <c:v>-19098.593171027438</c:v>
                </c:pt>
                <c:pt idx="405">
                  <c:v>-19098.593171027438</c:v>
                </c:pt>
                <c:pt idx="406">
                  <c:v>-19098.593171027438</c:v>
                </c:pt>
                <c:pt idx="407">
                  <c:v>-19098.593171027438</c:v>
                </c:pt>
                <c:pt idx="408">
                  <c:v>-19098.593171027438</c:v>
                </c:pt>
                <c:pt idx="409">
                  <c:v>-19098.593171027438</c:v>
                </c:pt>
                <c:pt idx="410">
                  <c:v>-19098.593171027438</c:v>
                </c:pt>
                <c:pt idx="411">
                  <c:v>-19098.593171027438</c:v>
                </c:pt>
                <c:pt idx="412">
                  <c:v>-19098.593171027438</c:v>
                </c:pt>
                <c:pt idx="413">
                  <c:v>-19098.593171027438</c:v>
                </c:pt>
                <c:pt idx="414">
                  <c:v>-19098.593171027438</c:v>
                </c:pt>
                <c:pt idx="415">
                  <c:v>-19098.593171027438</c:v>
                </c:pt>
                <c:pt idx="416">
                  <c:v>-19098.593171027438</c:v>
                </c:pt>
                <c:pt idx="417">
                  <c:v>-19098.593171027438</c:v>
                </c:pt>
                <c:pt idx="418">
                  <c:v>-19098.593171027438</c:v>
                </c:pt>
                <c:pt idx="419">
                  <c:v>-19098.593171027438</c:v>
                </c:pt>
                <c:pt idx="420">
                  <c:v>-19098.593171027438</c:v>
                </c:pt>
                <c:pt idx="421">
                  <c:v>-19098.593171027438</c:v>
                </c:pt>
                <c:pt idx="422">
                  <c:v>-19098.593171027438</c:v>
                </c:pt>
                <c:pt idx="423">
                  <c:v>-19098.593171027438</c:v>
                </c:pt>
                <c:pt idx="424">
                  <c:v>-19098.593171027438</c:v>
                </c:pt>
                <c:pt idx="425">
                  <c:v>-19098.593171027438</c:v>
                </c:pt>
                <c:pt idx="426">
                  <c:v>-19098.593171027438</c:v>
                </c:pt>
                <c:pt idx="427">
                  <c:v>-19098.593171027438</c:v>
                </c:pt>
                <c:pt idx="428">
                  <c:v>-19098.593171027438</c:v>
                </c:pt>
                <c:pt idx="429">
                  <c:v>-19098.593171027438</c:v>
                </c:pt>
                <c:pt idx="430">
                  <c:v>-19098.593171027438</c:v>
                </c:pt>
                <c:pt idx="431">
                  <c:v>-19098.593171027438</c:v>
                </c:pt>
                <c:pt idx="432">
                  <c:v>-19098.593171027438</c:v>
                </c:pt>
                <c:pt idx="433">
                  <c:v>-19098.593171027438</c:v>
                </c:pt>
                <c:pt idx="434">
                  <c:v>-19098.593171027438</c:v>
                </c:pt>
                <c:pt idx="435">
                  <c:v>-19098.593171027438</c:v>
                </c:pt>
                <c:pt idx="436">
                  <c:v>-19098.593171027438</c:v>
                </c:pt>
                <c:pt idx="437">
                  <c:v>-19098.593171027438</c:v>
                </c:pt>
                <c:pt idx="438">
                  <c:v>-19098.593171027438</c:v>
                </c:pt>
                <c:pt idx="439">
                  <c:v>-19098.593171027438</c:v>
                </c:pt>
                <c:pt idx="440">
                  <c:v>-19098.593171027438</c:v>
                </c:pt>
                <c:pt idx="441">
                  <c:v>-19098.593171027438</c:v>
                </c:pt>
                <c:pt idx="442">
                  <c:v>-19098.593171027438</c:v>
                </c:pt>
                <c:pt idx="443">
                  <c:v>-19098.593171027438</c:v>
                </c:pt>
                <c:pt idx="444">
                  <c:v>-19098.593171027438</c:v>
                </c:pt>
                <c:pt idx="445">
                  <c:v>-19098.593171027438</c:v>
                </c:pt>
                <c:pt idx="446">
                  <c:v>-19098.593171027438</c:v>
                </c:pt>
                <c:pt idx="447">
                  <c:v>-19098.593171027438</c:v>
                </c:pt>
                <c:pt idx="448">
                  <c:v>-19098.593171027438</c:v>
                </c:pt>
                <c:pt idx="449">
                  <c:v>-19098.593171027438</c:v>
                </c:pt>
                <c:pt idx="450">
                  <c:v>-19098.593171027438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4E11-8A23-4220E5418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55519"/>
        <c:axId val="631458847"/>
      </c:scatterChart>
      <c:valAx>
        <c:axId val="63145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8847"/>
        <c:crosses val="autoZero"/>
        <c:crossBetween val="midCat"/>
      </c:valAx>
      <c:valAx>
        <c:axId val="63145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6'!$H$41:$H$491</c:f>
              <c:numCache>
                <c:formatCode>General</c:formatCode>
                <c:ptCount val="451"/>
                <c:pt idx="0">
                  <c:v>0</c:v>
                </c:pt>
                <c:pt idx="1">
                  <c:v>38.197186342054884</c:v>
                </c:pt>
                <c:pt idx="2">
                  <c:v>76.394372684109769</c:v>
                </c:pt>
                <c:pt idx="3">
                  <c:v>114.59155902616466</c:v>
                </c:pt>
                <c:pt idx="4">
                  <c:v>152.78874536821954</c:v>
                </c:pt>
                <c:pt idx="5">
                  <c:v>190.9859317102744</c:v>
                </c:pt>
                <c:pt idx="6">
                  <c:v>229.18311805232926</c:v>
                </c:pt>
                <c:pt idx="7">
                  <c:v>267.38030439438415</c:v>
                </c:pt>
                <c:pt idx="8">
                  <c:v>305.57749073643902</c:v>
                </c:pt>
                <c:pt idx="9">
                  <c:v>343.77467707849388</c:v>
                </c:pt>
                <c:pt idx="10">
                  <c:v>381.97186342054874</c:v>
                </c:pt>
                <c:pt idx="11">
                  <c:v>420.16904976260361</c:v>
                </c:pt>
                <c:pt idx="12">
                  <c:v>458.36623610465853</c:v>
                </c:pt>
                <c:pt idx="13">
                  <c:v>496.56342244671345</c:v>
                </c:pt>
                <c:pt idx="14">
                  <c:v>534.76060878876842</c:v>
                </c:pt>
                <c:pt idx="15">
                  <c:v>572.95779513082323</c:v>
                </c:pt>
                <c:pt idx="16">
                  <c:v>611.15498147287815</c:v>
                </c:pt>
                <c:pt idx="17">
                  <c:v>649.35216781493307</c:v>
                </c:pt>
                <c:pt idx="18">
                  <c:v>687.54935415698799</c:v>
                </c:pt>
                <c:pt idx="19">
                  <c:v>725.74654049904291</c:v>
                </c:pt>
                <c:pt idx="20">
                  <c:v>763.94372684109771</c:v>
                </c:pt>
                <c:pt idx="21">
                  <c:v>802.14091318315263</c:v>
                </c:pt>
                <c:pt idx="22">
                  <c:v>840.33809952520755</c:v>
                </c:pt>
                <c:pt idx="23">
                  <c:v>878.53528586726247</c:v>
                </c:pt>
                <c:pt idx="24">
                  <c:v>916.73247220931739</c:v>
                </c:pt>
                <c:pt idx="25">
                  <c:v>954.92965855137231</c:v>
                </c:pt>
                <c:pt idx="26">
                  <c:v>993.12684489342723</c:v>
                </c:pt>
                <c:pt idx="27">
                  <c:v>1031.3240312354822</c:v>
                </c:pt>
                <c:pt idx="28">
                  <c:v>1069.5212175775371</c:v>
                </c:pt>
                <c:pt idx="29">
                  <c:v>1107.718403919592</c:v>
                </c:pt>
                <c:pt idx="30">
                  <c:v>1145.9155902616469</c:v>
                </c:pt>
                <c:pt idx="31">
                  <c:v>1184.1127766037018</c:v>
                </c:pt>
                <c:pt idx="32">
                  <c:v>1222.3099629457568</c:v>
                </c:pt>
                <c:pt idx="33">
                  <c:v>1260.5071492878117</c:v>
                </c:pt>
                <c:pt idx="34">
                  <c:v>1298.7043356298666</c:v>
                </c:pt>
                <c:pt idx="35">
                  <c:v>1336.9015219719215</c:v>
                </c:pt>
                <c:pt idx="36">
                  <c:v>1375.0987083139764</c:v>
                </c:pt>
                <c:pt idx="37">
                  <c:v>1413.2958946560314</c:v>
                </c:pt>
                <c:pt idx="38">
                  <c:v>1451.4930809980863</c:v>
                </c:pt>
                <c:pt idx="39">
                  <c:v>1489.6902673401412</c:v>
                </c:pt>
                <c:pt idx="40">
                  <c:v>1527.8874536821959</c:v>
                </c:pt>
                <c:pt idx="41">
                  <c:v>1566.0846400242506</c:v>
                </c:pt>
                <c:pt idx="42">
                  <c:v>1604.2818263663053</c:v>
                </c:pt>
                <c:pt idx="43">
                  <c:v>1642.4790127083602</c:v>
                </c:pt>
                <c:pt idx="44">
                  <c:v>1680.6761990504149</c:v>
                </c:pt>
                <c:pt idx="45">
                  <c:v>1718.8733853924696</c:v>
                </c:pt>
                <c:pt idx="46">
                  <c:v>1757.0705717345243</c:v>
                </c:pt>
                <c:pt idx="47">
                  <c:v>1795.2677580765792</c:v>
                </c:pt>
                <c:pt idx="48">
                  <c:v>1833.4649444186339</c:v>
                </c:pt>
                <c:pt idx="49">
                  <c:v>1871.6621307606886</c:v>
                </c:pt>
                <c:pt idx="50">
                  <c:v>1909.8593171027433</c:v>
                </c:pt>
                <c:pt idx="51">
                  <c:v>1948.056503444798</c:v>
                </c:pt>
                <c:pt idx="52">
                  <c:v>1986.2536897868529</c:v>
                </c:pt>
                <c:pt idx="53">
                  <c:v>2024.4508761289076</c:v>
                </c:pt>
                <c:pt idx="54">
                  <c:v>2062.6480624709625</c:v>
                </c:pt>
                <c:pt idx="55">
                  <c:v>2100.845248813017</c:v>
                </c:pt>
                <c:pt idx="56">
                  <c:v>2139.0424351550719</c:v>
                </c:pt>
                <c:pt idx="57">
                  <c:v>2177.2396214971263</c:v>
                </c:pt>
                <c:pt idx="58">
                  <c:v>2215.4368078391813</c:v>
                </c:pt>
                <c:pt idx="59">
                  <c:v>2253.6339941812362</c:v>
                </c:pt>
                <c:pt idx="60">
                  <c:v>2291.8311805232906</c:v>
                </c:pt>
                <c:pt idx="61">
                  <c:v>2330.0283668653456</c:v>
                </c:pt>
                <c:pt idx="62">
                  <c:v>2368.2255532074005</c:v>
                </c:pt>
                <c:pt idx="63">
                  <c:v>2406.4227395494549</c:v>
                </c:pt>
                <c:pt idx="64">
                  <c:v>2444.6199258915099</c:v>
                </c:pt>
                <c:pt idx="65">
                  <c:v>2482.8171122335643</c:v>
                </c:pt>
                <c:pt idx="66">
                  <c:v>2521.0142985756193</c:v>
                </c:pt>
                <c:pt idx="67">
                  <c:v>2559.2114849176742</c:v>
                </c:pt>
                <c:pt idx="68">
                  <c:v>2597.4086712597286</c:v>
                </c:pt>
                <c:pt idx="69">
                  <c:v>2635.6058576017836</c:v>
                </c:pt>
                <c:pt idx="70">
                  <c:v>2673.803043943838</c:v>
                </c:pt>
                <c:pt idx="71">
                  <c:v>2712.0002302858929</c:v>
                </c:pt>
                <c:pt idx="72">
                  <c:v>2750.1974166279479</c:v>
                </c:pt>
                <c:pt idx="73">
                  <c:v>2788.3946029700023</c:v>
                </c:pt>
                <c:pt idx="74">
                  <c:v>2826.5917893120572</c:v>
                </c:pt>
                <c:pt idx="75">
                  <c:v>2864.7889756541117</c:v>
                </c:pt>
                <c:pt idx="76">
                  <c:v>2902.9861619961666</c:v>
                </c:pt>
                <c:pt idx="77">
                  <c:v>2941.1833483382215</c:v>
                </c:pt>
                <c:pt idx="78">
                  <c:v>2979.380534680276</c:v>
                </c:pt>
                <c:pt idx="79">
                  <c:v>3017.5777210223309</c:v>
                </c:pt>
                <c:pt idx="80">
                  <c:v>3055.7749073643859</c:v>
                </c:pt>
                <c:pt idx="81">
                  <c:v>3093.9720937064403</c:v>
                </c:pt>
                <c:pt idx="82">
                  <c:v>3132.1692800484952</c:v>
                </c:pt>
                <c:pt idx="83">
                  <c:v>3170.3664663905497</c:v>
                </c:pt>
                <c:pt idx="84">
                  <c:v>3208.5636527326046</c:v>
                </c:pt>
                <c:pt idx="85">
                  <c:v>3246.7608390746595</c:v>
                </c:pt>
                <c:pt idx="86">
                  <c:v>3284.958025416714</c:v>
                </c:pt>
                <c:pt idx="87">
                  <c:v>3323.1552117587689</c:v>
                </c:pt>
                <c:pt idx="88">
                  <c:v>3361.3523981008234</c:v>
                </c:pt>
                <c:pt idx="89">
                  <c:v>3399.5495844428783</c:v>
                </c:pt>
                <c:pt idx="90">
                  <c:v>3437.7467707849332</c:v>
                </c:pt>
                <c:pt idx="91">
                  <c:v>3475.9439571269877</c:v>
                </c:pt>
                <c:pt idx="92">
                  <c:v>3514.1411434690426</c:v>
                </c:pt>
                <c:pt idx="93">
                  <c:v>3552.3383298110975</c:v>
                </c:pt>
                <c:pt idx="94">
                  <c:v>3590.535516153152</c:v>
                </c:pt>
                <c:pt idx="95">
                  <c:v>3628.7327024952069</c:v>
                </c:pt>
                <c:pt idx="96">
                  <c:v>3666.9298888372614</c:v>
                </c:pt>
                <c:pt idx="97">
                  <c:v>3705.1270751793163</c:v>
                </c:pt>
                <c:pt idx="98">
                  <c:v>3743.3242615213712</c:v>
                </c:pt>
                <c:pt idx="99">
                  <c:v>3781.5214478634257</c:v>
                </c:pt>
                <c:pt idx="100">
                  <c:v>3819.7186342054806</c:v>
                </c:pt>
                <c:pt idx="101">
                  <c:v>3857.9158205475351</c:v>
                </c:pt>
                <c:pt idx="102">
                  <c:v>3896.11300688959</c:v>
                </c:pt>
                <c:pt idx="103">
                  <c:v>3934.3101932316449</c:v>
                </c:pt>
                <c:pt idx="104">
                  <c:v>3972.5073795736994</c:v>
                </c:pt>
                <c:pt idx="105">
                  <c:v>4010.7045659157543</c:v>
                </c:pt>
                <c:pt idx="106">
                  <c:v>4048.9017522578092</c:v>
                </c:pt>
                <c:pt idx="107">
                  <c:v>4087.0989385998637</c:v>
                </c:pt>
                <c:pt idx="108">
                  <c:v>4125.2961249419186</c:v>
                </c:pt>
                <c:pt idx="109">
                  <c:v>4163.4933112839735</c:v>
                </c:pt>
                <c:pt idx="110">
                  <c:v>4201.6904976260275</c:v>
                </c:pt>
                <c:pt idx="111">
                  <c:v>4239.8876839680825</c:v>
                </c:pt>
                <c:pt idx="112">
                  <c:v>4278.0848703101374</c:v>
                </c:pt>
                <c:pt idx="113">
                  <c:v>4316.2820566521923</c:v>
                </c:pt>
                <c:pt idx="114">
                  <c:v>4354.4792429942472</c:v>
                </c:pt>
                <c:pt idx="115">
                  <c:v>4392.6764293363021</c:v>
                </c:pt>
                <c:pt idx="116">
                  <c:v>4430.8736156783561</c:v>
                </c:pt>
                <c:pt idx="117">
                  <c:v>4469.0708020204111</c:v>
                </c:pt>
                <c:pt idx="118">
                  <c:v>4507.267988362466</c:v>
                </c:pt>
                <c:pt idx="119">
                  <c:v>4545.4651747045209</c:v>
                </c:pt>
                <c:pt idx="120">
                  <c:v>4583.6623610465758</c:v>
                </c:pt>
                <c:pt idx="121">
                  <c:v>4621.8595473886298</c:v>
                </c:pt>
                <c:pt idx="122">
                  <c:v>4660.0567337306848</c:v>
                </c:pt>
                <c:pt idx="123">
                  <c:v>4698.2539200727397</c:v>
                </c:pt>
                <c:pt idx="124">
                  <c:v>4736.4511064147946</c:v>
                </c:pt>
                <c:pt idx="125">
                  <c:v>4774.6482927568495</c:v>
                </c:pt>
                <c:pt idx="126">
                  <c:v>4812.8454790989035</c:v>
                </c:pt>
                <c:pt idx="127">
                  <c:v>4851.0426654409584</c:v>
                </c:pt>
                <c:pt idx="128">
                  <c:v>4889.2398517830134</c:v>
                </c:pt>
                <c:pt idx="129">
                  <c:v>4927.4370381250683</c:v>
                </c:pt>
                <c:pt idx="130">
                  <c:v>4965.6342244671232</c:v>
                </c:pt>
                <c:pt idx="131">
                  <c:v>5003.8314108091772</c:v>
                </c:pt>
                <c:pt idx="132">
                  <c:v>5042.0285971512321</c:v>
                </c:pt>
                <c:pt idx="133">
                  <c:v>5080.2257834932871</c:v>
                </c:pt>
                <c:pt idx="134">
                  <c:v>5118.422969835342</c:v>
                </c:pt>
                <c:pt idx="135">
                  <c:v>5156.6201561773969</c:v>
                </c:pt>
                <c:pt idx="136">
                  <c:v>5194.8173425194509</c:v>
                </c:pt>
                <c:pt idx="137">
                  <c:v>5233.0145288615058</c:v>
                </c:pt>
                <c:pt idx="138">
                  <c:v>5271.2117152035607</c:v>
                </c:pt>
                <c:pt idx="139">
                  <c:v>5309.4089015456157</c:v>
                </c:pt>
                <c:pt idx="140">
                  <c:v>5347.6060878876706</c:v>
                </c:pt>
                <c:pt idx="141">
                  <c:v>5385.8032742297255</c:v>
                </c:pt>
                <c:pt idx="142">
                  <c:v>5424.0004605717795</c:v>
                </c:pt>
                <c:pt idx="143">
                  <c:v>5462.1976469138344</c:v>
                </c:pt>
                <c:pt idx="144">
                  <c:v>5500.3948332558894</c:v>
                </c:pt>
                <c:pt idx="145">
                  <c:v>5538.5920195979443</c:v>
                </c:pt>
                <c:pt idx="146">
                  <c:v>5576.7892059399992</c:v>
                </c:pt>
                <c:pt idx="147">
                  <c:v>5614.9863922820532</c:v>
                </c:pt>
                <c:pt idx="148">
                  <c:v>5653.1835786241081</c:v>
                </c:pt>
                <c:pt idx="149">
                  <c:v>5691.380764966163</c:v>
                </c:pt>
                <c:pt idx="150">
                  <c:v>5729.577951308218</c:v>
                </c:pt>
                <c:pt idx="151">
                  <c:v>5767.7751376502729</c:v>
                </c:pt>
                <c:pt idx="152">
                  <c:v>5805.9723239923269</c:v>
                </c:pt>
                <c:pt idx="153">
                  <c:v>5844.1695103343818</c:v>
                </c:pt>
                <c:pt idx="154">
                  <c:v>5882.3666966764367</c:v>
                </c:pt>
                <c:pt idx="155">
                  <c:v>5920.5638830184917</c:v>
                </c:pt>
                <c:pt idx="156">
                  <c:v>5958.7610693605466</c:v>
                </c:pt>
                <c:pt idx="157">
                  <c:v>5996.9582557026006</c:v>
                </c:pt>
                <c:pt idx="158">
                  <c:v>6035.1554420446555</c:v>
                </c:pt>
                <c:pt idx="159">
                  <c:v>6073.3526283867104</c:v>
                </c:pt>
                <c:pt idx="160">
                  <c:v>6111.5498147287653</c:v>
                </c:pt>
                <c:pt idx="161">
                  <c:v>6149.7470010708203</c:v>
                </c:pt>
                <c:pt idx="162">
                  <c:v>6187.9441874128752</c:v>
                </c:pt>
                <c:pt idx="163">
                  <c:v>6226.141373754931</c:v>
                </c:pt>
                <c:pt idx="164">
                  <c:v>6264.3385600969859</c:v>
                </c:pt>
                <c:pt idx="165">
                  <c:v>6302.5357464390418</c:v>
                </c:pt>
                <c:pt idx="166">
                  <c:v>6340.7329327810967</c:v>
                </c:pt>
                <c:pt idx="167">
                  <c:v>6378.9301191231525</c:v>
                </c:pt>
                <c:pt idx="168">
                  <c:v>6417.1273054652083</c:v>
                </c:pt>
                <c:pt idx="169">
                  <c:v>6455.3244918072633</c:v>
                </c:pt>
                <c:pt idx="170">
                  <c:v>6493.5216781493191</c:v>
                </c:pt>
                <c:pt idx="171">
                  <c:v>6531.718864491374</c:v>
                </c:pt>
                <c:pt idx="172">
                  <c:v>6569.9160508334298</c:v>
                </c:pt>
                <c:pt idx="173">
                  <c:v>6608.1132371754848</c:v>
                </c:pt>
                <c:pt idx="174">
                  <c:v>6646.3104235175406</c:v>
                </c:pt>
                <c:pt idx="175">
                  <c:v>6684.5076098595955</c:v>
                </c:pt>
                <c:pt idx="176">
                  <c:v>6722.7047962016513</c:v>
                </c:pt>
                <c:pt idx="177">
                  <c:v>6760.9019825437063</c:v>
                </c:pt>
                <c:pt idx="178">
                  <c:v>6799.0991688857621</c:v>
                </c:pt>
                <c:pt idx="179">
                  <c:v>6837.2963552278179</c:v>
                </c:pt>
                <c:pt idx="180">
                  <c:v>6875.4935415698819</c:v>
                </c:pt>
                <c:pt idx="181">
                  <c:v>6850.0287506751783</c:v>
                </c:pt>
                <c:pt idx="182">
                  <c:v>6824.5639597804748</c:v>
                </c:pt>
                <c:pt idx="183">
                  <c:v>6799.0991688857712</c:v>
                </c:pt>
                <c:pt idx="184">
                  <c:v>6773.6343779910676</c:v>
                </c:pt>
                <c:pt idx="185">
                  <c:v>6748.169587096364</c:v>
                </c:pt>
                <c:pt idx="186">
                  <c:v>6722.7047962016595</c:v>
                </c:pt>
                <c:pt idx="187">
                  <c:v>6697.2400053069568</c:v>
                </c:pt>
                <c:pt idx="188">
                  <c:v>6671.7752144122533</c:v>
                </c:pt>
                <c:pt idx="189">
                  <c:v>6646.3104235175497</c:v>
                </c:pt>
                <c:pt idx="190">
                  <c:v>6620.8456326228461</c:v>
                </c:pt>
                <c:pt idx="191">
                  <c:v>6595.3808417281416</c:v>
                </c:pt>
                <c:pt idx="192">
                  <c:v>6569.9160508334389</c:v>
                </c:pt>
                <c:pt idx="193">
                  <c:v>6544.4512599387344</c:v>
                </c:pt>
                <c:pt idx="194">
                  <c:v>6518.9864690440318</c:v>
                </c:pt>
                <c:pt idx="195">
                  <c:v>6493.5216781493273</c:v>
                </c:pt>
                <c:pt idx="196">
                  <c:v>6468.0568872546246</c:v>
                </c:pt>
                <c:pt idx="197">
                  <c:v>6442.592096359921</c:v>
                </c:pt>
                <c:pt idx="198">
                  <c:v>6417.1273054652174</c:v>
                </c:pt>
                <c:pt idx="199">
                  <c:v>6391.6625145705138</c:v>
                </c:pt>
                <c:pt idx="200">
                  <c:v>6366.1977236758094</c:v>
                </c:pt>
                <c:pt idx="201">
                  <c:v>6340.7329327811067</c:v>
                </c:pt>
                <c:pt idx="202">
                  <c:v>6315.2681418864022</c:v>
                </c:pt>
                <c:pt idx="203">
                  <c:v>6289.8033509916986</c:v>
                </c:pt>
                <c:pt idx="204">
                  <c:v>6264.338560096995</c:v>
                </c:pt>
                <c:pt idx="205">
                  <c:v>6238.8737692022914</c:v>
                </c:pt>
                <c:pt idx="206">
                  <c:v>6213.4089783075888</c:v>
                </c:pt>
                <c:pt idx="207">
                  <c:v>6187.9441874128843</c:v>
                </c:pt>
                <c:pt idx="208">
                  <c:v>6162.4793965181816</c:v>
                </c:pt>
                <c:pt idx="209">
                  <c:v>6137.0146056234771</c:v>
                </c:pt>
                <c:pt idx="210">
                  <c:v>6111.5498147287744</c:v>
                </c:pt>
                <c:pt idx="211">
                  <c:v>6086.0850238340699</c:v>
                </c:pt>
                <c:pt idx="212">
                  <c:v>6060.6202329393664</c:v>
                </c:pt>
                <c:pt idx="213">
                  <c:v>6035.1554420446628</c:v>
                </c:pt>
                <c:pt idx="214">
                  <c:v>6009.6906511499592</c:v>
                </c:pt>
                <c:pt idx="215">
                  <c:v>5984.2258602552556</c:v>
                </c:pt>
                <c:pt idx="216">
                  <c:v>5958.761069360552</c:v>
                </c:pt>
                <c:pt idx="217">
                  <c:v>5933.2962784658484</c:v>
                </c:pt>
                <c:pt idx="218">
                  <c:v>5907.8314875711458</c:v>
                </c:pt>
                <c:pt idx="219">
                  <c:v>5882.3666966764413</c:v>
                </c:pt>
                <c:pt idx="220">
                  <c:v>5856.9019057817368</c:v>
                </c:pt>
                <c:pt idx="221">
                  <c:v>5831.4371148870332</c:v>
                </c:pt>
                <c:pt idx="222">
                  <c:v>5805.9723239923314</c:v>
                </c:pt>
                <c:pt idx="223">
                  <c:v>5780.5075330976269</c:v>
                </c:pt>
                <c:pt idx="224">
                  <c:v>5755.0427422029225</c:v>
                </c:pt>
                <c:pt idx="225">
                  <c:v>5729.5779513082198</c:v>
                </c:pt>
                <c:pt idx="226">
                  <c:v>5704.1131604135162</c:v>
                </c:pt>
                <c:pt idx="227">
                  <c:v>5678.6483695188126</c:v>
                </c:pt>
                <c:pt idx="228">
                  <c:v>5653.1835786241081</c:v>
                </c:pt>
                <c:pt idx="229">
                  <c:v>5627.7187877294054</c:v>
                </c:pt>
                <c:pt idx="230">
                  <c:v>5602.2539968347019</c:v>
                </c:pt>
                <c:pt idx="231">
                  <c:v>5576.7892059399983</c:v>
                </c:pt>
                <c:pt idx="232">
                  <c:v>5551.3244150452938</c:v>
                </c:pt>
                <c:pt idx="233">
                  <c:v>5525.8596241505911</c:v>
                </c:pt>
                <c:pt idx="234">
                  <c:v>5500.3948332558866</c:v>
                </c:pt>
                <c:pt idx="235">
                  <c:v>5474.930042361183</c:v>
                </c:pt>
                <c:pt idx="236">
                  <c:v>5449.4652514664813</c:v>
                </c:pt>
                <c:pt idx="237">
                  <c:v>5424.0004605717768</c:v>
                </c:pt>
                <c:pt idx="238">
                  <c:v>5398.5356696770723</c:v>
                </c:pt>
                <c:pt idx="239">
                  <c:v>5373.0708787823678</c:v>
                </c:pt>
                <c:pt idx="240">
                  <c:v>5347.606087887666</c:v>
                </c:pt>
                <c:pt idx="241">
                  <c:v>5322.1412969929625</c:v>
                </c:pt>
                <c:pt idx="242">
                  <c:v>5296.676506098258</c:v>
                </c:pt>
                <c:pt idx="243">
                  <c:v>5271.2117152035553</c:v>
                </c:pt>
                <c:pt idx="244">
                  <c:v>5245.7469243088508</c:v>
                </c:pt>
                <c:pt idx="245">
                  <c:v>5220.2821334141472</c:v>
                </c:pt>
                <c:pt idx="246">
                  <c:v>5194.8173425194436</c:v>
                </c:pt>
                <c:pt idx="247">
                  <c:v>5169.352551624741</c:v>
                </c:pt>
                <c:pt idx="248">
                  <c:v>5143.8877607300365</c:v>
                </c:pt>
                <c:pt idx="249">
                  <c:v>5118.4229698353329</c:v>
                </c:pt>
                <c:pt idx="250">
                  <c:v>5092.9581789406284</c:v>
                </c:pt>
                <c:pt idx="251">
                  <c:v>5067.4933880459266</c:v>
                </c:pt>
                <c:pt idx="252">
                  <c:v>5042.0285971512221</c:v>
                </c:pt>
                <c:pt idx="253">
                  <c:v>5016.5638062565176</c:v>
                </c:pt>
                <c:pt idx="254">
                  <c:v>4991.0990153618159</c:v>
                </c:pt>
                <c:pt idx="255">
                  <c:v>4965.6342244671114</c:v>
                </c:pt>
                <c:pt idx="256">
                  <c:v>4940.1694335724078</c:v>
                </c:pt>
                <c:pt idx="257">
                  <c:v>4914.7046426777033</c:v>
                </c:pt>
                <c:pt idx="258">
                  <c:v>4889.2398517830015</c:v>
                </c:pt>
                <c:pt idx="259">
                  <c:v>4863.775060888297</c:v>
                </c:pt>
                <c:pt idx="260">
                  <c:v>4838.3102699935926</c:v>
                </c:pt>
                <c:pt idx="261">
                  <c:v>4812.845479098889</c:v>
                </c:pt>
                <c:pt idx="262">
                  <c:v>4787.3806882041863</c:v>
                </c:pt>
                <c:pt idx="263">
                  <c:v>4761.9158973094827</c:v>
                </c:pt>
                <c:pt idx="264">
                  <c:v>4736.4511064147782</c:v>
                </c:pt>
                <c:pt idx="265">
                  <c:v>4710.9863155200756</c:v>
                </c:pt>
                <c:pt idx="266">
                  <c:v>4685.521524625372</c:v>
                </c:pt>
                <c:pt idx="267">
                  <c:v>4660.0567337306675</c:v>
                </c:pt>
                <c:pt idx="268">
                  <c:v>4634.5919428359639</c:v>
                </c:pt>
                <c:pt idx="269">
                  <c:v>4609.1271519412612</c:v>
                </c:pt>
                <c:pt idx="270">
                  <c:v>4583.6623610465576</c:v>
                </c:pt>
                <c:pt idx="271">
                  <c:v>4558.1975701518531</c:v>
                </c:pt>
                <c:pt idx="272">
                  <c:v>4532.7327792571505</c:v>
                </c:pt>
                <c:pt idx="273">
                  <c:v>4507.2679883624469</c:v>
                </c:pt>
                <c:pt idx="274">
                  <c:v>4481.8031974677424</c:v>
                </c:pt>
                <c:pt idx="275">
                  <c:v>4456.3384065730388</c:v>
                </c:pt>
                <c:pt idx="276">
                  <c:v>4430.8736156783361</c:v>
                </c:pt>
                <c:pt idx="277">
                  <c:v>4405.4088247836316</c:v>
                </c:pt>
                <c:pt idx="278">
                  <c:v>4379.9440338889281</c:v>
                </c:pt>
                <c:pt idx="279">
                  <c:v>4354.4792429942236</c:v>
                </c:pt>
                <c:pt idx="280">
                  <c:v>4329.0144520995218</c:v>
                </c:pt>
                <c:pt idx="281">
                  <c:v>4303.5496612048173</c:v>
                </c:pt>
                <c:pt idx="282">
                  <c:v>4278.0848703101137</c:v>
                </c:pt>
                <c:pt idx="283">
                  <c:v>4252.6200794154111</c:v>
                </c:pt>
                <c:pt idx="284">
                  <c:v>4227.1552885207066</c:v>
                </c:pt>
                <c:pt idx="285">
                  <c:v>4201.690497626003</c:v>
                </c:pt>
                <c:pt idx="286">
                  <c:v>4176.2257067312985</c:v>
                </c:pt>
                <c:pt idx="287">
                  <c:v>4150.7609158365967</c:v>
                </c:pt>
                <c:pt idx="288">
                  <c:v>4125.2961249418922</c:v>
                </c:pt>
                <c:pt idx="289">
                  <c:v>4099.8313340471877</c:v>
                </c:pt>
                <c:pt idx="290">
                  <c:v>4074.3665431524842</c:v>
                </c:pt>
                <c:pt idx="291">
                  <c:v>4048.9017522577815</c:v>
                </c:pt>
                <c:pt idx="292">
                  <c:v>4023.4369613630779</c:v>
                </c:pt>
                <c:pt idx="293">
                  <c:v>3997.9721704683734</c:v>
                </c:pt>
                <c:pt idx="294">
                  <c:v>3972.5073795736716</c:v>
                </c:pt>
                <c:pt idx="295">
                  <c:v>3947.0425886789671</c:v>
                </c:pt>
                <c:pt idx="296">
                  <c:v>3921.5777977842627</c:v>
                </c:pt>
                <c:pt idx="297">
                  <c:v>3896.1130068895591</c:v>
                </c:pt>
                <c:pt idx="298">
                  <c:v>3870.6482159948564</c:v>
                </c:pt>
                <c:pt idx="299">
                  <c:v>3845.1834251001528</c:v>
                </c:pt>
                <c:pt idx="300">
                  <c:v>3819.7186342054483</c:v>
                </c:pt>
                <c:pt idx="301">
                  <c:v>3794.2538433107457</c:v>
                </c:pt>
                <c:pt idx="302">
                  <c:v>3768.7890524160421</c:v>
                </c:pt>
                <c:pt idx="303">
                  <c:v>3743.3242615213376</c:v>
                </c:pt>
                <c:pt idx="304">
                  <c:v>3717.859470626634</c:v>
                </c:pt>
                <c:pt idx="305">
                  <c:v>3692.3946797319313</c:v>
                </c:pt>
                <c:pt idx="306">
                  <c:v>3666.9298888372277</c:v>
                </c:pt>
                <c:pt idx="307">
                  <c:v>3641.4650979425232</c:v>
                </c:pt>
                <c:pt idx="308">
                  <c:v>3616.0003070478188</c:v>
                </c:pt>
                <c:pt idx="309">
                  <c:v>3590.535516153117</c:v>
                </c:pt>
                <c:pt idx="310">
                  <c:v>3565.0707252584125</c:v>
                </c:pt>
                <c:pt idx="311">
                  <c:v>3539.605934363708</c:v>
                </c:pt>
                <c:pt idx="312">
                  <c:v>3514.1411434690071</c:v>
                </c:pt>
                <c:pt idx="313">
                  <c:v>3488.6763525743027</c:v>
                </c:pt>
                <c:pt idx="314">
                  <c:v>3463.2115616795982</c:v>
                </c:pt>
                <c:pt idx="315">
                  <c:v>3437.7467707848937</c:v>
                </c:pt>
                <c:pt idx="316">
                  <c:v>3412.281979890191</c:v>
                </c:pt>
                <c:pt idx="317">
                  <c:v>3386.8171889954883</c:v>
                </c:pt>
                <c:pt idx="318">
                  <c:v>3361.3523981007838</c:v>
                </c:pt>
                <c:pt idx="319">
                  <c:v>3335.8876072060812</c:v>
                </c:pt>
                <c:pt idx="320">
                  <c:v>3310.4228163113767</c:v>
                </c:pt>
                <c:pt idx="321">
                  <c:v>3284.9580254166722</c:v>
                </c:pt>
                <c:pt idx="322">
                  <c:v>3259.4932345219695</c:v>
                </c:pt>
                <c:pt idx="323">
                  <c:v>3234.0284436272668</c:v>
                </c:pt>
                <c:pt idx="324">
                  <c:v>3208.5636527325623</c:v>
                </c:pt>
                <c:pt idx="325">
                  <c:v>3183.0988618378578</c:v>
                </c:pt>
                <c:pt idx="326">
                  <c:v>3157.6340709431533</c:v>
                </c:pt>
                <c:pt idx="327">
                  <c:v>3132.1692800484525</c:v>
                </c:pt>
                <c:pt idx="328">
                  <c:v>3106.704489153748</c:v>
                </c:pt>
                <c:pt idx="329">
                  <c:v>3081.2396982590435</c:v>
                </c:pt>
                <c:pt idx="330">
                  <c:v>3055.7749073643408</c:v>
                </c:pt>
                <c:pt idx="331">
                  <c:v>3030.3101164696382</c:v>
                </c:pt>
                <c:pt idx="332">
                  <c:v>3004.8453255749337</c:v>
                </c:pt>
                <c:pt idx="333">
                  <c:v>2979.3805346802292</c:v>
                </c:pt>
                <c:pt idx="334">
                  <c:v>2953.9157437855265</c:v>
                </c:pt>
                <c:pt idx="335">
                  <c:v>2928.450952890822</c:v>
                </c:pt>
                <c:pt idx="336">
                  <c:v>2902.9861619961193</c:v>
                </c:pt>
                <c:pt idx="337">
                  <c:v>2877.5213711014148</c:v>
                </c:pt>
                <c:pt idx="338">
                  <c:v>2852.0565802067122</c:v>
                </c:pt>
                <c:pt idx="339">
                  <c:v>2826.5917893120077</c:v>
                </c:pt>
                <c:pt idx="340">
                  <c:v>2801.1269984173032</c:v>
                </c:pt>
                <c:pt idx="341">
                  <c:v>2775.6622075226023</c:v>
                </c:pt>
                <c:pt idx="342">
                  <c:v>2750.1974166278978</c:v>
                </c:pt>
                <c:pt idx="343">
                  <c:v>2724.7326257331933</c:v>
                </c:pt>
                <c:pt idx="344">
                  <c:v>2699.2678348384889</c:v>
                </c:pt>
                <c:pt idx="345">
                  <c:v>2673.8030439437862</c:v>
                </c:pt>
                <c:pt idx="346">
                  <c:v>2648.3382530490835</c:v>
                </c:pt>
                <c:pt idx="347">
                  <c:v>2622.873462154379</c:v>
                </c:pt>
                <c:pt idx="348">
                  <c:v>2597.4086712596763</c:v>
                </c:pt>
                <c:pt idx="349">
                  <c:v>2571.9438803649718</c:v>
                </c:pt>
                <c:pt idx="350">
                  <c:v>2546.4790894702674</c:v>
                </c:pt>
                <c:pt idx="351">
                  <c:v>2521.0142985755647</c:v>
                </c:pt>
                <c:pt idx="352">
                  <c:v>2495.549507680862</c:v>
                </c:pt>
                <c:pt idx="353">
                  <c:v>2470.0847167861575</c:v>
                </c:pt>
                <c:pt idx="354">
                  <c:v>2444.619925891453</c:v>
                </c:pt>
                <c:pt idx="355">
                  <c:v>2419.1551349967503</c:v>
                </c:pt>
                <c:pt idx="356">
                  <c:v>2393.6903441020477</c:v>
                </c:pt>
                <c:pt idx="357">
                  <c:v>2368.2255532073432</c:v>
                </c:pt>
                <c:pt idx="358">
                  <c:v>2342.7607623126387</c:v>
                </c:pt>
                <c:pt idx="359">
                  <c:v>2317.295971417936</c:v>
                </c:pt>
                <c:pt idx="360">
                  <c:v>2291.8311805232333</c:v>
                </c:pt>
                <c:pt idx="361">
                  <c:v>2266.3663896285289</c:v>
                </c:pt>
                <c:pt idx="362">
                  <c:v>2240.9015987338244</c:v>
                </c:pt>
                <c:pt idx="363">
                  <c:v>2215.4368078391217</c:v>
                </c:pt>
                <c:pt idx="364">
                  <c:v>2189.9720169444172</c:v>
                </c:pt>
                <c:pt idx="365">
                  <c:v>2164.5072260497145</c:v>
                </c:pt>
                <c:pt idx="366">
                  <c:v>2139.0424351550118</c:v>
                </c:pt>
                <c:pt idx="367">
                  <c:v>2113.5776442603074</c:v>
                </c:pt>
                <c:pt idx="368">
                  <c:v>2088.1128533656029</c:v>
                </c:pt>
                <c:pt idx="369">
                  <c:v>2062.6480624708984</c:v>
                </c:pt>
                <c:pt idx="370">
                  <c:v>2037.1832715761975</c:v>
                </c:pt>
                <c:pt idx="371">
                  <c:v>2011.718480681493</c:v>
                </c:pt>
                <c:pt idx="372">
                  <c:v>1986.2536897867885</c:v>
                </c:pt>
                <c:pt idx="373">
                  <c:v>1960.788898892084</c:v>
                </c:pt>
                <c:pt idx="374">
                  <c:v>1935.3241079973814</c:v>
                </c:pt>
                <c:pt idx="375">
                  <c:v>1909.8593171026787</c:v>
                </c:pt>
                <c:pt idx="376">
                  <c:v>1884.3945262079742</c:v>
                </c:pt>
                <c:pt idx="377">
                  <c:v>1858.9297353132715</c:v>
                </c:pt>
                <c:pt idx="378">
                  <c:v>1833.464944418567</c:v>
                </c:pt>
                <c:pt idx="379">
                  <c:v>1808.0001535238644</c:v>
                </c:pt>
                <c:pt idx="380">
                  <c:v>1782.5353626291599</c:v>
                </c:pt>
                <c:pt idx="381">
                  <c:v>1757.0705717344572</c:v>
                </c:pt>
                <c:pt idx="382">
                  <c:v>1731.6057808397527</c:v>
                </c:pt>
                <c:pt idx="383">
                  <c:v>1706.1409899450482</c:v>
                </c:pt>
                <c:pt idx="384">
                  <c:v>1680.6761990503455</c:v>
                </c:pt>
                <c:pt idx="385">
                  <c:v>1655.2114081556429</c:v>
                </c:pt>
                <c:pt idx="386">
                  <c:v>1629.7466172609384</c:v>
                </c:pt>
                <c:pt idx="387">
                  <c:v>1604.2818263662339</c:v>
                </c:pt>
                <c:pt idx="388">
                  <c:v>1578.8170354715312</c:v>
                </c:pt>
                <c:pt idx="389">
                  <c:v>1553.3522445768285</c:v>
                </c:pt>
                <c:pt idx="390">
                  <c:v>1527.887453682124</c:v>
                </c:pt>
                <c:pt idx="391">
                  <c:v>1502.4226627874195</c:v>
                </c:pt>
                <c:pt idx="392">
                  <c:v>1476.9578718927169</c:v>
                </c:pt>
                <c:pt idx="393">
                  <c:v>1451.4930809980124</c:v>
                </c:pt>
                <c:pt idx="394">
                  <c:v>1426.0282901033097</c:v>
                </c:pt>
                <c:pt idx="395">
                  <c:v>1400.563499208607</c:v>
                </c:pt>
                <c:pt idx="396">
                  <c:v>1375.0987083139025</c:v>
                </c:pt>
                <c:pt idx="397">
                  <c:v>1349.633917419198</c:v>
                </c:pt>
                <c:pt idx="398">
                  <c:v>1324.1691265244954</c:v>
                </c:pt>
                <c:pt idx="399">
                  <c:v>1298.7043356297927</c:v>
                </c:pt>
                <c:pt idx="400">
                  <c:v>1273.2395447350882</c:v>
                </c:pt>
                <c:pt idx="401">
                  <c:v>1247.7747538403837</c:v>
                </c:pt>
                <c:pt idx="402">
                  <c:v>1222.3099629456792</c:v>
                </c:pt>
                <c:pt idx="403">
                  <c:v>1196.8451720509784</c:v>
                </c:pt>
                <c:pt idx="404">
                  <c:v>1171.3803811562739</c:v>
                </c:pt>
                <c:pt idx="405">
                  <c:v>1145.9155902615694</c:v>
                </c:pt>
                <c:pt idx="406">
                  <c:v>1120.4507993668667</c:v>
                </c:pt>
                <c:pt idx="407">
                  <c:v>1094.9860084721622</c:v>
                </c:pt>
                <c:pt idx="408">
                  <c:v>1069.5212175774595</c:v>
                </c:pt>
                <c:pt idx="409">
                  <c:v>1044.056426682755</c:v>
                </c:pt>
                <c:pt idx="410">
                  <c:v>1018.5916357880524</c:v>
                </c:pt>
                <c:pt idx="411">
                  <c:v>993.12684489334788</c:v>
                </c:pt>
                <c:pt idx="412">
                  <c:v>967.66205399864339</c:v>
                </c:pt>
                <c:pt idx="413">
                  <c:v>942.19726310394253</c:v>
                </c:pt>
                <c:pt idx="414">
                  <c:v>916.73247220923804</c:v>
                </c:pt>
                <c:pt idx="415">
                  <c:v>891.26768131453355</c:v>
                </c:pt>
                <c:pt idx="416">
                  <c:v>865.80289041982905</c:v>
                </c:pt>
                <c:pt idx="417">
                  <c:v>840.33809952512638</c:v>
                </c:pt>
                <c:pt idx="418">
                  <c:v>814.87330863042371</c:v>
                </c:pt>
                <c:pt idx="419">
                  <c:v>789.40851773571922</c:v>
                </c:pt>
                <c:pt idx="420">
                  <c:v>763.94372684101472</c:v>
                </c:pt>
                <c:pt idx="421">
                  <c:v>738.47893594631205</c:v>
                </c:pt>
                <c:pt idx="422">
                  <c:v>713.01414505160938</c:v>
                </c:pt>
                <c:pt idx="423">
                  <c:v>687.54935415690488</c:v>
                </c:pt>
                <c:pt idx="424">
                  <c:v>662.08456326220221</c:v>
                </c:pt>
                <c:pt idx="425">
                  <c:v>636.61977236749772</c:v>
                </c:pt>
                <c:pt idx="426">
                  <c:v>611.15498147279322</c:v>
                </c:pt>
                <c:pt idx="427">
                  <c:v>585.69019057809055</c:v>
                </c:pt>
                <c:pt idx="428">
                  <c:v>560.22539968338788</c:v>
                </c:pt>
                <c:pt idx="429">
                  <c:v>534.76060878868338</c:v>
                </c:pt>
                <c:pt idx="430">
                  <c:v>509.29581789397889</c:v>
                </c:pt>
                <c:pt idx="431">
                  <c:v>483.8310269992744</c:v>
                </c:pt>
                <c:pt idx="432">
                  <c:v>458.36623610457173</c:v>
                </c:pt>
                <c:pt idx="433">
                  <c:v>432.90144520987087</c:v>
                </c:pt>
                <c:pt idx="434">
                  <c:v>407.43665431516638</c:v>
                </c:pt>
                <c:pt idx="435">
                  <c:v>381.97186342046189</c:v>
                </c:pt>
                <c:pt idx="436">
                  <c:v>356.50707252575739</c:v>
                </c:pt>
                <c:pt idx="437">
                  <c:v>331.04228163105472</c:v>
                </c:pt>
                <c:pt idx="438">
                  <c:v>305.57749073634841</c:v>
                </c:pt>
                <c:pt idx="439">
                  <c:v>280.11269984164755</c:v>
                </c:pt>
                <c:pt idx="440">
                  <c:v>254.64790894694306</c:v>
                </c:pt>
                <c:pt idx="441">
                  <c:v>229.18311805224221</c:v>
                </c:pt>
                <c:pt idx="442">
                  <c:v>203.71832715753771</c:v>
                </c:pt>
                <c:pt idx="443">
                  <c:v>178.25353626283322</c:v>
                </c:pt>
                <c:pt idx="444">
                  <c:v>152.78874536812873</c:v>
                </c:pt>
                <c:pt idx="445">
                  <c:v>127.32395447342424</c:v>
                </c:pt>
                <c:pt idx="446">
                  <c:v>101.85916357871974</c:v>
                </c:pt>
                <c:pt idx="447">
                  <c:v>76.394372684015252</c:v>
                </c:pt>
                <c:pt idx="448">
                  <c:v>50.929581789314398</c:v>
                </c:pt>
                <c:pt idx="449">
                  <c:v>25.464790894613543</c:v>
                </c:pt>
                <c:pt idx="450">
                  <c:v>-9.0949470177292824E-11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FF-4768-B55E-5CDA6CDAD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46367"/>
        <c:axId val="631432223"/>
      </c:scatterChart>
      <c:valAx>
        <c:axId val="63144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32223"/>
        <c:crosses val="autoZero"/>
        <c:crossBetween val="midCat"/>
      </c:valAx>
      <c:valAx>
        <c:axId val="63143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4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6'!$G$41:$G$491</c:f>
              <c:numCache>
                <c:formatCode>General</c:formatCode>
                <c:ptCount val="451"/>
                <c:pt idx="0">
                  <c:v>0</c:v>
                </c:pt>
                <c:pt idx="1">
                  <c:v>-40.55689104114245</c:v>
                </c:pt>
                <c:pt idx="2">
                  <c:v>-81.113782082284899</c:v>
                </c:pt>
                <c:pt idx="3">
                  <c:v>-121.67067312342736</c:v>
                </c:pt>
                <c:pt idx="4">
                  <c:v>-162.2275641645698</c:v>
                </c:pt>
                <c:pt idx="5">
                  <c:v>-202.78445520571225</c:v>
                </c:pt>
                <c:pt idx="6">
                  <c:v>-243.3413462468547</c:v>
                </c:pt>
                <c:pt idx="7">
                  <c:v>-283.89823728799712</c:v>
                </c:pt>
                <c:pt idx="8">
                  <c:v>-324.4551283291396</c:v>
                </c:pt>
                <c:pt idx="9">
                  <c:v>-365.01201937028202</c:v>
                </c:pt>
                <c:pt idx="10">
                  <c:v>-405.56891041142444</c:v>
                </c:pt>
                <c:pt idx="11">
                  <c:v>-446.12580145256692</c:v>
                </c:pt>
                <c:pt idx="12">
                  <c:v>-486.6826924937094</c:v>
                </c:pt>
                <c:pt idx="13">
                  <c:v>-527.23958353485182</c:v>
                </c:pt>
                <c:pt idx="14">
                  <c:v>-567.79647457599435</c:v>
                </c:pt>
                <c:pt idx="15">
                  <c:v>-608.35336561713689</c:v>
                </c:pt>
                <c:pt idx="16">
                  <c:v>-648.91025665827931</c:v>
                </c:pt>
                <c:pt idx="17">
                  <c:v>-689.46714769942184</c:v>
                </c:pt>
                <c:pt idx="18">
                  <c:v>-730.02403874056427</c:v>
                </c:pt>
                <c:pt idx="19">
                  <c:v>-770.5809297817068</c:v>
                </c:pt>
                <c:pt idx="20">
                  <c:v>-811.13782082284922</c:v>
                </c:pt>
                <c:pt idx="21">
                  <c:v>-851.69471186399164</c:v>
                </c:pt>
                <c:pt idx="22">
                  <c:v>-892.25160290513418</c:v>
                </c:pt>
                <c:pt idx="23">
                  <c:v>-932.8084939462766</c:v>
                </c:pt>
                <c:pt idx="24">
                  <c:v>-973.36538498741913</c:v>
                </c:pt>
                <c:pt idx="25">
                  <c:v>-1013.9222760285616</c:v>
                </c:pt>
                <c:pt idx="26">
                  <c:v>-1054.4791670697041</c:v>
                </c:pt>
                <c:pt idx="27">
                  <c:v>-1095.0360581108466</c:v>
                </c:pt>
                <c:pt idx="28">
                  <c:v>-1135.5929491519892</c:v>
                </c:pt>
                <c:pt idx="29">
                  <c:v>-1176.1498401931315</c:v>
                </c:pt>
                <c:pt idx="30">
                  <c:v>-1216.706731234274</c:v>
                </c:pt>
                <c:pt idx="31">
                  <c:v>-1257.2636222754165</c:v>
                </c:pt>
                <c:pt idx="32">
                  <c:v>-1297.8205133165591</c:v>
                </c:pt>
                <c:pt idx="33">
                  <c:v>-1338.3774043577014</c:v>
                </c:pt>
                <c:pt idx="34">
                  <c:v>-1378.9342953988439</c:v>
                </c:pt>
                <c:pt idx="35">
                  <c:v>-1419.4911864399864</c:v>
                </c:pt>
                <c:pt idx="36">
                  <c:v>-1460.048077481129</c:v>
                </c:pt>
                <c:pt idx="37">
                  <c:v>-1500.6049685222715</c:v>
                </c:pt>
                <c:pt idx="38">
                  <c:v>-1541.1618595634138</c:v>
                </c:pt>
                <c:pt idx="39">
                  <c:v>-1581.7187506045564</c:v>
                </c:pt>
                <c:pt idx="40">
                  <c:v>-1622.2756416456987</c:v>
                </c:pt>
                <c:pt idx="41">
                  <c:v>-1662.832532686841</c:v>
                </c:pt>
                <c:pt idx="42">
                  <c:v>-1703.3894237279833</c:v>
                </c:pt>
                <c:pt idx="43">
                  <c:v>-1743.9463147691256</c:v>
                </c:pt>
                <c:pt idx="44">
                  <c:v>-1784.5032058102679</c:v>
                </c:pt>
                <c:pt idx="45">
                  <c:v>-1825.0600968514102</c:v>
                </c:pt>
                <c:pt idx="46">
                  <c:v>-1865.6169878925525</c:v>
                </c:pt>
                <c:pt idx="47">
                  <c:v>-1906.1738789336948</c:v>
                </c:pt>
                <c:pt idx="48">
                  <c:v>-1946.7307699748371</c:v>
                </c:pt>
                <c:pt idx="49">
                  <c:v>-1987.2876610159794</c:v>
                </c:pt>
                <c:pt idx="50">
                  <c:v>-2027.8445520571217</c:v>
                </c:pt>
                <c:pt idx="51">
                  <c:v>-2068.4014430982643</c:v>
                </c:pt>
                <c:pt idx="52">
                  <c:v>-2108.9583341394064</c:v>
                </c:pt>
                <c:pt idx="53">
                  <c:v>-2149.5152251805489</c:v>
                </c:pt>
                <c:pt idx="54">
                  <c:v>-2190.072116221691</c:v>
                </c:pt>
                <c:pt idx="55">
                  <c:v>-2230.6290072628335</c:v>
                </c:pt>
                <c:pt idx="56">
                  <c:v>-2271.1858983039756</c:v>
                </c:pt>
                <c:pt idx="57">
                  <c:v>-2311.7427893451181</c:v>
                </c:pt>
                <c:pt idx="58">
                  <c:v>-2352.2996803862602</c:v>
                </c:pt>
                <c:pt idx="59">
                  <c:v>-2392.8565714274027</c:v>
                </c:pt>
                <c:pt idx="60">
                  <c:v>-2433.4134624685448</c:v>
                </c:pt>
                <c:pt idx="61">
                  <c:v>-2473.9703535096869</c:v>
                </c:pt>
                <c:pt idx="62">
                  <c:v>-2514.5272445508294</c:v>
                </c:pt>
                <c:pt idx="63">
                  <c:v>-2555.0841355919715</c:v>
                </c:pt>
                <c:pt idx="64">
                  <c:v>-2595.6410266331141</c:v>
                </c:pt>
                <c:pt idx="65">
                  <c:v>-2636.1979176742561</c:v>
                </c:pt>
                <c:pt idx="66">
                  <c:v>-2676.7548087153987</c:v>
                </c:pt>
                <c:pt idx="67">
                  <c:v>-2717.3116997565407</c:v>
                </c:pt>
                <c:pt idx="68">
                  <c:v>-2757.8685907976833</c:v>
                </c:pt>
                <c:pt idx="69">
                  <c:v>-2798.4254818388254</c:v>
                </c:pt>
                <c:pt idx="70">
                  <c:v>-2838.9823728799679</c:v>
                </c:pt>
                <c:pt idx="71">
                  <c:v>-2879.53926392111</c:v>
                </c:pt>
                <c:pt idx="72">
                  <c:v>-2920.0961549622525</c:v>
                </c:pt>
                <c:pt idx="73">
                  <c:v>-2960.6530460033946</c:v>
                </c:pt>
                <c:pt idx="74">
                  <c:v>-3001.2099370445371</c:v>
                </c:pt>
                <c:pt idx="75">
                  <c:v>-3041.7668280856792</c:v>
                </c:pt>
                <c:pt idx="76">
                  <c:v>-3082.3237191268217</c:v>
                </c:pt>
                <c:pt idx="77">
                  <c:v>-3122.8806101679638</c:v>
                </c:pt>
                <c:pt idx="78">
                  <c:v>-3163.4375012091064</c:v>
                </c:pt>
                <c:pt idx="79">
                  <c:v>-3203.9943922502484</c:v>
                </c:pt>
                <c:pt idx="80">
                  <c:v>-3244.551283291391</c:v>
                </c:pt>
                <c:pt idx="81">
                  <c:v>-3285.1081743325331</c:v>
                </c:pt>
                <c:pt idx="82">
                  <c:v>-3325.6650653736756</c:v>
                </c:pt>
                <c:pt idx="83">
                  <c:v>-3366.2219564148177</c:v>
                </c:pt>
                <c:pt idx="84">
                  <c:v>-3406.7788474559602</c:v>
                </c:pt>
                <c:pt idx="85">
                  <c:v>-3447.3357384971023</c:v>
                </c:pt>
                <c:pt idx="86">
                  <c:v>-3487.8926295382448</c:v>
                </c:pt>
                <c:pt idx="87">
                  <c:v>-3528.4495205793869</c:v>
                </c:pt>
                <c:pt idx="88">
                  <c:v>-3569.0064116205294</c:v>
                </c:pt>
                <c:pt idx="89">
                  <c:v>-3609.5633026616715</c:v>
                </c:pt>
                <c:pt idx="90">
                  <c:v>-3650.120193702814</c:v>
                </c:pt>
                <c:pt idx="91">
                  <c:v>-3690.6770847439561</c:v>
                </c:pt>
                <c:pt idx="92">
                  <c:v>-3731.2339757850987</c:v>
                </c:pt>
                <c:pt idx="93">
                  <c:v>-3771.7908668262407</c:v>
                </c:pt>
                <c:pt idx="94">
                  <c:v>-3812.3477578673833</c:v>
                </c:pt>
                <c:pt idx="95">
                  <c:v>-3852.9046489085254</c:v>
                </c:pt>
                <c:pt idx="96">
                  <c:v>-3893.4615399496679</c:v>
                </c:pt>
                <c:pt idx="97">
                  <c:v>-3934.01843099081</c:v>
                </c:pt>
                <c:pt idx="98">
                  <c:v>-3974.5753220319525</c:v>
                </c:pt>
                <c:pt idx="99">
                  <c:v>-4015.1322130730946</c:v>
                </c:pt>
                <c:pt idx="100">
                  <c:v>-4055.6891041142371</c:v>
                </c:pt>
                <c:pt idx="101">
                  <c:v>-4096.2459951553792</c:v>
                </c:pt>
                <c:pt idx="102">
                  <c:v>-4136.8028861965213</c:v>
                </c:pt>
                <c:pt idx="103">
                  <c:v>-4177.3597772376643</c:v>
                </c:pt>
                <c:pt idx="104">
                  <c:v>-4217.9166682788064</c:v>
                </c:pt>
                <c:pt idx="105">
                  <c:v>-4258.4735593199484</c:v>
                </c:pt>
                <c:pt idx="106">
                  <c:v>-4299.0304503610905</c:v>
                </c:pt>
                <c:pt idx="107">
                  <c:v>-4339.5873414022335</c:v>
                </c:pt>
                <c:pt idx="108">
                  <c:v>-4380.1442324433756</c:v>
                </c:pt>
                <c:pt idx="109">
                  <c:v>-4420.7011234845177</c:v>
                </c:pt>
                <c:pt idx="110">
                  <c:v>-4461.2580145256597</c:v>
                </c:pt>
                <c:pt idx="111">
                  <c:v>-4501.8149055668027</c:v>
                </c:pt>
                <c:pt idx="112">
                  <c:v>-4542.3717966079448</c:v>
                </c:pt>
                <c:pt idx="113">
                  <c:v>-4582.9286876490869</c:v>
                </c:pt>
                <c:pt idx="114">
                  <c:v>-4623.485578690229</c:v>
                </c:pt>
                <c:pt idx="115">
                  <c:v>-4664.042469731372</c:v>
                </c:pt>
                <c:pt idx="116">
                  <c:v>-4704.599360772514</c:v>
                </c:pt>
                <c:pt idx="117">
                  <c:v>-4745.1562518136561</c:v>
                </c:pt>
                <c:pt idx="118">
                  <c:v>-4785.7131428547982</c:v>
                </c:pt>
                <c:pt idx="119">
                  <c:v>-4826.2700338959412</c:v>
                </c:pt>
                <c:pt idx="120">
                  <c:v>-4866.8269249370833</c:v>
                </c:pt>
                <c:pt idx="121">
                  <c:v>-4907.3838159782254</c:v>
                </c:pt>
                <c:pt idx="122">
                  <c:v>-4947.9407070193674</c:v>
                </c:pt>
                <c:pt idx="123">
                  <c:v>-4988.4975980605104</c:v>
                </c:pt>
                <c:pt idx="124">
                  <c:v>-5029.0544891016525</c:v>
                </c:pt>
                <c:pt idx="125">
                  <c:v>-5069.6113801427946</c:v>
                </c:pt>
                <c:pt idx="126">
                  <c:v>-5110.1682711839367</c:v>
                </c:pt>
                <c:pt idx="127">
                  <c:v>-5150.7251622250797</c:v>
                </c:pt>
                <c:pt idx="128">
                  <c:v>-5191.2820532662217</c:v>
                </c:pt>
                <c:pt idx="129">
                  <c:v>-5231.8389443073638</c:v>
                </c:pt>
                <c:pt idx="130">
                  <c:v>-5272.3958353485059</c:v>
                </c:pt>
                <c:pt idx="131">
                  <c:v>-5312.9527263896489</c:v>
                </c:pt>
                <c:pt idx="132">
                  <c:v>-5353.509617430791</c:v>
                </c:pt>
                <c:pt idx="133">
                  <c:v>-5394.066508471933</c:v>
                </c:pt>
                <c:pt idx="134">
                  <c:v>-5434.6233995130751</c:v>
                </c:pt>
                <c:pt idx="135">
                  <c:v>-5475.1802905542181</c:v>
                </c:pt>
                <c:pt idx="136">
                  <c:v>-5515.7371815953602</c:v>
                </c:pt>
                <c:pt idx="137">
                  <c:v>-5556.2940726365023</c:v>
                </c:pt>
                <c:pt idx="138">
                  <c:v>-5596.8509636776444</c:v>
                </c:pt>
                <c:pt idx="139">
                  <c:v>-5637.4078547187873</c:v>
                </c:pt>
                <c:pt idx="140">
                  <c:v>-5677.9647457599294</c:v>
                </c:pt>
                <c:pt idx="141">
                  <c:v>-5718.5216368010715</c:v>
                </c:pt>
                <c:pt idx="142">
                  <c:v>-5759.0785278422136</c:v>
                </c:pt>
                <c:pt idx="143">
                  <c:v>-5799.6354188833566</c:v>
                </c:pt>
                <c:pt idx="144">
                  <c:v>-5840.1923099244987</c:v>
                </c:pt>
                <c:pt idx="145">
                  <c:v>-5880.7492009656407</c:v>
                </c:pt>
                <c:pt idx="146">
                  <c:v>-5921.3060920067828</c:v>
                </c:pt>
                <c:pt idx="147">
                  <c:v>-5961.8629830479258</c:v>
                </c:pt>
                <c:pt idx="148">
                  <c:v>-6002.4198740890679</c:v>
                </c:pt>
                <c:pt idx="149">
                  <c:v>-6042.97676513021</c:v>
                </c:pt>
                <c:pt idx="150">
                  <c:v>-6083.533656171352</c:v>
                </c:pt>
                <c:pt idx="151">
                  <c:v>-6124.090547212495</c:v>
                </c:pt>
                <c:pt idx="152">
                  <c:v>-6164.6474382536371</c:v>
                </c:pt>
                <c:pt idx="153">
                  <c:v>-6205.2043292947792</c:v>
                </c:pt>
                <c:pt idx="154">
                  <c:v>-6245.7612203359213</c:v>
                </c:pt>
                <c:pt idx="155">
                  <c:v>-6286.3181113770643</c:v>
                </c:pt>
                <c:pt idx="156">
                  <c:v>-6326.8750024182063</c:v>
                </c:pt>
                <c:pt idx="157">
                  <c:v>-6367.4318934593484</c:v>
                </c:pt>
                <c:pt idx="158">
                  <c:v>-6407.9887845004905</c:v>
                </c:pt>
                <c:pt idx="159">
                  <c:v>-6448.5456755416335</c:v>
                </c:pt>
                <c:pt idx="160">
                  <c:v>-6489.1025665827756</c:v>
                </c:pt>
                <c:pt idx="161">
                  <c:v>-6529.6594576239177</c:v>
                </c:pt>
                <c:pt idx="162">
                  <c:v>-6570.2163486650607</c:v>
                </c:pt>
                <c:pt idx="163">
                  <c:v>-6610.7732397062036</c:v>
                </c:pt>
                <c:pt idx="164">
                  <c:v>-6651.3301307473466</c:v>
                </c:pt>
                <c:pt idx="165">
                  <c:v>-6691.8870217884896</c:v>
                </c:pt>
                <c:pt idx="166">
                  <c:v>-6732.4439128296326</c:v>
                </c:pt>
                <c:pt idx="167">
                  <c:v>-6773.0008038707756</c:v>
                </c:pt>
                <c:pt idx="168">
                  <c:v>-6813.5576949119186</c:v>
                </c:pt>
                <c:pt idx="169">
                  <c:v>-6854.1145859530616</c:v>
                </c:pt>
                <c:pt idx="170">
                  <c:v>-6894.6714769942046</c:v>
                </c:pt>
                <c:pt idx="171">
                  <c:v>-6935.2283680353476</c:v>
                </c:pt>
                <c:pt idx="172">
                  <c:v>-6975.7852590764905</c:v>
                </c:pt>
                <c:pt idx="173">
                  <c:v>-7016.3421501176344</c:v>
                </c:pt>
                <c:pt idx="174">
                  <c:v>-7056.8990411587774</c:v>
                </c:pt>
                <c:pt idx="175">
                  <c:v>-7097.4559321999204</c:v>
                </c:pt>
                <c:pt idx="176">
                  <c:v>-7138.0128232410634</c:v>
                </c:pt>
                <c:pt idx="177">
                  <c:v>-7178.5697142822064</c:v>
                </c:pt>
                <c:pt idx="178">
                  <c:v>-7219.1266053233494</c:v>
                </c:pt>
                <c:pt idx="179">
                  <c:v>-7259.6834963644924</c:v>
                </c:pt>
                <c:pt idx="180">
                  <c:v>3726.3375210302011</c:v>
                </c:pt>
                <c:pt idx="181">
                  <c:v>3712.5362709523115</c:v>
                </c:pt>
                <c:pt idx="182">
                  <c:v>3698.735020874421</c:v>
                </c:pt>
                <c:pt idx="183">
                  <c:v>3684.9337707965315</c:v>
                </c:pt>
                <c:pt idx="184">
                  <c:v>3671.1325207186419</c:v>
                </c:pt>
                <c:pt idx="185">
                  <c:v>3657.3312706407523</c:v>
                </c:pt>
                <c:pt idx="186">
                  <c:v>3643.5300205628619</c:v>
                </c:pt>
                <c:pt idx="187">
                  <c:v>3629.7287704849723</c:v>
                </c:pt>
                <c:pt idx="188">
                  <c:v>3615.9275204070827</c:v>
                </c:pt>
                <c:pt idx="189">
                  <c:v>3602.1262703291932</c:v>
                </c:pt>
                <c:pt idx="190">
                  <c:v>3588.3250202513027</c:v>
                </c:pt>
                <c:pt idx="191">
                  <c:v>3574.5237701734131</c:v>
                </c:pt>
                <c:pt idx="192">
                  <c:v>3560.7225200955236</c:v>
                </c:pt>
                <c:pt idx="193">
                  <c:v>3546.921270017634</c:v>
                </c:pt>
                <c:pt idx="194">
                  <c:v>3533.1200199397435</c:v>
                </c:pt>
                <c:pt idx="195">
                  <c:v>3519.318769861854</c:v>
                </c:pt>
                <c:pt idx="196">
                  <c:v>3505.5175197839644</c:v>
                </c:pt>
                <c:pt idx="197">
                  <c:v>3491.7162697060749</c:v>
                </c:pt>
                <c:pt idx="198">
                  <c:v>3477.9150196281835</c:v>
                </c:pt>
                <c:pt idx="199">
                  <c:v>3464.1137695502939</c:v>
                </c:pt>
                <c:pt idx="200">
                  <c:v>3450.3125194724043</c:v>
                </c:pt>
                <c:pt idx="201">
                  <c:v>3436.5112693945148</c:v>
                </c:pt>
                <c:pt idx="202">
                  <c:v>3422.7100193166243</c:v>
                </c:pt>
                <c:pt idx="203">
                  <c:v>3408.9087692387357</c:v>
                </c:pt>
                <c:pt idx="204">
                  <c:v>3395.1075191608452</c:v>
                </c:pt>
                <c:pt idx="205">
                  <c:v>3381.3062690829565</c:v>
                </c:pt>
                <c:pt idx="206">
                  <c:v>3367.5050190050661</c:v>
                </c:pt>
                <c:pt idx="207">
                  <c:v>3353.7037689271765</c:v>
                </c:pt>
                <c:pt idx="208">
                  <c:v>3339.902518849286</c:v>
                </c:pt>
                <c:pt idx="209">
                  <c:v>3326.1012687713974</c:v>
                </c:pt>
                <c:pt idx="210">
                  <c:v>3312.300018693506</c:v>
                </c:pt>
                <c:pt idx="211">
                  <c:v>3298.4987686156155</c:v>
                </c:pt>
                <c:pt idx="212">
                  <c:v>3284.6975185377269</c:v>
                </c:pt>
                <c:pt idx="213">
                  <c:v>3270.8962684598364</c:v>
                </c:pt>
                <c:pt idx="214">
                  <c:v>3257.0950183819477</c:v>
                </c:pt>
                <c:pt idx="215">
                  <c:v>3243.2937683040564</c:v>
                </c:pt>
                <c:pt idx="216">
                  <c:v>3229.4925182261677</c:v>
                </c:pt>
                <c:pt idx="217">
                  <c:v>3215.6912681482772</c:v>
                </c:pt>
                <c:pt idx="218">
                  <c:v>3201.8900180703877</c:v>
                </c:pt>
                <c:pt idx="219">
                  <c:v>3188.0887679924972</c:v>
                </c:pt>
                <c:pt idx="220">
                  <c:v>3174.2875179146085</c:v>
                </c:pt>
                <c:pt idx="221">
                  <c:v>3160.4862678367181</c:v>
                </c:pt>
                <c:pt idx="222">
                  <c:v>3146.6850177588294</c:v>
                </c:pt>
                <c:pt idx="223">
                  <c:v>3132.883767680938</c:v>
                </c:pt>
                <c:pt idx="224">
                  <c:v>3119.0825176030494</c:v>
                </c:pt>
                <c:pt idx="225">
                  <c:v>3105.2812675251589</c:v>
                </c:pt>
                <c:pt idx="226">
                  <c:v>3091.4800174472693</c:v>
                </c:pt>
                <c:pt idx="227">
                  <c:v>3077.6787673693789</c:v>
                </c:pt>
                <c:pt idx="228">
                  <c:v>3063.8775172914902</c:v>
                </c:pt>
                <c:pt idx="229">
                  <c:v>3050.0762672135997</c:v>
                </c:pt>
                <c:pt idx="230">
                  <c:v>3036.2750171357111</c:v>
                </c:pt>
                <c:pt idx="231">
                  <c:v>3022.4737670578197</c:v>
                </c:pt>
                <c:pt idx="232">
                  <c:v>3008.6725169799311</c:v>
                </c:pt>
                <c:pt idx="233">
                  <c:v>2994.8712669020406</c:v>
                </c:pt>
                <c:pt idx="234">
                  <c:v>2981.070016824151</c:v>
                </c:pt>
                <c:pt idx="235">
                  <c:v>2967.2687667462615</c:v>
                </c:pt>
                <c:pt idx="236">
                  <c:v>2953.4675166683701</c:v>
                </c:pt>
                <c:pt idx="237">
                  <c:v>2939.6662665904814</c:v>
                </c:pt>
                <c:pt idx="238">
                  <c:v>2925.865016512591</c:v>
                </c:pt>
                <c:pt idx="239">
                  <c:v>2912.0637664347014</c:v>
                </c:pt>
                <c:pt idx="240">
                  <c:v>2898.2625163568109</c:v>
                </c:pt>
                <c:pt idx="241">
                  <c:v>2884.4612662789223</c:v>
                </c:pt>
                <c:pt idx="242">
                  <c:v>2870.6600162010318</c:v>
                </c:pt>
                <c:pt idx="243">
                  <c:v>2856.8587661231431</c:v>
                </c:pt>
                <c:pt idx="244">
                  <c:v>2843.0575160452518</c:v>
                </c:pt>
                <c:pt idx="245">
                  <c:v>2829.256265967364</c:v>
                </c:pt>
                <c:pt idx="246">
                  <c:v>2815.4550158894726</c:v>
                </c:pt>
                <c:pt idx="247">
                  <c:v>2801.6537658115831</c:v>
                </c:pt>
                <c:pt idx="248">
                  <c:v>2787.8525157336935</c:v>
                </c:pt>
                <c:pt idx="249">
                  <c:v>2774.0512656558039</c:v>
                </c:pt>
                <c:pt idx="250">
                  <c:v>2760.2500155779126</c:v>
                </c:pt>
                <c:pt idx="251">
                  <c:v>2746.4487655000248</c:v>
                </c:pt>
                <c:pt idx="252">
                  <c:v>2732.6475154221334</c:v>
                </c:pt>
                <c:pt idx="253">
                  <c:v>2718.8462653442439</c:v>
                </c:pt>
                <c:pt idx="254">
                  <c:v>2705.0450152663543</c:v>
                </c:pt>
                <c:pt idx="255">
                  <c:v>2691.2437651884647</c:v>
                </c:pt>
                <c:pt idx="256">
                  <c:v>2677.4425151105752</c:v>
                </c:pt>
                <c:pt idx="257">
                  <c:v>2663.6412650326856</c:v>
                </c:pt>
                <c:pt idx="258">
                  <c:v>2649.8400149547961</c:v>
                </c:pt>
                <c:pt idx="259">
                  <c:v>2636.0387648769065</c:v>
                </c:pt>
                <c:pt idx="260">
                  <c:v>2622.2375147990151</c:v>
                </c:pt>
                <c:pt idx="261">
                  <c:v>2608.4362647211237</c:v>
                </c:pt>
                <c:pt idx="262">
                  <c:v>2594.635014643236</c:v>
                </c:pt>
                <c:pt idx="263">
                  <c:v>2580.8337645653446</c:v>
                </c:pt>
                <c:pt idx="264">
                  <c:v>2567.0325144874569</c:v>
                </c:pt>
                <c:pt idx="265">
                  <c:v>2553.2312644095655</c:v>
                </c:pt>
                <c:pt idx="266">
                  <c:v>2539.4300143316759</c:v>
                </c:pt>
                <c:pt idx="267">
                  <c:v>2525.6287642537864</c:v>
                </c:pt>
                <c:pt idx="268">
                  <c:v>2511.8275141758968</c:v>
                </c:pt>
                <c:pt idx="269">
                  <c:v>2498.0262640980072</c:v>
                </c:pt>
                <c:pt idx="270">
                  <c:v>2484.2250140201177</c:v>
                </c:pt>
                <c:pt idx="271">
                  <c:v>2470.4237639422263</c:v>
                </c:pt>
                <c:pt idx="272">
                  <c:v>2456.6225138643385</c:v>
                </c:pt>
                <c:pt idx="273">
                  <c:v>2442.8212637864472</c:v>
                </c:pt>
                <c:pt idx="274">
                  <c:v>2429.0200137085594</c:v>
                </c:pt>
                <c:pt idx="275">
                  <c:v>2415.218763630668</c:v>
                </c:pt>
                <c:pt idx="276">
                  <c:v>2401.4175135527785</c:v>
                </c:pt>
                <c:pt idx="277">
                  <c:v>2387.6162634748871</c:v>
                </c:pt>
                <c:pt idx="278">
                  <c:v>2373.8150133969993</c:v>
                </c:pt>
                <c:pt idx="279">
                  <c:v>2360.013763319108</c:v>
                </c:pt>
                <c:pt idx="280">
                  <c:v>2346.2125132412202</c:v>
                </c:pt>
                <c:pt idx="281">
                  <c:v>2332.4112631633288</c:v>
                </c:pt>
                <c:pt idx="282">
                  <c:v>2318.6100130854393</c:v>
                </c:pt>
                <c:pt idx="283">
                  <c:v>2304.8087630075497</c:v>
                </c:pt>
                <c:pt idx="284">
                  <c:v>2291.0075129296602</c:v>
                </c:pt>
                <c:pt idx="285">
                  <c:v>2277.2062628517706</c:v>
                </c:pt>
                <c:pt idx="286">
                  <c:v>2263.4050127738792</c:v>
                </c:pt>
                <c:pt idx="287">
                  <c:v>2249.6037626959896</c:v>
                </c:pt>
                <c:pt idx="288">
                  <c:v>2235.8025126181001</c:v>
                </c:pt>
                <c:pt idx="289">
                  <c:v>2222.0012625402105</c:v>
                </c:pt>
                <c:pt idx="290">
                  <c:v>2208.2000124623191</c:v>
                </c:pt>
                <c:pt idx="291">
                  <c:v>2194.3987623844314</c:v>
                </c:pt>
                <c:pt idx="292">
                  <c:v>2180.59751230654</c:v>
                </c:pt>
                <c:pt idx="293">
                  <c:v>2166.7962622286504</c:v>
                </c:pt>
                <c:pt idx="294">
                  <c:v>2152.9950121507609</c:v>
                </c:pt>
                <c:pt idx="295">
                  <c:v>2139.1937620728713</c:v>
                </c:pt>
                <c:pt idx="296">
                  <c:v>2125.3925119949818</c:v>
                </c:pt>
                <c:pt idx="297">
                  <c:v>2111.5912619170922</c:v>
                </c:pt>
                <c:pt idx="298">
                  <c:v>2097.7900118392026</c:v>
                </c:pt>
                <c:pt idx="299">
                  <c:v>2083.9887617613131</c:v>
                </c:pt>
                <c:pt idx="300">
                  <c:v>2070.1875116834217</c:v>
                </c:pt>
                <c:pt idx="301">
                  <c:v>2056.3862616055339</c:v>
                </c:pt>
                <c:pt idx="302">
                  <c:v>2042.5850115276426</c:v>
                </c:pt>
                <c:pt idx="303">
                  <c:v>2028.7837614497548</c:v>
                </c:pt>
                <c:pt idx="304">
                  <c:v>2014.9825113718634</c:v>
                </c:pt>
                <c:pt idx="305">
                  <c:v>2001.1812612939739</c:v>
                </c:pt>
                <c:pt idx="306">
                  <c:v>1987.3800112160825</c:v>
                </c:pt>
                <c:pt idx="307">
                  <c:v>1973.5787611381947</c:v>
                </c:pt>
                <c:pt idx="308">
                  <c:v>1959.7775110603034</c:v>
                </c:pt>
                <c:pt idx="309">
                  <c:v>1945.9762609824156</c:v>
                </c:pt>
                <c:pt idx="310">
                  <c:v>1932.1750109045242</c:v>
                </c:pt>
                <c:pt idx="311">
                  <c:v>1918.3737608266347</c:v>
                </c:pt>
                <c:pt idx="312">
                  <c:v>1904.5725107487451</c:v>
                </c:pt>
                <c:pt idx="313">
                  <c:v>1890.7712606708537</c:v>
                </c:pt>
                <c:pt idx="314">
                  <c:v>1876.970010592966</c:v>
                </c:pt>
                <c:pt idx="315">
                  <c:v>1863.1687605150746</c:v>
                </c:pt>
                <c:pt idx="316">
                  <c:v>1849.367510437185</c:v>
                </c:pt>
                <c:pt idx="317">
                  <c:v>1835.5662603592955</c:v>
                </c:pt>
                <c:pt idx="318">
                  <c:v>1821.7650102814059</c:v>
                </c:pt>
                <c:pt idx="319">
                  <c:v>1807.9637602035145</c:v>
                </c:pt>
                <c:pt idx="320">
                  <c:v>1794.1625101256268</c:v>
                </c:pt>
                <c:pt idx="321">
                  <c:v>1780.3612600477354</c:v>
                </c:pt>
                <c:pt idx="322">
                  <c:v>1766.5600099698459</c:v>
                </c:pt>
                <c:pt idx="323">
                  <c:v>1752.7587598919563</c:v>
                </c:pt>
                <c:pt idx="324">
                  <c:v>1738.9575098140667</c:v>
                </c:pt>
                <c:pt idx="325">
                  <c:v>1725.1562597361772</c:v>
                </c:pt>
                <c:pt idx="326">
                  <c:v>1711.3550096582876</c:v>
                </c:pt>
                <c:pt idx="327">
                  <c:v>1697.553759580398</c:v>
                </c:pt>
                <c:pt idx="328">
                  <c:v>1683.7525095025085</c:v>
                </c:pt>
                <c:pt idx="329">
                  <c:v>1669.9512594246171</c:v>
                </c:pt>
                <c:pt idx="330">
                  <c:v>1656.1500093467293</c:v>
                </c:pt>
                <c:pt idx="331">
                  <c:v>1642.348759268838</c:v>
                </c:pt>
                <c:pt idx="332">
                  <c:v>1628.5475091909484</c:v>
                </c:pt>
                <c:pt idx="333">
                  <c:v>1614.7462591130588</c:v>
                </c:pt>
                <c:pt idx="334">
                  <c:v>1600.9450090351693</c:v>
                </c:pt>
                <c:pt idx="335">
                  <c:v>1587.1437589572779</c:v>
                </c:pt>
                <c:pt idx="336">
                  <c:v>1573.3425088793883</c:v>
                </c:pt>
                <c:pt idx="337">
                  <c:v>1559.5412588014988</c:v>
                </c:pt>
                <c:pt idx="338">
                  <c:v>1545.7400087236092</c:v>
                </c:pt>
                <c:pt idx="339">
                  <c:v>1531.9387586457196</c:v>
                </c:pt>
                <c:pt idx="340">
                  <c:v>1518.1375085678301</c:v>
                </c:pt>
                <c:pt idx="341">
                  <c:v>1504.3362584899405</c:v>
                </c:pt>
                <c:pt idx="342">
                  <c:v>1490.5350084120491</c:v>
                </c:pt>
                <c:pt idx="343">
                  <c:v>1476.7337583341614</c:v>
                </c:pt>
                <c:pt idx="344">
                  <c:v>1462.93250825627</c:v>
                </c:pt>
                <c:pt idx="345">
                  <c:v>1449.1312581783804</c:v>
                </c:pt>
                <c:pt idx="346">
                  <c:v>1435.3300081004891</c:v>
                </c:pt>
                <c:pt idx="347">
                  <c:v>1421.5287580226013</c:v>
                </c:pt>
                <c:pt idx="348">
                  <c:v>1407.7275079447099</c:v>
                </c:pt>
                <c:pt idx="349">
                  <c:v>1393.9262578668222</c:v>
                </c:pt>
                <c:pt idx="350">
                  <c:v>1380.1250077889308</c:v>
                </c:pt>
                <c:pt idx="351">
                  <c:v>1366.3237577110413</c:v>
                </c:pt>
                <c:pt idx="352">
                  <c:v>1352.5225076331517</c:v>
                </c:pt>
                <c:pt idx="353">
                  <c:v>1338.7212575552621</c:v>
                </c:pt>
                <c:pt idx="354">
                  <c:v>1324.9200074773726</c:v>
                </c:pt>
                <c:pt idx="355">
                  <c:v>1311.118757399483</c:v>
                </c:pt>
                <c:pt idx="356">
                  <c:v>1297.3175073215934</c:v>
                </c:pt>
                <c:pt idx="357">
                  <c:v>1283.5162572437039</c:v>
                </c:pt>
                <c:pt idx="358">
                  <c:v>1269.7150071658125</c:v>
                </c:pt>
                <c:pt idx="359">
                  <c:v>1255.9137570879248</c:v>
                </c:pt>
                <c:pt idx="360">
                  <c:v>1242.1125070100334</c:v>
                </c:pt>
                <c:pt idx="361">
                  <c:v>1228.311256932142</c:v>
                </c:pt>
                <c:pt idx="362">
                  <c:v>1214.5100068542524</c:v>
                </c:pt>
                <c:pt idx="363">
                  <c:v>1200.7087567763629</c:v>
                </c:pt>
                <c:pt idx="364">
                  <c:v>1186.9075066984733</c:v>
                </c:pt>
                <c:pt idx="365">
                  <c:v>1173.1062566205837</c:v>
                </c:pt>
                <c:pt idx="366">
                  <c:v>1159.3050065426942</c:v>
                </c:pt>
                <c:pt idx="367">
                  <c:v>1145.5037564648046</c:v>
                </c:pt>
                <c:pt idx="368">
                  <c:v>1131.702506386915</c:v>
                </c:pt>
                <c:pt idx="369">
                  <c:v>1117.9012563090255</c:v>
                </c:pt>
                <c:pt idx="370">
                  <c:v>1104.1000062311359</c:v>
                </c:pt>
                <c:pt idx="371">
                  <c:v>1090.2987561532445</c:v>
                </c:pt>
                <c:pt idx="372">
                  <c:v>1076.4975060753568</c:v>
                </c:pt>
                <c:pt idx="373">
                  <c:v>1062.6962559974654</c:v>
                </c:pt>
                <c:pt idx="374">
                  <c:v>1048.8950059195759</c:v>
                </c:pt>
                <c:pt idx="375">
                  <c:v>1035.0937558416845</c:v>
                </c:pt>
                <c:pt idx="376">
                  <c:v>1021.2925057637967</c:v>
                </c:pt>
                <c:pt idx="377">
                  <c:v>1007.4912556859053</c:v>
                </c:pt>
                <c:pt idx="378">
                  <c:v>993.69000560801578</c:v>
                </c:pt>
                <c:pt idx="379">
                  <c:v>979.88875553012622</c:v>
                </c:pt>
                <c:pt idx="380">
                  <c:v>966.08750545223666</c:v>
                </c:pt>
                <c:pt idx="381">
                  <c:v>952.28625537434709</c:v>
                </c:pt>
                <c:pt idx="382">
                  <c:v>938.48500529645753</c:v>
                </c:pt>
                <c:pt idx="383">
                  <c:v>924.68375521856797</c:v>
                </c:pt>
                <c:pt idx="384">
                  <c:v>910.8825051406784</c:v>
                </c:pt>
                <c:pt idx="385">
                  <c:v>897.08125506278884</c:v>
                </c:pt>
                <c:pt idx="386">
                  <c:v>883.28000498489564</c:v>
                </c:pt>
                <c:pt idx="387">
                  <c:v>869.4787549070079</c:v>
                </c:pt>
                <c:pt idx="388">
                  <c:v>855.67750482911651</c:v>
                </c:pt>
                <c:pt idx="389">
                  <c:v>841.87625475122877</c:v>
                </c:pt>
                <c:pt idx="390">
                  <c:v>828.07500467333739</c:v>
                </c:pt>
                <c:pt idx="391">
                  <c:v>814.27375459544783</c:v>
                </c:pt>
                <c:pt idx="392">
                  <c:v>800.47250451755826</c:v>
                </c:pt>
                <c:pt idx="393">
                  <c:v>786.6712544396687</c:v>
                </c:pt>
                <c:pt idx="394">
                  <c:v>772.87000436177914</c:v>
                </c:pt>
                <c:pt idx="395">
                  <c:v>759.06875428388958</c:v>
                </c:pt>
                <c:pt idx="396">
                  <c:v>745.26750420600001</c:v>
                </c:pt>
                <c:pt idx="397">
                  <c:v>731.46625412811045</c:v>
                </c:pt>
                <c:pt idx="398">
                  <c:v>717.66500405022089</c:v>
                </c:pt>
                <c:pt idx="399">
                  <c:v>703.86375397233132</c:v>
                </c:pt>
                <c:pt idx="400">
                  <c:v>690.06250389443994</c:v>
                </c:pt>
                <c:pt idx="401">
                  <c:v>676.2612538165522</c:v>
                </c:pt>
                <c:pt idx="402">
                  <c:v>662.46000373866082</c:v>
                </c:pt>
                <c:pt idx="403">
                  <c:v>648.65875366077125</c:v>
                </c:pt>
                <c:pt idx="404">
                  <c:v>634.85750358287987</c:v>
                </c:pt>
                <c:pt idx="405">
                  <c:v>621.05625350499213</c:v>
                </c:pt>
                <c:pt idx="406">
                  <c:v>607.25500342710438</c:v>
                </c:pt>
                <c:pt idx="407">
                  <c:v>593.45375334921118</c:v>
                </c:pt>
                <c:pt idx="408">
                  <c:v>579.65250327132162</c:v>
                </c:pt>
                <c:pt idx="409">
                  <c:v>565.85125319343206</c:v>
                </c:pt>
                <c:pt idx="410">
                  <c:v>552.05000311554431</c:v>
                </c:pt>
                <c:pt idx="411">
                  <c:v>538.24875303765111</c:v>
                </c:pt>
                <c:pt idx="412">
                  <c:v>524.44750295976337</c:v>
                </c:pt>
                <c:pt idx="413">
                  <c:v>510.64625288187381</c:v>
                </c:pt>
                <c:pt idx="414">
                  <c:v>496.84500280398061</c:v>
                </c:pt>
                <c:pt idx="415">
                  <c:v>483.04375272609104</c:v>
                </c:pt>
                <c:pt idx="416">
                  <c:v>469.2425026482033</c:v>
                </c:pt>
                <c:pt idx="417">
                  <c:v>455.44125257031556</c:v>
                </c:pt>
                <c:pt idx="418">
                  <c:v>441.64000249242235</c:v>
                </c:pt>
                <c:pt idx="419">
                  <c:v>427.83875241453279</c:v>
                </c:pt>
                <c:pt idx="420">
                  <c:v>414.03750233664323</c:v>
                </c:pt>
                <c:pt idx="421">
                  <c:v>400.23625225875548</c:v>
                </c:pt>
                <c:pt idx="422">
                  <c:v>386.4350021808641</c:v>
                </c:pt>
                <c:pt idx="423">
                  <c:v>372.63375210297454</c:v>
                </c:pt>
                <c:pt idx="424">
                  <c:v>358.83250202508498</c:v>
                </c:pt>
                <c:pt idx="425">
                  <c:v>345.03125194719541</c:v>
                </c:pt>
                <c:pt idx="426">
                  <c:v>331.23000186930403</c:v>
                </c:pt>
                <c:pt idx="427">
                  <c:v>317.42875179141447</c:v>
                </c:pt>
                <c:pt idx="428">
                  <c:v>303.62750171352673</c:v>
                </c:pt>
                <c:pt idx="429">
                  <c:v>289.82625163563716</c:v>
                </c:pt>
                <c:pt idx="430">
                  <c:v>276.02500155774396</c:v>
                </c:pt>
                <c:pt idx="431">
                  <c:v>262.2237514798544</c:v>
                </c:pt>
                <c:pt idx="432">
                  <c:v>248.42250140196666</c:v>
                </c:pt>
                <c:pt idx="433">
                  <c:v>234.62125132407891</c:v>
                </c:pt>
                <c:pt idx="434">
                  <c:v>220.82000124618571</c:v>
                </c:pt>
                <c:pt idx="435">
                  <c:v>207.01875116829615</c:v>
                </c:pt>
                <c:pt idx="436">
                  <c:v>193.21750109040659</c:v>
                </c:pt>
                <c:pt idx="437">
                  <c:v>179.4162510125152</c:v>
                </c:pt>
                <c:pt idx="438">
                  <c:v>165.61500093462746</c:v>
                </c:pt>
                <c:pt idx="439">
                  <c:v>151.8137508567379</c:v>
                </c:pt>
                <c:pt idx="440">
                  <c:v>138.01250077884833</c:v>
                </c:pt>
                <c:pt idx="441">
                  <c:v>124.21125070095513</c:v>
                </c:pt>
                <c:pt idx="442">
                  <c:v>110.41000062306739</c:v>
                </c:pt>
                <c:pt idx="443">
                  <c:v>96.608750545179646</c:v>
                </c:pt>
                <c:pt idx="444">
                  <c:v>82.807500467290083</c:v>
                </c:pt>
                <c:pt idx="445">
                  <c:v>69.006250389396882</c:v>
                </c:pt>
                <c:pt idx="446">
                  <c:v>55.20500031150732</c:v>
                </c:pt>
                <c:pt idx="447">
                  <c:v>41.403750233619576</c:v>
                </c:pt>
                <c:pt idx="448">
                  <c:v>27.602500155730013</c:v>
                </c:pt>
                <c:pt idx="449">
                  <c:v>13.801250077838631</c:v>
                </c:pt>
                <c:pt idx="450">
                  <c:v>-5.0931703299283981E-11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EF-4B82-A627-C2AF846E3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13711"/>
        <c:axId val="640517871"/>
      </c:scatterChart>
      <c:valAx>
        <c:axId val="64051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7871"/>
        <c:crosses val="autoZero"/>
        <c:crossBetween val="midCat"/>
      </c:valAx>
      <c:valAx>
        <c:axId val="64051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6'!$I$41:$I$491</c:f>
              <c:numCache>
                <c:formatCode>General</c:formatCode>
                <c:ptCount val="451"/>
                <c:pt idx="0">
                  <c:v>0</c:v>
                </c:pt>
                <c:pt idx="1">
                  <c:v>55.712534095773862</c:v>
                </c:pt>
                <c:pt idx="2">
                  <c:v>111.42506819154772</c:v>
                </c:pt>
                <c:pt idx="3">
                  <c:v>167.13760228732161</c:v>
                </c:pt>
                <c:pt idx="4">
                  <c:v>222.85013638309545</c:v>
                </c:pt>
                <c:pt idx="5">
                  <c:v>278.56267047886928</c:v>
                </c:pt>
                <c:pt idx="6">
                  <c:v>334.27520457464311</c:v>
                </c:pt>
                <c:pt idx="7">
                  <c:v>389.98773867041695</c:v>
                </c:pt>
                <c:pt idx="8">
                  <c:v>445.70027276619084</c:v>
                </c:pt>
                <c:pt idx="9">
                  <c:v>501.41280686196467</c:v>
                </c:pt>
                <c:pt idx="10">
                  <c:v>557.12534095773856</c:v>
                </c:pt>
                <c:pt idx="11">
                  <c:v>612.83787505351233</c:v>
                </c:pt>
                <c:pt idx="12">
                  <c:v>668.55040914928622</c:v>
                </c:pt>
                <c:pt idx="13">
                  <c:v>724.26294324506011</c:v>
                </c:pt>
                <c:pt idx="14">
                  <c:v>779.97547734083412</c:v>
                </c:pt>
                <c:pt idx="15">
                  <c:v>835.68801143660801</c:v>
                </c:pt>
                <c:pt idx="16">
                  <c:v>891.40054553238178</c:v>
                </c:pt>
                <c:pt idx="17">
                  <c:v>947.11307962815579</c:v>
                </c:pt>
                <c:pt idx="18">
                  <c:v>1002.8256137239296</c:v>
                </c:pt>
                <c:pt idx="19">
                  <c:v>1058.5381478197037</c:v>
                </c:pt>
                <c:pt idx="20">
                  <c:v>1114.2506819154776</c:v>
                </c:pt>
                <c:pt idx="21">
                  <c:v>1169.9632160112512</c:v>
                </c:pt>
                <c:pt idx="22">
                  <c:v>1225.6757501070251</c:v>
                </c:pt>
                <c:pt idx="23">
                  <c:v>1281.388284202799</c:v>
                </c:pt>
                <c:pt idx="24">
                  <c:v>1337.1008182985729</c:v>
                </c:pt>
                <c:pt idx="25">
                  <c:v>1392.8133523943468</c:v>
                </c:pt>
                <c:pt idx="26">
                  <c:v>1448.5258864901207</c:v>
                </c:pt>
                <c:pt idx="27">
                  <c:v>1504.2384205858948</c:v>
                </c:pt>
                <c:pt idx="28">
                  <c:v>1559.9509546816687</c:v>
                </c:pt>
                <c:pt idx="29">
                  <c:v>1615.6634887774426</c:v>
                </c:pt>
                <c:pt idx="30">
                  <c:v>1671.3760228732165</c:v>
                </c:pt>
                <c:pt idx="31">
                  <c:v>1727.0885569689904</c:v>
                </c:pt>
                <c:pt idx="32">
                  <c:v>1782.8010910647645</c:v>
                </c:pt>
                <c:pt idx="33">
                  <c:v>1838.5136251605381</c:v>
                </c:pt>
                <c:pt idx="34">
                  <c:v>1894.2261592563123</c:v>
                </c:pt>
                <c:pt idx="35">
                  <c:v>1949.9386933520861</c:v>
                </c:pt>
                <c:pt idx="36">
                  <c:v>2005.6512274478598</c:v>
                </c:pt>
                <c:pt idx="37">
                  <c:v>2061.3637615436337</c:v>
                </c:pt>
                <c:pt idx="38">
                  <c:v>2117.0762956394078</c:v>
                </c:pt>
                <c:pt idx="39">
                  <c:v>2172.7888297351819</c:v>
                </c:pt>
                <c:pt idx="40">
                  <c:v>2228.5013638309551</c:v>
                </c:pt>
                <c:pt idx="41">
                  <c:v>2284.2138979267293</c:v>
                </c:pt>
                <c:pt idx="42">
                  <c:v>2339.9264320225025</c:v>
                </c:pt>
                <c:pt idx="43">
                  <c:v>2395.6389661182761</c:v>
                </c:pt>
                <c:pt idx="44">
                  <c:v>2451.3515002140498</c:v>
                </c:pt>
                <c:pt idx="45">
                  <c:v>2507.0640343098235</c:v>
                </c:pt>
                <c:pt idx="46">
                  <c:v>2562.7765684055971</c:v>
                </c:pt>
                <c:pt idx="47">
                  <c:v>2618.4891025013708</c:v>
                </c:pt>
                <c:pt idx="48">
                  <c:v>2674.2016365971444</c:v>
                </c:pt>
                <c:pt idx="49">
                  <c:v>2729.9141706929181</c:v>
                </c:pt>
                <c:pt idx="50">
                  <c:v>2785.6267047886918</c:v>
                </c:pt>
                <c:pt idx="51">
                  <c:v>2841.3392388844654</c:v>
                </c:pt>
                <c:pt idx="52">
                  <c:v>2897.0517729802391</c:v>
                </c:pt>
                <c:pt idx="53">
                  <c:v>2952.7643070760132</c:v>
                </c:pt>
                <c:pt idx="54">
                  <c:v>3008.4768411717869</c:v>
                </c:pt>
                <c:pt idx="55">
                  <c:v>3064.1893752675605</c:v>
                </c:pt>
                <c:pt idx="56">
                  <c:v>3119.9019093633337</c:v>
                </c:pt>
                <c:pt idx="57">
                  <c:v>3175.6144434591074</c:v>
                </c:pt>
                <c:pt idx="58">
                  <c:v>3231.3269775548815</c:v>
                </c:pt>
                <c:pt idx="59">
                  <c:v>3287.0395116506552</c:v>
                </c:pt>
                <c:pt idx="60">
                  <c:v>3342.7520457464284</c:v>
                </c:pt>
                <c:pt idx="61">
                  <c:v>3398.4645798422021</c:v>
                </c:pt>
                <c:pt idx="62">
                  <c:v>3454.1771139379762</c:v>
                </c:pt>
                <c:pt idx="63">
                  <c:v>3509.8896480337489</c:v>
                </c:pt>
                <c:pt idx="64">
                  <c:v>3565.602182129523</c:v>
                </c:pt>
                <c:pt idx="65">
                  <c:v>3621.3147162252963</c:v>
                </c:pt>
                <c:pt idx="66">
                  <c:v>3677.0272503210704</c:v>
                </c:pt>
                <c:pt idx="67">
                  <c:v>3732.739784416844</c:v>
                </c:pt>
                <c:pt idx="68">
                  <c:v>3788.4523185126177</c:v>
                </c:pt>
                <c:pt idx="69">
                  <c:v>3844.1648526083914</c:v>
                </c:pt>
                <c:pt idx="70">
                  <c:v>3899.877386704165</c:v>
                </c:pt>
                <c:pt idx="71">
                  <c:v>3955.5899207999387</c:v>
                </c:pt>
                <c:pt idx="72">
                  <c:v>4011.3024548957123</c:v>
                </c:pt>
                <c:pt idx="73">
                  <c:v>4067.0149889914856</c:v>
                </c:pt>
                <c:pt idx="74">
                  <c:v>4122.7275230872592</c:v>
                </c:pt>
                <c:pt idx="75">
                  <c:v>4178.4400571830329</c:v>
                </c:pt>
                <c:pt idx="76">
                  <c:v>4234.1525912788074</c:v>
                </c:pt>
                <c:pt idx="77">
                  <c:v>4289.8651253745802</c:v>
                </c:pt>
                <c:pt idx="78">
                  <c:v>4345.5776594703539</c:v>
                </c:pt>
                <c:pt idx="79">
                  <c:v>4401.2901935661275</c:v>
                </c:pt>
                <c:pt idx="80">
                  <c:v>4457.0027276619012</c:v>
                </c:pt>
                <c:pt idx="81">
                  <c:v>4512.7152617576749</c:v>
                </c:pt>
                <c:pt idx="82">
                  <c:v>4568.4277958534494</c:v>
                </c:pt>
                <c:pt idx="83">
                  <c:v>4624.1403299492222</c:v>
                </c:pt>
                <c:pt idx="84">
                  <c:v>4679.8528640449958</c:v>
                </c:pt>
                <c:pt idx="85">
                  <c:v>4735.5653981407704</c:v>
                </c:pt>
                <c:pt idx="86">
                  <c:v>4791.2779322365441</c:v>
                </c:pt>
                <c:pt idx="87">
                  <c:v>4846.9904663323168</c:v>
                </c:pt>
                <c:pt idx="88">
                  <c:v>4902.7030004280905</c:v>
                </c:pt>
                <c:pt idx="89">
                  <c:v>4958.4155345238651</c:v>
                </c:pt>
                <c:pt idx="90">
                  <c:v>5014.1280686196387</c:v>
                </c:pt>
                <c:pt idx="91">
                  <c:v>5069.8406027154115</c:v>
                </c:pt>
                <c:pt idx="92">
                  <c:v>5125.5531368111851</c:v>
                </c:pt>
                <c:pt idx="93">
                  <c:v>5181.2656709069597</c:v>
                </c:pt>
                <c:pt idx="94">
                  <c:v>5236.9782050027334</c:v>
                </c:pt>
                <c:pt idx="95">
                  <c:v>5292.6907390985061</c:v>
                </c:pt>
                <c:pt idx="96">
                  <c:v>5348.4032731942798</c:v>
                </c:pt>
                <c:pt idx="97">
                  <c:v>5404.1158072900535</c:v>
                </c:pt>
                <c:pt idx="98">
                  <c:v>5459.828341385828</c:v>
                </c:pt>
                <c:pt idx="99">
                  <c:v>5515.5408754816008</c:v>
                </c:pt>
                <c:pt idx="100">
                  <c:v>5571.2534095773744</c:v>
                </c:pt>
                <c:pt idx="101">
                  <c:v>5626.9659436731481</c:v>
                </c:pt>
                <c:pt idx="102">
                  <c:v>5682.6784777689218</c:v>
                </c:pt>
                <c:pt idx="103">
                  <c:v>5738.3910118646963</c:v>
                </c:pt>
                <c:pt idx="104">
                  <c:v>5794.10354596047</c:v>
                </c:pt>
                <c:pt idx="105">
                  <c:v>5849.8160800562428</c:v>
                </c:pt>
                <c:pt idx="106">
                  <c:v>5905.5286141520164</c:v>
                </c:pt>
                <c:pt idx="107">
                  <c:v>5961.241148247791</c:v>
                </c:pt>
                <c:pt idx="108">
                  <c:v>6016.9536823435637</c:v>
                </c:pt>
                <c:pt idx="109">
                  <c:v>6072.6662164393374</c:v>
                </c:pt>
                <c:pt idx="110">
                  <c:v>6128.3787505351102</c:v>
                </c:pt>
                <c:pt idx="111">
                  <c:v>6184.0912846308847</c:v>
                </c:pt>
                <c:pt idx="112">
                  <c:v>6239.8038187266593</c:v>
                </c:pt>
                <c:pt idx="113">
                  <c:v>6295.5163528224321</c:v>
                </c:pt>
                <c:pt idx="114">
                  <c:v>6351.2288869182057</c:v>
                </c:pt>
                <c:pt idx="115">
                  <c:v>6406.9414210139803</c:v>
                </c:pt>
                <c:pt idx="116">
                  <c:v>6462.653955109753</c:v>
                </c:pt>
                <c:pt idx="117">
                  <c:v>6518.3664892055267</c:v>
                </c:pt>
                <c:pt idx="118">
                  <c:v>6574.0790233013004</c:v>
                </c:pt>
                <c:pt idx="119">
                  <c:v>6629.7915573970749</c:v>
                </c:pt>
                <c:pt idx="120">
                  <c:v>6685.5040914928486</c:v>
                </c:pt>
                <c:pt idx="121">
                  <c:v>6741.2166255886214</c:v>
                </c:pt>
                <c:pt idx="122">
                  <c:v>6796.929159684395</c:v>
                </c:pt>
                <c:pt idx="123">
                  <c:v>6852.6416937801696</c:v>
                </c:pt>
                <c:pt idx="124">
                  <c:v>6908.3542278759433</c:v>
                </c:pt>
                <c:pt idx="125">
                  <c:v>6964.066761971716</c:v>
                </c:pt>
                <c:pt idx="126">
                  <c:v>7019.7792960674897</c:v>
                </c:pt>
                <c:pt idx="127">
                  <c:v>7075.4918301632633</c:v>
                </c:pt>
                <c:pt idx="128">
                  <c:v>7131.204364259037</c:v>
                </c:pt>
                <c:pt idx="129">
                  <c:v>7186.9168983548116</c:v>
                </c:pt>
                <c:pt idx="130">
                  <c:v>7242.6294324505843</c:v>
                </c:pt>
                <c:pt idx="131">
                  <c:v>7298.3419665463589</c:v>
                </c:pt>
                <c:pt idx="132">
                  <c:v>7354.0545006421316</c:v>
                </c:pt>
                <c:pt idx="133">
                  <c:v>7409.7670347379053</c:v>
                </c:pt>
                <c:pt idx="134">
                  <c:v>7465.4795688336799</c:v>
                </c:pt>
                <c:pt idx="135">
                  <c:v>7521.1921029294535</c:v>
                </c:pt>
                <c:pt idx="136">
                  <c:v>7576.9046370252263</c:v>
                </c:pt>
                <c:pt idx="137">
                  <c:v>7632.617171121</c:v>
                </c:pt>
                <c:pt idx="138">
                  <c:v>7688.3297052167736</c:v>
                </c:pt>
                <c:pt idx="139">
                  <c:v>7744.0422393125482</c:v>
                </c:pt>
                <c:pt idx="140">
                  <c:v>7799.7547734083219</c:v>
                </c:pt>
                <c:pt idx="141">
                  <c:v>7855.4673075040955</c:v>
                </c:pt>
                <c:pt idx="142">
                  <c:v>7911.1798415998674</c:v>
                </c:pt>
                <c:pt idx="143">
                  <c:v>7966.8923756956428</c:v>
                </c:pt>
                <c:pt idx="144">
                  <c:v>8022.6049097914156</c:v>
                </c:pt>
                <c:pt idx="145">
                  <c:v>8078.3174438871902</c:v>
                </c:pt>
                <c:pt idx="146">
                  <c:v>8134.0299779829629</c:v>
                </c:pt>
                <c:pt idx="147">
                  <c:v>8189.7425120787375</c:v>
                </c:pt>
                <c:pt idx="148">
                  <c:v>8245.4550461745112</c:v>
                </c:pt>
                <c:pt idx="149">
                  <c:v>8301.1675802702848</c:v>
                </c:pt>
                <c:pt idx="150">
                  <c:v>8356.8801143660567</c:v>
                </c:pt>
                <c:pt idx="151">
                  <c:v>8412.5926484618321</c:v>
                </c:pt>
                <c:pt idx="152">
                  <c:v>8468.305182557604</c:v>
                </c:pt>
                <c:pt idx="153">
                  <c:v>8524.0177166533795</c:v>
                </c:pt>
                <c:pt idx="154">
                  <c:v>8579.7302507491513</c:v>
                </c:pt>
                <c:pt idx="155">
                  <c:v>8635.4427848449268</c:v>
                </c:pt>
                <c:pt idx="156">
                  <c:v>8691.1553189407005</c:v>
                </c:pt>
                <c:pt idx="157">
                  <c:v>8746.8678530364741</c:v>
                </c:pt>
                <c:pt idx="158">
                  <c:v>8802.580387132246</c:v>
                </c:pt>
                <c:pt idx="159">
                  <c:v>8858.2929212280214</c:v>
                </c:pt>
                <c:pt idx="160">
                  <c:v>8914.0054553237951</c:v>
                </c:pt>
                <c:pt idx="161">
                  <c:v>8969.7179894195688</c:v>
                </c:pt>
                <c:pt idx="162">
                  <c:v>9025.4305235153424</c:v>
                </c:pt>
                <c:pt idx="163">
                  <c:v>9081.1430576111179</c:v>
                </c:pt>
                <c:pt idx="164">
                  <c:v>9136.8555917068916</c:v>
                </c:pt>
                <c:pt idx="165">
                  <c:v>9192.5681258026671</c:v>
                </c:pt>
                <c:pt idx="166">
                  <c:v>9248.2806598984407</c:v>
                </c:pt>
                <c:pt idx="167">
                  <c:v>9303.9931939942162</c:v>
                </c:pt>
                <c:pt idx="168">
                  <c:v>9359.7057280899899</c:v>
                </c:pt>
                <c:pt idx="169">
                  <c:v>9415.4182621857653</c:v>
                </c:pt>
                <c:pt idx="170">
                  <c:v>9471.1307962815408</c:v>
                </c:pt>
                <c:pt idx="171">
                  <c:v>9526.8433303773145</c:v>
                </c:pt>
                <c:pt idx="172">
                  <c:v>9582.55586447309</c:v>
                </c:pt>
                <c:pt idx="173">
                  <c:v>9638.2683985688636</c:v>
                </c:pt>
                <c:pt idx="174">
                  <c:v>9693.9809326646391</c:v>
                </c:pt>
                <c:pt idx="175">
                  <c:v>9749.6934667604128</c:v>
                </c:pt>
                <c:pt idx="176">
                  <c:v>9805.4060008561883</c:v>
                </c:pt>
                <c:pt idx="177">
                  <c:v>9861.1185349519619</c:v>
                </c:pt>
                <c:pt idx="178">
                  <c:v>9916.8310690477374</c:v>
                </c:pt>
                <c:pt idx="179">
                  <c:v>9972.5436031435129</c:v>
                </c:pt>
                <c:pt idx="180">
                  <c:v>7820.3582245832358</c:v>
                </c:pt>
                <c:pt idx="181">
                  <c:v>7791.3939348625572</c:v>
                </c:pt>
                <c:pt idx="182">
                  <c:v>7762.4296451418777</c:v>
                </c:pt>
                <c:pt idx="183">
                  <c:v>7733.4653554211991</c:v>
                </c:pt>
                <c:pt idx="184">
                  <c:v>7704.5010657005196</c:v>
                </c:pt>
                <c:pt idx="185">
                  <c:v>7675.536775979841</c:v>
                </c:pt>
                <c:pt idx="186">
                  <c:v>7646.5724862591605</c:v>
                </c:pt>
                <c:pt idx="187">
                  <c:v>7617.6081965384828</c:v>
                </c:pt>
                <c:pt idx="188">
                  <c:v>7588.6439068178042</c:v>
                </c:pt>
                <c:pt idx="189">
                  <c:v>7559.6796170971256</c:v>
                </c:pt>
                <c:pt idx="190">
                  <c:v>7530.7153273764461</c:v>
                </c:pt>
                <c:pt idx="191">
                  <c:v>7501.7510376557657</c:v>
                </c:pt>
                <c:pt idx="192">
                  <c:v>7472.786747935088</c:v>
                </c:pt>
                <c:pt idx="193">
                  <c:v>7443.8224582144085</c:v>
                </c:pt>
                <c:pt idx="194">
                  <c:v>7414.8581684937299</c:v>
                </c:pt>
                <c:pt idx="195">
                  <c:v>7385.8938787730503</c:v>
                </c:pt>
                <c:pt idx="196">
                  <c:v>7356.9295890523717</c:v>
                </c:pt>
                <c:pt idx="197">
                  <c:v>7327.9652993316922</c:v>
                </c:pt>
                <c:pt idx="198">
                  <c:v>7299.0010096110127</c:v>
                </c:pt>
                <c:pt idx="199">
                  <c:v>7270.036719890335</c:v>
                </c:pt>
                <c:pt idx="200">
                  <c:v>7241.0724301696546</c:v>
                </c:pt>
                <c:pt idx="201">
                  <c:v>7212.108140448976</c:v>
                </c:pt>
                <c:pt idx="202">
                  <c:v>7183.1438507282965</c:v>
                </c:pt>
                <c:pt idx="203">
                  <c:v>7154.1795610076178</c:v>
                </c:pt>
                <c:pt idx="204">
                  <c:v>7125.2152712869383</c:v>
                </c:pt>
                <c:pt idx="205">
                  <c:v>7096.2509815662597</c:v>
                </c:pt>
                <c:pt idx="206">
                  <c:v>7067.286691845582</c:v>
                </c:pt>
                <c:pt idx="207">
                  <c:v>7038.3224021249016</c:v>
                </c:pt>
                <c:pt idx="208">
                  <c:v>7009.358112404223</c:v>
                </c:pt>
                <c:pt idx="209">
                  <c:v>6980.3938226835444</c:v>
                </c:pt>
                <c:pt idx="210">
                  <c:v>6951.4295329628658</c:v>
                </c:pt>
                <c:pt idx="211">
                  <c:v>6922.4652432421844</c:v>
                </c:pt>
                <c:pt idx="212">
                  <c:v>6893.5009535215058</c:v>
                </c:pt>
                <c:pt idx="213">
                  <c:v>6864.5366638008272</c:v>
                </c:pt>
                <c:pt idx="214">
                  <c:v>6835.5723740801486</c:v>
                </c:pt>
                <c:pt idx="215">
                  <c:v>6806.6080843594691</c:v>
                </c:pt>
                <c:pt idx="216">
                  <c:v>6777.6437946387905</c:v>
                </c:pt>
                <c:pt idx="217">
                  <c:v>6748.679504918111</c:v>
                </c:pt>
                <c:pt idx="218">
                  <c:v>6719.7152151974333</c:v>
                </c:pt>
                <c:pt idx="219">
                  <c:v>6690.7509254767529</c:v>
                </c:pt>
                <c:pt idx="220">
                  <c:v>6661.7866357560733</c:v>
                </c:pt>
                <c:pt idx="221">
                  <c:v>6632.8223460353947</c:v>
                </c:pt>
                <c:pt idx="222">
                  <c:v>6603.858056314717</c:v>
                </c:pt>
                <c:pt idx="223">
                  <c:v>6574.8937665940366</c:v>
                </c:pt>
                <c:pt idx="224">
                  <c:v>6545.929476873358</c:v>
                </c:pt>
                <c:pt idx="225">
                  <c:v>6516.9651871526794</c:v>
                </c:pt>
                <c:pt idx="226">
                  <c:v>6488.0008974320008</c:v>
                </c:pt>
                <c:pt idx="227">
                  <c:v>6459.0366077113213</c:v>
                </c:pt>
                <c:pt idx="228">
                  <c:v>6430.0723179906417</c:v>
                </c:pt>
                <c:pt idx="229">
                  <c:v>6401.1080282699631</c:v>
                </c:pt>
                <c:pt idx="230">
                  <c:v>6372.1437385492845</c:v>
                </c:pt>
                <c:pt idx="231">
                  <c:v>6343.179448828605</c:v>
                </c:pt>
                <c:pt idx="232">
                  <c:v>6314.2151591079255</c:v>
                </c:pt>
                <c:pt idx="233">
                  <c:v>6285.2508693872469</c:v>
                </c:pt>
                <c:pt idx="234">
                  <c:v>6256.2865796665674</c:v>
                </c:pt>
                <c:pt idx="235">
                  <c:v>6227.3222899458879</c:v>
                </c:pt>
                <c:pt idx="236">
                  <c:v>6198.3580002252102</c:v>
                </c:pt>
                <c:pt idx="237">
                  <c:v>6169.3937105045306</c:v>
                </c:pt>
                <c:pt idx="238">
                  <c:v>6140.4294207838511</c:v>
                </c:pt>
                <c:pt idx="239">
                  <c:v>6111.4651310631716</c:v>
                </c:pt>
                <c:pt idx="240">
                  <c:v>6082.500841342493</c:v>
                </c:pt>
                <c:pt idx="241">
                  <c:v>6053.5365516218153</c:v>
                </c:pt>
                <c:pt idx="242">
                  <c:v>6024.5722619011349</c:v>
                </c:pt>
                <c:pt idx="243">
                  <c:v>5995.6079721804572</c:v>
                </c:pt>
                <c:pt idx="244">
                  <c:v>5966.6436824597758</c:v>
                </c:pt>
                <c:pt idx="245">
                  <c:v>5937.6793927390991</c:v>
                </c:pt>
                <c:pt idx="246">
                  <c:v>5908.7151030184186</c:v>
                </c:pt>
                <c:pt idx="247">
                  <c:v>5879.7508132977409</c:v>
                </c:pt>
                <c:pt idx="248">
                  <c:v>5850.7865235770605</c:v>
                </c:pt>
                <c:pt idx="249">
                  <c:v>5821.8222338563819</c:v>
                </c:pt>
                <c:pt idx="250">
                  <c:v>5792.8579441357015</c:v>
                </c:pt>
                <c:pt idx="251">
                  <c:v>5763.8936544150256</c:v>
                </c:pt>
                <c:pt idx="252">
                  <c:v>5734.9293646943443</c:v>
                </c:pt>
                <c:pt idx="253">
                  <c:v>5705.9650749736647</c:v>
                </c:pt>
                <c:pt idx="254">
                  <c:v>5677.000785252988</c:v>
                </c:pt>
                <c:pt idx="255">
                  <c:v>5648.0364955323075</c:v>
                </c:pt>
                <c:pt idx="256">
                  <c:v>5619.0722058116298</c:v>
                </c:pt>
                <c:pt idx="257">
                  <c:v>5590.1079160909494</c:v>
                </c:pt>
                <c:pt idx="258">
                  <c:v>5561.1436263702717</c:v>
                </c:pt>
                <c:pt idx="259">
                  <c:v>5532.1793366495922</c:v>
                </c:pt>
                <c:pt idx="260">
                  <c:v>5503.2150469289118</c:v>
                </c:pt>
                <c:pt idx="261">
                  <c:v>5474.2507572082322</c:v>
                </c:pt>
                <c:pt idx="262">
                  <c:v>5445.2864674875545</c:v>
                </c:pt>
                <c:pt idx="263">
                  <c:v>5416.322177766875</c:v>
                </c:pt>
                <c:pt idx="264">
                  <c:v>5387.3578880461964</c:v>
                </c:pt>
                <c:pt idx="265">
                  <c:v>5358.3935983255169</c:v>
                </c:pt>
                <c:pt idx="266">
                  <c:v>5329.4293086048383</c:v>
                </c:pt>
                <c:pt idx="267">
                  <c:v>5300.4650188841588</c:v>
                </c:pt>
                <c:pt idx="268">
                  <c:v>5271.5007291634802</c:v>
                </c:pt>
                <c:pt idx="269">
                  <c:v>5242.5364394428016</c:v>
                </c:pt>
                <c:pt idx="270">
                  <c:v>5213.572149722123</c:v>
                </c:pt>
                <c:pt idx="271">
                  <c:v>5184.6078600014425</c:v>
                </c:pt>
                <c:pt idx="272">
                  <c:v>5155.6435702807648</c:v>
                </c:pt>
                <c:pt idx="273">
                  <c:v>5126.6792805600853</c:v>
                </c:pt>
                <c:pt idx="274">
                  <c:v>5097.7149908394067</c:v>
                </c:pt>
                <c:pt idx="275">
                  <c:v>5068.7507011187272</c:v>
                </c:pt>
                <c:pt idx="276">
                  <c:v>5039.7864113980486</c:v>
                </c:pt>
                <c:pt idx="277">
                  <c:v>5010.8221216773682</c:v>
                </c:pt>
                <c:pt idx="278">
                  <c:v>4981.8578319566905</c:v>
                </c:pt>
                <c:pt idx="279">
                  <c:v>4952.8935422360091</c:v>
                </c:pt>
                <c:pt idx="280">
                  <c:v>4923.9292525153332</c:v>
                </c:pt>
                <c:pt idx="281">
                  <c:v>4894.9649627946528</c:v>
                </c:pt>
                <c:pt idx="282">
                  <c:v>4866.0006730739742</c:v>
                </c:pt>
                <c:pt idx="283">
                  <c:v>4837.0363833532956</c:v>
                </c:pt>
                <c:pt idx="284">
                  <c:v>4808.0720936326161</c:v>
                </c:pt>
                <c:pt idx="285">
                  <c:v>4779.1078039119366</c:v>
                </c:pt>
                <c:pt idx="286">
                  <c:v>4750.1435141912561</c:v>
                </c:pt>
                <c:pt idx="287">
                  <c:v>4721.1792244705784</c:v>
                </c:pt>
                <c:pt idx="288">
                  <c:v>4692.2149347498989</c:v>
                </c:pt>
                <c:pt idx="289">
                  <c:v>4663.2506450292194</c:v>
                </c:pt>
                <c:pt idx="290">
                  <c:v>4634.2863553085399</c:v>
                </c:pt>
                <c:pt idx="291">
                  <c:v>4605.3220655878622</c:v>
                </c:pt>
                <c:pt idx="292">
                  <c:v>4576.3577758671827</c:v>
                </c:pt>
                <c:pt idx="293">
                  <c:v>4547.3934861465032</c:v>
                </c:pt>
                <c:pt idx="294">
                  <c:v>4518.4291964258264</c:v>
                </c:pt>
                <c:pt idx="295">
                  <c:v>4489.4649067051459</c:v>
                </c:pt>
                <c:pt idx="296">
                  <c:v>4460.5006169844664</c:v>
                </c:pt>
                <c:pt idx="297">
                  <c:v>4431.5363272637878</c:v>
                </c:pt>
                <c:pt idx="298">
                  <c:v>4402.5720375431101</c:v>
                </c:pt>
                <c:pt idx="299">
                  <c:v>4373.6077478224306</c:v>
                </c:pt>
                <c:pt idx="300">
                  <c:v>4344.6434581017502</c:v>
                </c:pt>
                <c:pt idx="301">
                  <c:v>4315.6791683810725</c:v>
                </c:pt>
                <c:pt idx="302">
                  <c:v>4286.714878660393</c:v>
                </c:pt>
                <c:pt idx="303">
                  <c:v>4257.7505889397144</c:v>
                </c:pt>
                <c:pt idx="304">
                  <c:v>4228.7862992190348</c:v>
                </c:pt>
                <c:pt idx="305">
                  <c:v>4199.8220094983562</c:v>
                </c:pt>
                <c:pt idx="306">
                  <c:v>4170.8577197776767</c:v>
                </c:pt>
                <c:pt idx="307">
                  <c:v>4141.8934300569981</c:v>
                </c:pt>
                <c:pt idx="308">
                  <c:v>4112.9291403363177</c:v>
                </c:pt>
                <c:pt idx="309">
                  <c:v>4083.9648506156409</c:v>
                </c:pt>
                <c:pt idx="310">
                  <c:v>4055.00056089496</c:v>
                </c:pt>
                <c:pt idx="311">
                  <c:v>4026.0362711742805</c:v>
                </c:pt>
                <c:pt idx="312">
                  <c:v>3997.0719814536037</c:v>
                </c:pt>
                <c:pt idx="313">
                  <c:v>3968.1076917329237</c:v>
                </c:pt>
                <c:pt idx="314">
                  <c:v>3939.1434020122447</c:v>
                </c:pt>
                <c:pt idx="315">
                  <c:v>3910.1791122915643</c:v>
                </c:pt>
                <c:pt idx="316">
                  <c:v>3881.2148225708861</c:v>
                </c:pt>
                <c:pt idx="317">
                  <c:v>3852.2505328502079</c:v>
                </c:pt>
                <c:pt idx="318">
                  <c:v>3823.286243129528</c:v>
                </c:pt>
                <c:pt idx="319">
                  <c:v>3794.3219534088489</c:v>
                </c:pt>
                <c:pt idx="320">
                  <c:v>3765.3576636881703</c:v>
                </c:pt>
                <c:pt idx="321">
                  <c:v>3736.3933739674899</c:v>
                </c:pt>
                <c:pt idx="322">
                  <c:v>3707.4290842468117</c:v>
                </c:pt>
                <c:pt idx="323">
                  <c:v>3678.4647945261336</c:v>
                </c:pt>
                <c:pt idx="324">
                  <c:v>3649.5005048054541</c:v>
                </c:pt>
                <c:pt idx="325">
                  <c:v>3620.5362150847741</c:v>
                </c:pt>
                <c:pt idx="326">
                  <c:v>3591.5719253640946</c:v>
                </c:pt>
                <c:pt idx="327">
                  <c:v>3562.6076356434182</c:v>
                </c:pt>
                <c:pt idx="328">
                  <c:v>3533.6433459227383</c:v>
                </c:pt>
                <c:pt idx="329">
                  <c:v>3504.6790562020578</c:v>
                </c:pt>
                <c:pt idx="330">
                  <c:v>3475.7147664813806</c:v>
                </c:pt>
                <c:pt idx="331">
                  <c:v>3446.7504767607015</c:v>
                </c:pt>
                <c:pt idx="332">
                  <c:v>3417.7861870400216</c:v>
                </c:pt>
                <c:pt idx="333">
                  <c:v>3388.821897319342</c:v>
                </c:pt>
                <c:pt idx="334">
                  <c:v>3359.8576075986639</c:v>
                </c:pt>
                <c:pt idx="335">
                  <c:v>3330.8933178779835</c:v>
                </c:pt>
                <c:pt idx="336">
                  <c:v>3301.9290281573053</c:v>
                </c:pt>
                <c:pt idx="337">
                  <c:v>3272.9647384366258</c:v>
                </c:pt>
                <c:pt idx="338">
                  <c:v>3244.0004487159476</c:v>
                </c:pt>
                <c:pt idx="339">
                  <c:v>3215.0361589952677</c:v>
                </c:pt>
                <c:pt idx="340">
                  <c:v>3186.0718692745882</c:v>
                </c:pt>
                <c:pt idx="341">
                  <c:v>3157.1075795539118</c:v>
                </c:pt>
                <c:pt idx="342">
                  <c:v>3128.1432898332309</c:v>
                </c:pt>
                <c:pt idx="343">
                  <c:v>3099.1790001125523</c:v>
                </c:pt>
                <c:pt idx="344">
                  <c:v>3070.2147103918719</c:v>
                </c:pt>
                <c:pt idx="345">
                  <c:v>3041.2504206711938</c:v>
                </c:pt>
                <c:pt idx="346">
                  <c:v>3012.2861309505147</c:v>
                </c:pt>
                <c:pt idx="347">
                  <c:v>2983.3218412298356</c:v>
                </c:pt>
                <c:pt idx="348">
                  <c:v>2954.357551509157</c:v>
                </c:pt>
                <c:pt idx="349">
                  <c:v>2925.393261788478</c:v>
                </c:pt>
                <c:pt idx="350">
                  <c:v>2896.4289720677975</c:v>
                </c:pt>
                <c:pt idx="351">
                  <c:v>2867.4646823471194</c:v>
                </c:pt>
                <c:pt idx="352">
                  <c:v>2838.5003926264412</c:v>
                </c:pt>
                <c:pt idx="353">
                  <c:v>2809.5361029057617</c:v>
                </c:pt>
                <c:pt idx="354">
                  <c:v>2780.5718131850817</c:v>
                </c:pt>
                <c:pt idx="355">
                  <c:v>2751.607523464404</c:v>
                </c:pt>
                <c:pt idx="356">
                  <c:v>2722.6432337437259</c:v>
                </c:pt>
                <c:pt idx="357">
                  <c:v>2693.6789440230459</c:v>
                </c:pt>
                <c:pt idx="358">
                  <c:v>2664.7146543023655</c:v>
                </c:pt>
                <c:pt idx="359">
                  <c:v>2635.7503645816882</c:v>
                </c:pt>
                <c:pt idx="360">
                  <c:v>2606.7860748610092</c:v>
                </c:pt>
                <c:pt idx="361">
                  <c:v>2577.8217851403288</c:v>
                </c:pt>
                <c:pt idx="362">
                  <c:v>2548.8574954196488</c:v>
                </c:pt>
                <c:pt idx="363">
                  <c:v>2519.8932056989711</c:v>
                </c:pt>
                <c:pt idx="364">
                  <c:v>2490.9289159782916</c:v>
                </c:pt>
                <c:pt idx="365">
                  <c:v>2461.964626257613</c:v>
                </c:pt>
                <c:pt idx="366">
                  <c:v>2433.0003365369348</c:v>
                </c:pt>
                <c:pt idx="367">
                  <c:v>2404.0360468162553</c:v>
                </c:pt>
                <c:pt idx="368">
                  <c:v>2375.0717570955753</c:v>
                </c:pt>
                <c:pt idx="369">
                  <c:v>2346.1074673748963</c:v>
                </c:pt>
                <c:pt idx="370">
                  <c:v>2317.1431776542195</c:v>
                </c:pt>
                <c:pt idx="371">
                  <c:v>2288.178887933539</c:v>
                </c:pt>
                <c:pt idx="372">
                  <c:v>2259.21459821286</c:v>
                </c:pt>
                <c:pt idx="373">
                  <c:v>2230.2503084921796</c:v>
                </c:pt>
                <c:pt idx="374">
                  <c:v>2201.2860187715014</c:v>
                </c:pt>
                <c:pt idx="375">
                  <c:v>2172.3217290508223</c:v>
                </c:pt>
                <c:pt idx="376">
                  <c:v>2143.3574393301437</c:v>
                </c:pt>
                <c:pt idx="377">
                  <c:v>2114.3931496094647</c:v>
                </c:pt>
                <c:pt idx="378">
                  <c:v>2085.4288598887852</c:v>
                </c:pt>
                <c:pt idx="379">
                  <c:v>2056.464570168107</c:v>
                </c:pt>
                <c:pt idx="380">
                  <c:v>2027.500280447427</c:v>
                </c:pt>
                <c:pt idx="381">
                  <c:v>1998.5359907267489</c:v>
                </c:pt>
                <c:pt idx="382">
                  <c:v>1969.5717010060694</c:v>
                </c:pt>
                <c:pt idx="383">
                  <c:v>1940.6074112853896</c:v>
                </c:pt>
                <c:pt idx="384">
                  <c:v>1911.6431215647115</c:v>
                </c:pt>
                <c:pt idx="385">
                  <c:v>1882.6788318440335</c:v>
                </c:pt>
                <c:pt idx="386">
                  <c:v>1853.7145421233522</c:v>
                </c:pt>
                <c:pt idx="387">
                  <c:v>1824.7502524026734</c:v>
                </c:pt>
                <c:pt idx="388">
                  <c:v>1795.7859626819943</c:v>
                </c:pt>
                <c:pt idx="389">
                  <c:v>1766.8216729613171</c:v>
                </c:pt>
                <c:pt idx="390">
                  <c:v>1737.8573832406364</c:v>
                </c:pt>
                <c:pt idx="391">
                  <c:v>1708.8930935199569</c:v>
                </c:pt>
                <c:pt idx="392">
                  <c:v>1679.9288037992787</c:v>
                </c:pt>
                <c:pt idx="393">
                  <c:v>1650.964514078599</c:v>
                </c:pt>
                <c:pt idx="394">
                  <c:v>1622.0002243579211</c:v>
                </c:pt>
                <c:pt idx="395">
                  <c:v>1593.0359346372429</c:v>
                </c:pt>
                <c:pt idx="396">
                  <c:v>1564.0716449165632</c:v>
                </c:pt>
                <c:pt idx="397">
                  <c:v>1535.1073551958834</c:v>
                </c:pt>
                <c:pt idx="398">
                  <c:v>1506.1430654752053</c:v>
                </c:pt>
                <c:pt idx="399">
                  <c:v>1477.1787757545274</c:v>
                </c:pt>
                <c:pt idx="400">
                  <c:v>1448.2144860338467</c:v>
                </c:pt>
                <c:pt idx="401">
                  <c:v>1419.2501963131679</c:v>
                </c:pt>
                <c:pt idx="402">
                  <c:v>1390.2859065924872</c:v>
                </c:pt>
                <c:pt idx="403">
                  <c:v>1361.3216168718106</c:v>
                </c:pt>
                <c:pt idx="404">
                  <c:v>1332.3573271511302</c:v>
                </c:pt>
                <c:pt idx="405">
                  <c:v>1303.3930374304514</c:v>
                </c:pt>
                <c:pt idx="406">
                  <c:v>1274.4287477097741</c:v>
                </c:pt>
                <c:pt idx="407">
                  <c:v>1245.4644579890928</c:v>
                </c:pt>
                <c:pt idx="408">
                  <c:v>1216.5001682684147</c:v>
                </c:pt>
                <c:pt idx="409">
                  <c:v>1187.5358785477349</c:v>
                </c:pt>
                <c:pt idx="410">
                  <c:v>1158.5715888270577</c:v>
                </c:pt>
                <c:pt idx="411">
                  <c:v>1129.6072991063763</c:v>
                </c:pt>
                <c:pt idx="412">
                  <c:v>1100.6430093856975</c:v>
                </c:pt>
                <c:pt idx="413">
                  <c:v>1071.6787196650209</c:v>
                </c:pt>
                <c:pt idx="414">
                  <c:v>1042.7144299443396</c:v>
                </c:pt>
                <c:pt idx="415">
                  <c:v>1013.7501402236599</c:v>
                </c:pt>
                <c:pt idx="416">
                  <c:v>984.78585050298102</c:v>
                </c:pt>
                <c:pt idx="417">
                  <c:v>955.82156078230366</c:v>
                </c:pt>
                <c:pt idx="418">
                  <c:v>926.85727106162392</c:v>
                </c:pt>
                <c:pt idx="419">
                  <c:v>897.89298134094417</c:v>
                </c:pt>
                <c:pt idx="420">
                  <c:v>868.92869162026454</c:v>
                </c:pt>
                <c:pt idx="421">
                  <c:v>839.96440189958719</c:v>
                </c:pt>
                <c:pt idx="422">
                  <c:v>811.00011217890835</c:v>
                </c:pt>
                <c:pt idx="423">
                  <c:v>782.03582245822861</c:v>
                </c:pt>
                <c:pt idx="424">
                  <c:v>753.07153273755057</c:v>
                </c:pt>
                <c:pt idx="425">
                  <c:v>724.10724301687083</c:v>
                </c:pt>
                <c:pt idx="426">
                  <c:v>695.14295329619029</c:v>
                </c:pt>
                <c:pt idx="427">
                  <c:v>666.17866357551213</c:v>
                </c:pt>
                <c:pt idx="428">
                  <c:v>637.214373854835</c:v>
                </c:pt>
                <c:pt idx="429">
                  <c:v>608.25008413415526</c:v>
                </c:pt>
                <c:pt idx="430">
                  <c:v>579.28579441347381</c:v>
                </c:pt>
                <c:pt idx="431">
                  <c:v>550.32150469279418</c:v>
                </c:pt>
                <c:pt idx="432">
                  <c:v>521.35721497211694</c:v>
                </c:pt>
                <c:pt idx="433">
                  <c:v>492.39292525144123</c:v>
                </c:pt>
                <c:pt idx="434">
                  <c:v>463.42863553075983</c:v>
                </c:pt>
                <c:pt idx="435">
                  <c:v>434.46434581008015</c:v>
                </c:pt>
                <c:pt idx="436">
                  <c:v>405.50005608940046</c:v>
                </c:pt>
                <c:pt idx="437">
                  <c:v>376.53576636872151</c:v>
                </c:pt>
                <c:pt idx="438">
                  <c:v>347.57147664804108</c:v>
                </c:pt>
                <c:pt idx="439">
                  <c:v>318.60718692736458</c:v>
                </c:pt>
                <c:pt idx="440">
                  <c:v>289.64289720668489</c:v>
                </c:pt>
                <c:pt idx="441">
                  <c:v>260.67860748600663</c:v>
                </c:pt>
                <c:pt idx="442">
                  <c:v>231.71431776532779</c:v>
                </c:pt>
                <c:pt idx="443">
                  <c:v>202.75002804464899</c:v>
                </c:pt>
                <c:pt idx="444">
                  <c:v>173.7857383239693</c:v>
                </c:pt>
                <c:pt idx="445">
                  <c:v>144.82144860328785</c:v>
                </c:pt>
                <c:pt idx="446">
                  <c:v>115.85715888260816</c:v>
                </c:pt>
                <c:pt idx="447">
                  <c:v>86.892869161929326</c:v>
                </c:pt>
                <c:pt idx="448">
                  <c:v>57.928579441252829</c:v>
                </c:pt>
                <c:pt idx="449">
                  <c:v>28.964289720575465</c:v>
                </c:pt>
                <c:pt idx="450">
                  <c:v>1.0423936169459486E-10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E1-4DC7-8830-1B3A4E1B6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96591"/>
        <c:axId val="324099503"/>
      </c:scatterChart>
      <c:valAx>
        <c:axId val="32409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9503"/>
        <c:crosses val="autoZero"/>
        <c:crossBetween val="midCat"/>
      </c:valAx>
      <c:valAx>
        <c:axId val="32409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6'!$J$41:$J$492</c:f>
              <c:numCache>
                <c:formatCode>General</c:formatCode>
                <c:ptCount val="452"/>
                <c:pt idx="0">
                  <c:v>557.12534095773856</c:v>
                </c:pt>
                <c:pt idx="1">
                  <c:v>557.12534095773856</c:v>
                </c:pt>
                <c:pt idx="2">
                  <c:v>557.12534095773856</c:v>
                </c:pt>
                <c:pt idx="3">
                  <c:v>557.12534095773856</c:v>
                </c:pt>
                <c:pt idx="4">
                  <c:v>557.12534095773856</c:v>
                </c:pt>
                <c:pt idx="5">
                  <c:v>557.12534095773856</c:v>
                </c:pt>
                <c:pt idx="6">
                  <c:v>557.12534095773856</c:v>
                </c:pt>
                <c:pt idx="7">
                  <c:v>557.12534095773856</c:v>
                </c:pt>
                <c:pt idx="8">
                  <c:v>557.12534095773856</c:v>
                </c:pt>
                <c:pt idx="9">
                  <c:v>557.12534095773856</c:v>
                </c:pt>
                <c:pt idx="10">
                  <c:v>557.12534095773856</c:v>
                </c:pt>
                <c:pt idx="11">
                  <c:v>557.12534095773856</c:v>
                </c:pt>
                <c:pt idx="12">
                  <c:v>557.12534095773856</c:v>
                </c:pt>
                <c:pt idx="13">
                  <c:v>557.12534095773856</c:v>
                </c:pt>
                <c:pt idx="14">
                  <c:v>557.12534095773856</c:v>
                </c:pt>
                <c:pt idx="15">
                  <c:v>557.12534095773856</c:v>
                </c:pt>
                <c:pt idx="16">
                  <c:v>557.12534095773856</c:v>
                </c:pt>
                <c:pt idx="17">
                  <c:v>557.12534095773856</c:v>
                </c:pt>
                <c:pt idx="18">
                  <c:v>557.12534095773856</c:v>
                </c:pt>
                <c:pt idx="19">
                  <c:v>557.12534095773856</c:v>
                </c:pt>
                <c:pt idx="20">
                  <c:v>557.12534095773856</c:v>
                </c:pt>
                <c:pt idx="21">
                  <c:v>557.12534095773856</c:v>
                </c:pt>
                <c:pt idx="22">
                  <c:v>557.12534095773856</c:v>
                </c:pt>
                <c:pt idx="23">
                  <c:v>557.12534095773856</c:v>
                </c:pt>
                <c:pt idx="24">
                  <c:v>557.12534095773856</c:v>
                </c:pt>
                <c:pt idx="25">
                  <c:v>557.12534095773856</c:v>
                </c:pt>
                <c:pt idx="26">
                  <c:v>557.12534095773856</c:v>
                </c:pt>
                <c:pt idx="27">
                  <c:v>557.12534095773856</c:v>
                </c:pt>
                <c:pt idx="28">
                  <c:v>557.12534095773856</c:v>
                </c:pt>
                <c:pt idx="29">
                  <c:v>557.12534095773856</c:v>
                </c:pt>
                <c:pt idx="30">
                  <c:v>557.12534095773856</c:v>
                </c:pt>
                <c:pt idx="31">
                  <c:v>557.12534095773856</c:v>
                </c:pt>
                <c:pt idx="32">
                  <c:v>557.12534095773856</c:v>
                </c:pt>
                <c:pt idx="33">
                  <c:v>557.12534095773856</c:v>
                </c:pt>
                <c:pt idx="34">
                  <c:v>557.12534095773856</c:v>
                </c:pt>
                <c:pt idx="35">
                  <c:v>557.12534095773856</c:v>
                </c:pt>
                <c:pt idx="36">
                  <c:v>557.12534095773856</c:v>
                </c:pt>
                <c:pt idx="37">
                  <c:v>557.12534095773856</c:v>
                </c:pt>
                <c:pt idx="38">
                  <c:v>557.12534095773856</c:v>
                </c:pt>
                <c:pt idx="39">
                  <c:v>557.12534095773856</c:v>
                </c:pt>
                <c:pt idx="40">
                  <c:v>557.12534095773856</c:v>
                </c:pt>
                <c:pt idx="41">
                  <c:v>557.12534095773856</c:v>
                </c:pt>
                <c:pt idx="42">
                  <c:v>557.12534095773856</c:v>
                </c:pt>
                <c:pt idx="43">
                  <c:v>557.12534095773856</c:v>
                </c:pt>
                <c:pt idx="44">
                  <c:v>557.12534095773856</c:v>
                </c:pt>
                <c:pt idx="45">
                  <c:v>557.12534095773856</c:v>
                </c:pt>
                <c:pt idx="46">
                  <c:v>557.12534095773856</c:v>
                </c:pt>
                <c:pt idx="47">
                  <c:v>557.12534095773856</c:v>
                </c:pt>
                <c:pt idx="48">
                  <c:v>557.12534095773856</c:v>
                </c:pt>
                <c:pt idx="49">
                  <c:v>557.12534095773856</c:v>
                </c:pt>
                <c:pt idx="50">
                  <c:v>557.12534095773856</c:v>
                </c:pt>
                <c:pt idx="51">
                  <c:v>557.12534095773856</c:v>
                </c:pt>
                <c:pt idx="52">
                  <c:v>557.12534095773856</c:v>
                </c:pt>
                <c:pt idx="53">
                  <c:v>557.12534095773856</c:v>
                </c:pt>
                <c:pt idx="54">
                  <c:v>557.12534095773856</c:v>
                </c:pt>
                <c:pt idx="55">
                  <c:v>557.12534095773856</c:v>
                </c:pt>
                <c:pt idx="56">
                  <c:v>557.12534095773856</c:v>
                </c:pt>
                <c:pt idx="57">
                  <c:v>557.12534095773856</c:v>
                </c:pt>
                <c:pt idx="58">
                  <c:v>557.12534095773856</c:v>
                </c:pt>
                <c:pt idx="59">
                  <c:v>557.12534095773856</c:v>
                </c:pt>
                <c:pt idx="60">
                  <c:v>557.12534095773856</c:v>
                </c:pt>
                <c:pt idx="61">
                  <c:v>557.12534095773856</c:v>
                </c:pt>
                <c:pt idx="62">
                  <c:v>557.12534095773856</c:v>
                </c:pt>
                <c:pt idx="63">
                  <c:v>557.12534095773856</c:v>
                </c:pt>
                <c:pt idx="64">
                  <c:v>557.12534095773856</c:v>
                </c:pt>
                <c:pt idx="65">
                  <c:v>557.12534095773856</c:v>
                </c:pt>
                <c:pt idx="66">
                  <c:v>557.12534095773856</c:v>
                </c:pt>
                <c:pt idx="67">
                  <c:v>557.12534095773856</c:v>
                </c:pt>
                <c:pt idx="68">
                  <c:v>557.12534095773856</c:v>
                </c:pt>
                <c:pt idx="69">
                  <c:v>557.12534095773856</c:v>
                </c:pt>
                <c:pt idx="70">
                  <c:v>557.12534095773856</c:v>
                </c:pt>
                <c:pt idx="71">
                  <c:v>557.12534095773856</c:v>
                </c:pt>
                <c:pt idx="72">
                  <c:v>557.12534095773856</c:v>
                </c:pt>
                <c:pt idx="73">
                  <c:v>557.12534095773856</c:v>
                </c:pt>
                <c:pt idx="74">
                  <c:v>557.12534095773856</c:v>
                </c:pt>
                <c:pt idx="75">
                  <c:v>557.12534095773856</c:v>
                </c:pt>
                <c:pt idx="76">
                  <c:v>557.12534095773856</c:v>
                </c:pt>
                <c:pt idx="77">
                  <c:v>557.12534095773856</c:v>
                </c:pt>
                <c:pt idx="78">
                  <c:v>557.12534095773856</c:v>
                </c:pt>
                <c:pt idx="79">
                  <c:v>557.12534095773856</c:v>
                </c:pt>
                <c:pt idx="80">
                  <c:v>557.12534095773856</c:v>
                </c:pt>
                <c:pt idx="81">
                  <c:v>557.12534095773856</c:v>
                </c:pt>
                <c:pt idx="82">
                  <c:v>557.12534095773856</c:v>
                </c:pt>
                <c:pt idx="83">
                  <c:v>557.12534095773856</c:v>
                </c:pt>
                <c:pt idx="84">
                  <c:v>557.12534095773856</c:v>
                </c:pt>
                <c:pt idx="85">
                  <c:v>557.12534095773856</c:v>
                </c:pt>
                <c:pt idx="86">
                  <c:v>557.12534095773856</c:v>
                </c:pt>
                <c:pt idx="87">
                  <c:v>557.12534095773856</c:v>
                </c:pt>
                <c:pt idx="88">
                  <c:v>557.12534095773856</c:v>
                </c:pt>
                <c:pt idx="89">
                  <c:v>557.12534095773856</c:v>
                </c:pt>
                <c:pt idx="90">
                  <c:v>557.12534095773856</c:v>
                </c:pt>
                <c:pt idx="91">
                  <c:v>557.12534095773856</c:v>
                </c:pt>
                <c:pt idx="92">
                  <c:v>557.12534095773856</c:v>
                </c:pt>
                <c:pt idx="93">
                  <c:v>557.12534095773856</c:v>
                </c:pt>
                <c:pt idx="94">
                  <c:v>557.12534095773856</c:v>
                </c:pt>
                <c:pt idx="95">
                  <c:v>557.12534095773856</c:v>
                </c:pt>
                <c:pt idx="96">
                  <c:v>557.12534095773856</c:v>
                </c:pt>
                <c:pt idx="97">
                  <c:v>557.12534095773856</c:v>
                </c:pt>
                <c:pt idx="98">
                  <c:v>557.12534095773856</c:v>
                </c:pt>
                <c:pt idx="99">
                  <c:v>557.12534095773856</c:v>
                </c:pt>
                <c:pt idx="100">
                  <c:v>557.12534095773856</c:v>
                </c:pt>
                <c:pt idx="101">
                  <c:v>557.12534095773856</c:v>
                </c:pt>
                <c:pt idx="102">
                  <c:v>557.12534095773856</c:v>
                </c:pt>
                <c:pt idx="103">
                  <c:v>557.12534095773856</c:v>
                </c:pt>
                <c:pt idx="104">
                  <c:v>557.12534095773856</c:v>
                </c:pt>
                <c:pt idx="105">
                  <c:v>557.12534095773856</c:v>
                </c:pt>
                <c:pt idx="106">
                  <c:v>557.12534095773856</c:v>
                </c:pt>
                <c:pt idx="107">
                  <c:v>557.12534095773856</c:v>
                </c:pt>
                <c:pt idx="108">
                  <c:v>557.12534095773856</c:v>
                </c:pt>
                <c:pt idx="109">
                  <c:v>557.12534095773856</c:v>
                </c:pt>
                <c:pt idx="110">
                  <c:v>557.12534095773856</c:v>
                </c:pt>
                <c:pt idx="111">
                  <c:v>557.12534095773856</c:v>
                </c:pt>
                <c:pt idx="112">
                  <c:v>557.12534095773856</c:v>
                </c:pt>
                <c:pt idx="113">
                  <c:v>557.12534095773856</c:v>
                </c:pt>
                <c:pt idx="114">
                  <c:v>557.12534095773856</c:v>
                </c:pt>
                <c:pt idx="115">
                  <c:v>557.12534095773856</c:v>
                </c:pt>
                <c:pt idx="116">
                  <c:v>557.12534095773856</c:v>
                </c:pt>
                <c:pt idx="117">
                  <c:v>557.12534095773856</c:v>
                </c:pt>
                <c:pt idx="118">
                  <c:v>557.12534095773856</c:v>
                </c:pt>
                <c:pt idx="119">
                  <c:v>557.12534095773856</c:v>
                </c:pt>
                <c:pt idx="120">
                  <c:v>557.12534095773856</c:v>
                </c:pt>
                <c:pt idx="121">
                  <c:v>557.12534095773856</c:v>
                </c:pt>
                <c:pt idx="122">
                  <c:v>557.12534095773856</c:v>
                </c:pt>
                <c:pt idx="123">
                  <c:v>557.12534095773856</c:v>
                </c:pt>
                <c:pt idx="124">
                  <c:v>557.12534095773856</c:v>
                </c:pt>
                <c:pt idx="125">
                  <c:v>557.12534095773856</c:v>
                </c:pt>
                <c:pt idx="126">
                  <c:v>557.12534095773856</c:v>
                </c:pt>
                <c:pt idx="127">
                  <c:v>557.12534095773856</c:v>
                </c:pt>
                <c:pt idx="128">
                  <c:v>557.12534095773856</c:v>
                </c:pt>
                <c:pt idx="129">
                  <c:v>557.12534095773856</c:v>
                </c:pt>
                <c:pt idx="130">
                  <c:v>557.12534095773856</c:v>
                </c:pt>
                <c:pt idx="131">
                  <c:v>557.12534095773856</c:v>
                </c:pt>
                <c:pt idx="132">
                  <c:v>557.12534095773856</c:v>
                </c:pt>
                <c:pt idx="133">
                  <c:v>557.12534095773856</c:v>
                </c:pt>
                <c:pt idx="134">
                  <c:v>557.12534095773856</c:v>
                </c:pt>
                <c:pt idx="135">
                  <c:v>557.12534095773856</c:v>
                </c:pt>
                <c:pt idx="136">
                  <c:v>557.12534095773856</c:v>
                </c:pt>
                <c:pt idx="137">
                  <c:v>557.12534095773856</c:v>
                </c:pt>
                <c:pt idx="138">
                  <c:v>557.12534095773856</c:v>
                </c:pt>
                <c:pt idx="139">
                  <c:v>557.12534095773856</c:v>
                </c:pt>
                <c:pt idx="140">
                  <c:v>557.12534095773856</c:v>
                </c:pt>
                <c:pt idx="141">
                  <c:v>557.12534095773856</c:v>
                </c:pt>
                <c:pt idx="142">
                  <c:v>557.12534095773856</c:v>
                </c:pt>
                <c:pt idx="143">
                  <c:v>557.12534095773856</c:v>
                </c:pt>
                <c:pt idx="144">
                  <c:v>557.12534095773856</c:v>
                </c:pt>
                <c:pt idx="145">
                  <c:v>557.12534095773856</c:v>
                </c:pt>
                <c:pt idx="146">
                  <c:v>557.12534095773856</c:v>
                </c:pt>
                <c:pt idx="147">
                  <c:v>557.12534095773856</c:v>
                </c:pt>
                <c:pt idx="148">
                  <c:v>557.12534095773856</c:v>
                </c:pt>
                <c:pt idx="149">
                  <c:v>557.12534095773856</c:v>
                </c:pt>
                <c:pt idx="150">
                  <c:v>557.12534095773856</c:v>
                </c:pt>
                <c:pt idx="151">
                  <c:v>557.12534095773856</c:v>
                </c:pt>
                <c:pt idx="152">
                  <c:v>557.12534095773856</c:v>
                </c:pt>
                <c:pt idx="153">
                  <c:v>557.12534095773856</c:v>
                </c:pt>
                <c:pt idx="154">
                  <c:v>557.12534095773856</c:v>
                </c:pt>
                <c:pt idx="155">
                  <c:v>557.12534095773856</c:v>
                </c:pt>
                <c:pt idx="156">
                  <c:v>557.12534095773856</c:v>
                </c:pt>
                <c:pt idx="157">
                  <c:v>557.12534095773856</c:v>
                </c:pt>
                <c:pt idx="158">
                  <c:v>557.12534095773856</c:v>
                </c:pt>
                <c:pt idx="159">
                  <c:v>557.12534095773856</c:v>
                </c:pt>
                <c:pt idx="160">
                  <c:v>557.12534095773856</c:v>
                </c:pt>
                <c:pt idx="161">
                  <c:v>557.12534095773856</c:v>
                </c:pt>
                <c:pt idx="162">
                  <c:v>557.12534095773856</c:v>
                </c:pt>
                <c:pt idx="163">
                  <c:v>557.12534095773856</c:v>
                </c:pt>
                <c:pt idx="164">
                  <c:v>557.12534095773856</c:v>
                </c:pt>
                <c:pt idx="165">
                  <c:v>557.12534095773856</c:v>
                </c:pt>
                <c:pt idx="166">
                  <c:v>557.12534095773856</c:v>
                </c:pt>
                <c:pt idx="167">
                  <c:v>557.12534095773856</c:v>
                </c:pt>
                <c:pt idx="168">
                  <c:v>557.12534095773856</c:v>
                </c:pt>
                <c:pt idx="169">
                  <c:v>557.12534095773856</c:v>
                </c:pt>
                <c:pt idx="170">
                  <c:v>557.12534095773856</c:v>
                </c:pt>
                <c:pt idx="171">
                  <c:v>557.12534095773856</c:v>
                </c:pt>
                <c:pt idx="172">
                  <c:v>557.12534095773856</c:v>
                </c:pt>
                <c:pt idx="173">
                  <c:v>557.12534095773856</c:v>
                </c:pt>
                <c:pt idx="174">
                  <c:v>557.12534095773856</c:v>
                </c:pt>
                <c:pt idx="175">
                  <c:v>557.12534095773856</c:v>
                </c:pt>
                <c:pt idx="176">
                  <c:v>557.12534095773856</c:v>
                </c:pt>
                <c:pt idx="177">
                  <c:v>557.12534095773856</c:v>
                </c:pt>
                <c:pt idx="178">
                  <c:v>557.12534095773856</c:v>
                </c:pt>
                <c:pt idx="179">
                  <c:v>557.12534095773856</c:v>
                </c:pt>
                <c:pt idx="180">
                  <c:v>289.6428972067863</c:v>
                </c:pt>
                <c:pt idx="181">
                  <c:v>289.6428972067863</c:v>
                </c:pt>
                <c:pt idx="182">
                  <c:v>289.6428972067863</c:v>
                </c:pt>
                <c:pt idx="183">
                  <c:v>289.6428972067863</c:v>
                </c:pt>
                <c:pt idx="184">
                  <c:v>289.6428972067863</c:v>
                </c:pt>
                <c:pt idx="185">
                  <c:v>289.6428972067863</c:v>
                </c:pt>
                <c:pt idx="186">
                  <c:v>289.6428972067863</c:v>
                </c:pt>
                <c:pt idx="187">
                  <c:v>289.6428972067863</c:v>
                </c:pt>
                <c:pt idx="188">
                  <c:v>289.6428972067863</c:v>
                </c:pt>
                <c:pt idx="189">
                  <c:v>289.6428972067863</c:v>
                </c:pt>
                <c:pt idx="190">
                  <c:v>289.6428972067863</c:v>
                </c:pt>
                <c:pt idx="191">
                  <c:v>289.6428972067863</c:v>
                </c:pt>
                <c:pt idx="192">
                  <c:v>289.6428972067863</c:v>
                </c:pt>
                <c:pt idx="193">
                  <c:v>289.6428972067863</c:v>
                </c:pt>
                <c:pt idx="194">
                  <c:v>289.6428972067863</c:v>
                </c:pt>
                <c:pt idx="195">
                  <c:v>289.6428972067863</c:v>
                </c:pt>
                <c:pt idx="196">
                  <c:v>289.6428972067863</c:v>
                </c:pt>
                <c:pt idx="197">
                  <c:v>289.6428972067863</c:v>
                </c:pt>
                <c:pt idx="198">
                  <c:v>289.6428972067863</c:v>
                </c:pt>
                <c:pt idx="199">
                  <c:v>289.6428972067863</c:v>
                </c:pt>
                <c:pt idx="200">
                  <c:v>289.6428972067863</c:v>
                </c:pt>
                <c:pt idx="201">
                  <c:v>289.6428972067863</c:v>
                </c:pt>
                <c:pt idx="202">
                  <c:v>289.6428972067863</c:v>
                </c:pt>
                <c:pt idx="203">
                  <c:v>289.6428972067863</c:v>
                </c:pt>
                <c:pt idx="204">
                  <c:v>289.6428972067863</c:v>
                </c:pt>
                <c:pt idx="205">
                  <c:v>289.6428972067863</c:v>
                </c:pt>
                <c:pt idx="206">
                  <c:v>289.6428972067863</c:v>
                </c:pt>
                <c:pt idx="207">
                  <c:v>289.6428972067863</c:v>
                </c:pt>
                <c:pt idx="208">
                  <c:v>289.6428972067863</c:v>
                </c:pt>
                <c:pt idx="209">
                  <c:v>289.6428972067863</c:v>
                </c:pt>
                <c:pt idx="210">
                  <c:v>289.6428972067863</c:v>
                </c:pt>
                <c:pt idx="211">
                  <c:v>289.6428972067863</c:v>
                </c:pt>
                <c:pt idx="212">
                  <c:v>289.6428972067863</c:v>
                </c:pt>
                <c:pt idx="213">
                  <c:v>289.6428972067863</c:v>
                </c:pt>
                <c:pt idx="214">
                  <c:v>289.6428972067863</c:v>
                </c:pt>
                <c:pt idx="215">
                  <c:v>289.6428972067863</c:v>
                </c:pt>
                <c:pt idx="216">
                  <c:v>289.6428972067863</c:v>
                </c:pt>
                <c:pt idx="217">
                  <c:v>289.6428972067863</c:v>
                </c:pt>
                <c:pt idx="218">
                  <c:v>289.6428972067863</c:v>
                </c:pt>
                <c:pt idx="219">
                  <c:v>289.6428972067863</c:v>
                </c:pt>
                <c:pt idx="220">
                  <c:v>289.6428972067863</c:v>
                </c:pt>
                <c:pt idx="221">
                  <c:v>289.6428972067863</c:v>
                </c:pt>
                <c:pt idx="222">
                  <c:v>289.6428972067863</c:v>
                </c:pt>
                <c:pt idx="223">
                  <c:v>289.6428972067863</c:v>
                </c:pt>
                <c:pt idx="224">
                  <c:v>289.6428972067863</c:v>
                </c:pt>
                <c:pt idx="225">
                  <c:v>289.6428972067863</c:v>
                </c:pt>
                <c:pt idx="226">
                  <c:v>289.6428972067863</c:v>
                </c:pt>
                <c:pt idx="227">
                  <c:v>289.6428972067863</c:v>
                </c:pt>
                <c:pt idx="228">
                  <c:v>289.6428972067863</c:v>
                </c:pt>
                <c:pt idx="229">
                  <c:v>289.6428972067863</c:v>
                </c:pt>
                <c:pt idx="230">
                  <c:v>289.6428972067863</c:v>
                </c:pt>
                <c:pt idx="231">
                  <c:v>289.6428972067863</c:v>
                </c:pt>
                <c:pt idx="232">
                  <c:v>289.6428972067863</c:v>
                </c:pt>
                <c:pt idx="233">
                  <c:v>289.6428972067863</c:v>
                </c:pt>
                <c:pt idx="234">
                  <c:v>289.6428972067863</c:v>
                </c:pt>
                <c:pt idx="235">
                  <c:v>289.6428972067863</c:v>
                </c:pt>
                <c:pt idx="236">
                  <c:v>289.6428972067863</c:v>
                </c:pt>
                <c:pt idx="237">
                  <c:v>289.6428972067863</c:v>
                </c:pt>
                <c:pt idx="238">
                  <c:v>289.6428972067863</c:v>
                </c:pt>
                <c:pt idx="239">
                  <c:v>289.6428972067863</c:v>
                </c:pt>
                <c:pt idx="240">
                  <c:v>289.6428972067863</c:v>
                </c:pt>
                <c:pt idx="241">
                  <c:v>289.6428972067863</c:v>
                </c:pt>
                <c:pt idx="242">
                  <c:v>289.6428972067863</c:v>
                </c:pt>
                <c:pt idx="243">
                  <c:v>289.6428972067863</c:v>
                </c:pt>
                <c:pt idx="244">
                  <c:v>289.6428972067863</c:v>
                </c:pt>
                <c:pt idx="245">
                  <c:v>289.6428972067863</c:v>
                </c:pt>
                <c:pt idx="246">
                  <c:v>289.6428972067863</c:v>
                </c:pt>
                <c:pt idx="247">
                  <c:v>289.6428972067863</c:v>
                </c:pt>
                <c:pt idx="248">
                  <c:v>289.6428972067863</c:v>
                </c:pt>
                <c:pt idx="249">
                  <c:v>289.6428972067863</c:v>
                </c:pt>
                <c:pt idx="250">
                  <c:v>289.6428972067863</c:v>
                </c:pt>
                <c:pt idx="251">
                  <c:v>289.6428972067863</c:v>
                </c:pt>
                <c:pt idx="252">
                  <c:v>289.6428972067863</c:v>
                </c:pt>
                <c:pt idx="253">
                  <c:v>289.6428972067863</c:v>
                </c:pt>
                <c:pt idx="254">
                  <c:v>289.6428972067863</c:v>
                </c:pt>
                <c:pt idx="255">
                  <c:v>289.6428972067863</c:v>
                </c:pt>
                <c:pt idx="256">
                  <c:v>289.6428972067863</c:v>
                </c:pt>
                <c:pt idx="257">
                  <c:v>289.6428972067863</c:v>
                </c:pt>
                <c:pt idx="258">
                  <c:v>289.6428972067863</c:v>
                </c:pt>
                <c:pt idx="259">
                  <c:v>289.6428972067863</c:v>
                </c:pt>
                <c:pt idx="260">
                  <c:v>289.6428972067863</c:v>
                </c:pt>
                <c:pt idx="261">
                  <c:v>289.6428972067863</c:v>
                </c:pt>
                <c:pt idx="262">
                  <c:v>289.6428972067863</c:v>
                </c:pt>
                <c:pt idx="263">
                  <c:v>289.6428972067863</c:v>
                </c:pt>
                <c:pt idx="264">
                  <c:v>289.6428972067863</c:v>
                </c:pt>
                <c:pt idx="265">
                  <c:v>289.6428972067863</c:v>
                </c:pt>
                <c:pt idx="266">
                  <c:v>289.6428972067863</c:v>
                </c:pt>
                <c:pt idx="267">
                  <c:v>289.6428972067863</c:v>
                </c:pt>
                <c:pt idx="268">
                  <c:v>289.6428972067863</c:v>
                </c:pt>
                <c:pt idx="269">
                  <c:v>289.6428972067863</c:v>
                </c:pt>
                <c:pt idx="270">
                  <c:v>289.6428972067863</c:v>
                </c:pt>
                <c:pt idx="271">
                  <c:v>289.6428972067863</c:v>
                </c:pt>
                <c:pt idx="272">
                  <c:v>289.6428972067863</c:v>
                </c:pt>
                <c:pt idx="273">
                  <c:v>289.6428972067863</c:v>
                </c:pt>
                <c:pt idx="274">
                  <c:v>289.6428972067863</c:v>
                </c:pt>
                <c:pt idx="275">
                  <c:v>289.6428972067863</c:v>
                </c:pt>
                <c:pt idx="276">
                  <c:v>289.6428972067863</c:v>
                </c:pt>
                <c:pt idx="277">
                  <c:v>289.6428972067863</c:v>
                </c:pt>
                <c:pt idx="278">
                  <c:v>289.6428972067863</c:v>
                </c:pt>
                <c:pt idx="279">
                  <c:v>289.6428972067863</c:v>
                </c:pt>
                <c:pt idx="280">
                  <c:v>289.6428972067863</c:v>
                </c:pt>
                <c:pt idx="281">
                  <c:v>289.6428972067863</c:v>
                </c:pt>
                <c:pt idx="282">
                  <c:v>289.6428972067863</c:v>
                </c:pt>
                <c:pt idx="283">
                  <c:v>289.6428972067863</c:v>
                </c:pt>
                <c:pt idx="284">
                  <c:v>289.6428972067863</c:v>
                </c:pt>
                <c:pt idx="285">
                  <c:v>289.6428972067863</c:v>
                </c:pt>
                <c:pt idx="286">
                  <c:v>289.6428972067863</c:v>
                </c:pt>
                <c:pt idx="287">
                  <c:v>289.6428972067863</c:v>
                </c:pt>
                <c:pt idx="288">
                  <c:v>289.6428972067863</c:v>
                </c:pt>
                <c:pt idx="289">
                  <c:v>289.6428972067863</c:v>
                </c:pt>
                <c:pt idx="290">
                  <c:v>289.6428972067863</c:v>
                </c:pt>
                <c:pt idx="291">
                  <c:v>289.6428972067863</c:v>
                </c:pt>
                <c:pt idx="292">
                  <c:v>289.6428972067863</c:v>
                </c:pt>
                <c:pt idx="293">
                  <c:v>289.6428972067863</c:v>
                </c:pt>
                <c:pt idx="294">
                  <c:v>289.6428972067863</c:v>
                </c:pt>
                <c:pt idx="295">
                  <c:v>289.6428972067863</c:v>
                </c:pt>
                <c:pt idx="296">
                  <c:v>289.6428972067863</c:v>
                </c:pt>
                <c:pt idx="297">
                  <c:v>289.6428972067863</c:v>
                </c:pt>
                <c:pt idx="298">
                  <c:v>289.6428972067863</c:v>
                </c:pt>
                <c:pt idx="299">
                  <c:v>289.6428972067863</c:v>
                </c:pt>
                <c:pt idx="300">
                  <c:v>289.6428972067863</c:v>
                </c:pt>
                <c:pt idx="301">
                  <c:v>289.6428972067863</c:v>
                </c:pt>
                <c:pt idx="302">
                  <c:v>289.6428972067863</c:v>
                </c:pt>
                <c:pt idx="303">
                  <c:v>289.6428972067863</c:v>
                </c:pt>
                <c:pt idx="304">
                  <c:v>289.6428972067863</c:v>
                </c:pt>
                <c:pt idx="305">
                  <c:v>289.6428972067863</c:v>
                </c:pt>
                <c:pt idx="306">
                  <c:v>289.6428972067863</c:v>
                </c:pt>
                <c:pt idx="307">
                  <c:v>289.6428972067863</c:v>
                </c:pt>
                <c:pt idx="308">
                  <c:v>289.6428972067863</c:v>
                </c:pt>
                <c:pt idx="309">
                  <c:v>289.6428972067863</c:v>
                </c:pt>
                <c:pt idx="310">
                  <c:v>289.6428972067863</c:v>
                </c:pt>
                <c:pt idx="311">
                  <c:v>289.6428972067863</c:v>
                </c:pt>
                <c:pt idx="312">
                  <c:v>289.6428972067863</c:v>
                </c:pt>
                <c:pt idx="313">
                  <c:v>289.6428972067863</c:v>
                </c:pt>
                <c:pt idx="314">
                  <c:v>289.6428972067863</c:v>
                </c:pt>
                <c:pt idx="315">
                  <c:v>289.6428972067863</c:v>
                </c:pt>
                <c:pt idx="316">
                  <c:v>289.6428972067863</c:v>
                </c:pt>
                <c:pt idx="317">
                  <c:v>289.6428972067863</c:v>
                </c:pt>
                <c:pt idx="318">
                  <c:v>289.6428972067863</c:v>
                </c:pt>
                <c:pt idx="319">
                  <c:v>289.6428972067863</c:v>
                </c:pt>
                <c:pt idx="320">
                  <c:v>289.6428972067863</c:v>
                </c:pt>
                <c:pt idx="321">
                  <c:v>289.6428972067863</c:v>
                </c:pt>
                <c:pt idx="322">
                  <c:v>289.6428972067863</c:v>
                </c:pt>
                <c:pt idx="323">
                  <c:v>289.6428972067863</c:v>
                </c:pt>
                <c:pt idx="324">
                  <c:v>289.6428972067863</c:v>
                </c:pt>
                <c:pt idx="325">
                  <c:v>289.6428972067863</c:v>
                </c:pt>
                <c:pt idx="326">
                  <c:v>289.6428972067863</c:v>
                </c:pt>
                <c:pt idx="327">
                  <c:v>289.6428972067863</c:v>
                </c:pt>
                <c:pt idx="328">
                  <c:v>289.6428972067863</c:v>
                </c:pt>
                <c:pt idx="329">
                  <c:v>289.6428972067863</c:v>
                </c:pt>
                <c:pt idx="330">
                  <c:v>289.6428972067863</c:v>
                </c:pt>
                <c:pt idx="331">
                  <c:v>289.6428972067863</c:v>
                </c:pt>
                <c:pt idx="332">
                  <c:v>289.6428972067863</c:v>
                </c:pt>
                <c:pt idx="333">
                  <c:v>289.6428972067863</c:v>
                </c:pt>
                <c:pt idx="334">
                  <c:v>289.6428972067863</c:v>
                </c:pt>
                <c:pt idx="335">
                  <c:v>289.6428972067863</c:v>
                </c:pt>
                <c:pt idx="336">
                  <c:v>289.6428972067863</c:v>
                </c:pt>
                <c:pt idx="337">
                  <c:v>289.6428972067863</c:v>
                </c:pt>
                <c:pt idx="338">
                  <c:v>289.6428972067863</c:v>
                </c:pt>
                <c:pt idx="339">
                  <c:v>289.6428972067863</c:v>
                </c:pt>
                <c:pt idx="340">
                  <c:v>289.6428972067863</c:v>
                </c:pt>
                <c:pt idx="341">
                  <c:v>289.6428972067863</c:v>
                </c:pt>
                <c:pt idx="342">
                  <c:v>289.6428972067863</c:v>
                </c:pt>
                <c:pt idx="343">
                  <c:v>289.6428972067863</c:v>
                </c:pt>
                <c:pt idx="344">
                  <c:v>289.6428972067863</c:v>
                </c:pt>
                <c:pt idx="345">
                  <c:v>289.6428972067863</c:v>
                </c:pt>
                <c:pt idx="346">
                  <c:v>289.6428972067863</c:v>
                </c:pt>
                <c:pt idx="347">
                  <c:v>289.6428972067863</c:v>
                </c:pt>
                <c:pt idx="348">
                  <c:v>289.6428972067863</c:v>
                </c:pt>
                <c:pt idx="349">
                  <c:v>289.6428972067863</c:v>
                </c:pt>
                <c:pt idx="350">
                  <c:v>289.6428972067863</c:v>
                </c:pt>
                <c:pt idx="351">
                  <c:v>289.6428972067863</c:v>
                </c:pt>
                <c:pt idx="352">
                  <c:v>289.6428972067863</c:v>
                </c:pt>
                <c:pt idx="353">
                  <c:v>289.6428972067863</c:v>
                </c:pt>
                <c:pt idx="354">
                  <c:v>289.6428972067863</c:v>
                </c:pt>
                <c:pt idx="355">
                  <c:v>289.6428972067863</c:v>
                </c:pt>
                <c:pt idx="356">
                  <c:v>289.6428972067863</c:v>
                </c:pt>
                <c:pt idx="357">
                  <c:v>289.6428972067863</c:v>
                </c:pt>
                <c:pt idx="358">
                  <c:v>289.6428972067863</c:v>
                </c:pt>
                <c:pt idx="359">
                  <c:v>289.6428972067863</c:v>
                </c:pt>
                <c:pt idx="360">
                  <c:v>289.6428972067863</c:v>
                </c:pt>
                <c:pt idx="361">
                  <c:v>289.6428972067863</c:v>
                </c:pt>
                <c:pt idx="362">
                  <c:v>289.6428972067863</c:v>
                </c:pt>
                <c:pt idx="363">
                  <c:v>289.6428972067863</c:v>
                </c:pt>
                <c:pt idx="364">
                  <c:v>289.6428972067863</c:v>
                </c:pt>
                <c:pt idx="365">
                  <c:v>289.6428972067863</c:v>
                </c:pt>
                <c:pt idx="366">
                  <c:v>289.6428972067863</c:v>
                </c:pt>
                <c:pt idx="367">
                  <c:v>289.6428972067863</c:v>
                </c:pt>
                <c:pt idx="368">
                  <c:v>289.6428972067863</c:v>
                </c:pt>
                <c:pt idx="369">
                  <c:v>289.6428972067863</c:v>
                </c:pt>
                <c:pt idx="370">
                  <c:v>289.6428972067863</c:v>
                </c:pt>
                <c:pt idx="371">
                  <c:v>289.6428972067863</c:v>
                </c:pt>
                <c:pt idx="372">
                  <c:v>289.6428972067863</c:v>
                </c:pt>
                <c:pt idx="373">
                  <c:v>289.6428972067863</c:v>
                </c:pt>
                <c:pt idx="374">
                  <c:v>289.6428972067863</c:v>
                </c:pt>
                <c:pt idx="375">
                  <c:v>289.6428972067863</c:v>
                </c:pt>
                <c:pt idx="376">
                  <c:v>289.6428972067863</c:v>
                </c:pt>
                <c:pt idx="377">
                  <c:v>289.6428972067863</c:v>
                </c:pt>
                <c:pt idx="378">
                  <c:v>289.6428972067863</c:v>
                </c:pt>
                <c:pt idx="379">
                  <c:v>289.6428972067863</c:v>
                </c:pt>
                <c:pt idx="380">
                  <c:v>289.6428972067863</c:v>
                </c:pt>
                <c:pt idx="381">
                  <c:v>289.6428972067863</c:v>
                </c:pt>
                <c:pt idx="382">
                  <c:v>289.6428972067863</c:v>
                </c:pt>
                <c:pt idx="383">
                  <c:v>289.6428972067863</c:v>
                </c:pt>
                <c:pt idx="384">
                  <c:v>289.6428972067863</c:v>
                </c:pt>
                <c:pt idx="385">
                  <c:v>289.6428972067863</c:v>
                </c:pt>
                <c:pt idx="386">
                  <c:v>289.6428972067863</c:v>
                </c:pt>
                <c:pt idx="387">
                  <c:v>289.6428972067863</c:v>
                </c:pt>
                <c:pt idx="388">
                  <c:v>289.6428972067863</c:v>
                </c:pt>
                <c:pt idx="389">
                  <c:v>289.6428972067863</c:v>
                </c:pt>
                <c:pt idx="390">
                  <c:v>289.6428972067863</c:v>
                </c:pt>
                <c:pt idx="391">
                  <c:v>289.6428972067863</c:v>
                </c:pt>
                <c:pt idx="392">
                  <c:v>289.6428972067863</c:v>
                </c:pt>
                <c:pt idx="393">
                  <c:v>289.6428972067863</c:v>
                </c:pt>
                <c:pt idx="394">
                  <c:v>289.6428972067863</c:v>
                </c:pt>
                <c:pt idx="395">
                  <c:v>289.6428972067863</c:v>
                </c:pt>
                <c:pt idx="396">
                  <c:v>289.6428972067863</c:v>
                </c:pt>
                <c:pt idx="397">
                  <c:v>289.6428972067863</c:v>
                </c:pt>
                <c:pt idx="398">
                  <c:v>289.6428972067863</c:v>
                </c:pt>
                <c:pt idx="399">
                  <c:v>289.6428972067863</c:v>
                </c:pt>
                <c:pt idx="400">
                  <c:v>289.6428972067863</c:v>
                </c:pt>
                <c:pt idx="401">
                  <c:v>289.6428972067863</c:v>
                </c:pt>
                <c:pt idx="402">
                  <c:v>289.6428972067863</c:v>
                </c:pt>
                <c:pt idx="403">
                  <c:v>289.6428972067863</c:v>
                </c:pt>
                <c:pt idx="404">
                  <c:v>289.6428972067863</c:v>
                </c:pt>
                <c:pt idx="405">
                  <c:v>289.6428972067863</c:v>
                </c:pt>
                <c:pt idx="406">
                  <c:v>289.6428972067863</c:v>
                </c:pt>
                <c:pt idx="407">
                  <c:v>289.6428972067863</c:v>
                </c:pt>
                <c:pt idx="408">
                  <c:v>289.6428972067863</c:v>
                </c:pt>
                <c:pt idx="409">
                  <c:v>289.6428972067863</c:v>
                </c:pt>
                <c:pt idx="410">
                  <c:v>289.6428972067863</c:v>
                </c:pt>
                <c:pt idx="411">
                  <c:v>289.6428972067863</c:v>
                </c:pt>
                <c:pt idx="412">
                  <c:v>289.6428972067863</c:v>
                </c:pt>
                <c:pt idx="413">
                  <c:v>289.6428972067863</c:v>
                </c:pt>
                <c:pt idx="414">
                  <c:v>289.6428972067863</c:v>
                </c:pt>
                <c:pt idx="415">
                  <c:v>289.6428972067863</c:v>
                </c:pt>
                <c:pt idx="416">
                  <c:v>289.6428972067863</c:v>
                </c:pt>
                <c:pt idx="417">
                  <c:v>289.6428972067863</c:v>
                </c:pt>
                <c:pt idx="418">
                  <c:v>289.6428972067863</c:v>
                </c:pt>
                <c:pt idx="419">
                  <c:v>289.6428972067863</c:v>
                </c:pt>
                <c:pt idx="420">
                  <c:v>289.6428972067863</c:v>
                </c:pt>
                <c:pt idx="421">
                  <c:v>289.6428972067863</c:v>
                </c:pt>
                <c:pt idx="422">
                  <c:v>289.6428972067863</c:v>
                </c:pt>
                <c:pt idx="423">
                  <c:v>289.6428972067863</c:v>
                </c:pt>
                <c:pt idx="424">
                  <c:v>289.6428972067863</c:v>
                </c:pt>
                <c:pt idx="425">
                  <c:v>289.6428972067863</c:v>
                </c:pt>
                <c:pt idx="426">
                  <c:v>289.6428972067863</c:v>
                </c:pt>
                <c:pt idx="427">
                  <c:v>289.6428972067863</c:v>
                </c:pt>
                <c:pt idx="428">
                  <c:v>289.6428972067863</c:v>
                </c:pt>
                <c:pt idx="429">
                  <c:v>289.6428972067863</c:v>
                </c:pt>
                <c:pt idx="430">
                  <c:v>289.6428972067863</c:v>
                </c:pt>
                <c:pt idx="431">
                  <c:v>289.6428972067863</c:v>
                </c:pt>
                <c:pt idx="432">
                  <c:v>289.6428972067863</c:v>
                </c:pt>
                <c:pt idx="433">
                  <c:v>289.6428972067863</c:v>
                </c:pt>
                <c:pt idx="434">
                  <c:v>289.6428972067863</c:v>
                </c:pt>
                <c:pt idx="435">
                  <c:v>289.6428972067863</c:v>
                </c:pt>
                <c:pt idx="436">
                  <c:v>289.6428972067863</c:v>
                </c:pt>
                <c:pt idx="437">
                  <c:v>289.6428972067863</c:v>
                </c:pt>
                <c:pt idx="438">
                  <c:v>289.6428972067863</c:v>
                </c:pt>
                <c:pt idx="439">
                  <c:v>289.6428972067863</c:v>
                </c:pt>
                <c:pt idx="440">
                  <c:v>289.6428972067863</c:v>
                </c:pt>
                <c:pt idx="441">
                  <c:v>289.6428972067863</c:v>
                </c:pt>
                <c:pt idx="442">
                  <c:v>289.6428972067863</c:v>
                </c:pt>
                <c:pt idx="443">
                  <c:v>289.6428972067863</c:v>
                </c:pt>
                <c:pt idx="444">
                  <c:v>289.6428972067863</c:v>
                </c:pt>
                <c:pt idx="445">
                  <c:v>289.6428972067863</c:v>
                </c:pt>
                <c:pt idx="446">
                  <c:v>289.6428972067863</c:v>
                </c:pt>
                <c:pt idx="447">
                  <c:v>289.6428972067863</c:v>
                </c:pt>
                <c:pt idx="448">
                  <c:v>289.6428972067863</c:v>
                </c:pt>
                <c:pt idx="449">
                  <c:v>289.6428972067863</c:v>
                </c:pt>
                <c:pt idx="450">
                  <c:v>289.6428972067863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DD-4758-AA00-2F7F3826E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408975"/>
        <c:axId val="812407311"/>
      </c:scatterChart>
      <c:valAx>
        <c:axId val="81240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7311"/>
        <c:crosses val="autoZero"/>
        <c:crossBetween val="midCat"/>
      </c:valAx>
      <c:valAx>
        <c:axId val="81240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y'(x)</a:t>
            </a:r>
          </a:p>
        </c:rich>
      </c:tx>
      <c:layout>
        <c:manualLayout>
          <c:xMode val="edge"/>
          <c:yMode val="edge"/>
          <c:x val="0.47278202005607356"/>
          <c:y val="2.81451670094319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6'!$O$41:$O$491</c:f>
              <c:numCache>
                <c:formatCode>0.00E+00</c:formatCode>
                <c:ptCount val="451"/>
                <c:pt idx="0">
                  <c:v>-2.9300000000000001E-5</c:v>
                </c:pt>
                <c:pt idx="1">
                  <c:v>-2.9295705168552247E-5</c:v>
                </c:pt>
                <c:pt idx="2">
                  <c:v>-2.9287115505656742E-5</c:v>
                </c:pt>
                <c:pt idx="3">
                  <c:v>-2.927423101131348E-5</c:v>
                </c:pt>
                <c:pt idx="4">
                  <c:v>-2.9257051685522467E-5</c:v>
                </c:pt>
                <c:pt idx="5">
                  <c:v>-2.9235577528283701E-5</c:v>
                </c:pt>
                <c:pt idx="6">
                  <c:v>-2.920980853959718E-5</c:v>
                </c:pt>
                <c:pt idx="7">
                  <c:v>-2.9179744719462906E-5</c:v>
                </c:pt>
                <c:pt idx="8">
                  <c:v>-2.9145386067880877E-5</c:v>
                </c:pt>
                <c:pt idx="9">
                  <c:v>-2.9106732584851098E-5</c:v>
                </c:pt>
                <c:pt idx="10">
                  <c:v>-2.9063784270373561E-5</c:v>
                </c:pt>
                <c:pt idx="11">
                  <c:v>-2.9016541124448274E-5</c:v>
                </c:pt>
                <c:pt idx="12">
                  <c:v>-2.8965003147075233E-5</c:v>
                </c:pt>
                <c:pt idx="13">
                  <c:v>-2.8909170338254438E-5</c:v>
                </c:pt>
                <c:pt idx="14">
                  <c:v>-2.8849042697985892E-5</c:v>
                </c:pt>
                <c:pt idx="15">
                  <c:v>-2.8784620226269589E-5</c:v>
                </c:pt>
                <c:pt idx="16">
                  <c:v>-2.8715902923105535E-5</c:v>
                </c:pt>
                <c:pt idx="17">
                  <c:v>-2.8642890788493727E-5</c:v>
                </c:pt>
                <c:pt idx="18">
                  <c:v>-2.8565583822434165E-5</c:v>
                </c:pt>
                <c:pt idx="19">
                  <c:v>-2.8483982024926849E-5</c:v>
                </c:pt>
                <c:pt idx="20">
                  <c:v>-2.8398085395971783E-5</c:v>
                </c:pt>
                <c:pt idx="21">
                  <c:v>-2.8307893935568959E-5</c:v>
                </c:pt>
                <c:pt idx="22">
                  <c:v>-2.8213407643718385E-5</c:v>
                </c:pt>
                <c:pt idx="23">
                  <c:v>-2.8114626520420056E-5</c:v>
                </c:pt>
                <c:pt idx="24">
                  <c:v>-2.8011550565673974E-5</c:v>
                </c:pt>
                <c:pt idx="25">
                  <c:v>-2.7904179779480137E-5</c:v>
                </c:pt>
                <c:pt idx="26">
                  <c:v>-2.7792514161838547E-5</c:v>
                </c:pt>
                <c:pt idx="27">
                  <c:v>-2.7676553712749206E-5</c:v>
                </c:pt>
                <c:pt idx="28">
                  <c:v>-2.7556298432212111E-5</c:v>
                </c:pt>
                <c:pt idx="29">
                  <c:v>-2.7431748320227262E-5</c:v>
                </c:pt>
                <c:pt idx="30">
                  <c:v>-2.7302903376794659E-5</c:v>
                </c:pt>
                <c:pt idx="31">
                  <c:v>-2.7169763601914302E-5</c:v>
                </c:pt>
                <c:pt idx="32">
                  <c:v>-2.7032328995586191E-5</c:v>
                </c:pt>
                <c:pt idx="33">
                  <c:v>-2.6890599557810329E-5</c:v>
                </c:pt>
                <c:pt idx="34">
                  <c:v>-2.6744575288586713E-5</c:v>
                </c:pt>
                <c:pt idx="35">
                  <c:v>-2.659425618791534E-5</c:v>
                </c:pt>
                <c:pt idx="36">
                  <c:v>-2.6439642255796217E-5</c:v>
                </c:pt>
                <c:pt idx="37">
                  <c:v>-2.6280733492229342E-5</c:v>
                </c:pt>
                <c:pt idx="38">
                  <c:v>-2.6117529897214711E-5</c:v>
                </c:pt>
                <c:pt idx="39">
                  <c:v>-2.5950031470752328E-5</c:v>
                </c:pt>
                <c:pt idx="40">
                  <c:v>-2.5778238212842189E-5</c:v>
                </c:pt>
                <c:pt idx="41">
                  <c:v>-2.5602150123484299E-5</c:v>
                </c:pt>
                <c:pt idx="42">
                  <c:v>-2.5421767202678658E-5</c:v>
                </c:pt>
                <c:pt idx="43">
                  <c:v>-2.5237089450425259E-5</c:v>
                </c:pt>
                <c:pt idx="44">
                  <c:v>-2.5048116866724107E-5</c:v>
                </c:pt>
                <c:pt idx="45">
                  <c:v>-2.4854849451575204E-5</c:v>
                </c:pt>
                <c:pt idx="46">
                  <c:v>-2.4657287204978547E-5</c:v>
                </c:pt>
                <c:pt idx="47">
                  <c:v>-2.4455430126934137E-5</c:v>
                </c:pt>
                <c:pt idx="48">
                  <c:v>-2.4249278217441972E-5</c:v>
                </c:pt>
                <c:pt idx="49">
                  <c:v>-2.4038831476502053E-5</c:v>
                </c:pt>
                <c:pt idx="50">
                  <c:v>-2.3824089904114383E-5</c:v>
                </c:pt>
                <c:pt idx="51">
                  <c:v>-2.3605053500278957E-5</c:v>
                </c:pt>
                <c:pt idx="52">
                  <c:v>-2.3381722264995779E-5</c:v>
                </c:pt>
                <c:pt idx="53">
                  <c:v>-2.3154096198264848E-5</c:v>
                </c:pt>
                <c:pt idx="54">
                  <c:v>-2.2922175300086162E-5</c:v>
                </c:pt>
                <c:pt idx="55">
                  <c:v>-2.2685959570459726E-5</c:v>
                </c:pt>
                <c:pt idx="56">
                  <c:v>-2.2445449009385533E-5</c:v>
                </c:pt>
                <c:pt idx="57">
                  <c:v>-2.2200643616863589E-5</c:v>
                </c:pt>
                <c:pt idx="58">
                  <c:v>-2.195154339289389E-5</c:v>
                </c:pt>
                <c:pt idx="59">
                  <c:v>-2.1698148337476438E-5</c:v>
                </c:pt>
                <c:pt idx="60">
                  <c:v>-2.1440458450611232E-5</c:v>
                </c:pt>
                <c:pt idx="61">
                  <c:v>-2.1178473732298276E-5</c:v>
                </c:pt>
                <c:pt idx="62">
                  <c:v>-2.0912194182537562E-5</c:v>
                </c:pt>
                <c:pt idx="63">
                  <c:v>-2.0641619801329097E-5</c:v>
                </c:pt>
                <c:pt idx="64">
                  <c:v>-2.0366750588672878E-5</c:v>
                </c:pt>
                <c:pt idx="65">
                  <c:v>-2.0087586544568906E-5</c:v>
                </c:pt>
                <c:pt idx="66">
                  <c:v>-1.9804127669017179E-5</c:v>
                </c:pt>
                <c:pt idx="67">
                  <c:v>-1.9516373962017698E-5</c:v>
                </c:pt>
                <c:pt idx="68">
                  <c:v>-1.9224325423570467E-5</c:v>
                </c:pt>
                <c:pt idx="69">
                  <c:v>-1.8927982053675482E-5</c:v>
                </c:pt>
                <c:pt idx="70">
                  <c:v>-1.8627343852332742E-5</c:v>
                </c:pt>
                <c:pt idx="71">
                  <c:v>-1.8322410819542249E-5</c:v>
                </c:pt>
                <c:pt idx="72">
                  <c:v>-1.8013182955304002E-5</c:v>
                </c:pt>
                <c:pt idx="73">
                  <c:v>-1.7699660259618004E-5</c:v>
                </c:pt>
                <c:pt idx="74">
                  <c:v>-1.7381842732484252E-5</c:v>
                </c:pt>
                <c:pt idx="75">
                  <c:v>-1.7059730373902746E-5</c:v>
                </c:pt>
                <c:pt idx="76">
                  <c:v>-1.6733323183873486E-5</c:v>
                </c:pt>
                <c:pt idx="77">
                  <c:v>-1.6402621162396472E-5</c:v>
                </c:pt>
                <c:pt idx="78">
                  <c:v>-1.6067624309471708E-5</c:v>
                </c:pt>
                <c:pt idx="79">
                  <c:v>-1.5728332625099186E-5</c:v>
                </c:pt>
                <c:pt idx="80">
                  <c:v>-1.5384746109278913E-5</c:v>
                </c:pt>
                <c:pt idx="81">
                  <c:v>-1.5036864762010887E-5</c:v>
                </c:pt>
                <c:pt idx="82">
                  <c:v>-1.4684688583295106E-5</c:v>
                </c:pt>
                <c:pt idx="83">
                  <c:v>-1.4328217573131573E-5</c:v>
                </c:pt>
                <c:pt idx="84">
                  <c:v>-1.3967451731520287E-5</c:v>
                </c:pt>
                <c:pt idx="85">
                  <c:v>-1.3602391058461244E-5</c:v>
                </c:pt>
                <c:pt idx="86">
                  <c:v>-1.3233035553954451E-5</c:v>
                </c:pt>
                <c:pt idx="87">
                  <c:v>-1.2859385217999904E-5</c:v>
                </c:pt>
                <c:pt idx="88">
                  <c:v>-1.2481440050597603E-5</c:v>
                </c:pt>
                <c:pt idx="89">
                  <c:v>-1.2099200051747548E-5</c:v>
                </c:pt>
                <c:pt idx="90">
                  <c:v>-1.1712665221449739E-5</c:v>
                </c:pt>
                <c:pt idx="91">
                  <c:v>-1.1321835559704179E-5</c:v>
                </c:pt>
                <c:pt idx="92">
                  <c:v>-1.0926711066510865E-5</c:v>
                </c:pt>
                <c:pt idx="93">
                  <c:v>-1.0527291741869794E-5</c:v>
                </c:pt>
                <c:pt idx="94">
                  <c:v>-1.0123577585780976E-5</c:v>
                </c:pt>
                <c:pt idx="95">
                  <c:v>-9.7155685982443999E-6</c:v>
                </c:pt>
                <c:pt idx="96">
                  <c:v>-9.3032647792600736E-6</c:v>
                </c:pt>
                <c:pt idx="97">
                  <c:v>-8.8866661288279899E-6</c:v>
                </c:pt>
                <c:pt idx="98">
                  <c:v>-8.4657726469481589E-6</c:v>
                </c:pt>
                <c:pt idx="99">
                  <c:v>-8.0405843336205706E-6</c:v>
                </c:pt>
                <c:pt idx="100">
                  <c:v>-7.6111011888452283E-6</c:v>
                </c:pt>
                <c:pt idx="101">
                  <c:v>-7.1773232126221353E-6</c:v>
                </c:pt>
                <c:pt idx="102">
                  <c:v>-6.739250404951285E-6</c:v>
                </c:pt>
                <c:pt idx="103">
                  <c:v>-6.2968827658326841E-6</c:v>
                </c:pt>
                <c:pt idx="104">
                  <c:v>-5.8502202952663257E-6</c:v>
                </c:pt>
                <c:pt idx="105">
                  <c:v>-5.3992629932522168E-6</c:v>
                </c:pt>
                <c:pt idx="106">
                  <c:v>-4.9440108597903539E-6</c:v>
                </c:pt>
                <c:pt idx="107">
                  <c:v>-4.4844638948807403E-6</c:v>
                </c:pt>
                <c:pt idx="108">
                  <c:v>-4.0206220985233694E-6</c:v>
                </c:pt>
                <c:pt idx="109">
                  <c:v>-3.5524854707182478E-6</c:v>
                </c:pt>
                <c:pt idx="110">
                  <c:v>-3.0800540114653757E-6</c:v>
                </c:pt>
                <c:pt idx="111">
                  <c:v>-2.6033277207647461E-6</c:v>
                </c:pt>
                <c:pt idx="112">
                  <c:v>-2.1223065986163626E-6</c:v>
                </c:pt>
                <c:pt idx="113">
                  <c:v>-1.6369906450202284E-6</c:v>
                </c:pt>
                <c:pt idx="114">
                  <c:v>-1.1473798599763403E-6</c:v>
                </c:pt>
                <c:pt idx="115">
                  <c:v>-6.5347424348469473E-7</c:v>
                </c:pt>
                <c:pt idx="116">
                  <c:v>-1.5527379554529857E-7</c:v>
                </c:pt>
                <c:pt idx="117">
                  <c:v>3.4722148384184819E-7</c:v>
                </c:pt>
                <c:pt idx="118">
                  <c:v>8.5401159467675235E-7</c:v>
                </c:pt>
                <c:pt idx="119">
                  <c:v>1.3650965369594139E-6</c:v>
                </c:pt>
                <c:pt idx="120">
                  <c:v>1.8804763106898193E-6</c:v>
                </c:pt>
                <c:pt idx="121">
                  <c:v>2.400150915867982E-6</c:v>
                </c:pt>
                <c:pt idx="122">
                  <c:v>2.9241203524939022E-6</c:v>
                </c:pt>
                <c:pt idx="123">
                  <c:v>3.4523846205675729E-6</c:v>
                </c:pt>
                <c:pt idx="124">
                  <c:v>3.9849437200889943E-6</c:v>
                </c:pt>
                <c:pt idx="125">
                  <c:v>4.5217976510581663E-6</c:v>
                </c:pt>
                <c:pt idx="126">
                  <c:v>5.0629464134751024E-6</c:v>
                </c:pt>
                <c:pt idx="127">
                  <c:v>5.6083900073397824E-6</c:v>
                </c:pt>
                <c:pt idx="128">
                  <c:v>6.1581284326522198E-6</c:v>
                </c:pt>
                <c:pt idx="129">
                  <c:v>6.7121616894124078E-6</c:v>
                </c:pt>
                <c:pt idx="130">
                  <c:v>7.2704897776203531E-6</c:v>
                </c:pt>
                <c:pt idx="131">
                  <c:v>7.8331126972760559E-6</c:v>
                </c:pt>
                <c:pt idx="132">
                  <c:v>8.4000304483795025E-6</c:v>
                </c:pt>
                <c:pt idx="133">
                  <c:v>8.9712430309307065E-6</c:v>
                </c:pt>
                <c:pt idx="134">
                  <c:v>9.5467504449296678E-6</c:v>
                </c:pt>
                <c:pt idx="135">
                  <c:v>1.012655269037638E-5</c:v>
                </c:pt>
                <c:pt idx="136">
                  <c:v>1.0710649767270842E-5</c:v>
                </c:pt>
                <c:pt idx="137">
                  <c:v>1.1299041675613062E-5</c:v>
                </c:pt>
                <c:pt idx="138">
                  <c:v>1.1891728415403033E-5</c:v>
                </c:pt>
                <c:pt idx="139">
                  <c:v>1.2488709986640754E-5</c:v>
                </c:pt>
                <c:pt idx="140">
                  <c:v>1.3089986389326233E-5</c:v>
                </c:pt>
                <c:pt idx="141">
                  <c:v>1.3695557623459469E-5</c:v>
                </c:pt>
                <c:pt idx="142">
                  <c:v>1.4305423689040449E-5</c:v>
                </c:pt>
                <c:pt idx="143">
                  <c:v>1.4919584586069186E-5</c:v>
                </c:pt>
                <c:pt idx="144">
                  <c:v>1.553804031454568E-5</c:v>
                </c:pt>
                <c:pt idx="145">
                  <c:v>1.6160790874469925E-5</c:v>
                </c:pt>
                <c:pt idx="146">
                  <c:v>1.6787836265841921E-5</c:v>
                </c:pt>
                <c:pt idx="147">
                  <c:v>1.7419176488661674E-5</c:v>
                </c:pt>
                <c:pt idx="148">
                  <c:v>1.8054811542929178E-5</c:v>
                </c:pt>
                <c:pt idx="149">
                  <c:v>1.8694741428644439E-5</c:v>
                </c:pt>
                <c:pt idx="150">
                  <c:v>1.9338966145807451E-5</c:v>
                </c:pt>
                <c:pt idx="151">
                  <c:v>1.998748569441822E-5</c:v>
                </c:pt>
                <c:pt idx="152">
                  <c:v>2.064030007447674E-5</c:v>
                </c:pt>
                <c:pt idx="153">
                  <c:v>2.1297409285983004E-5</c:v>
                </c:pt>
                <c:pt idx="154">
                  <c:v>2.1958813328937038E-5</c:v>
                </c:pt>
                <c:pt idx="155">
                  <c:v>2.2624512203338817E-5</c:v>
                </c:pt>
                <c:pt idx="156">
                  <c:v>2.3294505909188353E-5</c:v>
                </c:pt>
                <c:pt idx="157">
                  <c:v>2.3968794446485639E-5</c:v>
                </c:pt>
                <c:pt idx="158">
                  <c:v>2.4647377815230676E-5</c:v>
                </c:pt>
                <c:pt idx="159">
                  <c:v>2.533025601542347E-5</c:v>
                </c:pt>
                <c:pt idx="160">
                  <c:v>2.6017429047064009E-5</c:v>
                </c:pt>
                <c:pt idx="161">
                  <c:v>2.6708896910152304E-5</c:v>
                </c:pt>
                <c:pt idx="162">
                  <c:v>2.7404659604688364E-5</c:v>
                </c:pt>
                <c:pt idx="163">
                  <c:v>2.8104717130672168E-5</c:v>
                </c:pt>
                <c:pt idx="164">
                  <c:v>2.8809069488103729E-5</c:v>
                </c:pt>
                <c:pt idx="165">
                  <c:v>2.9517716676983047E-5</c:v>
                </c:pt>
                <c:pt idx="166">
                  <c:v>3.0230658697310109E-5</c:v>
                </c:pt>
                <c:pt idx="167">
                  <c:v>3.0947895549084929E-5</c:v>
                </c:pt>
                <c:pt idx="168">
                  <c:v>3.1669427232307493E-5</c:v>
                </c:pt>
                <c:pt idx="169">
                  <c:v>3.2395253746977827E-5</c:v>
                </c:pt>
                <c:pt idx="170">
                  <c:v>3.3125375093095905E-5</c:v>
                </c:pt>
                <c:pt idx="171">
                  <c:v>3.3859791270661741E-5</c:v>
                </c:pt>
                <c:pt idx="172">
                  <c:v>3.4598502279675334E-5</c:v>
                </c:pt>
                <c:pt idx="173">
                  <c:v>3.5341508120136671E-5</c:v>
                </c:pt>
                <c:pt idx="174">
                  <c:v>3.6088808792045765E-5</c:v>
                </c:pt>
                <c:pt idx="175">
                  <c:v>3.6840404295402603E-5</c:v>
                </c:pt>
                <c:pt idx="176">
                  <c:v>3.7596294630207212E-5</c:v>
                </c:pt>
                <c:pt idx="177">
                  <c:v>3.8356479796459578E-5</c:v>
                </c:pt>
                <c:pt idx="178">
                  <c:v>3.9120959794159689E-5</c:v>
                </c:pt>
                <c:pt idx="179">
                  <c:v>3.9889734623307543E-5</c:v>
                </c:pt>
                <c:pt idx="180">
                  <c:v>3.949512864737046E-5</c:v>
                </c:pt>
                <c:pt idx="181">
                  <c:v>3.910198417504796E-5</c:v>
                </c:pt>
                <c:pt idx="182">
                  <c:v>3.8710301206340042E-5</c:v>
                </c:pt>
                <c:pt idx="183">
                  <c:v>3.8320079741246693E-5</c:v>
                </c:pt>
                <c:pt idx="184">
                  <c:v>3.7931319779767939E-5</c:v>
                </c:pt>
                <c:pt idx="185">
                  <c:v>3.7544021321903768E-5</c:v>
                </c:pt>
                <c:pt idx="186">
                  <c:v>3.7158184367654179E-5</c:v>
                </c:pt>
                <c:pt idx="187">
                  <c:v>3.6773808917019172E-5</c:v>
                </c:pt>
                <c:pt idx="188">
                  <c:v>3.6390894969998734E-5</c:v>
                </c:pt>
                <c:pt idx="189">
                  <c:v>3.6009442526592892E-5</c:v>
                </c:pt>
                <c:pt idx="190">
                  <c:v>3.5629451586801631E-5</c:v>
                </c:pt>
                <c:pt idx="191">
                  <c:v>3.5250922150624954E-5</c:v>
                </c:pt>
                <c:pt idx="192">
                  <c:v>3.4873854218062858E-5</c:v>
                </c:pt>
                <c:pt idx="193">
                  <c:v>3.4498247789115331E-5</c:v>
                </c:pt>
                <c:pt idx="194">
                  <c:v>3.4124102863782386E-5</c:v>
                </c:pt>
                <c:pt idx="195">
                  <c:v>3.3751419442064024E-5</c:v>
                </c:pt>
                <c:pt idx="196">
                  <c:v>3.3380197523960244E-5</c:v>
                </c:pt>
                <c:pt idx="197">
                  <c:v>3.3010437109471046E-5</c:v>
                </c:pt>
                <c:pt idx="198">
                  <c:v>3.264213819859643E-5</c:v>
                </c:pt>
                <c:pt idx="199">
                  <c:v>3.2275300791336397E-5</c:v>
                </c:pt>
                <c:pt idx="200">
                  <c:v>3.1909924887690945E-5</c:v>
                </c:pt>
                <c:pt idx="201">
                  <c:v>3.154601048766007E-5</c:v>
                </c:pt>
                <c:pt idx="202">
                  <c:v>3.1183557591243783E-5</c:v>
                </c:pt>
                <c:pt idx="203">
                  <c:v>3.0822566198442078E-5</c:v>
                </c:pt>
                <c:pt idx="204">
                  <c:v>3.0463036309254956E-5</c:v>
                </c:pt>
                <c:pt idx="205">
                  <c:v>3.0104967923682416E-5</c:v>
                </c:pt>
                <c:pt idx="206">
                  <c:v>2.9748361041724458E-5</c:v>
                </c:pt>
                <c:pt idx="207">
                  <c:v>2.9393215663381082E-5</c:v>
                </c:pt>
                <c:pt idx="208">
                  <c:v>2.9039531788652289E-5</c:v>
                </c:pt>
                <c:pt idx="209">
                  <c:v>2.8687309417538078E-5</c:v>
                </c:pt>
                <c:pt idx="210">
                  <c:v>2.8336548550038449E-5</c:v>
                </c:pt>
                <c:pt idx="211">
                  <c:v>2.7987249186153403E-5</c:v>
                </c:pt>
                <c:pt idx="212">
                  <c:v>2.7639411325882938E-5</c:v>
                </c:pt>
                <c:pt idx="213">
                  <c:v>2.7293034969227056E-5</c:v>
                </c:pt>
                <c:pt idx="214">
                  <c:v>2.6948120116185756E-5</c:v>
                </c:pt>
                <c:pt idx="215">
                  <c:v>2.6604666766759038E-5</c:v>
                </c:pt>
                <c:pt idx="216">
                  <c:v>2.6262674920946903E-5</c:v>
                </c:pt>
                <c:pt idx="217">
                  <c:v>2.592214457874935E-5</c:v>
                </c:pt>
                <c:pt idx="218">
                  <c:v>2.5583075740166379E-5</c:v>
                </c:pt>
                <c:pt idx="219">
                  <c:v>2.5245468405197983E-5</c:v>
                </c:pt>
                <c:pt idx="220">
                  <c:v>2.4909322573844163E-5</c:v>
                </c:pt>
                <c:pt idx="221">
                  <c:v>2.4574638246104926E-5</c:v>
                </c:pt>
                <c:pt idx="222">
                  <c:v>2.4241415421980277E-5</c:v>
                </c:pt>
                <c:pt idx="223">
                  <c:v>2.3909654101470203E-5</c:v>
                </c:pt>
                <c:pt idx="224">
                  <c:v>2.3579354284574719E-5</c:v>
                </c:pt>
                <c:pt idx="225">
                  <c:v>2.325051597129381E-5</c:v>
                </c:pt>
                <c:pt idx="226">
                  <c:v>2.2923139161627484E-5</c:v>
                </c:pt>
                <c:pt idx="227">
                  <c:v>2.2597223855575746E-5</c:v>
                </c:pt>
                <c:pt idx="228">
                  <c:v>2.2272770053138584E-5</c:v>
                </c:pt>
                <c:pt idx="229">
                  <c:v>2.1949777754316011E-5</c:v>
                </c:pt>
                <c:pt idx="230">
                  <c:v>2.1628246959108013E-5</c:v>
                </c:pt>
                <c:pt idx="231">
                  <c:v>2.1308177667514598E-5</c:v>
                </c:pt>
                <c:pt idx="232">
                  <c:v>2.0989569879535771E-5</c:v>
                </c:pt>
                <c:pt idx="233">
                  <c:v>2.0672423595171521E-5</c:v>
                </c:pt>
                <c:pt idx="234">
                  <c:v>2.0356738814421859E-5</c:v>
                </c:pt>
                <c:pt idx="235">
                  <c:v>2.0042515537286772E-5</c:v>
                </c:pt>
                <c:pt idx="236">
                  <c:v>1.9729753763766268E-5</c:v>
                </c:pt>
                <c:pt idx="237">
                  <c:v>1.9418453493860353E-5</c:v>
                </c:pt>
                <c:pt idx="238">
                  <c:v>1.9108614727569006E-5</c:v>
                </c:pt>
                <c:pt idx="239">
                  <c:v>1.8800237464892249E-5</c:v>
                </c:pt>
                <c:pt idx="240">
                  <c:v>1.8493321705830074E-5</c:v>
                </c:pt>
                <c:pt idx="241">
                  <c:v>1.8187867450382474E-5</c:v>
                </c:pt>
                <c:pt idx="242">
                  <c:v>1.7883874698549463E-5</c:v>
                </c:pt>
                <c:pt idx="243">
                  <c:v>1.7581343450331028E-5</c:v>
                </c:pt>
                <c:pt idx="244">
                  <c:v>1.7280273705727181E-5</c:v>
                </c:pt>
                <c:pt idx="245">
                  <c:v>1.6980665464737917E-5</c:v>
                </c:pt>
                <c:pt idx="246">
                  <c:v>1.6682518727363229E-5</c:v>
                </c:pt>
                <c:pt idx="247">
                  <c:v>1.6385833493603129E-5</c:v>
                </c:pt>
                <c:pt idx="248">
                  <c:v>1.6090609763457605E-5</c:v>
                </c:pt>
                <c:pt idx="249">
                  <c:v>1.579684753692667E-5</c:v>
                </c:pt>
                <c:pt idx="250">
                  <c:v>1.5504546814010317E-5</c:v>
                </c:pt>
                <c:pt idx="251">
                  <c:v>1.5213707594708533E-5</c:v>
                </c:pt>
                <c:pt idx="252">
                  <c:v>1.4924329879021338E-5</c:v>
                </c:pt>
                <c:pt idx="253">
                  <c:v>1.4636413666948725E-5</c:v>
                </c:pt>
                <c:pt idx="254">
                  <c:v>1.4349958958490694E-5</c:v>
                </c:pt>
                <c:pt idx="255">
                  <c:v>1.4064965753647246E-5</c:v>
                </c:pt>
                <c:pt idx="256">
                  <c:v>1.3781434052418373E-5</c:v>
                </c:pt>
                <c:pt idx="257">
                  <c:v>1.3499363854804089E-5</c:v>
                </c:pt>
                <c:pt idx="258">
                  <c:v>1.3218755160804387E-5</c:v>
                </c:pt>
                <c:pt idx="259">
                  <c:v>1.2939607970419267E-5</c:v>
                </c:pt>
                <c:pt idx="260">
                  <c:v>1.266192228364873E-5</c:v>
                </c:pt>
                <c:pt idx="261">
                  <c:v>1.2385698100492768E-5</c:v>
                </c:pt>
                <c:pt idx="262">
                  <c:v>1.2110935420951396E-5</c:v>
                </c:pt>
                <c:pt idx="263">
                  <c:v>1.1837634245024605E-5</c:v>
                </c:pt>
                <c:pt idx="264">
                  <c:v>1.156579457271239E-5</c:v>
                </c:pt>
                <c:pt idx="265">
                  <c:v>1.1295416404014757E-5</c:v>
                </c:pt>
                <c:pt idx="266">
                  <c:v>1.1026499738931707E-5</c:v>
                </c:pt>
                <c:pt idx="267">
                  <c:v>1.0759044577463238E-5</c:v>
                </c:pt>
                <c:pt idx="268">
                  <c:v>1.0493050919609352E-5</c:v>
                </c:pt>
                <c:pt idx="269">
                  <c:v>1.0228518765370048E-5</c:v>
                </c:pt>
                <c:pt idx="270">
                  <c:v>9.9654481147453265E-6</c:v>
                </c:pt>
                <c:pt idx="271">
                  <c:v>9.7038389677351871E-6</c:v>
                </c:pt>
                <c:pt idx="272">
                  <c:v>9.4436913243396299E-6</c:v>
                </c:pt>
                <c:pt idx="273">
                  <c:v>9.185005184558655E-6</c:v>
                </c:pt>
                <c:pt idx="274">
                  <c:v>8.9277805483922623E-6</c:v>
                </c:pt>
                <c:pt idx="275">
                  <c:v>8.6720174158404518E-6</c:v>
                </c:pt>
                <c:pt idx="276">
                  <c:v>8.4177157869032236E-6</c:v>
                </c:pt>
                <c:pt idx="277">
                  <c:v>8.1648756615805709E-6</c:v>
                </c:pt>
                <c:pt idx="278">
                  <c:v>7.9134970398725003E-6</c:v>
                </c:pt>
                <c:pt idx="279">
                  <c:v>7.6635799217790188E-6</c:v>
                </c:pt>
                <c:pt idx="280">
                  <c:v>7.4151243073001128E-6</c:v>
                </c:pt>
                <c:pt idx="281">
                  <c:v>7.168130196435789E-6</c:v>
                </c:pt>
                <c:pt idx="282">
                  <c:v>6.9225975891860475E-6</c:v>
                </c:pt>
                <c:pt idx="283">
                  <c:v>6.6785264855508881E-6</c:v>
                </c:pt>
                <c:pt idx="284">
                  <c:v>6.435916885530311E-6</c:v>
                </c:pt>
                <c:pt idx="285">
                  <c:v>6.194768789124323E-6</c:v>
                </c:pt>
                <c:pt idx="286">
                  <c:v>5.9550821963329104E-6</c:v>
                </c:pt>
                <c:pt idx="287">
                  <c:v>5.71685710715608E-6</c:v>
                </c:pt>
                <c:pt idx="288">
                  <c:v>5.4800935215938319E-6</c:v>
                </c:pt>
                <c:pt idx="289">
                  <c:v>5.244791439646166E-6</c:v>
                </c:pt>
                <c:pt idx="290">
                  <c:v>5.0109508613130823E-6</c:v>
                </c:pt>
                <c:pt idx="291">
                  <c:v>4.7785717865945742E-6</c:v>
                </c:pt>
                <c:pt idx="292">
                  <c:v>4.547654215490655E-6</c:v>
                </c:pt>
                <c:pt idx="293">
                  <c:v>4.3181981480013113E-6</c:v>
                </c:pt>
                <c:pt idx="294">
                  <c:v>4.0902035841265498E-6</c:v>
                </c:pt>
                <c:pt idx="295">
                  <c:v>3.8636705238663773E-6</c:v>
                </c:pt>
                <c:pt idx="296">
                  <c:v>3.6385989672207804E-6</c:v>
                </c:pt>
                <c:pt idx="297">
                  <c:v>3.4149889141897724E-6</c:v>
                </c:pt>
                <c:pt idx="298">
                  <c:v>3.1928403647733399E-6</c:v>
                </c:pt>
                <c:pt idx="299">
                  <c:v>2.9721533189714896E-6</c:v>
                </c:pt>
                <c:pt idx="300">
                  <c:v>2.7529277767842283E-6</c:v>
                </c:pt>
                <c:pt idx="301">
                  <c:v>2.5351637382115425E-6</c:v>
                </c:pt>
                <c:pt idx="302">
                  <c:v>2.3188612032534457E-6</c:v>
                </c:pt>
                <c:pt idx="303">
                  <c:v>2.1040201719099176E-6</c:v>
                </c:pt>
                <c:pt idx="304">
                  <c:v>1.8906406441809785E-6</c:v>
                </c:pt>
                <c:pt idx="305">
                  <c:v>1.6787226200666149E-6</c:v>
                </c:pt>
                <c:pt idx="306">
                  <c:v>1.4682660995668403E-6</c:v>
                </c:pt>
                <c:pt idx="307">
                  <c:v>1.2592710826816479E-6</c:v>
                </c:pt>
                <c:pt idx="308">
                  <c:v>1.051737569411031E-6</c:v>
                </c:pt>
                <c:pt idx="309">
                  <c:v>8.4566555975500315E-7</c:v>
                </c:pt>
                <c:pt idx="310">
                  <c:v>6.4105505371355411E-7</c:v>
                </c:pt>
                <c:pt idx="311">
                  <c:v>4.379060512866873E-7</c:v>
                </c:pt>
                <c:pt idx="312">
                  <c:v>2.3621855247440274E-7</c:v>
                </c:pt>
                <c:pt idx="313">
                  <c:v>3.5992557276700416E-8</c:v>
                </c:pt>
                <c:pt idx="314">
                  <c:v>-1.6277193430641628E-7</c:v>
                </c:pt>
                <c:pt idx="315">
                  <c:v>-3.6007492227496091E-7</c:v>
                </c:pt>
                <c:pt idx="316">
                  <c:v>-5.559164066289199E-7</c:v>
                </c:pt>
                <c:pt idx="317">
                  <c:v>-7.5029638736830005E-7</c:v>
                </c:pt>
                <c:pt idx="318">
                  <c:v>-9.4321486449309457E-7</c:v>
                </c:pt>
                <c:pt idx="319">
                  <c:v>-1.1346718380033068E-6</c:v>
                </c:pt>
                <c:pt idx="320">
                  <c:v>-1.3246673078989403E-6</c:v>
                </c:pt>
                <c:pt idx="321">
                  <c:v>-1.5132012741799881E-6</c:v>
                </c:pt>
                <c:pt idx="322">
                  <c:v>-1.700273736846457E-6</c:v>
                </c:pt>
                <c:pt idx="323">
                  <c:v>-1.8858846958983404E-6</c:v>
                </c:pt>
                <c:pt idx="324">
                  <c:v>-2.0700341513356414E-6</c:v>
                </c:pt>
                <c:pt idx="325">
                  <c:v>-2.2527221031583637E-6</c:v>
                </c:pt>
                <c:pt idx="326">
                  <c:v>-2.4339485513665003E-6</c:v>
                </c:pt>
                <c:pt idx="327">
                  <c:v>-2.6137134959600581E-6</c:v>
                </c:pt>
                <c:pt idx="328">
                  <c:v>-2.792016936939037E-6</c:v>
                </c:pt>
                <c:pt idx="329">
                  <c:v>-2.9688588743034336E-6</c:v>
                </c:pt>
                <c:pt idx="330">
                  <c:v>-3.1442393080532481E-6</c:v>
                </c:pt>
                <c:pt idx="331">
                  <c:v>-3.3181582381884803E-6</c:v>
                </c:pt>
                <c:pt idx="332">
                  <c:v>-3.4906156647091302E-6</c:v>
                </c:pt>
                <c:pt idx="333">
                  <c:v>-3.6616115876151979E-6</c:v>
                </c:pt>
                <c:pt idx="334">
                  <c:v>-3.8311460069066834E-6</c:v>
                </c:pt>
                <c:pt idx="335">
                  <c:v>-3.9992189225835866E-6</c:v>
                </c:pt>
                <c:pt idx="336">
                  <c:v>-4.1658303346459076E-6</c:v>
                </c:pt>
                <c:pt idx="337">
                  <c:v>-4.3309802430936464E-6</c:v>
                </c:pt>
                <c:pt idx="338">
                  <c:v>-4.4946686479268029E-6</c:v>
                </c:pt>
                <c:pt idx="339">
                  <c:v>-4.6568955491453772E-6</c:v>
                </c:pt>
                <c:pt idx="340">
                  <c:v>-4.8176609467493693E-6</c:v>
                </c:pt>
                <c:pt idx="341">
                  <c:v>-4.9769648407387791E-6</c:v>
                </c:pt>
                <c:pt idx="342">
                  <c:v>-5.13480723111361E-6</c:v>
                </c:pt>
                <c:pt idx="343">
                  <c:v>-5.2911881178738587E-6</c:v>
                </c:pt>
                <c:pt idx="344">
                  <c:v>-5.4461075010195286E-6</c:v>
                </c:pt>
                <c:pt idx="345">
                  <c:v>-5.5995653805506128E-6</c:v>
                </c:pt>
                <c:pt idx="346">
                  <c:v>-5.7515617564671182E-6</c:v>
                </c:pt>
                <c:pt idx="347">
                  <c:v>-5.902096628769038E-6</c:v>
                </c:pt>
                <c:pt idx="348">
                  <c:v>-6.0511699974563789E-6</c:v>
                </c:pt>
                <c:pt idx="349">
                  <c:v>-6.1987818625291376E-6</c:v>
                </c:pt>
                <c:pt idx="350">
                  <c:v>-6.3449322239873106E-6</c:v>
                </c:pt>
                <c:pt idx="351">
                  <c:v>-6.4896210818309082E-6</c:v>
                </c:pt>
                <c:pt idx="352">
                  <c:v>-6.6328484360599202E-6</c:v>
                </c:pt>
                <c:pt idx="353">
                  <c:v>-6.7746142866743499E-6</c:v>
                </c:pt>
                <c:pt idx="354">
                  <c:v>-6.9149186336742007E-6</c:v>
                </c:pt>
                <c:pt idx="355">
                  <c:v>-7.053761477059466E-6</c:v>
                </c:pt>
                <c:pt idx="356">
                  <c:v>-7.1911428168301524E-6</c:v>
                </c:pt>
                <c:pt idx="357">
                  <c:v>-7.3270626529862565E-6</c:v>
                </c:pt>
                <c:pt idx="358">
                  <c:v>-7.4615209855277784E-6</c:v>
                </c:pt>
                <c:pt idx="359">
                  <c:v>-7.5945178144547181E-6</c:v>
                </c:pt>
                <c:pt idx="360">
                  <c:v>-7.7260531397670756E-6</c:v>
                </c:pt>
                <c:pt idx="361">
                  <c:v>-7.8561269614648541E-6</c:v>
                </c:pt>
                <c:pt idx="362">
                  <c:v>-7.9847392795480471E-6</c:v>
                </c:pt>
                <c:pt idx="363">
                  <c:v>-8.1118900940166578E-6</c:v>
                </c:pt>
                <c:pt idx="364">
                  <c:v>-8.2375794048706897E-6</c:v>
                </c:pt>
                <c:pt idx="365">
                  <c:v>-8.3618072121101393E-6</c:v>
                </c:pt>
                <c:pt idx="366">
                  <c:v>-8.4845735157350067E-6</c:v>
                </c:pt>
                <c:pt idx="367">
                  <c:v>-8.6058783157452919E-6</c:v>
                </c:pt>
                <c:pt idx="368">
                  <c:v>-8.7257216121409948E-6</c:v>
                </c:pt>
                <c:pt idx="369">
                  <c:v>-8.8441034049221154E-6</c:v>
                </c:pt>
                <c:pt idx="370">
                  <c:v>-8.9610236940886573E-6</c:v>
                </c:pt>
                <c:pt idx="371">
                  <c:v>-9.0764824796406169E-6</c:v>
                </c:pt>
                <c:pt idx="372">
                  <c:v>-9.1904797615779908E-6</c:v>
                </c:pt>
                <c:pt idx="373">
                  <c:v>-9.3030155399007859E-6</c:v>
                </c:pt>
                <c:pt idx="374">
                  <c:v>-9.4140898146089988E-6</c:v>
                </c:pt>
                <c:pt idx="375">
                  <c:v>-9.5237025857026294E-6</c:v>
                </c:pt>
                <c:pt idx="376">
                  <c:v>-9.6318538531816778E-6</c:v>
                </c:pt>
                <c:pt idx="377">
                  <c:v>-9.7385436170461474E-6</c:v>
                </c:pt>
                <c:pt idx="378">
                  <c:v>-9.8437718772960347E-6</c:v>
                </c:pt>
                <c:pt idx="379">
                  <c:v>-9.9475386339313363E-6</c:v>
                </c:pt>
                <c:pt idx="380">
                  <c:v>-1.0049843886952059E-5</c:v>
                </c:pt>
                <c:pt idx="381">
                  <c:v>-1.0150687636358196E-5</c:v>
                </c:pt>
                <c:pt idx="382">
                  <c:v>-1.0250069882149755E-5</c:v>
                </c:pt>
                <c:pt idx="383">
                  <c:v>-1.0347990624326731E-5</c:v>
                </c:pt>
                <c:pt idx="384">
                  <c:v>-1.0444449862889128E-5</c:v>
                </c:pt>
                <c:pt idx="385">
                  <c:v>-1.053944759783694E-5</c:v>
                </c:pt>
                <c:pt idx="386">
                  <c:v>-1.0632983829170173E-5</c:v>
                </c:pt>
                <c:pt idx="387">
                  <c:v>-1.072505855688882E-5</c:v>
                </c:pt>
                <c:pt idx="388">
                  <c:v>-1.0815671780992885E-5</c:v>
                </c:pt>
                <c:pt idx="389">
                  <c:v>-1.0904823501482374E-5</c:v>
                </c:pt>
                <c:pt idx="390">
                  <c:v>-1.0992513718357278E-5</c:v>
                </c:pt>
                <c:pt idx="391">
                  <c:v>-1.1078742431617599E-5</c:v>
                </c:pt>
                <c:pt idx="392">
                  <c:v>-1.1163509641263339E-5</c:v>
                </c:pt>
                <c:pt idx="393">
                  <c:v>-1.1246815347294499E-5</c:v>
                </c:pt>
                <c:pt idx="394">
                  <c:v>-1.1328659549711074E-5</c:v>
                </c:pt>
                <c:pt idx="395">
                  <c:v>-1.1409042248513067E-5</c:v>
                </c:pt>
                <c:pt idx="396">
                  <c:v>-1.1487963443700481E-5</c:v>
                </c:pt>
                <c:pt idx="397">
                  <c:v>-1.1565423135273312E-5</c:v>
                </c:pt>
                <c:pt idx="398">
                  <c:v>-1.1641421323231561E-5</c:v>
                </c:pt>
                <c:pt idx="399">
                  <c:v>-1.1715958007575229E-5</c:v>
                </c:pt>
                <c:pt idx="400">
                  <c:v>-1.1789033188304313E-5</c:v>
                </c:pt>
                <c:pt idx="401">
                  <c:v>-1.1860646865418816E-5</c:v>
                </c:pt>
                <c:pt idx="402">
                  <c:v>-1.193079903891874E-5</c:v>
                </c:pt>
                <c:pt idx="403">
                  <c:v>-1.1999489708804081E-5</c:v>
                </c:pt>
                <c:pt idx="404">
                  <c:v>-1.2066718875074837E-5</c:v>
                </c:pt>
                <c:pt idx="405">
                  <c:v>-1.2132486537731014E-5</c:v>
                </c:pt>
                <c:pt idx="406">
                  <c:v>-1.2196792696772609E-5</c:v>
                </c:pt>
                <c:pt idx="407">
                  <c:v>-1.2259637352199621E-5</c:v>
                </c:pt>
                <c:pt idx="408">
                  <c:v>-1.2321020504012052E-5</c:v>
                </c:pt>
                <c:pt idx="409">
                  <c:v>-1.23809421522099E-5</c:v>
                </c:pt>
                <c:pt idx="410">
                  <c:v>-1.2439402296793169E-5</c:v>
                </c:pt>
                <c:pt idx="411">
                  <c:v>-1.2496400937761853E-5</c:v>
                </c:pt>
                <c:pt idx="412">
                  <c:v>-1.2551938075115957E-5</c:v>
                </c:pt>
                <c:pt idx="413">
                  <c:v>-1.260601370885548E-5</c:v>
                </c:pt>
                <c:pt idx="414">
                  <c:v>-1.2658627838980417E-5</c:v>
                </c:pt>
                <c:pt idx="415">
                  <c:v>-1.2709780465490775E-5</c:v>
                </c:pt>
                <c:pt idx="416">
                  <c:v>-1.2759471588386551E-5</c:v>
                </c:pt>
                <c:pt idx="417">
                  <c:v>-1.2807701207667747E-5</c:v>
                </c:pt>
                <c:pt idx="418">
                  <c:v>-1.2854469323334359E-5</c:v>
                </c:pt>
                <c:pt idx="419">
                  <c:v>-1.2899775935386388E-5</c:v>
                </c:pt>
                <c:pt idx="420">
                  <c:v>-1.2943621043823838E-5</c:v>
                </c:pt>
                <c:pt idx="421">
                  <c:v>-1.2986004648646706E-5</c:v>
                </c:pt>
                <c:pt idx="422">
                  <c:v>-1.3026926749854992E-5</c:v>
                </c:pt>
                <c:pt idx="423">
                  <c:v>-1.3066387347448695E-5</c:v>
                </c:pt>
                <c:pt idx="424">
                  <c:v>-1.310438644142782E-5</c:v>
                </c:pt>
                <c:pt idx="425">
                  <c:v>-1.3140924031792359E-5</c:v>
                </c:pt>
                <c:pt idx="426">
                  <c:v>-1.3176000118542316E-5</c:v>
                </c:pt>
                <c:pt idx="427">
                  <c:v>-1.320961470167769E-5</c:v>
                </c:pt>
                <c:pt idx="428">
                  <c:v>-1.3241767781198486E-5</c:v>
                </c:pt>
                <c:pt idx="429">
                  <c:v>-1.3272459357104699E-5</c:v>
                </c:pt>
                <c:pt idx="430">
                  <c:v>-1.3301689429396331E-5</c:v>
                </c:pt>
                <c:pt idx="431">
                  <c:v>-1.332945799807338E-5</c:v>
                </c:pt>
                <c:pt idx="432">
                  <c:v>-1.3355765063135846E-5</c:v>
                </c:pt>
                <c:pt idx="433">
                  <c:v>-1.3380610624583731E-5</c:v>
                </c:pt>
                <c:pt idx="434">
                  <c:v>-1.3403994682417037E-5</c:v>
                </c:pt>
                <c:pt idx="435">
                  <c:v>-1.342591723663576E-5</c:v>
                </c:pt>
                <c:pt idx="436">
                  <c:v>-1.3446378287239901E-5</c:v>
                </c:pt>
                <c:pt idx="437">
                  <c:v>-1.3465377834229457E-5</c:v>
                </c:pt>
                <c:pt idx="438">
                  <c:v>-1.3482915877604433E-5</c:v>
                </c:pt>
                <c:pt idx="439">
                  <c:v>-1.3498992417364828E-5</c:v>
                </c:pt>
                <c:pt idx="440">
                  <c:v>-1.351360745351064E-5</c:v>
                </c:pt>
                <c:pt idx="441">
                  <c:v>-1.352676098604187E-5</c:v>
                </c:pt>
                <c:pt idx="442">
                  <c:v>-1.3538453014958521E-5</c:v>
                </c:pt>
                <c:pt idx="443">
                  <c:v>-1.354868354026059E-5</c:v>
                </c:pt>
                <c:pt idx="444">
                  <c:v>-1.3557452561948073E-5</c:v>
                </c:pt>
                <c:pt idx="445">
                  <c:v>-1.3564760080020978E-5</c:v>
                </c:pt>
                <c:pt idx="446">
                  <c:v>-1.3570606094479297E-5</c:v>
                </c:pt>
                <c:pt idx="447">
                  <c:v>-1.357499060532304E-5</c:v>
                </c:pt>
                <c:pt idx="448">
                  <c:v>-1.3577913612552198E-5</c:v>
                </c:pt>
                <c:pt idx="449">
                  <c:v>-1.3579375116166776E-5</c:v>
                </c:pt>
                <c:pt idx="450">
                  <c:v>-1.357937511616677E-5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C9-4755-96A3-5A24BA3E3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216272"/>
        <c:axId val="390217104"/>
      </c:scatterChart>
      <c:valAx>
        <c:axId val="39021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7104"/>
        <c:crosses val="autoZero"/>
        <c:crossBetween val="midCat"/>
      </c:valAx>
      <c:valAx>
        <c:axId val="39021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6'!$P$41:$P$491</c:f>
              <c:numCache>
                <c:formatCode>0.00E+00</c:formatCode>
                <c:ptCount val="451"/>
                <c:pt idx="0">
                  <c:v>-2.9300000000000001E-5</c:v>
                </c:pt>
                <c:pt idx="1">
                  <c:v>-5.8595705168552244E-5</c:v>
                </c:pt>
                <c:pt idx="2">
                  <c:v>-8.7882820674208993E-5</c:v>
                </c:pt>
                <c:pt idx="3">
                  <c:v>-1.1715705168552247E-4</c:v>
                </c:pt>
                <c:pt idx="4">
                  <c:v>-1.4641410337104494E-4</c:v>
                </c:pt>
                <c:pt idx="5">
                  <c:v>-1.7564968089932864E-4</c:v>
                </c:pt>
                <c:pt idx="6">
                  <c:v>-2.0485948943892583E-4</c:v>
                </c:pt>
                <c:pt idx="7">
                  <c:v>-2.3403923415838874E-4</c:v>
                </c:pt>
                <c:pt idx="8">
                  <c:v>-2.6318462022626961E-4</c:v>
                </c:pt>
                <c:pt idx="9">
                  <c:v>-2.9229135281112073E-4</c:v>
                </c:pt>
                <c:pt idx="10">
                  <c:v>-3.2135513708149427E-4</c:v>
                </c:pt>
                <c:pt idx="11">
                  <c:v>-3.5037167820594256E-4</c:v>
                </c:pt>
                <c:pt idx="12">
                  <c:v>-3.7933668135301782E-4</c:v>
                </c:pt>
                <c:pt idx="13">
                  <c:v>-4.0824585169127226E-4</c:v>
                </c:pt>
                <c:pt idx="14">
                  <c:v>-4.3709489438925814E-4</c:v>
                </c:pt>
                <c:pt idx="15">
                  <c:v>-4.6587951461552775E-4</c:v>
                </c:pt>
                <c:pt idx="16">
                  <c:v>-4.9459541753863324E-4</c:v>
                </c:pt>
                <c:pt idx="17">
                  <c:v>-5.2323830832712694E-4</c:v>
                </c:pt>
                <c:pt idx="18">
                  <c:v>-5.5180389214956106E-4</c:v>
                </c:pt>
                <c:pt idx="19">
                  <c:v>-5.8028787417448787E-4</c:v>
                </c:pt>
                <c:pt idx="20">
                  <c:v>-6.0868595957045963E-4</c:v>
                </c:pt>
                <c:pt idx="21">
                  <c:v>-6.3699385350602863E-4</c:v>
                </c:pt>
                <c:pt idx="22">
                  <c:v>-6.6520726114974703E-4</c:v>
                </c:pt>
                <c:pt idx="23">
                  <c:v>-6.9332188767016708E-4</c:v>
                </c:pt>
                <c:pt idx="24">
                  <c:v>-7.2133343823584106E-4</c:v>
                </c:pt>
                <c:pt idx="25">
                  <c:v>-7.4923761801532125E-4</c:v>
                </c:pt>
                <c:pt idx="26">
                  <c:v>-7.7703013217715979E-4</c:v>
                </c:pt>
                <c:pt idx="27">
                  <c:v>-8.0470668588990897E-4</c:v>
                </c:pt>
                <c:pt idx="28">
                  <c:v>-8.3226298432212105E-4</c:v>
                </c:pt>
                <c:pt idx="29">
                  <c:v>-8.596947326423483E-4</c:v>
                </c:pt>
                <c:pt idx="30">
                  <c:v>-8.86997636019143E-4</c:v>
                </c:pt>
                <c:pt idx="31">
                  <c:v>-9.1416739962105729E-4</c:v>
                </c:pt>
                <c:pt idx="32">
                  <c:v>-9.4119972861664346E-4</c:v>
                </c:pt>
                <c:pt idx="33">
                  <c:v>-9.6809032817445377E-4</c:v>
                </c:pt>
                <c:pt idx="34">
                  <c:v>-9.9483490346304049E-4</c:v>
                </c:pt>
                <c:pt idx="35">
                  <c:v>-1.0214291596509558E-3</c:v>
                </c:pt>
                <c:pt idx="36">
                  <c:v>-1.0478688019067519E-3</c:v>
                </c:pt>
                <c:pt idx="37">
                  <c:v>-1.0741495353989812E-3</c:v>
                </c:pt>
                <c:pt idx="38">
                  <c:v>-1.1002670652961958E-3</c:v>
                </c:pt>
                <c:pt idx="39">
                  <c:v>-1.1262170967669481E-3</c:v>
                </c:pt>
                <c:pt idx="40">
                  <c:v>-1.1519953349797903E-3</c:v>
                </c:pt>
                <c:pt idx="41">
                  <c:v>-1.1775974851032747E-3</c:v>
                </c:pt>
                <c:pt idx="42">
                  <c:v>-1.2030192523059533E-3</c:v>
                </c:pt>
                <c:pt idx="43">
                  <c:v>-1.2282563417563785E-3</c:v>
                </c:pt>
                <c:pt idx="44">
                  <c:v>-1.2533044586231026E-3</c:v>
                </c:pt>
                <c:pt idx="45">
                  <c:v>-1.2781593080746778E-3</c:v>
                </c:pt>
                <c:pt idx="46">
                  <c:v>-1.3028165952796563E-3</c:v>
                </c:pt>
                <c:pt idx="47">
                  <c:v>-1.3272720254065905E-3</c:v>
                </c:pt>
                <c:pt idx="48">
                  <c:v>-1.3515213036240324E-3</c:v>
                </c:pt>
                <c:pt idx="49">
                  <c:v>-1.3755601351005346E-3</c:v>
                </c:pt>
                <c:pt idx="50">
                  <c:v>-1.3993842250046489E-3</c:v>
                </c:pt>
                <c:pt idx="51">
                  <c:v>-1.4229892785049278E-3</c:v>
                </c:pt>
                <c:pt idx="52">
                  <c:v>-1.4463710007699235E-3</c:v>
                </c:pt>
                <c:pt idx="53">
                  <c:v>-1.4695250969681884E-3</c:v>
                </c:pt>
                <c:pt idx="54">
                  <c:v>-1.4924472722682746E-3</c:v>
                </c:pt>
                <c:pt idx="55">
                  <c:v>-1.5151332318387343E-3</c:v>
                </c:pt>
                <c:pt idx="56">
                  <c:v>-1.5375786808481198E-3</c:v>
                </c:pt>
                <c:pt idx="57">
                  <c:v>-1.5597793244649834E-3</c:v>
                </c:pt>
                <c:pt idx="58">
                  <c:v>-1.5817308678578773E-3</c:v>
                </c:pt>
                <c:pt idx="59">
                  <c:v>-1.6034290161953538E-3</c:v>
                </c:pt>
                <c:pt idx="60">
                  <c:v>-1.624869474645965E-3</c:v>
                </c:pt>
                <c:pt idx="61">
                  <c:v>-1.6460479483782634E-3</c:v>
                </c:pt>
                <c:pt idx="62">
                  <c:v>-1.6669601425608009E-3</c:v>
                </c:pt>
                <c:pt idx="63">
                  <c:v>-1.68760176236213E-3</c:v>
                </c:pt>
                <c:pt idx="64">
                  <c:v>-1.7079685129508027E-3</c:v>
                </c:pt>
                <c:pt idx="65">
                  <c:v>-1.7280560994953717E-3</c:v>
                </c:pt>
                <c:pt idx="66">
                  <c:v>-1.7478602271643888E-3</c:v>
                </c:pt>
                <c:pt idx="67">
                  <c:v>-1.7673766011264064E-3</c:v>
                </c:pt>
                <c:pt idx="68">
                  <c:v>-1.7866009265499769E-3</c:v>
                </c:pt>
                <c:pt idx="69">
                  <c:v>-1.8055289086036524E-3</c:v>
                </c:pt>
                <c:pt idx="70">
                  <c:v>-1.8241562524559851E-3</c:v>
                </c:pt>
                <c:pt idx="71">
                  <c:v>-1.8424786632755274E-3</c:v>
                </c:pt>
                <c:pt idx="72">
                  <c:v>-1.8604918462308314E-3</c:v>
                </c:pt>
                <c:pt idx="73">
                  <c:v>-1.8781915064904494E-3</c:v>
                </c:pt>
                <c:pt idx="74">
                  <c:v>-1.8955733492229336E-3</c:v>
                </c:pt>
                <c:pt idx="75">
                  <c:v>-1.9126330795968362E-3</c:v>
                </c:pt>
                <c:pt idx="76">
                  <c:v>-1.9293664027807097E-3</c:v>
                </c:pt>
                <c:pt idx="77">
                  <c:v>-1.9457690239431061E-3</c:v>
                </c:pt>
                <c:pt idx="78">
                  <c:v>-1.9618366482525777E-3</c:v>
                </c:pt>
                <c:pt idx="79">
                  <c:v>-1.9775649808776771E-3</c:v>
                </c:pt>
                <c:pt idx="80">
                  <c:v>-1.9929497269869558E-3</c:v>
                </c:pt>
                <c:pt idx="81">
                  <c:v>-2.0079865917489669E-3</c:v>
                </c:pt>
                <c:pt idx="82">
                  <c:v>-2.0226712803322619E-3</c:v>
                </c:pt>
                <c:pt idx="83">
                  <c:v>-2.0369994979053934E-3</c:v>
                </c:pt>
                <c:pt idx="84">
                  <c:v>-2.0509669496369138E-3</c:v>
                </c:pt>
                <c:pt idx="85">
                  <c:v>-2.0645693406953752E-3</c:v>
                </c:pt>
                <c:pt idx="86">
                  <c:v>-2.0778023762493296E-3</c:v>
                </c:pt>
                <c:pt idx="87">
                  <c:v>-2.0906617614673295E-3</c:v>
                </c:pt>
                <c:pt idx="88">
                  <c:v>-2.1031432015179269E-3</c:v>
                </c:pt>
                <c:pt idx="89">
                  <c:v>-2.1152424015696745E-3</c:v>
                </c:pt>
                <c:pt idx="90">
                  <c:v>-2.1269550667911241E-3</c:v>
                </c:pt>
                <c:pt idx="91">
                  <c:v>-2.1382769023508283E-3</c:v>
                </c:pt>
                <c:pt idx="92">
                  <c:v>-2.1492036134173392E-3</c:v>
                </c:pt>
                <c:pt idx="93">
                  <c:v>-2.1597309051592092E-3</c:v>
                </c:pt>
                <c:pt idx="94">
                  <c:v>-2.1698544827449904E-3</c:v>
                </c:pt>
                <c:pt idx="95">
                  <c:v>-2.1795700513432348E-3</c:v>
                </c:pt>
                <c:pt idx="96">
                  <c:v>-2.188873316122495E-3</c:v>
                </c:pt>
                <c:pt idx="97">
                  <c:v>-2.1977599822513229E-3</c:v>
                </c:pt>
                <c:pt idx="98">
                  <c:v>-2.2062257548982711E-3</c:v>
                </c:pt>
                <c:pt idx="99">
                  <c:v>-2.2142663392318916E-3</c:v>
                </c:pt>
                <c:pt idx="100">
                  <c:v>-2.2218774404207369E-3</c:v>
                </c:pt>
                <c:pt idx="101">
                  <c:v>-2.2290547636333591E-3</c:v>
                </c:pt>
                <c:pt idx="102">
                  <c:v>-2.2357940140383102E-3</c:v>
                </c:pt>
                <c:pt idx="103">
                  <c:v>-2.2420908968041426E-3</c:v>
                </c:pt>
                <c:pt idx="104">
                  <c:v>-2.247941117099409E-3</c:v>
                </c:pt>
                <c:pt idx="105">
                  <c:v>-2.2533403800926613E-3</c:v>
                </c:pt>
                <c:pt idx="106">
                  <c:v>-2.2582843909524516E-3</c:v>
                </c:pt>
                <c:pt idx="107">
                  <c:v>-2.2627688548473323E-3</c:v>
                </c:pt>
                <c:pt idx="108">
                  <c:v>-2.2667894769458556E-3</c:v>
                </c:pt>
                <c:pt idx="109">
                  <c:v>-2.2703419624165739E-3</c:v>
                </c:pt>
                <c:pt idx="110">
                  <c:v>-2.2734220164280393E-3</c:v>
                </c:pt>
                <c:pt idx="111">
                  <c:v>-2.2760253441488042E-3</c:v>
                </c:pt>
                <c:pt idx="112">
                  <c:v>-2.2781476507474207E-3</c:v>
                </c:pt>
                <c:pt idx="113">
                  <c:v>-2.2797846413924409E-3</c:v>
                </c:pt>
                <c:pt idx="114">
                  <c:v>-2.2809320212524172E-3</c:v>
                </c:pt>
                <c:pt idx="115">
                  <c:v>-2.2815854954959017E-3</c:v>
                </c:pt>
                <c:pt idx="116">
                  <c:v>-2.2817407692914469E-3</c:v>
                </c:pt>
                <c:pt idx="117">
                  <c:v>-2.2813935478076049E-3</c:v>
                </c:pt>
                <c:pt idx="118">
                  <c:v>-2.2805395362129281E-3</c:v>
                </c:pt>
                <c:pt idx="119">
                  <c:v>-2.2791744396759685E-3</c:v>
                </c:pt>
                <c:pt idx="120">
                  <c:v>-2.2772939633652787E-3</c:v>
                </c:pt>
                <c:pt idx="121">
                  <c:v>-2.2748938124494108E-3</c:v>
                </c:pt>
                <c:pt idx="122">
                  <c:v>-2.2719696920969167E-3</c:v>
                </c:pt>
                <c:pt idx="123">
                  <c:v>-2.2685173074763489E-3</c:v>
                </c:pt>
                <c:pt idx="124">
                  <c:v>-2.26453236375626E-3</c:v>
                </c:pt>
                <c:pt idx="125">
                  <c:v>-2.260010566105202E-3</c:v>
                </c:pt>
                <c:pt idx="126">
                  <c:v>-2.254947619691727E-3</c:v>
                </c:pt>
                <c:pt idx="127">
                  <c:v>-2.2493392296843873E-3</c:v>
                </c:pt>
                <c:pt idx="128">
                  <c:v>-2.2431811012517352E-3</c:v>
                </c:pt>
                <c:pt idx="129">
                  <c:v>-2.2364689395623226E-3</c:v>
                </c:pt>
                <c:pt idx="130">
                  <c:v>-2.229198449784702E-3</c:v>
                </c:pt>
                <c:pt idx="131">
                  <c:v>-2.221365337087426E-3</c:v>
                </c:pt>
                <c:pt idx="132">
                  <c:v>-2.2129653066390465E-3</c:v>
                </c:pt>
                <c:pt idx="133">
                  <c:v>-2.2039940636081157E-3</c:v>
                </c:pt>
                <c:pt idx="134">
                  <c:v>-2.1944473131631859E-3</c:v>
                </c:pt>
                <c:pt idx="135">
                  <c:v>-2.1843207604728097E-3</c:v>
                </c:pt>
                <c:pt idx="136">
                  <c:v>-2.1736101107055388E-3</c:v>
                </c:pt>
                <c:pt idx="137">
                  <c:v>-2.1623110690299255E-3</c:v>
                </c:pt>
                <c:pt idx="138">
                  <c:v>-2.1504193406145225E-3</c:v>
                </c:pt>
                <c:pt idx="139">
                  <c:v>-2.1379306306278816E-3</c:v>
                </c:pt>
                <c:pt idx="140">
                  <c:v>-2.1248406442385555E-3</c:v>
                </c:pt>
                <c:pt idx="141">
                  <c:v>-2.1111450866150962E-3</c:v>
                </c:pt>
                <c:pt idx="142">
                  <c:v>-2.0968396629260557E-3</c:v>
                </c:pt>
                <c:pt idx="143">
                  <c:v>-2.0819200783399865E-3</c:v>
                </c:pt>
                <c:pt idx="144">
                  <c:v>-2.0663820380254407E-3</c:v>
                </c:pt>
                <c:pt idx="145">
                  <c:v>-2.0502212471509708E-3</c:v>
                </c:pt>
                <c:pt idx="146">
                  <c:v>-2.0334334108851287E-3</c:v>
                </c:pt>
                <c:pt idx="147">
                  <c:v>-2.0160142343964671E-3</c:v>
                </c:pt>
                <c:pt idx="148">
                  <c:v>-1.9979594228535379E-3</c:v>
                </c:pt>
                <c:pt idx="149">
                  <c:v>-1.9792646814248936E-3</c:v>
                </c:pt>
                <c:pt idx="150">
                  <c:v>-1.9599257152790863E-3</c:v>
                </c:pt>
                <c:pt idx="151">
                  <c:v>-1.9399382295846681E-3</c:v>
                </c:pt>
                <c:pt idx="152">
                  <c:v>-1.9192979295101914E-3</c:v>
                </c:pt>
                <c:pt idx="153">
                  <c:v>-1.8980005202242085E-3</c:v>
                </c:pt>
                <c:pt idx="154">
                  <c:v>-1.8760417068952714E-3</c:v>
                </c:pt>
                <c:pt idx="155">
                  <c:v>-1.8534171946919327E-3</c:v>
                </c:pt>
                <c:pt idx="156">
                  <c:v>-1.8301226887827444E-3</c:v>
                </c:pt>
                <c:pt idx="157">
                  <c:v>-1.8061538943362587E-3</c:v>
                </c:pt>
                <c:pt idx="158">
                  <c:v>-1.781506516521028E-3</c:v>
                </c:pt>
                <c:pt idx="159">
                  <c:v>-1.7561762605056044E-3</c:v>
                </c:pt>
                <c:pt idx="160">
                  <c:v>-1.7301588314585403E-3</c:v>
                </c:pt>
                <c:pt idx="161">
                  <c:v>-1.703449934548388E-3</c:v>
                </c:pt>
                <c:pt idx="162">
                  <c:v>-1.6760452749436997E-3</c:v>
                </c:pt>
                <c:pt idx="163">
                  <c:v>-1.6479405578130274E-3</c:v>
                </c:pt>
                <c:pt idx="164">
                  <c:v>-1.6191314883249237E-3</c:v>
                </c:pt>
                <c:pt idx="165">
                  <c:v>-1.5896137716479406E-3</c:v>
                </c:pt>
                <c:pt idx="166">
                  <c:v>-1.5593831129506305E-3</c:v>
                </c:pt>
                <c:pt idx="167">
                  <c:v>-1.5284352174015456E-3</c:v>
                </c:pt>
                <c:pt idx="168">
                  <c:v>-1.4967657901692381E-3</c:v>
                </c:pt>
                <c:pt idx="169">
                  <c:v>-1.4643705364222603E-3</c:v>
                </c:pt>
                <c:pt idx="170">
                  <c:v>-1.4312451613291645E-3</c:v>
                </c:pt>
                <c:pt idx="171">
                  <c:v>-1.3973853700585028E-3</c:v>
                </c:pt>
                <c:pt idx="172">
                  <c:v>-1.3627868677788275E-3</c:v>
                </c:pt>
                <c:pt idx="173">
                  <c:v>-1.3274453596586909E-3</c:v>
                </c:pt>
                <c:pt idx="174">
                  <c:v>-1.2913565508666451E-3</c:v>
                </c:pt>
                <c:pt idx="175">
                  <c:v>-1.2545161465712426E-3</c:v>
                </c:pt>
                <c:pt idx="176">
                  <c:v>-1.2169198519410354E-3</c:v>
                </c:pt>
                <c:pt idx="177">
                  <c:v>-1.1785633721445759E-3</c:v>
                </c:pt>
                <c:pt idx="178">
                  <c:v>-1.1394424123504162E-3</c:v>
                </c:pt>
                <c:pt idx="179">
                  <c:v>-1.0995526777271088E-3</c:v>
                </c:pt>
                <c:pt idx="180">
                  <c:v>-1.0600575490797384E-3</c:v>
                </c:pt>
                <c:pt idx="181">
                  <c:v>-1.0209555649046903E-3</c:v>
                </c:pt>
                <c:pt idx="182">
                  <c:v>-9.8224526369835034E-4</c:v>
                </c:pt>
                <c:pt idx="183">
                  <c:v>-9.4392518395710365E-4</c:v>
                </c:pt>
                <c:pt idx="184">
                  <c:v>-9.0599386417733571E-4</c:v>
                </c:pt>
                <c:pt idx="185">
                  <c:v>-8.6844984285543191E-4</c:v>
                </c:pt>
                <c:pt idx="186">
                  <c:v>-8.3129165848777771E-4</c:v>
                </c:pt>
                <c:pt idx="187">
                  <c:v>-7.9451784957075859E-4</c:v>
                </c:pt>
                <c:pt idx="188">
                  <c:v>-7.581269546007599E-4</c:v>
                </c:pt>
                <c:pt idx="189">
                  <c:v>-7.2211751207416702E-4</c:v>
                </c:pt>
                <c:pt idx="190">
                  <c:v>-6.8648806048736541E-4</c:v>
                </c:pt>
                <c:pt idx="191">
                  <c:v>-6.5123713833674043E-4</c:v>
                </c:pt>
                <c:pt idx="192">
                  <c:v>-6.1636328411867757E-4</c:v>
                </c:pt>
                <c:pt idx="193">
                  <c:v>-5.8186503632956228E-4</c:v>
                </c:pt>
                <c:pt idx="194">
                  <c:v>-5.4774093346577994E-4</c:v>
                </c:pt>
                <c:pt idx="195">
                  <c:v>-5.1398951402371591E-4</c:v>
                </c:pt>
                <c:pt idx="196">
                  <c:v>-4.8060931649975566E-4</c:v>
                </c:pt>
                <c:pt idx="197">
                  <c:v>-4.4759887939028461E-4</c:v>
                </c:pt>
                <c:pt idx="198">
                  <c:v>-4.1495674119168817E-4</c:v>
                </c:pt>
                <c:pt idx="199">
                  <c:v>-3.8268144040035177E-4</c:v>
                </c:pt>
                <c:pt idx="200">
                  <c:v>-3.5077151551266082E-4</c:v>
                </c:pt>
                <c:pt idx="201">
                  <c:v>-3.1922550502500074E-4</c:v>
                </c:pt>
                <c:pt idx="202">
                  <c:v>-2.8804194743375694E-4</c:v>
                </c:pt>
                <c:pt idx="203">
                  <c:v>-2.5721938123531485E-4</c:v>
                </c:pt>
                <c:pt idx="204">
                  <c:v>-2.2675634492605988E-4</c:v>
                </c:pt>
                <c:pt idx="205">
                  <c:v>-1.9665137700237745E-4</c:v>
                </c:pt>
                <c:pt idx="206">
                  <c:v>-1.6690301596065298E-4</c:v>
                </c:pt>
                <c:pt idx="207">
                  <c:v>-1.3750980029727188E-4</c:v>
                </c:pt>
                <c:pt idx="208">
                  <c:v>-1.0847026850861959E-4</c:v>
                </c:pt>
                <c:pt idx="209">
                  <c:v>-7.9782959091081513E-5</c:v>
                </c:pt>
                <c:pt idx="210">
                  <c:v>-5.1446410541043064E-5</c:v>
                </c:pt>
                <c:pt idx="211">
                  <c:v>-2.3459161354889662E-5</c:v>
                </c:pt>
                <c:pt idx="212">
                  <c:v>4.1802499709932766E-6</c:v>
                </c:pt>
                <c:pt idx="213">
                  <c:v>3.1473284940220333E-5</c:v>
                </c:pt>
                <c:pt idx="214">
                  <c:v>5.8421405056406089E-5</c:v>
                </c:pt>
                <c:pt idx="215">
                  <c:v>8.5026071823165127E-5</c:v>
                </c:pt>
                <c:pt idx="216">
                  <c:v>1.1128874674411203E-4</c:v>
                </c:pt>
                <c:pt idx="217">
                  <c:v>1.3721089132286138E-4</c:v>
                </c:pt>
                <c:pt idx="218">
                  <c:v>1.6279396706302775E-4</c:v>
                </c:pt>
                <c:pt idx="219">
                  <c:v>1.8803943546822572E-4</c:v>
                </c:pt>
                <c:pt idx="220">
                  <c:v>2.1294875804206989E-4</c:v>
                </c:pt>
                <c:pt idx="221">
                  <c:v>2.3752339628817481E-4</c:v>
                </c:pt>
                <c:pt idx="222">
                  <c:v>2.6176481171015509E-4</c:v>
                </c:pt>
                <c:pt idx="223">
                  <c:v>2.856744658116253E-4</c:v>
                </c:pt>
                <c:pt idx="224">
                  <c:v>3.0925382009620004E-4</c:v>
                </c:pt>
                <c:pt idx="225">
                  <c:v>3.3250433606749383E-4</c:v>
                </c:pt>
                <c:pt idx="226">
                  <c:v>3.5542747522912131E-4</c:v>
                </c:pt>
                <c:pt idx="227">
                  <c:v>3.7802469908469706E-4</c:v>
                </c:pt>
                <c:pt idx="228">
                  <c:v>4.0029746913783565E-4</c:v>
                </c:pt>
                <c:pt idx="229">
                  <c:v>4.2224724689215169E-4</c:v>
                </c:pt>
                <c:pt idx="230">
                  <c:v>4.4387549385125968E-4</c:v>
                </c:pt>
                <c:pt idx="231">
                  <c:v>4.6518367151877427E-4</c:v>
                </c:pt>
                <c:pt idx="232">
                  <c:v>4.8617324139831004E-4</c:v>
                </c:pt>
                <c:pt idx="233">
                  <c:v>5.0684566499348152E-4</c:v>
                </c:pt>
                <c:pt idx="234">
                  <c:v>5.272024038079034E-4</c:v>
                </c:pt>
                <c:pt idx="235">
                  <c:v>5.4724491934519015E-4</c:v>
                </c:pt>
                <c:pt idx="236">
                  <c:v>5.6697467310895641E-4</c:v>
                </c:pt>
                <c:pt idx="237">
                  <c:v>5.8639312660281671E-4</c:v>
                </c:pt>
                <c:pt idx="238">
                  <c:v>6.0550174133038568E-4</c:v>
                </c:pt>
                <c:pt idx="239">
                  <c:v>6.2430197879527797E-4</c:v>
                </c:pt>
                <c:pt idx="240">
                  <c:v>6.4279530050110809E-4</c:v>
                </c:pt>
                <c:pt idx="241">
                  <c:v>6.6098316795149058E-4</c:v>
                </c:pt>
                <c:pt idx="242">
                  <c:v>6.7886704265004007E-4</c:v>
                </c:pt>
                <c:pt idx="243">
                  <c:v>6.9644838610037109E-4</c:v>
                </c:pt>
                <c:pt idx="244">
                  <c:v>7.1372865980609827E-4</c:v>
                </c:pt>
                <c:pt idx="245">
                  <c:v>7.3070932527083616E-4</c:v>
                </c:pt>
                <c:pt idx="246">
                  <c:v>7.4739184399819937E-4</c:v>
                </c:pt>
                <c:pt idx="247">
                  <c:v>7.6377767749180245E-4</c:v>
                </c:pt>
                <c:pt idx="248">
                  <c:v>7.7986828725526002E-4</c:v>
                </c:pt>
                <c:pt idx="249">
                  <c:v>7.9566513479218672E-4</c:v>
                </c:pt>
                <c:pt idx="250">
                  <c:v>8.1116968160619709E-4</c:v>
                </c:pt>
                <c:pt idx="251">
                  <c:v>8.2638338920090564E-4</c:v>
                </c:pt>
                <c:pt idx="252">
                  <c:v>8.4130771907992702E-4</c:v>
                </c:pt>
                <c:pt idx="253">
                  <c:v>8.5594413274687575E-4</c:v>
                </c:pt>
                <c:pt idx="254">
                  <c:v>8.7029409170536647E-4</c:v>
                </c:pt>
                <c:pt idx="255">
                  <c:v>8.8435905745901371E-4</c:v>
                </c:pt>
                <c:pt idx="256">
                  <c:v>8.981404915114321E-4</c:v>
                </c:pt>
                <c:pt idx="257">
                  <c:v>9.1163985536623618E-4</c:v>
                </c:pt>
                <c:pt idx="258">
                  <c:v>9.2485861052704057E-4</c:v>
                </c:pt>
                <c:pt idx="259">
                  <c:v>9.3779821849745981E-4</c:v>
                </c:pt>
                <c:pt idx="260">
                  <c:v>9.5046014078110854E-4</c:v>
                </c:pt>
                <c:pt idx="261">
                  <c:v>9.6284583888160127E-4</c:v>
                </c:pt>
                <c:pt idx="262">
                  <c:v>9.7495677430255265E-4</c:v>
                </c:pt>
                <c:pt idx="263">
                  <c:v>9.8679440854757732E-4</c:v>
                </c:pt>
                <c:pt idx="264">
                  <c:v>9.9836020312028969E-4</c:v>
                </c:pt>
                <c:pt idx="265">
                  <c:v>1.0096556195243044E-3</c:v>
                </c:pt>
                <c:pt idx="266">
                  <c:v>1.0206821192632362E-3</c:v>
                </c:pt>
                <c:pt idx="267">
                  <c:v>1.0314411638406994E-3</c:v>
                </c:pt>
                <c:pt idx="268">
                  <c:v>1.0419342147603087E-3</c:v>
                </c:pt>
                <c:pt idx="269">
                  <c:v>1.0521627335256787E-3</c:v>
                </c:pt>
                <c:pt idx="270">
                  <c:v>1.0621281816404241E-3</c:v>
                </c:pt>
                <c:pt idx="271">
                  <c:v>1.0718320206081593E-3</c:v>
                </c:pt>
                <c:pt idx="272">
                  <c:v>1.0812757119324989E-3</c:v>
                </c:pt>
                <c:pt idx="273">
                  <c:v>1.0904607171170575E-3</c:v>
                </c:pt>
                <c:pt idx="274">
                  <c:v>1.0993884976654498E-3</c:v>
                </c:pt>
                <c:pt idx="275">
                  <c:v>1.1080605150812902E-3</c:v>
                </c:pt>
                <c:pt idx="276">
                  <c:v>1.1164782308681934E-3</c:v>
                </c:pt>
                <c:pt idx="277">
                  <c:v>1.124643106529774E-3</c:v>
                </c:pt>
                <c:pt idx="278">
                  <c:v>1.1325566035696466E-3</c:v>
                </c:pt>
                <c:pt idx="279">
                  <c:v>1.1402201834914256E-3</c:v>
                </c:pt>
                <c:pt idx="280">
                  <c:v>1.1476353077987257E-3</c:v>
                </c:pt>
                <c:pt idx="281">
                  <c:v>1.1548034379951614E-3</c:v>
                </c:pt>
                <c:pt idx="282">
                  <c:v>1.1617260355843474E-3</c:v>
                </c:pt>
                <c:pt idx="283">
                  <c:v>1.1684045620698983E-3</c:v>
                </c:pt>
                <c:pt idx="284">
                  <c:v>1.1748404789554286E-3</c:v>
                </c:pt>
                <c:pt idx="285">
                  <c:v>1.1810352477445529E-3</c:v>
                </c:pt>
                <c:pt idx="286">
                  <c:v>1.1869903299408858E-3</c:v>
                </c:pt>
                <c:pt idx="287">
                  <c:v>1.1927071870480419E-3</c:v>
                </c:pt>
                <c:pt idx="288">
                  <c:v>1.1981872805696357E-3</c:v>
                </c:pt>
                <c:pt idx="289">
                  <c:v>1.2034320720092819E-3</c:v>
                </c:pt>
                <c:pt idx="290">
                  <c:v>1.208443022870595E-3</c:v>
                </c:pt>
                <c:pt idx="291">
                  <c:v>1.2132215946571896E-3</c:v>
                </c:pt>
                <c:pt idx="292">
                  <c:v>1.2177692488726803E-3</c:v>
                </c:pt>
                <c:pt idx="293">
                  <c:v>1.2220874470206817E-3</c:v>
                </c:pt>
                <c:pt idx="294">
                  <c:v>1.2261776506048083E-3</c:v>
                </c:pt>
                <c:pt idx="295">
                  <c:v>1.2300413211286747E-3</c:v>
                </c:pt>
                <c:pt idx="296">
                  <c:v>1.2336799200958954E-3</c:v>
                </c:pt>
                <c:pt idx="297">
                  <c:v>1.2370949090100853E-3</c:v>
                </c:pt>
                <c:pt idx="298">
                  <c:v>1.2402877493748587E-3</c:v>
                </c:pt>
                <c:pt idx="299">
                  <c:v>1.2432599026938301E-3</c:v>
                </c:pt>
                <c:pt idx="300">
                  <c:v>1.2460128304706143E-3</c:v>
                </c:pt>
                <c:pt idx="301">
                  <c:v>1.2485479942088258E-3</c:v>
                </c:pt>
                <c:pt idx="302">
                  <c:v>1.2508668554120793E-3</c:v>
                </c:pt>
                <c:pt idx="303">
                  <c:v>1.2529708755839892E-3</c:v>
                </c:pt>
                <c:pt idx="304">
                  <c:v>1.2548615162281701E-3</c:v>
                </c:pt>
                <c:pt idx="305">
                  <c:v>1.2565402388482368E-3</c:v>
                </c:pt>
                <c:pt idx="306">
                  <c:v>1.2580085049478035E-3</c:v>
                </c:pt>
                <c:pt idx="307">
                  <c:v>1.2592677760304852E-3</c:v>
                </c:pt>
                <c:pt idx="308">
                  <c:v>1.2603195135998963E-3</c:v>
                </c:pt>
                <c:pt idx="309">
                  <c:v>1.2611651791596514E-3</c:v>
                </c:pt>
                <c:pt idx="310">
                  <c:v>1.2618062342133649E-3</c:v>
                </c:pt>
                <c:pt idx="311">
                  <c:v>1.2622441402646517E-3</c:v>
                </c:pt>
                <c:pt idx="312">
                  <c:v>1.262480358817126E-3</c:v>
                </c:pt>
                <c:pt idx="313">
                  <c:v>1.2625163513744026E-3</c:v>
                </c:pt>
                <c:pt idx="314">
                  <c:v>1.2623535794400963E-3</c:v>
                </c:pt>
                <c:pt idx="315">
                  <c:v>1.2619935045178213E-3</c:v>
                </c:pt>
                <c:pt idx="316">
                  <c:v>1.2614375881111924E-3</c:v>
                </c:pt>
                <c:pt idx="317">
                  <c:v>1.2606872917238241E-3</c:v>
                </c:pt>
                <c:pt idx="318">
                  <c:v>1.2597440768593309E-3</c:v>
                </c:pt>
                <c:pt idx="319">
                  <c:v>1.2586094050213276E-3</c:v>
                </c:pt>
                <c:pt idx="320">
                  <c:v>1.2572847377134288E-3</c:v>
                </c:pt>
                <c:pt idx="321">
                  <c:v>1.2557715364392489E-3</c:v>
                </c:pt>
                <c:pt idx="322">
                  <c:v>1.2540712627024024E-3</c:v>
                </c:pt>
                <c:pt idx="323">
                  <c:v>1.252185378006504E-3</c:v>
                </c:pt>
                <c:pt idx="324">
                  <c:v>1.2501153438551683E-3</c:v>
                </c:pt>
                <c:pt idx="325">
                  <c:v>1.2478626217520099E-3</c:v>
                </c:pt>
                <c:pt idx="326">
                  <c:v>1.2454286732006435E-3</c:v>
                </c:pt>
                <c:pt idx="327">
                  <c:v>1.2428149597046834E-3</c:v>
                </c:pt>
                <c:pt idx="328">
                  <c:v>1.2400229427677444E-3</c:v>
                </c:pt>
                <c:pt idx="329">
                  <c:v>1.237054083893441E-3</c:v>
                </c:pt>
                <c:pt idx="330">
                  <c:v>1.2339098445853878E-3</c:v>
                </c:pt>
                <c:pt idx="331">
                  <c:v>1.2305916863471994E-3</c:v>
                </c:pt>
                <c:pt idx="332">
                  <c:v>1.2271010706824902E-3</c:v>
                </c:pt>
                <c:pt idx="333">
                  <c:v>1.223439459094875E-3</c:v>
                </c:pt>
                <c:pt idx="334">
                  <c:v>1.2196083130879684E-3</c:v>
                </c:pt>
                <c:pt idx="335">
                  <c:v>1.2156090941653848E-3</c:v>
                </c:pt>
                <c:pt idx="336">
                  <c:v>1.2114432638307389E-3</c:v>
                </c:pt>
                <c:pt idx="337">
                  <c:v>1.2071122835876453E-3</c:v>
                </c:pt>
                <c:pt idx="338">
                  <c:v>1.2026176149397185E-3</c:v>
                </c:pt>
                <c:pt idx="339">
                  <c:v>1.1979607193905732E-3</c:v>
                </c:pt>
                <c:pt idx="340">
                  <c:v>1.1931430584438238E-3</c:v>
                </c:pt>
                <c:pt idx="341">
                  <c:v>1.188166093603085E-3</c:v>
                </c:pt>
                <c:pt idx="342">
                  <c:v>1.1830312863719715E-3</c:v>
                </c:pt>
                <c:pt idx="343">
                  <c:v>1.1777400982540976E-3</c:v>
                </c:pt>
                <c:pt idx="344">
                  <c:v>1.1722939907530781E-3</c:v>
                </c:pt>
                <c:pt idx="345">
                  <c:v>1.1666944253725276E-3</c:v>
                </c:pt>
                <c:pt idx="346">
                  <c:v>1.1609428636160605E-3</c:v>
                </c:pt>
                <c:pt idx="347">
                  <c:v>1.1550407669872914E-3</c:v>
                </c:pt>
                <c:pt idx="348">
                  <c:v>1.148989596989835E-3</c:v>
                </c:pt>
                <c:pt idx="349">
                  <c:v>1.1427908151273058E-3</c:v>
                </c:pt>
                <c:pt idx="350">
                  <c:v>1.1364458829033184E-3</c:v>
                </c:pt>
                <c:pt idx="351">
                  <c:v>1.1299562618214876E-3</c:v>
                </c:pt>
                <c:pt idx="352">
                  <c:v>1.1233234133854277E-3</c:v>
                </c:pt>
                <c:pt idx="353">
                  <c:v>1.1165487990987533E-3</c:v>
                </c:pt>
                <c:pt idx="354">
                  <c:v>1.1096338804650792E-3</c:v>
                </c:pt>
                <c:pt idx="355">
                  <c:v>1.1025801189880197E-3</c:v>
                </c:pt>
                <c:pt idx="356">
                  <c:v>1.0953889761711895E-3</c:v>
                </c:pt>
                <c:pt idx="357">
                  <c:v>1.0880619135182033E-3</c:v>
                </c:pt>
                <c:pt idx="358">
                  <c:v>1.0806003925326756E-3</c:v>
                </c:pt>
                <c:pt idx="359">
                  <c:v>1.0730058747182207E-3</c:v>
                </c:pt>
                <c:pt idx="360">
                  <c:v>1.0652798215784536E-3</c:v>
                </c:pt>
                <c:pt idx="361">
                  <c:v>1.0574236946169888E-3</c:v>
                </c:pt>
                <c:pt idx="362">
                  <c:v>1.0494389553374406E-3</c:v>
                </c:pt>
                <c:pt idx="363">
                  <c:v>1.041327065243424E-3</c:v>
                </c:pt>
                <c:pt idx="364">
                  <c:v>1.0330894858385533E-3</c:v>
                </c:pt>
                <c:pt idx="365">
                  <c:v>1.024727678626443E-3</c:v>
                </c:pt>
                <c:pt idx="366">
                  <c:v>1.0162431051107081E-3</c:v>
                </c:pt>
                <c:pt idx="367">
                  <c:v>1.0076372267949628E-3</c:v>
                </c:pt>
                <c:pt idx="368">
                  <c:v>9.989115051828219E-4</c:v>
                </c:pt>
                <c:pt idx="369">
                  <c:v>9.9006740177789987E-4</c:v>
                </c:pt>
                <c:pt idx="370">
                  <c:v>9.8110637808381126E-4</c:v>
                </c:pt>
                <c:pt idx="371">
                  <c:v>9.7202989560417059E-4</c:v>
                </c:pt>
                <c:pt idx="372">
                  <c:v>9.6283941584259262E-4</c:v>
                </c:pt>
                <c:pt idx="373">
                  <c:v>9.5353640030269187E-4</c:v>
                </c:pt>
                <c:pt idx="374">
                  <c:v>9.4412231048808287E-4</c:v>
                </c:pt>
                <c:pt idx="375">
                  <c:v>9.3459860790238026E-4</c:v>
                </c:pt>
                <c:pt idx="376">
                  <c:v>9.2496675404919856E-4</c:v>
                </c:pt>
                <c:pt idx="377">
                  <c:v>9.1522821043215242E-4</c:v>
                </c:pt>
                <c:pt idx="378">
                  <c:v>9.0538443855485635E-4</c:v>
                </c:pt>
                <c:pt idx="379">
                  <c:v>8.9543689992092499E-4</c:v>
                </c:pt>
                <c:pt idx="380">
                  <c:v>8.8538705603397288E-4</c:v>
                </c:pt>
                <c:pt idx="381">
                  <c:v>8.7523636839761465E-4</c:v>
                </c:pt>
                <c:pt idx="382">
                  <c:v>8.6498629851546494E-4</c:v>
                </c:pt>
                <c:pt idx="383">
                  <c:v>8.5463830789113816E-4</c:v>
                </c:pt>
                <c:pt idx="384">
                  <c:v>8.4419385802824906E-4</c:v>
                </c:pt>
                <c:pt idx="385">
                  <c:v>8.3365441043041217E-4</c:v>
                </c:pt>
                <c:pt idx="386">
                  <c:v>8.2302142660124202E-4</c:v>
                </c:pt>
                <c:pt idx="387">
                  <c:v>8.1229636804435324E-4</c:v>
                </c:pt>
                <c:pt idx="388">
                  <c:v>8.0148069626336037E-4</c:v>
                </c:pt>
                <c:pt idx="389">
                  <c:v>7.9057587276187803E-4</c:v>
                </c:pt>
                <c:pt idx="390">
                  <c:v>7.7958335904352075E-4</c:v>
                </c:pt>
                <c:pt idx="391">
                  <c:v>7.6850461661190318E-4</c:v>
                </c:pt>
                <c:pt idx="392">
                  <c:v>7.5734110697063984E-4</c:v>
                </c:pt>
                <c:pt idx="393">
                  <c:v>7.4609429162334536E-4</c:v>
                </c:pt>
                <c:pt idx="394">
                  <c:v>7.3476563207363428E-4</c:v>
                </c:pt>
                <c:pt idx="395">
                  <c:v>7.2335658982512123E-4</c:v>
                </c:pt>
                <c:pt idx="396">
                  <c:v>7.1186862638142074E-4</c:v>
                </c:pt>
                <c:pt idx="397">
                  <c:v>7.0030320324614744E-4</c:v>
                </c:pt>
                <c:pt idx="398">
                  <c:v>6.8866178192291587E-4</c:v>
                </c:pt>
                <c:pt idx="399">
                  <c:v>6.7694582391534066E-4</c:v>
                </c:pt>
                <c:pt idx="400">
                  <c:v>6.6515679072703634E-4</c:v>
                </c:pt>
                <c:pt idx="401">
                  <c:v>6.5329614386161754E-4</c:v>
                </c:pt>
                <c:pt idx="402">
                  <c:v>6.4136534482269879E-4</c:v>
                </c:pt>
                <c:pt idx="403">
                  <c:v>6.2936585511389473E-4</c:v>
                </c:pt>
                <c:pt idx="404">
                  <c:v>6.1729913623881989E-4</c:v>
                </c:pt>
                <c:pt idx="405">
                  <c:v>6.0516664970108891E-4</c:v>
                </c:pt>
                <c:pt idx="406">
                  <c:v>5.929698570043163E-4</c:v>
                </c:pt>
                <c:pt idx="407">
                  <c:v>5.8071021965211671E-4</c:v>
                </c:pt>
                <c:pt idx="408">
                  <c:v>5.6838919914810467E-4</c:v>
                </c:pt>
                <c:pt idx="409">
                  <c:v>5.5600825699589481E-4</c:v>
                </c:pt>
                <c:pt idx="410">
                  <c:v>5.4356885469910167E-4</c:v>
                </c:pt>
                <c:pt idx="411">
                  <c:v>5.3107245376133986E-4</c:v>
                </c:pt>
                <c:pt idx="412">
                  <c:v>5.1852051568622394E-4</c:v>
                </c:pt>
                <c:pt idx="413">
                  <c:v>5.0591450197736841E-4</c:v>
                </c:pt>
                <c:pt idx="414">
                  <c:v>4.9325587413838804E-4</c:v>
                </c:pt>
                <c:pt idx="415">
                  <c:v>4.8054609367289728E-4</c:v>
                </c:pt>
                <c:pt idx="416">
                  <c:v>4.6778662208451073E-4</c:v>
                </c:pt>
                <c:pt idx="417">
                  <c:v>4.5497892087684297E-4</c:v>
                </c:pt>
                <c:pt idx="418">
                  <c:v>4.4212445155350863E-4</c:v>
                </c:pt>
                <c:pt idx="419">
                  <c:v>4.2922467561812223E-4</c:v>
                </c:pt>
                <c:pt idx="420">
                  <c:v>4.1628105457429838E-4</c:v>
                </c:pt>
                <c:pt idx="421">
                  <c:v>4.0329504992565169E-4</c:v>
                </c:pt>
                <c:pt idx="422">
                  <c:v>3.902681231757967E-4</c:v>
                </c:pt>
                <c:pt idx="423">
                  <c:v>3.7720173582834798E-4</c:v>
                </c:pt>
                <c:pt idx="424">
                  <c:v>3.6409734938692019E-4</c:v>
                </c:pt>
                <c:pt idx="425">
                  <c:v>3.5095642535512783E-4</c:v>
                </c:pt>
                <c:pt idx="426">
                  <c:v>3.3778042523658551E-4</c:v>
                </c:pt>
                <c:pt idx="427">
                  <c:v>3.2457081053490779E-4</c:v>
                </c:pt>
                <c:pt idx="428">
                  <c:v>3.1132904275370932E-4</c:v>
                </c:pt>
                <c:pt idx="429">
                  <c:v>2.9805658339660462E-4</c:v>
                </c:pt>
                <c:pt idx="430">
                  <c:v>2.8475489396720828E-4</c:v>
                </c:pt>
                <c:pt idx="431">
                  <c:v>2.7142543596913487E-4</c:v>
                </c:pt>
                <c:pt idx="432">
                  <c:v>2.5806967090599904E-4</c:v>
                </c:pt>
                <c:pt idx="433">
                  <c:v>2.446890602814153E-4</c:v>
                </c:pt>
                <c:pt idx="434">
                  <c:v>2.3128506559899826E-4</c:v>
                </c:pt>
                <c:pt idx="435">
                  <c:v>2.178591483623625E-4</c:v>
                </c:pt>
                <c:pt idx="436">
                  <c:v>2.044127700751226E-4</c:v>
                </c:pt>
                <c:pt idx="437">
                  <c:v>1.9094739224089315E-4</c:v>
                </c:pt>
                <c:pt idx="438">
                  <c:v>1.7746447636328872E-4</c:v>
                </c:pt>
                <c:pt idx="439">
                  <c:v>1.6396548394592388E-4</c:v>
                </c:pt>
                <c:pt idx="440">
                  <c:v>1.5045187649241325E-4</c:v>
                </c:pt>
                <c:pt idx="441">
                  <c:v>1.3692511550637138E-4</c:v>
                </c:pt>
                <c:pt idx="442">
                  <c:v>1.2338666249141284E-4</c:v>
                </c:pt>
                <c:pt idx="443">
                  <c:v>1.0983797895115225E-4</c:v>
                </c:pt>
                <c:pt idx="444">
                  <c:v>9.6280526389204177E-5</c:v>
                </c:pt>
                <c:pt idx="445">
                  <c:v>8.2715766309183206E-5</c:v>
                </c:pt>
                <c:pt idx="446">
                  <c:v>6.9145160214703906E-5</c:v>
                </c:pt>
                <c:pt idx="447">
                  <c:v>5.5570169609380866E-5</c:v>
                </c:pt>
                <c:pt idx="448">
                  <c:v>4.1992255996828669E-5</c:v>
                </c:pt>
                <c:pt idx="449">
                  <c:v>2.8412880880661892E-5</c:v>
                </c:pt>
                <c:pt idx="450">
                  <c:v>1.4833505764495123E-5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33-45B1-85A9-4F7D2B354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752480"/>
        <c:axId val="1561752896"/>
      </c:scatterChart>
      <c:valAx>
        <c:axId val="156175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752896"/>
        <c:crosses val="autoZero"/>
        <c:crossBetween val="midCat"/>
      </c:valAx>
      <c:valAx>
        <c:axId val="15617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75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6'!$R$41:$R$491</c:f>
              <c:numCache>
                <c:formatCode>0.00E+00</c:formatCode>
                <c:ptCount val="451"/>
                <c:pt idx="0">
                  <c:v>8.7499999999999999E-5</c:v>
                </c:pt>
                <c:pt idx="1">
                  <c:v>8.7495955052941532E-5</c:v>
                </c:pt>
                <c:pt idx="2">
                  <c:v>8.7487865158824584E-5</c:v>
                </c:pt>
                <c:pt idx="3">
                  <c:v>8.7475730317649182E-5</c:v>
                </c:pt>
                <c:pt idx="4">
                  <c:v>8.7459550529415299E-5</c:v>
                </c:pt>
                <c:pt idx="5">
                  <c:v>8.7439325794122949E-5</c:v>
                </c:pt>
                <c:pt idx="6">
                  <c:v>8.7415056111772132E-5</c:v>
                </c:pt>
                <c:pt idx="7">
                  <c:v>8.7386741482362834E-5</c:v>
                </c:pt>
                <c:pt idx="8">
                  <c:v>8.7354381905895083E-5</c:v>
                </c:pt>
                <c:pt idx="9">
                  <c:v>8.731797738236885E-5</c:v>
                </c:pt>
                <c:pt idx="10">
                  <c:v>8.727752791178415E-5</c:v>
                </c:pt>
                <c:pt idx="11">
                  <c:v>8.7233033494140983E-5</c:v>
                </c:pt>
                <c:pt idx="12">
                  <c:v>8.7184494129439349E-5</c:v>
                </c:pt>
                <c:pt idx="13">
                  <c:v>8.7131909817679234E-5</c:v>
                </c:pt>
                <c:pt idx="14">
                  <c:v>8.7075280558860651E-5</c:v>
                </c:pt>
                <c:pt idx="15">
                  <c:v>8.7014606352983601E-5</c:v>
                </c:pt>
                <c:pt idx="16">
                  <c:v>8.6949887200048084E-5</c:v>
                </c:pt>
                <c:pt idx="17">
                  <c:v>8.68811231000541E-5</c:v>
                </c:pt>
                <c:pt idx="18">
                  <c:v>8.6808314053001635E-5</c:v>
                </c:pt>
                <c:pt idx="19">
                  <c:v>8.6731460058890716E-5</c:v>
                </c:pt>
                <c:pt idx="20">
                  <c:v>8.6650561117721317E-5</c:v>
                </c:pt>
                <c:pt idx="21">
                  <c:v>8.656561722949345E-5</c:v>
                </c:pt>
                <c:pt idx="22">
                  <c:v>8.6476628394207102E-5</c:v>
                </c:pt>
                <c:pt idx="23">
                  <c:v>8.6383594611862301E-5</c:v>
                </c:pt>
                <c:pt idx="24">
                  <c:v>8.6286515882459018E-5</c:v>
                </c:pt>
                <c:pt idx="25">
                  <c:v>8.6185392205997269E-5</c:v>
                </c:pt>
                <c:pt idx="26">
                  <c:v>8.6080223582477052E-5</c:v>
                </c:pt>
                <c:pt idx="27">
                  <c:v>8.5971010011898368E-5</c:v>
                </c:pt>
                <c:pt idx="28">
                  <c:v>8.5857751494261203E-5</c:v>
                </c:pt>
                <c:pt idx="29">
                  <c:v>8.5740448029565571E-5</c:v>
                </c:pt>
                <c:pt idx="30">
                  <c:v>8.5619099617811472E-5</c:v>
                </c:pt>
                <c:pt idx="31">
                  <c:v>8.5493706258998905E-5</c:v>
                </c:pt>
                <c:pt idx="32">
                  <c:v>8.5364267953127871E-5</c:v>
                </c:pt>
                <c:pt idx="33">
                  <c:v>8.523078470019837E-5</c:v>
                </c:pt>
                <c:pt idx="34">
                  <c:v>8.5093256500210388E-5</c:v>
                </c:pt>
                <c:pt idx="35">
                  <c:v>8.4951683353163938E-5</c:v>
                </c:pt>
                <c:pt idx="36">
                  <c:v>8.4806065259059022E-5</c:v>
                </c:pt>
                <c:pt idx="37">
                  <c:v>8.4656402217895638E-5</c:v>
                </c:pt>
                <c:pt idx="38">
                  <c:v>8.4502694229673773E-5</c:v>
                </c:pt>
                <c:pt idx="39">
                  <c:v>8.4344941294393441E-5</c:v>
                </c:pt>
                <c:pt idx="40">
                  <c:v>8.4183143412054656E-5</c:v>
                </c:pt>
                <c:pt idx="41">
                  <c:v>8.4017300582657376E-5</c:v>
                </c:pt>
                <c:pt idx="42">
                  <c:v>8.3847412806201642E-5</c:v>
                </c:pt>
                <c:pt idx="43">
                  <c:v>8.3673480082687441E-5</c:v>
                </c:pt>
                <c:pt idx="44">
                  <c:v>8.3495502412114759E-5</c:v>
                </c:pt>
                <c:pt idx="45">
                  <c:v>8.331347979448361E-5</c:v>
                </c:pt>
                <c:pt idx="46">
                  <c:v>8.3127412229793993E-5</c:v>
                </c:pt>
                <c:pt idx="47">
                  <c:v>8.293729971804591E-5</c:v>
                </c:pt>
                <c:pt idx="48">
                  <c:v>8.2743142259239359E-5</c:v>
                </c:pt>
                <c:pt idx="49">
                  <c:v>8.2544939853374327E-5</c:v>
                </c:pt>
                <c:pt idx="50">
                  <c:v>8.2342692500450828E-5</c:v>
                </c:pt>
                <c:pt idx="51">
                  <c:v>8.2136400200468862E-5</c:v>
                </c:pt>
                <c:pt idx="52">
                  <c:v>8.1926062953428428E-5</c:v>
                </c:pt>
                <c:pt idx="53">
                  <c:v>8.1711680759329514E-5</c:v>
                </c:pt>
                <c:pt idx="54">
                  <c:v>8.1493253618172146E-5</c:v>
                </c:pt>
                <c:pt idx="55">
                  <c:v>8.1270781529956297E-5</c:v>
                </c:pt>
                <c:pt idx="56">
                  <c:v>8.104426449468198E-5</c:v>
                </c:pt>
                <c:pt idx="57">
                  <c:v>8.0813702512349197E-5</c:v>
                </c:pt>
                <c:pt idx="58">
                  <c:v>8.0579095582957933E-5</c:v>
                </c:pt>
                <c:pt idx="59">
                  <c:v>8.0340443706508215E-5</c:v>
                </c:pt>
                <c:pt idx="60">
                  <c:v>8.0097746883000016E-5</c:v>
                </c:pt>
                <c:pt idx="61">
                  <c:v>7.985100511243335E-5</c:v>
                </c:pt>
                <c:pt idx="62">
                  <c:v>7.9600218394808216E-5</c:v>
                </c:pt>
                <c:pt idx="63">
                  <c:v>7.9345386730124602E-5</c:v>
                </c:pt>
                <c:pt idx="64">
                  <c:v>7.9086510118382534E-5</c:v>
                </c:pt>
                <c:pt idx="65">
                  <c:v>7.8823588559581985E-5</c:v>
                </c:pt>
                <c:pt idx="66">
                  <c:v>7.8556622053722969E-5</c:v>
                </c:pt>
                <c:pt idx="67">
                  <c:v>7.8285610600805486E-5</c:v>
                </c:pt>
                <c:pt idx="68">
                  <c:v>7.8010554200829522E-5</c:v>
                </c:pt>
                <c:pt idx="69">
                  <c:v>7.7731452853795104E-5</c:v>
                </c:pt>
                <c:pt idx="70">
                  <c:v>7.7448306559702205E-5</c:v>
                </c:pt>
                <c:pt idx="71">
                  <c:v>7.716111531855084E-5</c:v>
                </c:pt>
                <c:pt idx="72">
                  <c:v>7.6869879130341006E-5</c:v>
                </c:pt>
                <c:pt idx="73">
                  <c:v>7.6574597995072706E-5</c:v>
                </c:pt>
                <c:pt idx="74">
                  <c:v>7.6275271912745925E-5</c:v>
                </c:pt>
                <c:pt idx="75">
                  <c:v>7.5971900883360676E-5</c:v>
                </c:pt>
                <c:pt idx="76">
                  <c:v>7.5664484906916974E-5</c:v>
                </c:pt>
                <c:pt idx="77">
                  <c:v>7.5353023983414791E-5</c:v>
                </c:pt>
                <c:pt idx="78">
                  <c:v>7.5037518112854127E-5</c:v>
                </c:pt>
                <c:pt idx="79">
                  <c:v>7.4717967295235009E-5</c:v>
                </c:pt>
                <c:pt idx="80">
                  <c:v>7.4394371530557411E-5</c:v>
                </c:pt>
                <c:pt idx="81">
                  <c:v>7.4066730818821345E-5</c:v>
                </c:pt>
                <c:pt idx="82">
                  <c:v>7.3735045160026812E-5</c:v>
                </c:pt>
                <c:pt idx="83">
                  <c:v>7.3399314554173812E-5</c:v>
                </c:pt>
                <c:pt idx="84">
                  <c:v>7.3059539001262331E-5</c:v>
                </c:pt>
                <c:pt idx="85">
                  <c:v>7.2715718501292396E-5</c:v>
                </c:pt>
                <c:pt idx="86">
                  <c:v>7.236785305426398E-5</c:v>
                </c:pt>
                <c:pt idx="87">
                  <c:v>7.2015942660177097E-5</c:v>
                </c:pt>
                <c:pt idx="88">
                  <c:v>7.1659987319031747E-5</c:v>
                </c:pt>
                <c:pt idx="89">
                  <c:v>7.1299987030827916E-5</c:v>
                </c:pt>
                <c:pt idx="90">
                  <c:v>7.0935941795565631E-5</c:v>
                </c:pt>
                <c:pt idx="91">
                  <c:v>7.0567851613244866E-5</c:v>
                </c:pt>
                <c:pt idx="92">
                  <c:v>7.0195716483865633E-5</c:v>
                </c:pt>
                <c:pt idx="93">
                  <c:v>6.9819536407427933E-5</c:v>
                </c:pt>
                <c:pt idx="94">
                  <c:v>6.9439311383931752E-5</c:v>
                </c:pt>
                <c:pt idx="95">
                  <c:v>6.9055041413377117E-5</c:v>
                </c:pt>
                <c:pt idx="96">
                  <c:v>6.8666726495764002E-5</c:v>
                </c:pt>
                <c:pt idx="97">
                  <c:v>6.8274366631092419E-5</c:v>
                </c:pt>
                <c:pt idx="98">
                  <c:v>6.7877961819362369E-5</c:v>
                </c:pt>
                <c:pt idx="99">
                  <c:v>6.7477512060573838E-5</c:v>
                </c:pt>
                <c:pt idx="100">
                  <c:v>6.7073017354726854E-5</c:v>
                </c:pt>
                <c:pt idx="101">
                  <c:v>6.6664477701821389E-5</c:v>
                </c:pt>
                <c:pt idx="102">
                  <c:v>6.6251893101857456E-5</c:v>
                </c:pt>
                <c:pt idx="103">
                  <c:v>6.5835263554835056E-5</c:v>
                </c:pt>
                <c:pt idx="104">
                  <c:v>6.5414589060754175E-5</c:v>
                </c:pt>
                <c:pt idx="105">
                  <c:v>6.4989869619614841E-5</c:v>
                </c:pt>
                <c:pt idx="106">
                  <c:v>6.4561105231417026E-5</c:v>
                </c:pt>
                <c:pt idx="107">
                  <c:v>6.4128295896160743E-5</c:v>
                </c:pt>
                <c:pt idx="108">
                  <c:v>6.3691441613845993E-5</c:v>
                </c:pt>
                <c:pt idx="109">
                  <c:v>6.3250542384472763E-5</c:v>
                </c:pt>
                <c:pt idx="110">
                  <c:v>6.2805598208041079E-5</c:v>
                </c:pt>
                <c:pt idx="111">
                  <c:v>6.2356609084550913E-5</c:v>
                </c:pt>
                <c:pt idx="112">
                  <c:v>6.1903575014002281E-5</c:v>
                </c:pt>
                <c:pt idx="113">
                  <c:v>6.1446495996395181E-5</c:v>
                </c:pt>
                <c:pt idx="114">
                  <c:v>6.0985372031729601E-5</c:v>
                </c:pt>
                <c:pt idx="115">
                  <c:v>6.0520203120005567E-5</c:v>
                </c:pt>
                <c:pt idx="116">
                  <c:v>6.0050989261223051E-5</c:v>
                </c:pt>
                <c:pt idx="117">
                  <c:v>5.9577730455382069E-5</c:v>
                </c:pt>
                <c:pt idx="118">
                  <c:v>5.910042670248262E-5</c:v>
                </c:pt>
                <c:pt idx="119">
                  <c:v>5.8619078002524689E-5</c:v>
                </c:pt>
                <c:pt idx="120">
                  <c:v>5.8133684355508305E-5</c:v>
                </c:pt>
                <c:pt idx="121">
                  <c:v>5.764424576143344E-5</c:v>
                </c:pt>
                <c:pt idx="122">
                  <c:v>5.7150762220300108E-5</c:v>
                </c:pt>
                <c:pt idx="123">
                  <c:v>5.6653233732108302E-5</c:v>
                </c:pt>
                <c:pt idx="124">
                  <c:v>5.6151660296858035E-5</c:v>
                </c:pt>
                <c:pt idx="125">
                  <c:v>5.5646041914549287E-5</c:v>
                </c:pt>
                <c:pt idx="126">
                  <c:v>5.5136378585182079E-5</c:v>
                </c:pt>
                <c:pt idx="127">
                  <c:v>5.4622670308756397E-5</c:v>
                </c:pt>
                <c:pt idx="128">
                  <c:v>5.4104917085272241E-5</c:v>
                </c:pt>
                <c:pt idx="129">
                  <c:v>5.3583118914729624E-5</c:v>
                </c:pt>
                <c:pt idx="130">
                  <c:v>5.3057275797128527E-5</c:v>
                </c:pt>
                <c:pt idx="131">
                  <c:v>5.2527387732468969E-5</c:v>
                </c:pt>
                <c:pt idx="132">
                  <c:v>5.1993454720750937E-5</c:v>
                </c:pt>
                <c:pt idx="133">
                  <c:v>5.1455476761974431E-5</c:v>
                </c:pt>
                <c:pt idx="134">
                  <c:v>5.0913453856139464E-5</c:v>
                </c:pt>
                <c:pt idx="135">
                  <c:v>5.0367386003246017E-5</c:v>
                </c:pt>
                <c:pt idx="136">
                  <c:v>4.9817273203294109E-5</c:v>
                </c:pt>
                <c:pt idx="137">
                  <c:v>4.9263115456283727E-5</c:v>
                </c:pt>
                <c:pt idx="138">
                  <c:v>4.8704912762214871E-5</c:v>
                </c:pt>
                <c:pt idx="139">
                  <c:v>4.8142665121087548E-5</c:v>
                </c:pt>
                <c:pt idx="140">
                  <c:v>4.7576372532901757E-5</c:v>
                </c:pt>
                <c:pt idx="141">
                  <c:v>4.7006034997657499E-5</c:v>
                </c:pt>
                <c:pt idx="142">
                  <c:v>4.6431652515354767E-5</c:v>
                </c:pt>
                <c:pt idx="143">
                  <c:v>4.5853225085993561E-5</c:v>
                </c:pt>
                <c:pt idx="144">
                  <c:v>4.5270752709573888E-5</c:v>
                </c:pt>
                <c:pt idx="145">
                  <c:v>4.4684235386095748E-5</c:v>
                </c:pt>
                <c:pt idx="146">
                  <c:v>4.409367311555914E-5</c:v>
                </c:pt>
                <c:pt idx="147">
                  <c:v>4.3499065897964058E-5</c:v>
                </c:pt>
                <c:pt idx="148">
                  <c:v>4.2900413733310503E-5</c:v>
                </c:pt>
                <c:pt idx="149">
                  <c:v>4.229771662159848E-5</c:v>
                </c:pt>
                <c:pt idx="150">
                  <c:v>4.1690974562827989E-5</c:v>
                </c:pt>
                <c:pt idx="151">
                  <c:v>4.1080187556999032E-5</c:v>
                </c:pt>
                <c:pt idx="152">
                  <c:v>4.04653556041116E-5</c:v>
                </c:pt>
                <c:pt idx="153">
                  <c:v>3.9846478704165708E-5</c:v>
                </c:pt>
                <c:pt idx="154">
                  <c:v>3.9223556857161342E-5</c:v>
                </c:pt>
                <c:pt idx="155">
                  <c:v>3.8596590063098501E-5</c:v>
                </c:pt>
                <c:pt idx="156">
                  <c:v>3.7965578321977201E-5</c:v>
                </c:pt>
                <c:pt idx="157">
                  <c:v>3.7330521633797419E-5</c:v>
                </c:pt>
                <c:pt idx="158">
                  <c:v>3.669141999855917E-5</c:v>
                </c:pt>
                <c:pt idx="159">
                  <c:v>3.6048273416262447E-5</c:v>
                </c:pt>
                <c:pt idx="160">
                  <c:v>3.5401081886907264E-5</c:v>
                </c:pt>
                <c:pt idx="161">
                  <c:v>3.47498454104936E-5</c:v>
                </c:pt>
                <c:pt idx="162">
                  <c:v>3.4094563987021475E-5</c:v>
                </c:pt>
                <c:pt idx="163">
                  <c:v>3.3435237616490876E-5</c:v>
                </c:pt>
                <c:pt idx="164">
                  <c:v>3.2771866298901811E-5</c:v>
                </c:pt>
                <c:pt idx="165">
                  <c:v>3.2104450034254264E-5</c:v>
                </c:pt>
                <c:pt idx="166">
                  <c:v>3.1432988822548263E-5</c:v>
                </c:pt>
                <c:pt idx="167">
                  <c:v>3.0757482663783782E-5</c:v>
                </c:pt>
                <c:pt idx="168">
                  <c:v>3.0077931557960833E-5</c:v>
                </c:pt>
                <c:pt idx="169">
                  <c:v>2.939433550507941E-5</c:v>
                </c:pt>
                <c:pt idx="170">
                  <c:v>2.8706694505139527E-5</c:v>
                </c:pt>
                <c:pt idx="171">
                  <c:v>2.8015008558141163E-5</c:v>
                </c:pt>
                <c:pt idx="172">
                  <c:v>2.7319277664084339E-5</c:v>
                </c:pt>
                <c:pt idx="173">
                  <c:v>2.661950182296904E-5</c:v>
                </c:pt>
                <c:pt idx="174">
                  <c:v>2.5915681034795274E-5</c:v>
                </c:pt>
                <c:pt idx="175">
                  <c:v>2.5207815299563028E-5</c:v>
                </c:pt>
                <c:pt idx="176">
                  <c:v>2.4495904617272328E-5</c:v>
                </c:pt>
                <c:pt idx="177">
                  <c:v>2.3779948987923146E-5</c:v>
                </c:pt>
                <c:pt idx="178">
                  <c:v>2.3059948411515498E-5</c:v>
                </c:pt>
                <c:pt idx="179">
                  <c:v>2.2335902888049382E-5</c:v>
                </c:pt>
                <c:pt idx="180">
                  <c:v>2.1607812417524786E-5</c:v>
                </c:pt>
                <c:pt idx="181">
                  <c:v>2.0882418578372519E-5</c:v>
                </c:pt>
                <c:pt idx="182">
                  <c:v>2.0159721370592554E-5</c:v>
                </c:pt>
                <c:pt idx="183">
                  <c:v>1.9439720794184919E-5</c:v>
                </c:pt>
                <c:pt idx="184">
                  <c:v>1.8722416849149587E-5</c:v>
                </c:pt>
                <c:pt idx="185">
                  <c:v>1.8007809535486557E-5</c:v>
                </c:pt>
                <c:pt idx="186">
                  <c:v>1.7295898853195857E-5</c:v>
                </c:pt>
                <c:pt idx="187">
                  <c:v>1.6586684802277459E-5</c:v>
                </c:pt>
                <c:pt idx="188">
                  <c:v>1.5880167382731391E-5</c:v>
                </c:pt>
                <c:pt idx="189">
                  <c:v>1.5176346594557625E-5</c:v>
                </c:pt>
                <c:pt idx="190">
                  <c:v>1.4475222437756161E-5</c:v>
                </c:pt>
                <c:pt idx="191">
                  <c:v>1.3776794912327028E-5</c:v>
                </c:pt>
                <c:pt idx="192">
                  <c:v>1.3081064018270196E-5</c:v>
                </c:pt>
                <c:pt idx="193">
                  <c:v>1.2388029755585681E-5</c:v>
                </c:pt>
                <c:pt idx="194">
                  <c:v>1.1697692124273482E-5</c:v>
                </c:pt>
                <c:pt idx="195">
                  <c:v>1.1010051124333599E-5</c:v>
                </c:pt>
                <c:pt idx="196">
                  <c:v>1.0325106755766032E-5</c:v>
                </c:pt>
                <c:pt idx="197">
                  <c:v>9.642859018570767E-6</c:v>
                </c:pt>
                <c:pt idx="198">
                  <c:v>8.9633079127478184E-6</c:v>
                </c:pt>
                <c:pt idx="199">
                  <c:v>8.2864534382971858E-6</c:v>
                </c:pt>
                <c:pt idx="200">
                  <c:v>7.6122955952188692E-6</c:v>
                </c:pt>
                <c:pt idx="201">
                  <c:v>6.9408343835128687E-6</c:v>
                </c:pt>
                <c:pt idx="202">
                  <c:v>6.2720698031791706E-6</c:v>
                </c:pt>
                <c:pt idx="203">
                  <c:v>5.6060018542177886E-6</c:v>
                </c:pt>
                <c:pt idx="204">
                  <c:v>4.9426305366287226E-6</c:v>
                </c:pt>
                <c:pt idx="205">
                  <c:v>4.2819558504119727E-6</c:v>
                </c:pt>
                <c:pt idx="206">
                  <c:v>3.6239777955675387E-6</c:v>
                </c:pt>
                <c:pt idx="207">
                  <c:v>2.9686963720954073E-6</c:v>
                </c:pt>
                <c:pt idx="208">
                  <c:v>2.3161115799955918E-6</c:v>
                </c:pt>
                <c:pt idx="209">
                  <c:v>1.6662234192680925E-6</c:v>
                </c:pt>
                <c:pt idx="210">
                  <c:v>1.0190318899129091E-6</c:v>
                </c:pt>
                <c:pt idx="211">
                  <c:v>3.7453699193004176E-7</c:v>
                </c:pt>
                <c:pt idx="212">
                  <c:v>-2.6726127468052309E-7</c:v>
                </c:pt>
                <c:pt idx="213">
                  <c:v>-9.0636290991877191E-7</c:v>
                </c:pt>
                <c:pt idx="214">
                  <c:v>-1.5427679137847047E-6</c:v>
                </c:pt>
                <c:pt idx="215">
                  <c:v>-2.1764762862783215E-6</c:v>
                </c:pt>
                <c:pt idx="216">
                  <c:v>-2.8074880273996222E-6</c:v>
                </c:pt>
                <c:pt idx="217">
                  <c:v>-3.4358031371486204E-6</c:v>
                </c:pt>
                <c:pt idx="218">
                  <c:v>-4.0614216155253027E-6</c:v>
                </c:pt>
                <c:pt idx="219">
                  <c:v>-4.6843434625296689E-6</c:v>
                </c:pt>
                <c:pt idx="220">
                  <c:v>-5.304568678161719E-6</c:v>
                </c:pt>
                <c:pt idx="221">
                  <c:v>-5.9220972624214531E-6</c:v>
                </c:pt>
                <c:pt idx="222">
                  <c:v>-6.5369292153088848E-6</c:v>
                </c:pt>
                <c:pt idx="223">
                  <c:v>-7.1490645368240004E-6</c:v>
                </c:pt>
                <c:pt idx="224">
                  <c:v>-7.7585032269668E-6</c:v>
                </c:pt>
                <c:pt idx="225">
                  <c:v>-8.3652452857372835E-6</c:v>
                </c:pt>
                <c:pt idx="226">
                  <c:v>-8.9692907131354511E-6</c:v>
                </c:pt>
                <c:pt idx="227">
                  <c:v>-9.5706395091613161E-6</c:v>
                </c:pt>
                <c:pt idx="228">
                  <c:v>-1.0169291673814865E-5</c:v>
                </c:pt>
                <c:pt idx="229">
                  <c:v>-1.0765247207096098E-5</c:v>
                </c:pt>
                <c:pt idx="230">
                  <c:v>-1.1358506109005029E-5</c:v>
                </c:pt>
                <c:pt idx="231">
                  <c:v>-1.1949068379541643E-5</c:v>
                </c:pt>
                <c:pt idx="232">
                  <c:v>-1.2536934018705942E-5</c:v>
                </c:pt>
                <c:pt idx="233">
                  <c:v>-1.3122103026497924E-5</c:v>
                </c:pt>
                <c:pt idx="234">
                  <c:v>-1.3704575402917604E-5</c:v>
                </c:pt>
                <c:pt idx="235">
                  <c:v>-1.4284351147964954E-5</c:v>
                </c:pt>
                <c:pt idx="236">
                  <c:v>-1.4861430261640002E-5</c:v>
                </c:pt>
                <c:pt idx="237">
                  <c:v>-1.5435812743942734E-5</c:v>
                </c:pt>
                <c:pt idx="238">
                  <c:v>-1.600749859487315E-5</c:v>
                </c:pt>
                <c:pt idx="239">
                  <c:v>-1.657648781443125E-5</c:v>
                </c:pt>
                <c:pt idx="240">
                  <c:v>-1.7142780402617047E-5</c:v>
                </c:pt>
                <c:pt idx="241">
                  <c:v>-1.7706376359430528E-5</c:v>
                </c:pt>
                <c:pt idx="242">
                  <c:v>-1.8267275684871693E-5</c:v>
                </c:pt>
                <c:pt idx="243">
                  <c:v>-1.8825478378940543E-5</c:v>
                </c:pt>
                <c:pt idx="244">
                  <c:v>-1.9380984441637089E-5</c:v>
                </c:pt>
                <c:pt idx="245">
                  <c:v>-1.9933793872961306E-5</c:v>
                </c:pt>
                <c:pt idx="246">
                  <c:v>-2.0483906672913221E-5</c:v>
                </c:pt>
                <c:pt idx="247">
                  <c:v>-2.103132284149282E-5</c:v>
                </c:pt>
                <c:pt idx="248">
                  <c:v>-2.1576042378700102E-5</c:v>
                </c:pt>
                <c:pt idx="249">
                  <c:v>-2.2118065284535069E-5</c:v>
                </c:pt>
                <c:pt idx="250">
                  <c:v>-2.2657391558997733E-5</c:v>
                </c:pt>
                <c:pt idx="251">
                  <c:v>-2.3194021202088081E-5</c:v>
                </c:pt>
                <c:pt idx="252">
                  <c:v>-2.3727954213806113E-5</c:v>
                </c:pt>
                <c:pt idx="253">
                  <c:v>-2.4259190594151829E-5</c:v>
                </c:pt>
                <c:pt idx="254">
                  <c:v>-2.4787730343125243E-5</c:v>
                </c:pt>
                <c:pt idx="255">
                  <c:v>-2.5313573460726327E-5</c:v>
                </c:pt>
                <c:pt idx="256">
                  <c:v>-2.5836719946955108E-5</c:v>
                </c:pt>
                <c:pt idx="257">
                  <c:v>-2.6357169801811573E-5</c:v>
                </c:pt>
                <c:pt idx="258">
                  <c:v>-2.6874923025295723E-5</c:v>
                </c:pt>
                <c:pt idx="259">
                  <c:v>-2.7389979617407556E-5</c:v>
                </c:pt>
                <c:pt idx="260">
                  <c:v>-2.7902339578147087E-5</c:v>
                </c:pt>
                <c:pt idx="261">
                  <c:v>-2.8412002907514302E-5</c:v>
                </c:pt>
                <c:pt idx="262">
                  <c:v>-2.8918969605509201E-5</c:v>
                </c:pt>
                <c:pt idx="263">
                  <c:v>-2.9423239672131784E-5</c:v>
                </c:pt>
                <c:pt idx="264">
                  <c:v>-2.9924813107382064E-5</c:v>
                </c:pt>
                <c:pt idx="265">
                  <c:v>-3.0423689911260015E-5</c:v>
                </c:pt>
                <c:pt idx="266">
                  <c:v>-3.0919870083765663E-5</c:v>
                </c:pt>
                <c:pt idx="267">
                  <c:v>-3.1413353624898995E-5</c:v>
                </c:pt>
                <c:pt idx="268">
                  <c:v>-3.1904140534660011E-5</c:v>
                </c:pt>
                <c:pt idx="269">
                  <c:v>-3.2392230813048712E-5</c:v>
                </c:pt>
                <c:pt idx="270">
                  <c:v>-3.2877624460065109E-5</c:v>
                </c:pt>
                <c:pt idx="271">
                  <c:v>-3.3360321475709191E-5</c:v>
                </c:pt>
                <c:pt idx="272">
                  <c:v>-3.3840321859980956E-5</c:v>
                </c:pt>
                <c:pt idx="273">
                  <c:v>-3.4317625612880406E-5</c:v>
                </c:pt>
                <c:pt idx="274">
                  <c:v>-3.479223273440754E-5</c:v>
                </c:pt>
                <c:pt idx="275">
                  <c:v>-3.5264143224562371E-5</c:v>
                </c:pt>
                <c:pt idx="276">
                  <c:v>-3.5733357083344899E-5</c:v>
                </c:pt>
                <c:pt idx="277">
                  <c:v>-3.6199874310755071E-5</c:v>
                </c:pt>
                <c:pt idx="278">
                  <c:v>-3.6663694906792968E-5</c:v>
                </c:pt>
                <c:pt idx="279">
                  <c:v>-3.7124818871458535E-5</c:v>
                </c:pt>
                <c:pt idx="280">
                  <c:v>-3.7583246204751799E-5</c:v>
                </c:pt>
                <c:pt idx="281">
                  <c:v>-3.8038976906672734E-5</c:v>
                </c:pt>
                <c:pt idx="282">
                  <c:v>-3.8492010977221394E-5</c:v>
                </c:pt>
                <c:pt idx="283">
                  <c:v>-3.8942348416397696E-5</c:v>
                </c:pt>
                <c:pt idx="284">
                  <c:v>-3.9389989224201697E-5</c:v>
                </c:pt>
                <c:pt idx="285">
                  <c:v>-3.9834933400633395E-5</c:v>
                </c:pt>
                <c:pt idx="286">
                  <c:v>-4.027718094569279E-5</c:v>
                </c:pt>
                <c:pt idx="287">
                  <c:v>-4.0716731859379829E-5</c:v>
                </c:pt>
                <c:pt idx="288">
                  <c:v>-4.1153586141694592E-5</c:v>
                </c:pt>
                <c:pt idx="289">
                  <c:v>-4.1587743792637026E-5</c:v>
                </c:pt>
                <c:pt idx="290">
                  <c:v>-4.2019204812207157E-5</c:v>
                </c:pt>
                <c:pt idx="291">
                  <c:v>-4.2447969200404959E-5</c:v>
                </c:pt>
                <c:pt idx="292">
                  <c:v>-4.2874036957230485E-5</c:v>
                </c:pt>
                <c:pt idx="293">
                  <c:v>-4.3297408082683655E-5</c:v>
                </c:pt>
                <c:pt idx="294">
                  <c:v>-4.3718082576764522E-5</c:v>
                </c:pt>
                <c:pt idx="295">
                  <c:v>-4.4136060439473087E-5</c:v>
                </c:pt>
                <c:pt idx="296">
                  <c:v>-4.4551341670809349E-5</c:v>
                </c:pt>
                <c:pt idx="297">
                  <c:v>-4.4963926270773254E-5</c:v>
                </c:pt>
                <c:pt idx="298">
                  <c:v>-4.5373814239364885E-5</c:v>
                </c:pt>
                <c:pt idx="299">
                  <c:v>-4.5781005576584185E-5</c:v>
                </c:pt>
                <c:pt idx="300">
                  <c:v>-4.6185500282431183E-5</c:v>
                </c:pt>
                <c:pt idx="301">
                  <c:v>-4.6587298356905852E-5</c:v>
                </c:pt>
                <c:pt idx="302">
                  <c:v>-4.6986399800008245E-5</c:v>
                </c:pt>
                <c:pt idx="303">
                  <c:v>-4.7382804611738281E-5</c:v>
                </c:pt>
                <c:pt idx="304">
                  <c:v>-4.7776512792096015E-5</c:v>
                </c:pt>
                <c:pt idx="305">
                  <c:v>-4.8167524341081447E-5</c:v>
                </c:pt>
                <c:pt idx="306">
                  <c:v>-4.8555839258694576E-5</c:v>
                </c:pt>
                <c:pt idx="307">
                  <c:v>-4.8941457544935348E-5</c:v>
                </c:pt>
                <c:pt idx="308">
                  <c:v>-4.9324379199803845E-5</c:v>
                </c:pt>
                <c:pt idx="309">
                  <c:v>-4.9704604223300012E-5</c:v>
                </c:pt>
                <c:pt idx="310">
                  <c:v>-5.0082132615423877E-5</c:v>
                </c:pt>
                <c:pt idx="311">
                  <c:v>-5.0456964376175412E-5</c:v>
                </c:pt>
                <c:pt idx="312">
                  <c:v>-5.0829099505554672E-5</c:v>
                </c:pt>
                <c:pt idx="313">
                  <c:v>-5.1198538003561575E-5</c:v>
                </c:pt>
                <c:pt idx="314">
                  <c:v>-5.1565279870196176E-5</c:v>
                </c:pt>
                <c:pt idx="315">
                  <c:v>-5.1929325105458474E-5</c:v>
                </c:pt>
                <c:pt idx="316">
                  <c:v>-5.229067370934847E-5</c:v>
                </c:pt>
                <c:pt idx="317">
                  <c:v>-5.2649325681866109E-5</c:v>
                </c:pt>
                <c:pt idx="318">
                  <c:v>-5.3005281023011473E-5</c:v>
                </c:pt>
                <c:pt idx="319">
                  <c:v>-5.3358539732784507E-5</c:v>
                </c:pt>
                <c:pt idx="320">
                  <c:v>-5.3709101811185239E-5</c:v>
                </c:pt>
                <c:pt idx="321">
                  <c:v>-5.4056967258213641E-5</c:v>
                </c:pt>
                <c:pt idx="322">
                  <c:v>-5.4402136073869768E-5</c:v>
                </c:pt>
                <c:pt idx="323">
                  <c:v>-5.4744608258153538E-5</c:v>
                </c:pt>
                <c:pt idx="324">
                  <c:v>-5.5084383811065005E-5</c:v>
                </c:pt>
                <c:pt idx="325">
                  <c:v>-5.542146273260417E-5</c:v>
                </c:pt>
                <c:pt idx="326">
                  <c:v>-5.5755845022771033E-5</c:v>
                </c:pt>
                <c:pt idx="327">
                  <c:v>-5.6087530681565539E-5</c:v>
                </c:pt>
                <c:pt idx="328">
                  <c:v>-5.6416519708987769E-5</c:v>
                </c:pt>
                <c:pt idx="329">
                  <c:v>-5.674281210503767E-5</c:v>
                </c:pt>
                <c:pt idx="330">
                  <c:v>-5.7066407869715269E-5</c:v>
                </c:pt>
                <c:pt idx="331">
                  <c:v>-5.7387307003020538E-5</c:v>
                </c:pt>
                <c:pt idx="332">
                  <c:v>-5.7705509504953531E-5</c:v>
                </c:pt>
                <c:pt idx="333">
                  <c:v>-5.8021015375514168E-5</c:v>
                </c:pt>
                <c:pt idx="334">
                  <c:v>-5.8333824614702502E-5</c:v>
                </c:pt>
                <c:pt idx="335">
                  <c:v>-5.8643937222518534E-5</c:v>
                </c:pt>
                <c:pt idx="336">
                  <c:v>-5.8951353198962263E-5</c:v>
                </c:pt>
                <c:pt idx="337">
                  <c:v>-5.9256072544033663E-5</c:v>
                </c:pt>
                <c:pt idx="338">
                  <c:v>-5.9558095257732733E-5</c:v>
                </c:pt>
                <c:pt idx="339">
                  <c:v>-5.9857421340059501E-5</c:v>
                </c:pt>
                <c:pt idx="340">
                  <c:v>-6.0154050791013966E-5</c:v>
                </c:pt>
                <c:pt idx="341">
                  <c:v>-6.0447983610596129E-5</c:v>
                </c:pt>
                <c:pt idx="342">
                  <c:v>-6.0739219798805962E-5</c:v>
                </c:pt>
                <c:pt idx="343">
                  <c:v>-6.1027759355643466E-5</c:v>
                </c:pt>
                <c:pt idx="344">
                  <c:v>-6.1313602281108694E-5</c:v>
                </c:pt>
                <c:pt idx="345">
                  <c:v>-6.1596748575201566E-5</c:v>
                </c:pt>
                <c:pt idx="346">
                  <c:v>-6.1877198237922162E-5</c:v>
                </c:pt>
                <c:pt idx="347">
                  <c:v>-6.2154951269270428E-5</c:v>
                </c:pt>
                <c:pt idx="348">
                  <c:v>-6.2430007669246366E-5</c:v>
                </c:pt>
                <c:pt idx="349">
                  <c:v>-6.270236743785E-5</c:v>
                </c:pt>
                <c:pt idx="350">
                  <c:v>-6.2972030575081332E-5</c:v>
                </c:pt>
                <c:pt idx="351">
                  <c:v>-6.3238997080940362E-5</c:v>
                </c:pt>
                <c:pt idx="352">
                  <c:v>-6.3503266955427062E-5</c:v>
                </c:pt>
                <c:pt idx="353">
                  <c:v>-6.3764840198541432E-5</c:v>
                </c:pt>
                <c:pt idx="354">
                  <c:v>-6.4023716810283527E-5</c:v>
                </c:pt>
                <c:pt idx="355">
                  <c:v>-6.4279896790653265E-5</c:v>
                </c:pt>
                <c:pt idx="356">
                  <c:v>-6.4533380139650728E-5</c:v>
                </c:pt>
                <c:pt idx="357">
                  <c:v>-6.4784166857275862E-5</c:v>
                </c:pt>
                <c:pt idx="358">
                  <c:v>-6.5032256943528666E-5</c:v>
                </c:pt>
                <c:pt idx="359">
                  <c:v>-6.5277650398409167E-5</c:v>
                </c:pt>
                <c:pt idx="360">
                  <c:v>-6.5520347221917366E-5</c:v>
                </c:pt>
                <c:pt idx="361">
                  <c:v>-6.5760347414053262E-5</c:v>
                </c:pt>
                <c:pt idx="362">
                  <c:v>-6.5997650974816829E-5</c:v>
                </c:pt>
                <c:pt idx="363">
                  <c:v>-6.6232257904208066E-5</c:v>
                </c:pt>
                <c:pt idx="364">
                  <c:v>-6.6464168202227028E-5</c:v>
                </c:pt>
                <c:pt idx="365">
                  <c:v>-6.6693381868873633E-5</c:v>
                </c:pt>
                <c:pt idx="366">
                  <c:v>-6.6919898904147963E-5</c:v>
                </c:pt>
                <c:pt idx="367">
                  <c:v>-6.7143719308049963E-5</c:v>
                </c:pt>
                <c:pt idx="368">
                  <c:v>-6.7364843080579634E-5</c:v>
                </c:pt>
                <c:pt idx="369">
                  <c:v>-6.7583270221737002E-5</c:v>
                </c:pt>
                <c:pt idx="370">
                  <c:v>-6.7799000731522067E-5</c:v>
                </c:pt>
                <c:pt idx="371">
                  <c:v>-6.801203460993483E-5</c:v>
                </c:pt>
                <c:pt idx="372">
                  <c:v>-6.8222371856975264E-5</c:v>
                </c:pt>
                <c:pt idx="373">
                  <c:v>-6.8430012472643368E-5</c:v>
                </c:pt>
                <c:pt idx="374">
                  <c:v>-6.8634956456939197E-5</c:v>
                </c:pt>
                <c:pt idx="375">
                  <c:v>-6.8837203809862669E-5</c:v>
                </c:pt>
                <c:pt idx="376">
                  <c:v>-6.9036754531413865E-5</c:v>
                </c:pt>
                <c:pt idx="377">
                  <c:v>-6.9233608621592732E-5</c:v>
                </c:pt>
                <c:pt idx="378">
                  <c:v>-6.942776608039927E-5</c:v>
                </c:pt>
                <c:pt idx="379">
                  <c:v>-6.9619226907833504E-5</c:v>
                </c:pt>
                <c:pt idx="380">
                  <c:v>-6.9807991103895437E-5</c:v>
                </c:pt>
                <c:pt idx="381">
                  <c:v>-6.9994058668585067E-5</c:v>
                </c:pt>
                <c:pt idx="382">
                  <c:v>-7.0177429601902367E-5</c:v>
                </c:pt>
                <c:pt idx="383">
                  <c:v>-7.0358103903847338E-5</c:v>
                </c:pt>
                <c:pt idx="384">
                  <c:v>-7.0536081574420033E-5</c:v>
                </c:pt>
                <c:pt idx="385">
                  <c:v>-7.0711362613620372E-5</c:v>
                </c:pt>
                <c:pt idx="386">
                  <c:v>-7.0883947021448435E-5</c:v>
                </c:pt>
                <c:pt idx="387">
                  <c:v>-7.1053834797904169E-5</c:v>
                </c:pt>
                <c:pt idx="388">
                  <c:v>-7.1221025942987573E-5</c:v>
                </c:pt>
                <c:pt idx="389">
                  <c:v>-7.1385520456698675E-5</c:v>
                </c:pt>
                <c:pt idx="390">
                  <c:v>-7.1547318339037474E-5</c:v>
                </c:pt>
                <c:pt idx="391">
                  <c:v>-7.1706419590003971E-5</c:v>
                </c:pt>
                <c:pt idx="392">
                  <c:v>-7.1862824209598138E-5</c:v>
                </c:pt>
                <c:pt idx="393">
                  <c:v>-7.2016532197819976E-5</c:v>
                </c:pt>
                <c:pt idx="394">
                  <c:v>-7.2167543554669538E-5</c:v>
                </c:pt>
                <c:pt idx="395">
                  <c:v>-7.2315858280146744E-5</c:v>
                </c:pt>
                <c:pt idx="396">
                  <c:v>-7.2461476374251674E-5</c:v>
                </c:pt>
                <c:pt idx="397">
                  <c:v>-7.2604397836984274E-5</c:v>
                </c:pt>
                <c:pt idx="398">
                  <c:v>-7.2744622668344545E-5</c:v>
                </c:pt>
                <c:pt idx="399">
                  <c:v>-7.2882150868332514E-5</c:v>
                </c:pt>
                <c:pt idx="400">
                  <c:v>-7.301698243694818E-5</c:v>
                </c:pt>
                <c:pt idx="401">
                  <c:v>-7.3149117374191543E-5</c:v>
                </c:pt>
                <c:pt idx="402">
                  <c:v>-7.3278555680062577E-5</c:v>
                </c:pt>
                <c:pt idx="403">
                  <c:v>-7.3405297354561282E-5</c:v>
                </c:pt>
                <c:pt idx="404">
                  <c:v>-7.3529342397687711E-5</c:v>
                </c:pt>
                <c:pt idx="405">
                  <c:v>-7.3650690809441783E-5</c:v>
                </c:pt>
                <c:pt idx="406">
                  <c:v>-7.376934258982358E-5</c:v>
                </c:pt>
                <c:pt idx="407">
                  <c:v>-7.3885297738833047E-5</c:v>
                </c:pt>
                <c:pt idx="408">
                  <c:v>-7.3998556256470185E-5</c:v>
                </c:pt>
                <c:pt idx="409">
                  <c:v>-7.410911814273502E-5</c:v>
                </c:pt>
                <c:pt idx="410">
                  <c:v>-7.4216983397627553E-5</c:v>
                </c:pt>
                <c:pt idx="411">
                  <c:v>-7.4322152021147784E-5</c:v>
                </c:pt>
                <c:pt idx="412">
                  <c:v>-7.4424624013295684E-5</c:v>
                </c:pt>
                <c:pt idx="413">
                  <c:v>-7.4524399374071255E-5</c:v>
                </c:pt>
                <c:pt idx="414">
                  <c:v>-7.4621478103474551E-5</c:v>
                </c:pt>
                <c:pt idx="415">
                  <c:v>-7.471586020150549E-5</c:v>
                </c:pt>
                <c:pt idx="416">
                  <c:v>-7.4807545668164154E-5</c:v>
                </c:pt>
                <c:pt idx="417">
                  <c:v>-7.4896534503450488E-5</c:v>
                </c:pt>
                <c:pt idx="418">
                  <c:v>-7.4982826707364493E-5</c:v>
                </c:pt>
                <c:pt idx="419">
                  <c:v>-7.5066422279906195E-5</c:v>
                </c:pt>
                <c:pt idx="420">
                  <c:v>-7.5147321221075595E-5</c:v>
                </c:pt>
                <c:pt idx="421">
                  <c:v>-7.5225523530872692E-5</c:v>
                </c:pt>
                <c:pt idx="422">
                  <c:v>-7.5301029209297459E-5</c:v>
                </c:pt>
                <c:pt idx="423">
                  <c:v>-7.5373838256349897E-5</c:v>
                </c:pt>
                <c:pt idx="424">
                  <c:v>-7.544395067203006E-5</c:v>
                </c:pt>
                <c:pt idx="425">
                  <c:v>-7.5511366456337866E-5</c:v>
                </c:pt>
                <c:pt idx="426">
                  <c:v>-7.5576085609273396E-5</c:v>
                </c:pt>
                <c:pt idx="427">
                  <c:v>-7.5638108130836597E-5</c:v>
                </c:pt>
                <c:pt idx="428">
                  <c:v>-7.5697434021027469E-5</c:v>
                </c:pt>
                <c:pt idx="429">
                  <c:v>-7.5754063279846037E-5</c:v>
                </c:pt>
                <c:pt idx="430">
                  <c:v>-7.5807995907292304E-5</c:v>
                </c:pt>
                <c:pt idx="431">
                  <c:v>-7.5859231903366268E-5</c:v>
                </c:pt>
                <c:pt idx="432">
                  <c:v>-7.5907771268067902E-5</c:v>
                </c:pt>
                <c:pt idx="433">
                  <c:v>-7.5953614001397207E-5</c:v>
                </c:pt>
                <c:pt idx="434">
                  <c:v>-7.5996760103354236E-5</c:v>
                </c:pt>
                <c:pt idx="435">
                  <c:v>-7.6037209573938909E-5</c:v>
                </c:pt>
                <c:pt idx="436">
                  <c:v>-7.6074962413151306E-5</c:v>
                </c:pt>
                <c:pt idx="437">
                  <c:v>-7.6110018620991374E-5</c:v>
                </c:pt>
                <c:pt idx="438">
                  <c:v>-7.6142378197459112E-5</c:v>
                </c:pt>
                <c:pt idx="439">
                  <c:v>-7.6172041142554548E-5</c:v>
                </c:pt>
                <c:pt idx="440">
                  <c:v>-7.6199007456277681E-5</c:v>
                </c:pt>
                <c:pt idx="441">
                  <c:v>-7.6223277138628512E-5</c:v>
                </c:pt>
                <c:pt idx="442">
                  <c:v>-7.6244850189607013E-5</c:v>
                </c:pt>
                <c:pt idx="443">
                  <c:v>-7.6263726609213185E-5</c:v>
                </c:pt>
                <c:pt idx="444">
                  <c:v>-7.6279906397447081E-5</c:v>
                </c:pt>
                <c:pt idx="445">
                  <c:v>-7.629338955430862E-5</c:v>
                </c:pt>
                <c:pt idx="446">
                  <c:v>-7.6304176079797884E-5</c:v>
                </c:pt>
                <c:pt idx="447">
                  <c:v>-7.6312265973914819E-5</c:v>
                </c:pt>
                <c:pt idx="448">
                  <c:v>-7.6317659236659424E-5</c:v>
                </c:pt>
                <c:pt idx="449">
                  <c:v>-7.6320355868031726E-5</c:v>
                </c:pt>
                <c:pt idx="450">
                  <c:v>-7.6320355868031726E-5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EF-4AB6-A290-F74B0AB50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760959"/>
        <c:axId val="1856763455"/>
      </c:scatterChart>
      <c:valAx>
        <c:axId val="185676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763455"/>
        <c:crosses val="autoZero"/>
        <c:crossBetween val="midCat"/>
      </c:valAx>
      <c:valAx>
        <c:axId val="185676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76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6'!$S$41:$S$491</c:f>
              <c:numCache>
                <c:formatCode>0.00E+00</c:formatCode>
                <c:ptCount val="451"/>
                <c:pt idx="0">
                  <c:v>8.7499999999999999E-5</c:v>
                </c:pt>
                <c:pt idx="1">
                  <c:v>1.7499595505294152E-4</c:v>
                </c:pt>
                <c:pt idx="2">
                  <c:v>2.6248382021176611E-4</c:v>
                </c:pt>
                <c:pt idx="3">
                  <c:v>3.499595505294153E-4</c:v>
                </c:pt>
                <c:pt idx="4">
                  <c:v>4.3741910105883061E-4</c:v>
                </c:pt>
                <c:pt idx="5">
                  <c:v>5.248584268529536E-4</c:v>
                </c:pt>
                <c:pt idx="6">
                  <c:v>6.122734829647257E-4</c:v>
                </c:pt>
                <c:pt idx="7">
                  <c:v>6.9966022444708858E-4</c:v>
                </c:pt>
                <c:pt idx="8">
                  <c:v>7.8701460635298361E-4</c:v>
                </c:pt>
                <c:pt idx="9">
                  <c:v>8.743325837353525E-4</c:v>
                </c:pt>
                <c:pt idx="10">
                  <c:v>9.6161011164713664E-4</c:v>
                </c:pt>
                <c:pt idx="11">
                  <c:v>1.0488431451412777E-3</c:v>
                </c:pt>
                <c:pt idx="12">
                  <c:v>1.136027639270717E-3</c:v>
                </c:pt>
                <c:pt idx="13">
                  <c:v>1.2231595490883962E-3</c:v>
                </c:pt>
                <c:pt idx="14">
                  <c:v>1.3102348296472569E-3</c:v>
                </c:pt>
                <c:pt idx="15">
                  <c:v>1.3972494360002404E-3</c:v>
                </c:pt>
                <c:pt idx="16">
                  <c:v>1.4841993232002884E-3</c:v>
                </c:pt>
                <c:pt idx="17">
                  <c:v>1.5710804463003425E-3</c:v>
                </c:pt>
                <c:pt idx="18">
                  <c:v>1.657888760353344E-3</c:v>
                </c:pt>
                <c:pt idx="19">
                  <c:v>1.7446202204122348E-3</c:v>
                </c:pt>
                <c:pt idx="20">
                  <c:v>1.8312707815299561E-3</c:v>
                </c:pt>
                <c:pt idx="21">
                  <c:v>1.9178363987594495E-3</c:v>
                </c:pt>
                <c:pt idx="22">
                  <c:v>2.0043130271536567E-3</c:v>
                </c:pt>
                <c:pt idx="23">
                  <c:v>2.0906966217655188E-3</c:v>
                </c:pt>
                <c:pt idx="24">
                  <c:v>2.1769831376479776E-3</c:v>
                </c:pt>
                <c:pt idx="25">
                  <c:v>2.2631685298539748E-3</c:v>
                </c:pt>
                <c:pt idx="26">
                  <c:v>2.3492487534364516E-3</c:v>
                </c:pt>
                <c:pt idx="27">
                  <c:v>2.4352197634483499E-3</c:v>
                </c:pt>
                <c:pt idx="28">
                  <c:v>2.5210775149426112E-3</c:v>
                </c:pt>
                <c:pt idx="29">
                  <c:v>2.6068179629721768E-3</c:v>
                </c:pt>
                <c:pt idx="30">
                  <c:v>2.6924370625899881E-3</c:v>
                </c:pt>
                <c:pt idx="31">
                  <c:v>2.7779307688489871E-3</c:v>
                </c:pt>
                <c:pt idx="32">
                  <c:v>2.8632950368021148E-3</c:v>
                </c:pt>
                <c:pt idx="33">
                  <c:v>2.9485258215023132E-3</c:v>
                </c:pt>
                <c:pt idx="34">
                  <c:v>3.0336190780025237E-3</c:v>
                </c:pt>
                <c:pt idx="35">
                  <c:v>3.1185707613556875E-3</c:v>
                </c:pt>
                <c:pt idx="36">
                  <c:v>3.2033768266147467E-3</c:v>
                </c:pt>
                <c:pt idx="37">
                  <c:v>3.2880332288326422E-3</c:v>
                </c:pt>
                <c:pt idx="38">
                  <c:v>3.3725359230623161E-3</c:v>
                </c:pt>
                <c:pt idx="39">
                  <c:v>3.4568808643567098E-3</c:v>
                </c:pt>
                <c:pt idx="40">
                  <c:v>3.5410640077687644E-3</c:v>
                </c:pt>
                <c:pt idx="41">
                  <c:v>3.6250813083514217E-3</c:v>
                </c:pt>
                <c:pt idx="42">
                  <c:v>3.7089287211576234E-3</c:v>
                </c:pt>
                <c:pt idx="43">
                  <c:v>3.7926022012403108E-3</c:v>
                </c:pt>
                <c:pt idx="44">
                  <c:v>3.8760977036524256E-3</c:v>
                </c:pt>
                <c:pt idx="45">
                  <c:v>3.9594111834469091E-3</c:v>
                </c:pt>
                <c:pt idx="46">
                  <c:v>4.0425385956767033E-3</c:v>
                </c:pt>
                <c:pt idx="47">
                  <c:v>4.1254758953947496E-3</c:v>
                </c:pt>
                <c:pt idx="48">
                  <c:v>4.2082190376539893E-3</c:v>
                </c:pt>
                <c:pt idx="49">
                  <c:v>4.2907639775073636E-3</c:v>
                </c:pt>
                <c:pt idx="50">
                  <c:v>4.3731066700078147E-3</c:v>
                </c:pt>
                <c:pt idx="51">
                  <c:v>4.4552430702082839E-3</c:v>
                </c:pt>
                <c:pt idx="52">
                  <c:v>4.5371691331617123E-3</c:v>
                </c:pt>
                <c:pt idx="53">
                  <c:v>4.6188808139210422E-3</c:v>
                </c:pt>
                <c:pt idx="54">
                  <c:v>4.700374067539214E-3</c:v>
                </c:pt>
                <c:pt idx="55">
                  <c:v>4.7816448490691707E-3</c:v>
                </c:pt>
                <c:pt idx="56">
                  <c:v>4.8626891135638527E-3</c:v>
                </c:pt>
                <c:pt idx="57">
                  <c:v>4.9435028160762021E-3</c:v>
                </c:pt>
                <c:pt idx="58">
                  <c:v>5.0240819116591602E-3</c:v>
                </c:pt>
                <c:pt idx="59">
                  <c:v>5.1044223553656683E-3</c:v>
                </c:pt>
                <c:pt idx="60">
                  <c:v>5.1845201022486685E-3</c:v>
                </c:pt>
                <c:pt idx="61">
                  <c:v>5.2643711073611021E-3</c:v>
                </c:pt>
                <c:pt idx="62">
                  <c:v>5.3439713257559104E-3</c:v>
                </c:pt>
                <c:pt idx="63">
                  <c:v>5.4233167124860347E-3</c:v>
                </c:pt>
                <c:pt idx="64">
                  <c:v>5.502403222604417E-3</c:v>
                </c:pt>
                <c:pt idx="65">
                  <c:v>5.5812268111639987E-3</c:v>
                </c:pt>
                <c:pt idx="66">
                  <c:v>5.6597834332177219E-3</c:v>
                </c:pt>
                <c:pt idx="67">
                  <c:v>5.7380690438185271E-3</c:v>
                </c:pt>
                <c:pt idx="68">
                  <c:v>5.8160795980193563E-3</c:v>
                </c:pt>
                <c:pt idx="69">
                  <c:v>5.8938110508731517E-3</c:v>
                </c:pt>
                <c:pt idx="70">
                  <c:v>5.9712593574328537E-3</c:v>
                </c:pt>
                <c:pt idx="71">
                  <c:v>6.0484204727514045E-3</c:v>
                </c:pt>
                <c:pt idx="72">
                  <c:v>6.1252903518817453E-3</c:v>
                </c:pt>
                <c:pt idx="73">
                  <c:v>6.2018649498768183E-3</c:v>
                </c:pt>
                <c:pt idx="74">
                  <c:v>6.2781402217895639E-3</c:v>
                </c:pt>
                <c:pt idx="75">
                  <c:v>6.3541121226729242E-3</c:v>
                </c:pt>
                <c:pt idx="76">
                  <c:v>6.4297766075798414E-3</c:v>
                </c:pt>
                <c:pt idx="77">
                  <c:v>6.5051296315632558E-3</c:v>
                </c:pt>
                <c:pt idx="78">
                  <c:v>6.5801671496761097E-3</c:v>
                </c:pt>
                <c:pt idx="79">
                  <c:v>6.6548851169713451E-3</c:v>
                </c:pt>
                <c:pt idx="80">
                  <c:v>6.7292794885019025E-3</c:v>
                </c:pt>
                <c:pt idx="81">
                  <c:v>6.803346219320724E-3</c:v>
                </c:pt>
                <c:pt idx="82">
                  <c:v>6.8770812644807508E-3</c:v>
                </c:pt>
                <c:pt idx="83">
                  <c:v>6.9504805790349244E-3</c:v>
                </c:pt>
                <c:pt idx="84">
                  <c:v>7.0235401180361867E-3</c:v>
                </c:pt>
                <c:pt idx="85">
                  <c:v>7.0962558365374791E-3</c:v>
                </c:pt>
                <c:pt idx="86">
                  <c:v>7.1686236895917429E-3</c:v>
                </c:pt>
                <c:pt idx="87">
                  <c:v>7.2406396322519202E-3</c:v>
                </c:pt>
                <c:pt idx="88">
                  <c:v>7.3122996195709522E-3</c:v>
                </c:pt>
                <c:pt idx="89">
                  <c:v>7.3835996066017803E-3</c:v>
                </c:pt>
                <c:pt idx="90">
                  <c:v>7.4545355483973457E-3</c:v>
                </c:pt>
                <c:pt idx="91">
                  <c:v>7.5251034000105906E-3</c:v>
                </c:pt>
                <c:pt idx="92">
                  <c:v>7.5952991164944562E-3</c:v>
                </c:pt>
                <c:pt idx="93">
                  <c:v>7.6651186529018839E-3</c:v>
                </c:pt>
                <c:pt idx="94">
                  <c:v>7.7345579642858157E-3</c:v>
                </c:pt>
                <c:pt idx="95">
                  <c:v>7.8036130056991929E-3</c:v>
                </c:pt>
                <c:pt idx="96">
                  <c:v>7.8722797321949568E-3</c:v>
                </c:pt>
                <c:pt idx="97">
                  <c:v>7.9405540988260487E-3</c:v>
                </c:pt>
                <c:pt idx="98">
                  <c:v>8.0084320606454117E-3</c:v>
                </c:pt>
                <c:pt idx="99">
                  <c:v>8.075909572705986E-3</c:v>
                </c:pt>
                <c:pt idx="100">
                  <c:v>8.1429825900607121E-3</c:v>
                </c:pt>
                <c:pt idx="101">
                  <c:v>8.2096470677625339E-3</c:v>
                </c:pt>
                <c:pt idx="102">
                  <c:v>8.2758989608643918E-3</c:v>
                </c:pt>
                <c:pt idx="103">
                  <c:v>8.3417342244192262E-3</c:v>
                </c:pt>
                <c:pt idx="104">
                  <c:v>8.407148813479981E-3</c:v>
                </c:pt>
                <c:pt idx="105">
                  <c:v>8.4721386830995966E-3</c:v>
                </c:pt>
                <c:pt idx="106">
                  <c:v>8.5366997883310133E-3</c:v>
                </c:pt>
                <c:pt idx="107">
                  <c:v>8.6008280842271734E-3</c:v>
                </c:pt>
                <c:pt idx="108">
                  <c:v>8.664519525841019E-3</c:v>
                </c:pt>
                <c:pt idx="109">
                  <c:v>8.7277700682254922E-3</c:v>
                </c:pt>
                <c:pt idx="110">
                  <c:v>8.7905756664335335E-3</c:v>
                </c:pt>
                <c:pt idx="111">
                  <c:v>8.8529322755180849E-3</c:v>
                </c:pt>
                <c:pt idx="112">
                  <c:v>8.9148358505320869E-3</c:v>
                </c:pt>
                <c:pt idx="113">
                  <c:v>8.9762823465284816E-3</c:v>
                </c:pt>
                <c:pt idx="114">
                  <c:v>9.0372677185602112E-3</c:v>
                </c:pt>
                <c:pt idx="115">
                  <c:v>9.0977879216802161E-3</c:v>
                </c:pt>
                <c:pt idx="116">
                  <c:v>9.1578389109414383E-3</c:v>
                </c:pt>
                <c:pt idx="117">
                  <c:v>9.2174166413968202E-3</c:v>
                </c:pt>
                <c:pt idx="118">
                  <c:v>9.276517068099302E-3</c:v>
                </c:pt>
                <c:pt idx="119">
                  <c:v>9.3351361461018259E-3</c:v>
                </c:pt>
                <c:pt idx="120">
                  <c:v>9.3932698304573341E-3</c:v>
                </c:pt>
                <c:pt idx="121">
                  <c:v>9.4509140762187669E-3</c:v>
                </c:pt>
                <c:pt idx="122">
                  <c:v>9.5080648384390665E-3</c:v>
                </c:pt>
                <c:pt idx="123">
                  <c:v>9.5647180721711751E-3</c:v>
                </c:pt>
                <c:pt idx="124">
                  <c:v>9.6208697324680331E-3</c:v>
                </c:pt>
                <c:pt idx="125">
                  <c:v>9.6765157743825825E-3</c:v>
                </c:pt>
                <c:pt idx="126">
                  <c:v>9.7316521529677638E-3</c:v>
                </c:pt>
                <c:pt idx="127">
                  <c:v>9.7862748232765209E-3</c:v>
                </c:pt>
                <c:pt idx="128">
                  <c:v>9.8403797403617925E-3</c:v>
                </c:pt>
                <c:pt idx="129">
                  <c:v>9.8939628592765224E-3</c:v>
                </c:pt>
                <c:pt idx="130">
                  <c:v>9.947020135073651E-3</c:v>
                </c:pt>
                <c:pt idx="131">
                  <c:v>9.9995475228061206E-3</c:v>
                </c:pt>
                <c:pt idx="132">
                  <c:v>1.0051540977526871E-2</c:v>
                </c:pt>
                <c:pt idx="133">
                  <c:v>1.0102996454288846E-2</c:v>
                </c:pt>
                <c:pt idx="134">
                  <c:v>1.0153909908144985E-2</c:v>
                </c:pt>
                <c:pt idx="135">
                  <c:v>1.0204277294148231E-2</c:v>
                </c:pt>
                <c:pt idx="136">
                  <c:v>1.0254094567351525E-2</c:v>
                </c:pt>
                <c:pt idx="137">
                  <c:v>1.0303357682807809E-2</c:v>
                </c:pt>
                <c:pt idx="138">
                  <c:v>1.0352062595570024E-2</c:v>
                </c:pt>
                <c:pt idx="139">
                  <c:v>1.0400205260691112E-2</c:v>
                </c:pt>
                <c:pt idx="140">
                  <c:v>1.0447781633224013E-2</c:v>
                </c:pt>
                <c:pt idx="141">
                  <c:v>1.0494787668221671E-2</c:v>
                </c:pt>
                <c:pt idx="142">
                  <c:v>1.0541219320737026E-2</c:v>
                </c:pt>
                <c:pt idx="143">
                  <c:v>1.058707254582302E-2</c:v>
                </c:pt>
                <c:pt idx="144">
                  <c:v>1.0632343298532593E-2</c:v>
                </c:pt>
                <c:pt idx="145">
                  <c:v>1.0677027533918689E-2</c:v>
                </c:pt>
                <c:pt idx="146">
                  <c:v>1.0721121207034248E-2</c:v>
                </c:pt>
                <c:pt idx="147">
                  <c:v>1.0764620272932212E-2</c:v>
                </c:pt>
                <c:pt idx="148">
                  <c:v>1.0807520686665522E-2</c:v>
                </c:pt>
                <c:pt idx="149">
                  <c:v>1.0849818403287121E-2</c:v>
                </c:pt>
                <c:pt idx="150">
                  <c:v>1.089150937784995E-2</c:v>
                </c:pt>
                <c:pt idx="151">
                  <c:v>1.0932589565406948E-2</c:v>
                </c:pt>
                <c:pt idx="152">
                  <c:v>1.097305492101106E-2</c:v>
                </c:pt>
                <c:pt idx="153">
                  <c:v>1.1012901399715226E-2</c:v>
                </c:pt>
                <c:pt idx="154">
                  <c:v>1.1052124956572387E-2</c:v>
                </c:pt>
                <c:pt idx="155">
                  <c:v>1.1090721546635486E-2</c:v>
                </c:pt>
                <c:pt idx="156">
                  <c:v>1.1128687124957464E-2</c:v>
                </c:pt>
                <c:pt idx="157">
                  <c:v>1.1166017646591262E-2</c:v>
                </c:pt>
                <c:pt idx="158">
                  <c:v>1.120270906658982E-2</c:v>
                </c:pt>
                <c:pt idx="159">
                  <c:v>1.1238757340006083E-2</c:v>
                </c:pt>
                <c:pt idx="160">
                  <c:v>1.127415842189299E-2</c:v>
                </c:pt>
                <c:pt idx="161">
                  <c:v>1.1308908267303484E-2</c:v>
                </c:pt>
                <c:pt idx="162">
                  <c:v>1.1343002831290507E-2</c:v>
                </c:pt>
                <c:pt idx="163">
                  <c:v>1.1376438068906997E-2</c:v>
                </c:pt>
                <c:pt idx="164">
                  <c:v>1.1409209935205899E-2</c:v>
                </c:pt>
                <c:pt idx="165">
                  <c:v>1.1441314385240153E-2</c:v>
                </c:pt>
                <c:pt idx="166">
                  <c:v>1.1472747374062701E-2</c:v>
                </c:pt>
                <c:pt idx="167">
                  <c:v>1.1503504856726484E-2</c:v>
                </c:pt>
                <c:pt idx="168">
                  <c:v>1.1533582788284445E-2</c:v>
                </c:pt>
                <c:pt idx="169">
                  <c:v>1.1562977123789524E-2</c:v>
                </c:pt>
                <c:pt idx="170">
                  <c:v>1.1591683818294663E-2</c:v>
                </c:pt>
                <c:pt idx="171">
                  <c:v>1.1619698826852804E-2</c:v>
                </c:pt>
                <c:pt idx="172">
                  <c:v>1.1647018104516889E-2</c:v>
                </c:pt>
                <c:pt idx="173">
                  <c:v>1.1673637606339857E-2</c:v>
                </c:pt>
                <c:pt idx="174">
                  <c:v>1.1699553287374653E-2</c:v>
                </c:pt>
                <c:pt idx="175">
                  <c:v>1.1724761102674217E-2</c:v>
                </c:pt>
                <c:pt idx="176">
                  <c:v>1.1749257007291489E-2</c:v>
                </c:pt>
                <c:pt idx="177">
                  <c:v>1.1773036956279412E-2</c:v>
                </c:pt>
                <c:pt idx="178">
                  <c:v>1.1796096904690927E-2</c:v>
                </c:pt>
                <c:pt idx="179">
                  <c:v>1.1818432807578976E-2</c:v>
                </c:pt>
                <c:pt idx="180">
                  <c:v>1.1840040619996502E-2</c:v>
                </c:pt>
                <c:pt idx="181">
                  <c:v>1.1860923038574875E-2</c:v>
                </c:pt>
                <c:pt idx="182">
                  <c:v>1.1881082759945467E-2</c:v>
                </c:pt>
                <c:pt idx="183">
                  <c:v>1.1900522480739651E-2</c:v>
                </c:pt>
                <c:pt idx="184">
                  <c:v>1.1919244897588801E-2</c:v>
                </c:pt>
                <c:pt idx="185">
                  <c:v>1.1937252707124287E-2</c:v>
                </c:pt>
                <c:pt idx="186">
                  <c:v>1.1954548605977482E-2</c:v>
                </c:pt>
                <c:pt idx="187">
                  <c:v>1.197113529077976E-2</c:v>
                </c:pt>
                <c:pt idx="188">
                  <c:v>1.1987015458162492E-2</c:v>
                </c:pt>
                <c:pt idx="189">
                  <c:v>1.200219180475705E-2</c:v>
                </c:pt>
                <c:pt idx="190">
                  <c:v>1.2016667027194805E-2</c:v>
                </c:pt>
                <c:pt idx="191">
                  <c:v>1.2030443822107132E-2</c:v>
                </c:pt>
                <c:pt idx="192">
                  <c:v>1.2043524886125402E-2</c:v>
                </c:pt>
                <c:pt idx="193">
                  <c:v>1.2055912915880988E-2</c:v>
                </c:pt>
                <c:pt idx="194">
                  <c:v>1.2067610608005262E-2</c:v>
                </c:pt>
                <c:pt idx="195">
                  <c:v>1.2078620659129596E-2</c:v>
                </c:pt>
                <c:pt idx="196">
                  <c:v>1.2088945765885362E-2</c:v>
                </c:pt>
                <c:pt idx="197">
                  <c:v>1.2098588624903933E-2</c:v>
                </c:pt>
                <c:pt idx="198">
                  <c:v>1.2107551932816681E-2</c:v>
                </c:pt>
                <c:pt idx="199">
                  <c:v>1.2115838386254978E-2</c:v>
                </c:pt>
                <c:pt idx="200">
                  <c:v>1.2123450681850197E-2</c:v>
                </c:pt>
                <c:pt idx="201">
                  <c:v>1.2130391516233709E-2</c:v>
                </c:pt>
                <c:pt idx="202">
                  <c:v>1.2136663586036888E-2</c:v>
                </c:pt>
                <c:pt idx="203">
                  <c:v>1.2142269587891106E-2</c:v>
                </c:pt>
                <c:pt idx="204">
                  <c:v>1.2147212218427735E-2</c:v>
                </c:pt>
                <c:pt idx="205">
                  <c:v>1.2151494174278148E-2</c:v>
                </c:pt>
                <c:pt idx="206">
                  <c:v>1.2155118152073716E-2</c:v>
                </c:pt>
                <c:pt idx="207">
                  <c:v>1.2158086848445812E-2</c:v>
                </c:pt>
                <c:pt idx="208">
                  <c:v>1.2160402960025808E-2</c:v>
                </c:pt>
                <c:pt idx="209">
                  <c:v>1.2162069183445076E-2</c:v>
                </c:pt>
                <c:pt idx="210">
                  <c:v>1.2163088215334988E-2</c:v>
                </c:pt>
                <c:pt idx="211">
                  <c:v>1.2163462752326918E-2</c:v>
                </c:pt>
                <c:pt idx="212">
                  <c:v>1.2163195491052237E-2</c:v>
                </c:pt>
                <c:pt idx="213">
                  <c:v>1.2162289128142318E-2</c:v>
                </c:pt>
                <c:pt idx="214">
                  <c:v>1.2160746360228533E-2</c:v>
                </c:pt>
                <c:pt idx="215">
                  <c:v>1.2158569883942254E-2</c:v>
                </c:pt>
                <c:pt idx="216">
                  <c:v>1.2155762395914853E-2</c:v>
                </c:pt>
                <c:pt idx="217">
                  <c:v>1.2152326592777705E-2</c:v>
                </c:pt>
                <c:pt idx="218">
                  <c:v>1.214826517116218E-2</c:v>
                </c:pt>
                <c:pt idx="219">
                  <c:v>1.2143580827699651E-2</c:v>
                </c:pt>
                <c:pt idx="220">
                  <c:v>1.213827625902149E-2</c:v>
                </c:pt>
                <c:pt idx="221">
                  <c:v>1.2132354161759068E-2</c:v>
                </c:pt>
                <c:pt idx="222">
                  <c:v>1.2125817232543759E-2</c:v>
                </c:pt>
                <c:pt idx="223">
                  <c:v>1.2118668168006936E-2</c:v>
                </c:pt>
                <c:pt idx="224">
                  <c:v>1.2110909664779968E-2</c:v>
                </c:pt>
                <c:pt idx="225">
                  <c:v>1.2102544419494231E-2</c:v>
                </c:pt>
                <c:pt idx="226">
                  <c:v>1.2093575128781096E-2</c:v>
                </c:pt>
                <c:pt idx="227">
                  <c:v>1.2084004489271934E-2</c:v>
                </c:pt>
                <c:pt idx="228">
                  <c:v>1.207383519759812E-2</c:v>
                </c:pt>
                <c:pt idx="229">
                  <c:v>1.2063069950391024E-2</c:v>
                </c:pt>
                <c:pt idx="230">
                  <c:v>1.2051711444282019E-2</c:v>
                </c:pt>
                <c:pt idx="231">
                  <c:v>1.2039762375902477E-2</c:v>
                </c:pt>
                <c:pt idx="232">
                  <c:v>1.202722544188377E-2</c:v>
                </c:pt>
                <c:pt idx="233">
                  <c:v>1.2014103338857272E-2</c:v>
                </c:pt>
                <c:pt idx="234">
                  <c:v>1.2000398763454354E-2</c:v>
                </c:pt>
                <c:pt idx="235">
                  <c:v>1.198611441230639E-2</c:v>
                </c:pt>
                <c:pt idx="236">
                  <c:v>1.1971252982044749E-2</c:v>
                </c:pt>
                <c:pt idx="237">
                  <c:v>1.1955817169300807E-2</c:v>
                </c:pt>
                <c:pt idx="238">
                  <c:v>1.1939809670705933E-2</c:v>
                </c:pt>
                <c:pt idx="239">
                  <c:v>1.1923233182891501E-2</c:v>
                </c:pt>
                <c:pt idx="240">
                  <c:v>1.1906090402488884E-2</c:v>
                </c:pt>
                <c:pt idx="241">
                  <c:v>1.1888384026129453E-2</c:v>
                </c:pt>
                <c:pt idx="242">
                  <c:v>1.1870116750444581E-2</c:v>
                </c:pt>
                <c:pt idx="243">
                  <c:v>1.1851291272065641E-2</c:v>
                </c:pt>
                <c:pt idx="244">
                  <c:v>1.1831910287624004E-2</c:v>
                </c:pt>
                <c:pt idx="245">
                  <c:v>1.1811976493751042E-2</c:v>
                </c:pt>
                <c:pt idx="246">
                  <c:v>1.1791492587078128E-2</c:v>
                </c:pt>
                <c:pt idx="247">
                  <c:v>1.1770461264236635E-2</c:v>
                </c:pt>
                <c:pt idx="248">
                  <c:v>1.1748885221857935E-2</c:v>
                </c:pt>
                <c:pt idx="249">
                  <c:v>1.1726767156573401E-2</c:v>
                </c:pt>
                <c:pt idx="250">
                  <c:v>1.1704109765014403E-2</c:v>
                </c:pt>
                <c:pt idx="251">
                  <c:v>1.1680915743812316E-2</c:v>
                </c:pt>
                <c:pt idx="252">
                  <c:v>1.1657187789598509E-2</c:v>
                </c:pt>
                <c:pt idx="253">
                  <c:v>1.1632928599004357E-2</c:v>
                </c:pt>
                <c:pt idx="254">
                  <c:v>1.1608140868661233E-2</c:v>
                </c:pt>
                <c:pt idx="255">
                  <c:v>1.1582827295200507E-2</c:v>
                </c:pt>
                <c:pt idx="256">
                  <c:v>1.1556990575253551E-2</c:v>
                </c:pt>
                <c:pt idx="257">
                  <c:v>1.153063340545174E-2</c:v>
                </c:pt>
                <c:pt idx="258">
                  <c:v>1.1503758482426444E-2</c:v>
                </c:pt>
                <c:pt idx="259">
                  <c:v>1.1476368502809036E-2</c:v>
                </c:pt>
                <c:pt idx="260">
                  <c:v>1.144846616323089E-2</c:v>
                </c:pt>
                <c:pt idx="261">
                  <c:v>1.1420054160323375E-2</c:v>
                </c:pt>
                <c:pt idx="262">
                  <c:v>1.1391135190717865E-2</c:v>
                </c:pt>
                <c:pt idx="263">
                  <c:v>1.1361711951045734E-2</c:v>
                </c:pt>
                <c:pt idx="264">
                  <c:v>1.1331787137938351E-2</c:v>
                </c:pt>
                <c:pt idx="265">
                  <c:v>1.1301363448027091E-2</c:v>
                </c:pt>
                <c:pt idx="266">
                  <c:v>1.1270443577943325E-2</c:v>
                </c:pt>
                <c:pt idx="267">
                  <c:v>1.1239030224318425E-2</c:v>
                </c:pt>
                <c:pt idx="268">
                  <c:v>1.1207126083783766E-2</c:v>
                </c:pt>
                <c:pt idx="269">
                  <c:v>1.1174733852970718E-2</c:v>
                </c:pt>
                <c:pt idx="270">
                  <c:v>1.1141856228510652E-2</c:v>
                </c:pt>
                <c:pt idx="271">
                  <c:v>1.1108495907034943E-2</c:v>
                </c:pt>
                <c:pt idx="272">
                  <c:v>1.1074655585174962E-2</c:v>
                </c:pt>
                <c:pt idx="273">
                  <c:v>1.1040337959562082E-2</c:v>
                </c:pt>
                <c:pt idx="274">
                  <c:v>1.1005545726827675E-2</c:v>
                </c:pt>
                <c:pt idx="275">
                  <c:v>1.0970281583603112E-2</c:v>
                </c:pt>
                <c:pt idx="276">
                  <c:v>1.0934548226519767E-2</c:v>
                </c:pt>
                <c:pt idx="277">
                  <c:v>1.0898348352209012E-2</c:v>
                </c:pt>
                <c:pt idx="278">
                  <c:v>1.086168465730222E-2</c:v>
                </c:pt>
                <c:pt idx="279">
                  <c:v>1.0824559838430762E-2</c:v>
                </c:pt>
                <c:pt idx="280">
                  <c:v>1.078697659222601E-2</c:v>
                </c:pt>
                <c:pt idx="281">
                  <c:v>1.0748937615319337E-2</c:v>
                </c:pt>
                <c:pt idx="282">
                  <c:v>1.0710445604342115E-2</c:v>
                </c:pt>
                <c:pt idx="283">
                  <c:v>1.0671503255925717E-2</c:v>
                </c:pt>
                <c:pt idx="284">
                  <c:v>1.0632113266701515E-2</c:v>
                </c:pt>
                <c:pt idx="285">
                  <c:v>1.0592278333300882E-2</c:v>
                </c:pt>
                <c:pt idx="286">
                  <c:v>1.0552001152355189E-2</c:v>
                </c:pt>
                <c:pt idx="287">
                  <c:v>1.0511284420495809E-2</c:v>
                </c:pt>
                <c:pt idx="288">
                  <c:v>1.0470130834354115E-2</c:v>
                </c:pt>
                <c:pt idx="289">
                  <c:v>1.0428543090561477E-2</c:v>
                </c:pt>
                <c:pt idx="290">
                  <c:v>1.0386523885749269E-2</c:v>
                </c:pt>
                <c:pt idx="291">
                  <c:v>1.0344075916548864E-2</c:v>
                </c:pt>
                <c:pt idx="292">
                  <c:v>1.0301201879591633E-2</c:v>
                </c:pt>
                <c:pt idx="293">
                  <c:v>1.025790447150895E-2</c:v>
                </c:pt>
                <c:pt idx="294">
                  <c:v>1.0214186388932185E-2</c:v>
                </c:pt>
                <c:pt idx="295">
                  <c:v>1.0170050328492712E-2</c:v>
                </c:pt>
                <c:pt idx="296">
                  <c:v>1.0125498986821902E-2</c:v>
                </c:pt>
                <c:pt idx="297">
                  <c:v>1.0080535060551128E-2</c:v>
                </c:pt>
                <c:pt idx="298">
                  <c:v>1.0035161246311763E-2</c:v>
                </c:pt>
                <c:pt idx="299">
                  <c:v>9.9893802407351791E-3</c:v>
                </c:pt>
                <c:pt idx="300">
                  <c:v>9.9431947404527484E-3</c:v>
                </c:pt>
                <c:pt idx="301">
                  <c:v>9.8966074420958425E-3</c:v>
                </c:pt>
                <c:pt idx="302">
                  <c:v>9.8496210422958346E-3</c:v>
                </c:pt>
                <c:pt idx="303">
                  <c:v>9.8022382376840959E-3</c:v>
                </c:pt>
                <c:pt idx="304">
                  <c:v>9.7544617248919996E-3</c:v>
                </c:pt>
                <c:pt idx="305">
                  <c:v>9.7062942005509186E-3</c:v>
                </c:pt>
                <c:pt idx="306">
                  <c:v>9.6577383612922243E-3</c:v>
                </c:pt>
                <c:pt idx="307">
                  <c:v>9.6087969037472899E-3</c:v>
                </c:pt>
                <c:pt idx="308">
                  <c:v>9.5594725245474865E-3</c:v>
                </c:pt>
                <c:pt idx="309">
                  <c:v>9.5097679203241872E-3</c:v>
                </c:pt>
                <c:pt idx="310">
                  <c:v>9.4596857877087635E-3</c:v>
                </c:pt>
                <c:pt idx="311">
                  <c:v>9.4092288233325883E-3</c:v>
                </c:pt>
                <c:pt idx="312">
                  <c:v>9.3583997238270329E-3</c:v>
                </c:pt>
                <c:pt idx="313">
                  <c:v>9.3072011858234705E-3</c:v>
                </c:pt>
                <c:pt idx="314">
                  <c:v>9.2556359059532741E-3</c:v>
                </c:pt>
                <c:pt idx="315">
                  <c:v>9.203706580847815E-3</c:v>
                </c:pt>
                <c:pt idx="316">
                  <c:v>9.1514159071384663E-3</c:v>
                </c:pt>
                <c:pt idx="317">
                  <c:v>9.0987665814566011E-3</c:v>
                </c:pt>
                <c:pt idx="318">
                  <c:v>9.0457613004335889E-3</c:v>
                </c:pt>
                <c:pt idx="319">
                  <c:v>8.9924027607008045E-3</c:v>
                </c:pt>
                <c:pt idx="320">
                  <c:v>8.9386936588896192E-3</c:v>
                </c:pt>
                <c:pt idx="321">
                  <c:v>8.8846366916314062E-3</c:v>
                </c:pt>
                <c:pt idx="322">
                  <c:v>8.8302345555575368E-3</c:v>
                </c:pt>
                <c:pt idx="323">
                  <c:v>8.7754899472993839E-3</c:v>
                </c:pt>
                <c:pt idx="324">
                  <c:v>8.720405563488319E-3</c:v>
                </c:pt>
                <c:pt idx="325">
                  <c:v>8.6649841007557151E-3</c:v>
                </c:pt>
                <c:pt idx="326">
                  <c:v>8.6092282557329435E-3</c:v>
                </c:pt>
                <c:pt idx="327">
                  <c:v>8.5531407250513773E-3</c:v>
                </c:pt>
                <c:pt idx="328">
                  <c:v>8.4967242053423896E-3</c:v>
                </c:pt>
                <c:pt idx="329">
                  <c:v>8.4399813932373516E-3</c:v>
                </c:pt>
                <c:pt idx="330">
                  <c:v>8.3829149853676364E-3</c:v>
                </c:pt>
                <c:pt idx="331">
                  <c:v>8.3255276783646154E-3</c:v>
                </c:pt>
                <c:pt idx="332">
                  <c:v>8.2678221688596617E-3</c:v>
                </c:pt>
                <c:pt idx="333">
                  <c:v>8.2098011534841482E-3</c:v>
                </c:pt>
                <c:pt idx="334">
                  <c:v>8.1514673288694463E-3</c:v>
                </c:pt>
                <c:pt idx="335">
                  <c:v>8.0928233916469274E-3</c:v>
                </c:pt>
                <c:pt idx="336">
                  <c:v>8.0338720384479645E-3</c:v>
                </c:pt>
                <c:pt idx="337">
                  <c:v>7.9746159659039306E-3</c:v>
                </c:pt>
                <c:pt idx="338">
                  <c:v>7.9150578706461971E-3</c:v>
                </c:pt>
                <c:pt idx="339">
                  <c:v>7.8552004493061371E-3</c:v>
                </c:pt>
                <c:pt idx="340">
                  <c:v>7.7950463985151227E-3</c:v>
                </c:pt>
                <c:pt idx="341">
                  <c:v>7.7345984149045262E-3</c:v>
                </c:pt>
                <c:pt idx="342">
                  <c:v>7.6738591951057205E-3</c:v>
                </c:pt>
                <c:pt idx="343">
                  <c:v>7.6128314357500771E-3</c:v>
                </c:pt>
                <c:pt idx="344">
                  <c:v>7.5515178334689681E-3</c:v>
                </c:pt>
                <c:pt idx="345">
                  <c:v>7.4899210848937666E-3</c:v>
                </c:pt>
                <c:pt idx="346">
                  <c:v>7.4280438866558447E-3</c:v>
                </c:pt>
                <c:pt idx="347">
                  <c:v>7.3658889353865739E-3</c:v>
                </c:pt>
                <c:pt idx="348">
                  <c:v>7.3034589277173271E-3</c:v>
                </c:pt>
                <c:pt idx="349">
                  <c:v>7.2407565602794774E-3</c:v>
                </c:pt>
                <c:pt idx="350">
                  <c:v>7.1777845297043962E-3</c:v>
                </c:pt>
                <c:pt idx="351">
                  <c:v>7.1145455326234557E-3</c:v>
                </c:pt>
                <c:pt idx="352">
                  <c:v>7.0510422656680288E-3</c:v>
                </c:pt>
                <c:pt idx="353">
                  <c:v>6.987277425469487E-3</c:v>
                </c:pt>
                <c:pt idx="354">
                  <c:v>6.9232537086592032E-3</c:v>
                </c:pt>
                <c:pt idx="355">
                  <c:v>6.8589738118685498E-3</c:v>
                </c:pt>
                <c:pt idx="356">
                  <c:v>6.7944404317288988E-3</c:v>
                </c:pt>
                <c:pt idx="357">
                  <c:v>6.7296562648716226E-3</c:v>
                </c:pt>
                <c:pt idx="358">
                  <c:v>6.664624007928094E-3</c:v>
                </c:pt>
                <c:pt idx="359">
                  <c:v>6.5993463575296845E-3</c:v>
                </c:pt>
                <c:pt idx="360">
                  <c:v>6.5338260103077672E-3</c:v>
                </c:pt>
                <c:pt idx="361">
                  <c:v>6.4680656628937142E-3</c:v>
                </c:pt>
                <c:pt idx="362">
                  <c:v>6.4020680119188976E-3</c:v>
                </c:pt>
                <c:pt idx="363">
                  <c:v>6.3358357540146898E-3</c:v>
                </c:pt>
                <c:pt idx="364">
                  <c:v>6.2693715858124629E-3</c:v>
                </c:pt>
                <c:pt idx="365">
                  <c:v>6.2026782039435891E-3</c:v>
                </c:pt>
                <c:pt idx="366">
                  <c:v>6.1357583050394415E-3</c:v>
                </c:pt>
                <c:pt idx="367">
                  <c:v>6.0686145857313913E-3</c:v>
                </c:pt>
                <c:pt idx="368">
                  <c:v>6.0012497426508117E-3</c:v>
                </c:pt>
                <c:pt idx="369">
                  <c:v>5.9336664724290748E-3</c:v>
                </c:pt>
                <c:pt idx="370">
                  <c:v>5.8658674716975528E-3</c:v>
                </c:pt>
                <c:pt idx="371">
                  <c:v>5.797855437087618E-3</c:v>
                </c:pt>
                <c:pt idx="372">
                  <c:v>5.7296330652306425E-3</c:v>
                </c:pt>
                <c:pt idx="373">
                  <c:v>5.6612030527579994E-3</c:v>
                </c:pt>
                <c:pt idx="374">
                  <c:v>5.59256809630106E-3</c:v>
                </c:pt>
                <c:pt idx="375">
                  <c:v>5.5237308924911974E-3</c:v>
                </c:pt>
                <c:pt idx="376">
                  <c:v>5.4546941379597837E-3</c:v>
                </c:pt>
                <c:pt idx="377">
                  <c:v>5.3854605293381912E-3</c:v>
                </c:pt>
                <c:pt idx="378">
                  <c:v>5.3160327632577921E-3</c:v>
                </c:pt>
                <c:pt idx="379">
                  <c:v>5.2464135363499585E-3</c:v>
                </c:pt>
                <c:pt idx="380">
                  <c:v>5.1766055452460626E-3</c:v>
                </c:pt>
                <c:pt idx="381">
                  <c:v>5.1066114865774776E-3</c:v>
                </c:pt>
                <c:pt idx="382">
                  <c:v>5.0364340569755755E-3</c:v>
                </c:pt>
                <c:pt idx="383">
                  <c:v>4.9660759530717278E-3</c:v>
                </c:pt>
                <c:pt idx="384">
                  <c:v>4.8955398714973074E-3</c:v>
                </c:pt>
                <c:pt idx="385">
                  <c:v>4.8248285088836867E-3</c:v>
                </c:pt>
                <c:pt idx="386">
                  <c:v>4.7539445618622386E-3</c:v>
                </c:pt>
                <c:pt idx="387">
                  <c:v>4.6828907270643344E-3</c:v>
                </c:pt>
                <c:pt idx="388">
                  <c:v>4.6116697011213464E-3</c:v>
                </c:pt>
                <c:pt idx="389">
                  <c:v>4.5402841806646476E-3</c:v>
                </c:pt>
                <c:pt idx="390">
                  <c:v>4.4687368623256103E-3</c:v>
                </c:pt>
                <c:pt idx="391">
                  <c:v>4.3970304427356065E-3</c:v>
                </c:pt>
                <c:pt idx="392">
                  <c:v>4.3251676185260086E-3</c:v>
                </c:pt>
                <c:pt idx="393">
                  <c:v>4.2531510863281887E-3</c:v>
                </c:pt>
                <c:pt idx="394">
                  <c:v>4.1809835427735189E-3</c:v>
                </c:pt>
                <c:pt idx="395">
                  <c:v>4.1086676844933724E-3</c:v>
                </c:pt>
                <c:pt idx="396">
                  <c:v>4.0362062081191205E-3</c:v>
                </c:pt>
                <c:pt idx="397">
                  <c:v>3.9636018102821363E-3</c:v>
                </c:pt>
                <c:pt idx="398">
                  <c:v>3.8908571876137919E-3</c:v>
                </c:pt>
                <c:pt idx="399">
                  <c:v>3.8179750367454595E-3</c:v>
                </c:pt>
                <c:pt idx="400">
                  <c:v>3.7449580543085113E-3</c:v>
                </c:pt>
                <c:pt idx="401">
                  <c:v>3.6718089369343196E-3</c:v>
                </c:pt>
                <c:pt idx="402">
                  <c:v>3.5985303812542569E-3</c:v>
                </c:pt>
                <c:pt idx="403">
                  <c:v>3.5251250838996954E-3</c:v>
                </c:pt>
                <c:pt idx="404">
                  <c:v>3.4515957415020078E-3</c:v>
                </c:pt>
                <c:pt idx="405">
                  <c:v>3.3779450506925658E-3</c:v>
                </c:pt>
                <c:pt idx="406">
                  <c:v>3.3041757081027421E-3</c:v>
                </c:pt>
                <c:pt idx="407">
                  <c:v>3.2302904103639089E-3</c:v>
                </c:pt>
                <c:pt idx="408">
                  <c:v>3.1562918541074387E-3</c:v>
                </c:pt>
                <c:pt idx="409">
                  <c:v>3.0821827359647038E-3</c:v>
                </c:pt>
                <c:pt idx="410">
                  <c:v>3.0079657525670764E-3</c:v>
                </c:pt>
                <c:pt idx="411">
                  <c:v>2.9336436005459286E-3</c:v>
                </c:pt>
                <c:pt idx="412">
                  <c:v>2.8592189765326331E-3</c:v>
                </c:pt>
                <c:pt idx="413">
                  <c:v>2.7846945771585617E-3</c:v>
                </c:pt>
                <c:pt idx="414">
                  <c:v>2.710073099055087E-3</c:v>
                </c:pt>
                <c:pt idx="415">
                  <c:v>2.6353572388535815E-3</c:v>
                </c:pt>
                <c:pt idx="416">
                  <c:v>2.5605496931854176E-3</c:v>
                </c:pt>
                <c:pt idx="417">
                  <c:v>2.4856531586819669E-3</c:v>
                </c:pt>
                <c:pt idx="418">
                  <c:v>2.4106703319746025E-3</c:v>
                </c:pt>
                <c:pt idx="419">
                  <c:v>2.3356039096946962E-3</c:v>
                </c:pt>
                <c:pt idx="420">
                  <c:v>2.2604565884736206E-3</c:v>
                </c:pt>
                <c:pt idx="421">
                  <c:v>2.1852310649427479E-3</c:v>
                </c:pt>
                <c:pt idx="422">
                  <c:v>2.1099300357334504E-3</c:v>
                </c:pt>
                <c:pt idx="423">
                  <c:v>2.0345561974771005E-3</c:v>
                </c:pt>
                <c:pt idx="424">
                  <c:v>1.9591122468050706E-3</c:v>
                </c:pt>
                <c:pt idx="425">
                  <c:v>1.8836008803487327E-3</c:v>
                </c:pt>
                <c:pt idx="426">
                  <c:v>1.8080247947394594E-3</c:v>
                </c:pt>
                <c:pt idx="427">
                  <c:v>1.7323866866086229E-3</c:v>
                </c:pt>
                <c:pt idx="428">
                  <c:v>1.6566892525875954E-3</c:v>
                </c:pt>
                <c:pt idx="429">
                  <c:v>1.5809351893077493E-3</c:v>
                </c:pt>
                <c:pt idx="430">
                  <c:v>1.5051271934004569E-3</c:v>
                </c:pt>
                <c:pt idx="431">
                  <c:v>1.4292679614970906E-3</c:v>
                </c:pt>
                <c:pt idx="432">
                  <c:v>1.3533601902290227E-3</c:v>
                </c:pt>
                <c:pt idx="433">
                  <c:v>1.2774065762276255E-3</c:v>
                </c:pt>
                <c:pt idx="434">
                  <c:v>1.2014098161242713E-3</c:v>
                </c:pt>
                <c:pt idx="435">
                  <c:v>1.1253726065503324E-3</c:v>
                </c:pt>
                <c:pt idx="436">
                  <c:v>1.0492976441371811E-3</c:v>
                </c:pt>
                <c:pt idx="437">
                  <c:v>9.7318762551618977E-4</c:v>
                </c:pt>
                <c:pt idx="438">
                  <c:v>8.9704524731873067E-4</c:v>
                </c:pt>
                <c:pt idx="439">
                  <c:v>8.2087320617617613E-4</c:v>
                </c:pt>
                <c:pt idx="440">
                  <c:v>7.4467419871989847E-4</c:v>
                </c:pt>
                <c:pt idx="441">
                  <c:v>6.6845092158126997E-4</c:v>
                </c:pt>
                <c:pt idx="442">
                  <c:v>5.9220607139166294E-4</c:v>
                </c:pt>
                <c:pt idx="443">
                  <c:v>5.159423447824498E-4</c:v>
                </c:pt>
                <c:pt idx="444">
                  <c:v>4.3966243838500273E-4</c:v>
                </c:pt>
                <c:pt idx="445">
                  <c:v>3.633690488306941E-4</c:v>
                </c:pt>
                <c:pt idx="446">
                  <c:v>2.870648727508962E-4</c:v>
                </c:pt>
                <c:pt idx="447">
                  <c:v>2.1075260677698139E-4</c:v>
                </c:pt>
                <c:pt idx="448">
                  <c:v>1.3443494754032198E-4</c:v>
                </c:pt>
                <c:pt idx="449">
                  <c:v>5.8114591672290257E-5</c:v>
                </c:pt>
                <c:pt idx="450">
                  <c:v>-1.820576419574147E-5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80-479C-BD2B-546C58A0B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939039"/>
        <c:axId val="2025933215"/>
      </c:scatterChart>
      <c:valAx>
        <c:axId val="202593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33215"/>
        <c:crosses val="autoZero"/>
        <c:crossBetween val="midCat"/>
      </c:valAx>
      <c:valAx>
        <c:axId val="20259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3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6'!$U$41:$U$491</c:f>
              <c:numCache>
                <c:formatCode>General</c:formatCode>
                <c:ptCount val="451"/>
                <c:pt idx="0">
                  <c:v>9.2275348820798289E-5</c:v>
                </c:pt>
                <c:pt idx="1">
                  <c:v>1.8454549831705739E-4</c:v>
                </c:pt>
                <c:pt idx="2">
                  <c:v>2.7680524930466532E-4</c:v>
                </c:pt>
                <c:pt idx="3">
                  <c:v>3.6904940288041998E-4</c:v>
                </c:pt>
                <c:pt idx="4">
                  <c:v>4.6127276056262252E-4</c:v>
                </c:pt>
                <c:pt idx="5">
                  <c:v>5.5347012443183704E-4</c:v>
                </c:pt>
                <c:pt idx="6">
                  <c:v>6.4563629727187237E-4</c:v>
                </c:pt>
                <c:pt idx="7">
                  <c:v>7.3776608271104163E-4</c:v>
                </c:pt>
                <c:pt idx="8">
                  <c:v>8.2985428536375442E-4</c:v>
                </c:pt>
                <c:pt idx="9">
                  <c:v>9.2189571097250054E-4</c:v>
                </c:pt>
                <c:pt idx="10">
                  <c:v>1.0138851665502779E-3</c:v>
                </c:pt>
                <c:pt idx="11">
                  <c:v>1.1058174605235241E-3</c:v>
                </c:pt>
                <c:pt idx="12">
                  <c:v>1.1976874028756083E-3</c:v>
                </c:pt>
                <c:pt idx="13">
                  <c:v>1.2894898052909379E-3</c:v>
                </c:pt>
                <c:pt idx="14">
                  <c:v>1.3812194812997437E-3</c:v>
                </c:pt>
                <c:pt idx="15">
                  <c:v>1.4728712464235935E-3</c:v>
                </c:pt>
                <c:pt idx="16">
                  <c:v>1.5644399183217005E-3</c:v>
                </c:pt>
                <c:pt idx="17">
                  <c:v>1.6559203169380816E-3</c:v>
                </c:pt>
                <c:pt idx="18">
                  <c:v>1.7473072646496243E-3</c:v>
                </c:pt>
                <c:pt idx="19">
                  <c:v>1.838595586415126E-3</c:v>
                </c:pt>
                <c:pt idx="20">
                  <c:v>1.9297801099253634E-3</c:v>
                </c:pt>
                <c:pt idx="21">
                  <c:v>2.0208556657542553E-3</c:v>
                </c:pt>
                <c:pt idx="22">
                  <c:v>2.1118170875111799E-3</c:v>
                </c:pt>
                <c:pt idx="23">
                  <c:v>2.2026592119945101E-3</c:v>
                </c:pt>
                <c:pt idx="24">
                  <c:v>2.2933768793464305E-3</c:v>
                </c:pt>
                <c:pt idx="25">
                  <c:v>2.3839649332091013E-3</c:v>
                </c:pt>
                <c:pt idx="26">
                  <c:v>2.4744182208822291E-3</c:v>
                </c:pt>
                <c:pt idx="27">
                  <c:v>2.5647315934821243E-3</c:v>
                </c:pt>
                <c:pt idx="28">
                  <c:v>2.6548999061022948E-3</c:v>
                </c:pt>
                <c:pt idx="29">
                  <c:v>2.7449180179756568E-3</c:v>
                </c:pt>
                <c:pt idx="30">
                  <c:v>2.8347807926384274E-3</c:v>
                </c:pt>
                <c:pt idx="31">
                  <c:v>2.9244830980957731E-3</c:v>
                </c:pt>
                <c:pt idx="32">
                  <c:v>3.014019806989275E-3</c:v>
                </c:pt>
                <c:pt idx="33">
                  <c:v>3.1033857967663015E-3</c:v>
                </c:pt>
                <c:pt idx="34">
                  <c:v>3.1925759498513417E-3</c:v>
                </c:pt>
                <c:pt idx="35">
                  <c:v>3.281585153819393E-3</c:v>
                </c:pt>
                <c:pt idx="36">
                  <c:v>3.3704083015714662E-3</c:v>
                </c:pt>
                <c:pt idx="37">
                  <c:v>3.4590402915122939E-3</c:v>
                </c:pt>
                <c:pt idx="38">
                  <c:v>3.5474760277303201E-3</c:v>
                </c:pt>
                <c:pt idx="39">
                  <c:v>3.635710420180046E-3</c:v>
                </c:pt>
                <c:pt idx="40">
                  <c:v>3.723738384866824E-3</c:v>
                </c:pt>
                <c:pt idx="41">
                  <c:v>3.8115548440341785E-3</c:v>
                </c:pt>
                <c:pt idx="42">
                  <c:v>3.8991547263537386E-3</c:v>
                </c:pt>
                <c:pt idx="43">
                  <c:v>3.9865329671178703E-3</c:v>
                </c:pt>
                <c:pt idx="44">
                  <c:v>4.0736845084351041E-3</c:v>
                </c:pt>
                <c:pt idx="45">
                  <c:v>4.1606042994284369E-3</c:v>
                </c:pt>
                <c:pt idx="46">
                  <c:v>4.2472872964366146E-3</c:v>
                </c:pt>
                <c:pt idx="47">
                  <c:v>4.333728463218482E-3</c:v>
                </c:pt>
                <c:pt idx="48">
                  <c:v>4.4199227711604954E-3</c:v>
                </c:pt>
                <c:pt idx="49">
                  <c:v>4.5058651994875094E-3</c:v>
                </c:pt>
                <c:pt idx="50">
                  <c:v>4.5915507354769257E-3</c:v>
                </c:pt>
                <c:pt idx="51">
                  <c:v>4.6769743746763156E-3</c:v>
                </c:pt>
                <c:pt idx="52">
                  <c:v>4.7621311211246166E-3</c:v>
                </c:pt>
                <c:pt idx="53">
                  <c:v>4.8470159875770242E-3</c:v>
                </c:pt>
                <c:pt idx="54">
                  <c:v>4.9316239957336722E-3</c:v>
                </c:pt>
                <c:pt idx="55">
                  <c:v>5.0159501764722326E-3</c:v>
                </c:pt>
                <c:pt idx="56">
                  <c:v>5.0999895700845361E-3</c:v>
                </c:pt>
                <c:pt idx="57">
                  <c:v>5.183737226517349E-3</c:v>
                </c:pt>
                <c:pt idx="58">
                  <c:v>5.2671882056174145E-3</c:v>
                </c:pt>
                <c:pt idx="59">
                  <c:v>5.3503375773808889E-3</c:v>
                </c:pt>
                <c:pt idx="60">
                  <c:v>5.43318042220731E-3</c:v>
                </c:pt>
                <c:pt idx="61">
                  <c:v>5.5157118311582095E-3</c:v>
                </c:pt>
                <c:pt idx="62">
                  <c:v>5.5979269062205262E-3</c:v>
                </c:pt>
                <c:pt idx="63">
                  <c:v>5.6798207605749402E-3</c:v>
                </c:pt>
                <c:pt idx="64">
                  <c:v>5.7613885188692888E-3</c:v>
                </c:pt>
                <c:pt idx="65">
                  <c:v>5.8426253174971793E-3</c:v>
                </c:pt>
                <c:pt idx="66">
                  <c:v>5.9235263048819939E-3</c:v>
                </c:pt>
                <c:pt idx="67">
                  <c:v>6.0040866417663897E-3</c:v>
                </c:pt>
                <c:pt idx="68">
                  <c:v>6.0843015015074851E-3</c:v>
                </c:pt>
                <c:pt idx="69">
                  <c:v>6.1641660703778888E-3</c:v>
                </c:pt>
                <c:pt idx="70">
                  <c:v>6.2436755478727174E-3</c:v>
                </c:pt>
                <c:pt idx="71">
                  <c:v>6.3228251470228E-3</c:v>
                </c:pt>
                <c:pt idx="72">
                  <c:v>6.4016100947142203E-3</c:v>
                </c:pt>
                <c:pt idx="73">
                  <c:v>6.4800256320143874E-3</c:v>
                </c:pt>
                <c:pt idx="74">
                  <c:v>6.55806701450482E-3</c:v>
                </c:pt>
                <c:pt idx="75">
                  <c:v>6.6357295126208311E-3</c:v>
                </c:pt>
                <c:pt idx="76">
                  <c:v>6.7130084119982978E-3</c:v>
                </c:pt>
                <c:pt idx="77">
                  <c:v>6.7898990138277326E-3</c:v>
                </c:pt>
                <c:pt idx="78">
                  <c:v>6.8663966352158481E-3</c:v>
                </c:pt>
                <c:pt idx="79">
                  <c:v>6.9424966095548392E-3</c:v>
                </c:pt>
                <c:pt idx="80">
                  <c:v>7.0181942868995728E-3</c:v>
                </c:pt>
                <c:pt idx="81">
                  <c:v>7.0934850343529459E-3</c:v>
                </c:pt>
                <c:pt idx="82">
                  <c:v>7.1683642364596062E-3</c:v>
                </c:pt>
                <c:pt idx="83">
                  <c:v>7.242827295608289E-3</c:v>
                </c:pt>
                <c:pt idx="84">
                  <c:v>7.3168696324430104E-3</c:v>
                </c:pt>
                <c:pt idx="85">
                  <c:v>7.3904866862833582E-3</c:v>
                </c:pt>
                <c:pt idx="86">
                  <c:v>7.4636739155541417E-3</c:v>
                </c:pt>
                <c:pt idx="87">
                  <c:v>7.5364267982246666E-3</c:v>
                </c:pt>
                <c:pt idx="88">
                  <c:v>7.6087408322578947E-3</c:v>
                </c:pt>
                <c:pt idx="89">
                  <c:v>7.680611536069781E-3</c:v>
                </c:pt>
                <c:pt idx="90">
                  <c:v>7.7520344489990598E-3</c:v>
                </c:pt>
                <c:pt idx="91">
                  <c:v>7.8230051317877847E-3</c:v>
                </c:pt>
                <c:pt idx="92">
                  <c:v>7.8935191670729231E-3</c:v>
                </c:pt>
                <c:pt idx="93">
                  <c:v>7.9635721598893174E-3</c:v>
                </c:pt>
                <c:pt idx="94">
                  <c:v>8.033159738184326E-3</c:v>
                </c:pt>
                <c:pt idx="95">
                  <c:v>8.102277553344488E-3</c:v>
                </c:pt>
                <c:pt idx="96">
                  <c:v>8.1709212807345409E-3</c:v>
                </c:pt>
                <c:pt idx="97">
                  <c:v>8.2390866202491451E-3</c:v>
                </c:pt>
                <c:pt idx="98">
                  <c:v>8.3067692968776825E-3</c:v>
                </c:pt>
                <c:pt idx="99">
                  <c:v>8.3739650612824727E-3</c:v>
                </c:pt>
                <c:pt idx="100">
                  <c:v>8.4406696903908326E-3</c:v>
                </c:pt>
                <c:pt idx="101">
                  <c:v>8.5068789880013308E-3</c:v>
                </c:pt>
                <c:pt idx="102">
                  <c:v>8.5725887854046657E-3</c:v>
                </c:pt>
                <c:pt idx="103">
                  <c:v>8.6377949420195794E-3</c:v>
                </c:pt>
                <c:pt idx="104">
                  <c:v>8.7024933460442232E-3</c:v>
                </c:pt>
                <c:pt idx="105">
                  <c:v>8.7666799151234383E-3</c:v>
                </c:pt>
                <c:pt idx="106">
                  <c:v>8.8303505970323878E-3</c:v>
                </c:pt>
                <c:pt idx="107">
                  <c:v>8.8935013703770223E-3</c:v>
                </c:pt>
                <c:pt idx="108">
                  <c:v>8.9561282453118514E-3</c:v>
                </c:pt>
                <c:pt idx="109">
                  <c:v>9.0182272642755218E-3</c:v>
                </c:pt>
                <c:pt idx="110">
                  <c:v>9.0797945027447126E-3</c:v>
                </c:pt>
                <c:pt idx="111">
                  <c:v>9.1408260700068834E-3</c:v>
                </c:pt>
                <c:pt idx="112">
                  <c:v>9.2013181099524083E-3</c:v>
                </c:pt>
                <c:pt idx="113">
                  <c:v>9.2612668018866463E-3</c:v>
                </c:pt>
                <c:pt idx="114">
                  <c:v>9.3206683613625656E-3</c:v>
                </c:pt>
                <c:pt idx="115">
                  <c:v>9.3795190410344443E-3</c:v>
                </c:pt>
                <c:pt idx="116">
                  <c:v>9.4378151315333454E-3</c:v>
                </c:pt>
                <c:pt idx="117">
                  <c:v>9.4955529623649212E-3</c:v>
                </c:pt>
                <c:pt idx="118">
                  <c:v>9.5527289028302237E-3</c:v>
                </c:pt>
                <c:pt idx="119">
                  <c:v>9.60933936297023E-3</c:v>
                </c:pt>
                <c:pt idx="120">
                  <c:v>9.6653807945346823E-3</c:v>
                </c:pt>
                <c:pt idx="121">
                  <c:v>9.7208496919760391E-3</c:v>
                </c:pt>
                <c:pt idx="122">
                  <c:v>9.7757425934692187E-3</c:v>
                </c:pt>
                <c:pt idx="123">
                  <c:v>9.830056081957906E-3</c:v>
                </c:pt>
                <c:pt idx="124">
                  <c:v>9.883786786228194E-3</c:v>
                </c:pt>
                <c:pt idx="125">
                  <c:v>9.93693138201035E-3</c:v>
                </c:pt>
                <c:pt idx="126">
                  <c:v>9.9894865931095516E-3</c:v>
                </c:pt>
                <c:pt idx="127">
                  <c:v>1.0041449192566432E-2</c:v>
                </c:pt>
                <c:pt idx="128">
                  <c:v>1.009281600384827E-2</c:v>
                </c:pt>
                <c:pt idx="129">
                  <c:v>1.0143583902071806E-2</c:v>
                </c:pt>
                <c:pt idx="130">
                  <c:v>1.0193749815258522E-2</c:v>
                </c:pt>
                <c:pt idx="131">
                  <c:v>1.0243310725623409E-2</c:v>
                </c:pt>
                <c:pt idx="132">
                  <c:v>1.0292263670898151E-2</c:v>
                </c:pt>
                <c:pt idx="133">
                  <c:v>1.0340605745689796E-2</c:v>
                </c:pt>
                <c:pt idx="134">
                  <c:v>1.038833410287588E-2</c:v>
                </c:pt>
                <c:pt idx="135">
                  <c:v>1.0435445955037172E-2</c:v>
                </c:pt>
                <c:pt idx="136">
                  <c:v>1.0481938575929045E-2</c:v>
                </c:pt>
                <c:pt idx="137">
                  <c:v>1.0527809301992701E-2</c:v>
                </c:pt>
                <c:pt idx="138">
                  <c:v>1.0573055533907357E-2</c:v>
                </c:pt>
                <c:pt idx="139">
                  <c:v>1.0617674738184629E-2</c:v>
                </c:pt>
                <c:pt idx="140">
                  <c:v>1.0661664448806348E-2</c:v>
                </c:pt>
                <c:pt idx="141">
                  <c:v>1.0705022268907091E-2</c:v>
                </c:pt>
                <c:pt idx="142">
                  <c:v>1.0747745872502728E-2</c:v>
                </c:pt>
                <c:pt idx="143">
                  <c:v>1.0789833006266347E-2</c:v>
                </c:pt>
                <c:pt idx="144">
                  <c:v>1.0831281491352956E-2</c:v>
                </c:pt>
                <c:pt idx="145">
                  <c:v>1.0872089225274372E-2</c:v>
                </c:pt>
                <c:pt idx="146">
                  <c:v>1.0912254183825788E-2</c:v>
                </c:pt>
                <c:pt idx="147">
                  <c:v>1.0951774423065531E-2</c:v>
                </c:pt>
                <c:pt idx="148">
                  <c:v>1.0990648081349546E-2</c:v>
                </c:pt>
                <c:pt idx="149">
                  <c:v>1.1028873381422234E-2</c:v>
                </c:pt>
                <c:pt idx="150">
                  <c:v>1.1066448632565265E-2</c:v>
                </c:pt>
                <c:pt idx="151">
                  <c:v>1.1103372232806075E-2</c:v>
                </c:pt>
                <c:pt idx="152">
                  <c:v>1.113964267118776E-2</c:v>
                </c:pt>
                <c:pt idx="153">
                  <c:v>1.1175258530102155E-2</c:v>
                </c:pt>
                <c:pt idx="154">
                  <c:v>1.121021848768795E-2</c:v>
                </c:pt>
                <c:pt idx="155">
                  <c:v>1.1244521320295691E-2</c:v>
                </c:pt>
                <c:pt idx="156">
                  <c:v>1.1278165905021589E-2</c:v>
                </c:pt>
                <c:pt idx="157">
                  <c:v>1.1311151222312143E-2</c:v>
                </c:pt>
                <c:pt idx="158">
                  <c:v>1.134347635864159E-2</c:v>
                </c:pt>
                <c:pt idx="159">
                  <c:v>1.1375140509264229E-2</c:v>
                </c:pt>
                <c:pt idx="160">
                  <c:v>1.1406142981043794E-2</c:v>
                </c:pt>
                <c:pt idx="161">
                  <c:v>1.1436483195362024E-2</c:v>
                </c:pt>
                <c:pt idx="162">
                  <c:v>1.1466160691108665E-2</c:v>
                </c:pt>
                <c:pt idx="163">
                  <c:v>1.1495175127755186E-2</c:v>
                </c:pt>
                <c:pt idx="164">
                  <c:v>1.1523526288514564E-2</c:v>
                </c:pt>
                <c:pt idx="165">
                  <c:v>1.1551214083589485E-2</c:v>
                </c:pt>
                <c:pt idx="166">
                  <c:v>1.157823855351142E-2</c:v>
                </c:pt>
                <c:pt idx="167">
                  <c:v>1.1604599872573078E-2</c:v>
                </c:pt>
                <c:pt idx="168">
                  <c:v>1.163029835235675E-2</c:v>
                </c:pt>
                <c:pt idx="169">
                  <c:v>1.1655334445361123E-2</c:v>
                </c:pt>
                <c:pt idx="170">
                  <c:v>1.1679708748729246E-2</c:v>
                </c:pt>
                <c:pt idx="171">
                  <c:v>1.1703422008080284E-2</c:v>
                </c:pt>
                <c:pt idx="172">
                  <c:v>1.1726475121447817E-2</c:v>
                </c:pt>
                <c:pt idx="173">
                  <c:v>1.1748869143327435E-2</c:v>
                </c:pt>
                <c:pt idx="174">
                  <c:v>1.1770605288836477E-2</c:v>
                </c:pt>
                <c:pt idx="175">
                  <c:v>1.179168493798873E-2</c:v>
                </c:pt>
                <c:pt idx="176">
                  <c:v>1.1812109640087005E-2</c:v>
                </c:pt>
                <c:pt idx="177">
                  <c:v>1.1831881118236508E-2</c:v>
                </c:pt>
                <c:pt idx="178">
                  <c:v>1.185100127398195E-2</c:v>
                </c:pt>
                <c:pt idx="179">
                  <c:v>1.1869472192071387E-2</c:v>
                </c:pt>
                <c:pt idx="180">
                  <c:v>1.1887400215796897E-2</c:v>
                </c:pt>
                <c:pt idx="181">
                  <c:v>1.1904782467248451E-2</c:v>
                </c:pt>
                <c:pt idx="182">
                  <c:v>1.1921616220409515E-2</c:v>
                </c:pt>
                <c:pt idx="183">
                  <c:v>1.1937898896686061E-2</c:v>
                </c:pt>
                <c:pt idx="184">
                  <c:v>1.195362806057741E-2</c:v>
                </c:pt>
                <c:pt idx="185">
                  <c:v>1.1968801415484415E-2</c:v>
                </c:pt>
                <c:pt idx="186">
                  <c:v>1.1983416799650653E-2</c:v>
                </c:pt>
                <c:pt idx="187">
                  <c:v>1.1997472182232355E-2</c:v>
                </c:pt>
                <c:pt idx="188">
                  <c:v>1.2010965659492945E-2</c:v>
                </c:pt>
                <c:pt idx="189">
                  <c:v>1.2023895451118222E-2</c:v>
                </c:pt>
                <c:pt idx="190">
                  <c:v>1.2036259896648232E-2</c:v>
                </c:pt>
                <c:pt idx="191">
                  <c:v>1.2048057452022077E-2</c:v>
                </c:pt>
                <c:pt idx="192">
                  <c:v>1.2059286686231961E-2</c:v>
                </c:pt>
                <c:pt idx="193">
                  <c:v>1.2069946278082964E-2</c:v>
                </c:pt>
                <c:pt idx="194">
                  <c:v>1.2080035013055015E-2</c:v>
                </c:pt>
                <c:pt idx="195">
                  <c:v>1.2089551780263759E-2</c:v>
                </c:pt>
                <c:pt idx="196">
                  <c:v>1.2098495569517063E-2</c:v>
                </c:pt>
                <c:pt idx="197">
                  <c:v>1.210686546846401E-2</c:v>
                </c:pt>
                <c:pt idx="198">
                  <c:v>1.2114660659833331E-2</c:v>
                </c:pt>
                <c:pt idx="199">
                  <c:v>1.2121880418758326E-2</c:v>
                </c:pt>
                <c:pt idx="200">
                  <c:v>1.2128524110185421E-2</c:v>
                </c:pt>
                <c:pt idx="201">
                  <c:v>1.2134591186363602E-2</c:v>
                </c:pt>
                <c:pt idx="202">
                  <c:v>1.2140081184412038E-2</c:v>
                </c:pt>
                <c:pt idx="203">
                  <c:v>1.2144993723963316E-2</c:v>
                </c:pt>
                <c:pt idx="204">
                  <c:v>1.2149328504879778E-2</c:v>
                </c:pt>
                <c:pt idx="205">
                  <c:v>1.2153085305040555E-2</c:v>
                </c:pt>
                <c:pt idx="206">
                  <c:v>1.2156263978196949E-2</c:v>
                </c:pt>
                <c:pt idx="207">
                  <c:v>1.2158864451893885E-2</c:v>
                </c:pt>
                <c:pt idx="208">
                  <c:v>1.2160886725455294E-2</c:v>
                </c:pt>
                <c:pt idx="209">
                  <c:v>1.2162330868031247E-2</c:v>
                </c:pt>
                <c:pt idx="210">
                  <c:v>1.2163197016704878E-2</c:v>
                </c:pt>
                <c:pt idx="211">
                  <c:v>1.2163485374657043E-2</c:v>
                </c:pt>
                <c:pt idx="212">
                  <c:v>1.2163196209386877E-2</c:v>
                </c:pt>
                <c:pt idx="213">
                  <c:v>1.2162329850986354E-2</c:v>
                </c:pt>
                <c:pt idx="214">
                  <c:v>1.2160886690467117E-2</c:v>
                </c:pt>
                <c:pt idx="215">
                  <c:v>1.2158867178137824E-2</c:v>
                </c:pt>
                <c:pt idx="216">
                  <c:v>1.2156271822030365E-2</c:v>
                </c:pt>
                <c:pt idx="217">
                  <c:v>1.2153101186373369E-2</c:v>
                </c:pt>
                <c:pt idx="218">
                  <c:v>1.2149355890111384E-2</c:v>
                </c:pt>
                <c:pt idx="219">
                  <c:v>1.2145036605468333E-2</c:v>
                </c:pt>
                <c:pt idx="220">
                  <c:v>1.214014405655371E-2</c:v>
                </c:pt>
                <c:pt idx="221">
                  <c:v>1.2134679018010193E-2</c:v>
                </c:pt>
                <c:pt idx="222">
                  <c:v>1.2128642313701267E-2</c:v>
                </c:pt>
                <c:pt idx="223">
                  <c:v>1.2122034815437603E-2</c:v>
                </c:pt>
                <c:pt idx="224">
                  <c:v>1.2114857441740904E-2</c:v>
                </c:pt>
                <c:pt idx="225">
                  <c:v>1.2107111156644042E-2</c:v>
                </c:pt>
                <c:pt idx="226">
                  <c:v>1.209879696852627E-2</c:v>
                </c:pt>
                <c:pt idx="227">
                  <c:v>1.2089915928982398E-2</c:v>
                </c:pt>
                <c:pt idx="228">
                  <c:v>1.2080469131724869E-2</c:v>
                </c:pt>
                <c:pt idx="229">
                  <c:v>1.2070457711517608E-2</c:v>
                </c:pt>
                <c:pt idx="230">
                  <c:v>1.205988284314072E-2</c:v>
                </c:pt>
                <c:pt idx="231">
                  <c:v>1.2048745740384953E-2</c:v>
                </c:pt>
                <c:pt idx="232">
                  <c:v>1.2037047655075059E-2</c:v>
                </c:pt>
                <c:pt idx="233">
                  <c:v>1.2024789876121085E-2</c:v>
                </c:pt>
                <c:pt idx="234">
                  <c:v>1.2011973728596713E-2</c:v>
                </c:pt>
                <c:pt idx="235">
                  <c:v>1.1998600572843821E-2</c:v>
                </c:pt>
                <c:pt idx="236">
                  <c:v>1.1984671803602395E-2</c:v>
                </c:pt>
                <c:pt idx="237">
                  <c:v>1.1970188849165037E-2</c:v>
                </c:pt>
                <c:pt idx="238">
                  <c:v>1.1955153170555241E-2</c:v>
                </c:pt>
                <c:pt idx="239">
                  <c:v>1.1939566260728765E-2</c:v>
                </c:pt>
                <c:pt idx="240">
                  <c:v>1.1923429643797299E-2</c:v>
                </c:pt>
                <c:pt idx="241">
                  <c:v>1.1906744874273789E-2</c:v>
                </c:pt>
                <c:pt idx="242">
                  <c:v>1.188951353633871E-2</c:v>
                </c:pt>
                <c:pt idx="243">
                  <c:v>1.1871737243126681E-2</c:v>
                </c:pt>
                <c:pt idx="244">
                  <c:v>1.1853417636032712E-2</c:v>
                </c:pt>
                <c:pt idx="245">
                  <c:v>1.1834556384037591E-2</c:v>
                </c:pt>
                <c:pt idx="246">
                  <c:v>1.1815155183051701E-2</c:v>
                </c:pt>
                <c:pt idx="247">
                  <c:v>1.1795215755276792E-2</c:v>
                </c:pt>
                <c:pt idx="248">
                  <c:v>1.1774739848585116E-2</c:v>
                </c:pt>
                <c:pt idx="249">
                  <c:v>1.1753729235915403E-2</c:v>
                </c:pt>
                <c:pt idx="250">
                  <c:v>1.1732185714685163E-2</c:v>
                </c:pt>
                <c:pt idx="251">
                  <c:v>1.1710111106218829E-2</c:v>
                </c:pt>
                <c:pt idx="252">
                  <c:v>1.1687507255191248E-2</c:v>
                </c:pt>
                <c:pt idx="253">
                  <c:v>1.1664376029086052E-2</c:v>
                </c:pt>
                <c:pt idx="254">
                  <c:v>1.1640719317668493E-2</c:v>
                </c:pt>
                <c:pt idx="255">
                  <c:v>1.1616539032472265E-2</c:v>
                </c:pt>
                <c:pt idx="256">
                  <c:v>1.1591837106299924E-2</c:v>
                </c:pt>
                <c:pt idx="257">
                  <c:v>1.1566615492736489E-2</c:v>
                </c:pt>
                <c:pt idx="258">
                  <c:v>1.1540876165675827E-2</c:v>
                </c:pt>
                <c:pt idx="259">
                  <c:v>1.1514621118859463E-2</c:v>
                </c:pt>
                <c:pt idx="260">
                  <c:v>1.1487852365427416E-2</c:v>
                </c:pt>
                <c:pt idx="261">
                  <c:v>1.1460571937480731E-2</c:v>
                </c:pt>
                <c:pt idx="262">
                  <c:v>1.1432781885655363E-2</c:v>
                </c:pt>
                <c:pt idx="263">
                  <c:v>1.1404484278707048E-2</c:v>
                </c:pt>
                <c:pt idx="264">
                  <c:v>1.1375681203106891E-2</c:v>
                </c:pt>
                <c:pt idx="265">
                  <c:v>1.1346374762647309E-2</c:v>
                </c:pt>
                <c:pt idx="266">
                  <c:v>1.1316567078058065E-2</c:v>
                </c:pt>
                <c:pt idx="267">
                  <c:v>1.1286260286632066E-2</c:v>
                </c:pt>
                <c:pt idx="268">
                  <c:v>1.1255456541860692E-2</c:v>
                </c:pt>
                <c:pt idx="269">
                  <c:v>1.1224158013078309E-2</c:v>
                </c:pt>
                <c:pt idx="270">
                  <c:v>1.1192366885115783E-2</c:v>
                </c:pt>
                <c:pt idx="271">
                  <c:v>1.1160085357962682E-2</c:v>
                </c:pt>
                <c:pt idx="272">
                  <c:v>1.1127315646437918E-2</c:v>
                </c:pt>
                <c:pt idx="273">
                  <c:v>1.1094059979868636E-2</c:v>
                </c:pt>
                <c:pt idx="274">
                  <c:v>1.1060320601777055E-2</c:v>
                </c:pt>
                <c:pt idx="275">
                  <c:v>1.1026099769575089E-2</c:v>
                </c:pt>
                <c:pt idx="276">
                  <c:v>1.0991399754266476E-2</c:v>
                </c:pt>
                <c:pt idx="277">
                  <c:v>1.0956222840156266E-2</c:v>
                </c:pt>
                <c:pt idx="278">
                  <c:v>1.0920571324567394E-2</c:v>
                </c:pt>
                <c:pt idx="279">
                  <c:v>1.0884447517564197E-2</c:v>
                </c:pt>
                <c:pt idx="280">
                  <c:v>1.0847853741682643E-2</c:v>
                </c:pt>
                <c:pt idx="281">
                  <c:v>1.0810792331667112E-2</c:v>
                </c:pt>
                <c:pt idx="282">
                  <c:v>1.0773265634213512E-2</c:v>
                </c:pt>
                <c:pt idx="283">
                  <c:v>1.0735276007718616E-2</c:v>
                </c:pt>
                <c:pt idx="284">
                  <c:v>1.0696825822035367E-2</c:v>
                </c:pt>
                <c:pt idx="285">
                  <c:v>1.0657917458234059E-2</c:v>
                </c:pt>
                <c:pt idx="286">
                  <c:v>1.0618553308369196E-2</c:v>
                </c:pt>
                <c:pt idx="287">
                  <c:v>1.0578735775251879E-2</c:v>
                </c:pt>
                <c:pt idx="288">
                  <c:v>1.0538467272227573E-2</c:v>
                </c:pt>
                <c:pt idx="289">
                  <c:v>1.0497750222959111E-2</c:v>
                </c:pt>
                <c:pt idx="290">
                  <c:v>1.0456587061214797E-2</c:v>
                </c:pt>
                <c:pt idx="291">
                  <c:v>1.0414980230661446E-2</c:v>
                </c:pt>
                <c:pt idx="292">
                  <c:v>1.0372932184662259E-2</c:v>
                </c:pt>
                <c:pt idx="293">
                  <c:v>1.0330445386079384E-2</c:v>
                </c:pt>
                <c:pt idx="294">
                  <c:v>1.0287522307081052E-2</c:v>
                </c:pt>
                <c:pt idx="295">
                  <c:v>1.0244165428953142E-2</c:v>
                </c:pt>
                <c:pt idx="296">
                  <c:v>1.0200377241915085E-2</c:v>
                </c:pt>
                <c:pt idx="297">
                  <c:v>1.0156160244939974E-2</c:v>
                </c:pt>
                <c:pt idx="298">
                  <c:v>1.0111516945578779E-2</c:v>
                </c:pt>
                <c:pt idx="299">
                  <c:v>1.0066449859788539E-2</c:v>
                </c:pt>
                <c:pt idx="300">
                  <c:v>1.0020961511764457E-2</c:v>
                </c:pt>
                <c:pt idx="301">
                  <c:v>9.9750544337757728E-3</c:v>
                </c:pt>
                <c:pt idx="302">
                  <c:v>9.928731166005322E-3</c:v>
                </c:pt>
                <c:pt idx="303">
                  <c:v>9.8819942563926795E-3</c:v>
                </c:pt>
                <c:pt idx="304">
                  <c:v>9.8348462604808153E-3</c:v>
                </c:pt>
                <c:pt idx="305">
                  <c:v>9.7872897412661277E-3</c:v>
                </c:pt>
                <c:pt idx="306">
                  <c:v>9.7393272690518215E-3</c:v>
                </c:pt>
                <c:pt idx="307">
                  <c:v>9.6909614213045066E-3</c:v>
                </c:pt>
                <c:pt idx="308">
                  <c:v>9.6421947825139354E-3</c:v>
                </c:pt>
                <c:pt idx="309">
                  <c:v>9.5930299440558312E-3</c:v>
                </c:pt>
                <c:pt idx="310">
                  <c:v>9.5434695040576764E-3</c:v>
                </c:pt>
                <c:pt idx="311">
                  <c:v>9.493516067267449E-3</c:v>
                </c:pt>
                <c:pt idx="312">
                  <c:v>9.4431722449251614E-3</c:v>
                </c:pt>
                <c:pt idx="313">
                  <c:v>9.3924406546371936E-3</c:v>
                </c:pt>
                <c:pt idx="314">
                  <c:v>9.3413239202533131E-3</c:v>
                </c:pt>
                <c:pt idx="315">
                  <c:v>9.2898246717463169E-3</c:v>
                </c:pt>
                <c:pt idx="316">
                  <c:v>9.2379455450942519E-3</c:v>
                </c:pt>
                <c:pt idx="317">
                  <c:v>9.1856891821651236E-3</c:v>
                </c:pt>
                <c:pt idx="318">
                  <c:v>9.1330582306040371E-3</c:v>
                </c:pt>
                <c:pt idx="319">
                  <c:v>9.080055343722724E-3</c:v>
                </c:pt>
                <c:pt idx="320">
                  <c:v>9.0266831803913778E-3</c:v>
                </c:pt>
                <c:pt idx="321">
                  <c:v>8.9729444049327558E-3</c:v>
                </c:pt>
                <c:pt idx="322">
                  <c:v>8.9188416870184667E-3</c:v>
                </c:pt>
                <c:pt idx="323">
                  <c:v>8.8643777015674288E-3</c:v>
                </c:pt>
                <c:pt idx="324">
                  <c:v>8.8095551286464027E-3</c:v>
                </c:pt>
                <c:pt idx="325">
                  <c:v>8.7543766533725934E-3</c:v>
                </c:pt>
                <c:pt idx="326">
                  <c:v>8.6988449658182091E-3</c:v>
                </c:pt>
                <c:pt idx="327">
                  <c:v>8.6429627609170088E-3</c:v>
                </c:pt>
                <c:pt idx="328">
                  <c:v>8.5867327383727064E-3</c:v>
                </c:pt>
                <c:pt idx="329">
                  <c:v>8.5301576025692601E-3</c:v>
                </c:pt>
                <c:pt idx="330">
                  <c:v>8.4732400624829476E-3</c:v>
                </c:pt>
                <c:pt idx="331">
                  <c:v>8.4159828315962092E-3</c:v>
                </c:pt>
                <c:pt idx="332">
                  <c:v>8.3583886278132211E-3</c:v>
                </c:pt>
                <c:pt idx="333">
                  <c:v>8.3004601733771364E-3</c:v>
                </c:pt>
                <c:pt idx="334">
                  <c:v>8.2422001947889661E-3</c:v>
                </c:pt>
                <c:pt idx="335">
                  <c:v>8.1836114227280647E-3</c:v>
                </c:pt>
                <c:pt idx="336">
                  <c:v>8.1246965919741839E-3</c:v>
                </c:pt>
                <c:pt idx="337">
                  <c:v>8.0654584413310353E-3</c:v>
                </c:pt>
                <c:pt idx="338">
                  <c:v>8.005899713551352E-3</c:v>
                </c:pt>
                <c:pt idx="339">
                  <c:v>7.9460231552633993E-3</c:v>
                </c:pt>
                <c:pt idx="340">
                  <c:v>7.8858315168989172E-3</c:v>
                </c:pt>
                <c:pt idx="341">
                  <c:v>7.8253275526224218E-3</c:v>
                </c:pt>
                <c:pt idx="342">
                  <c:v>7.7645140202618956E-3</c:v>
                </c:pt>
                <c:pt idx="343">
                  <c:v>7.7033936812407654E-3</c:v>
                </c:pt>
                <c:pt idx="344">
                  <c:v>7.6419693005112003E-3</c:v>
                </c:pt>
                <c:pt idx="345">
                  <c:v>7.5802436464886503E-3</c:v>
                </c:pt>
                <c:pt idx="346">
                  <c:v>7.5182194909876321E-3</c:v>
                </c:pt>
                <c:pt idx="347">
                  <c:v>7.4558996091587063E-3</c:v>
                </c:pt>
                <c:pt idx="348">
                  <c:v>7.3932867794266437E-3</c:v>
                </c:pt>
                <c:pt idx="349">
                  <c:v>7.3303837834297336E-3</c:v>
                </c:pt>
                <c:pt idx="350">
                  <c:v>7.2671934059602167E-3</c:v>
                </c:pt>
                <c:pt idx="351">
                  <c:v>7.2037184349058201E-3</c:v>
                </c:pt>
                <c:pt idx="352">
                  <c:v>7.1399616611923632E-3</c:v>
                </c:pt>
                <c:pt idx="353">
                  <c:v>7.0759258787274175E-3</c:v>
                </c:pt>
                <c:pt idx="354">
                  <c:v>7.0116138843449869E-3</c:v>
                </c:pt>
                <c:pt idx="355">
                  <c:v>6.947028477751205E-3</c:v>
                </c:pt>
                <c:pt idx="356">
                  <c:v>6.8821724614709966E-3</c:v>
                </c:pt>
                <c:pt idx="357">
                  <c:v>6.8170486407957195E-3</c:v>
                </c:pt>
                <c:pt idx="358">
                  <c:v>6.7516598237317392E-3</c:v>
                </c:pt>
                <c:pt idx="359">
                  <c:v>6.6860088209499194E-3</c:v>
                </c:pt>
                <c:pt idx="360">
                  <c:v>6.6200984457360258E-3</c:v>
                </c:pt>
                <c:pt idx="361">
                  <c:v>6.5539315139420051E-3</c:v>
                </c:pt>
                <c:pt idx="362">
                  <c:v>6.4875108439381374E-3</c:v>
                </c:pt>
                <c:pt idx="363">
                  <c:v>6.4208392565660273E-3</c:v>
                </c:pt>
                <c:pt idx="364">
                  <c:v>6.3539195750924368E-3</c:v>
                </c:pt>
                <c:pt idx="365">
                  <c:v>6.2867546251639253E-3</c:v>
                </c:pt>
                <c:pt idx="366">
                  <c:v>6.2193472347623052E-3</c:v>
                </c:pt>
                <c:pt idx="367">
                  <c:v>6.1517002341608638E-3</c:v>
                </c:pt>
                <c:pt idx="368">
                  <c:v>6.0838164558813775E-3</c:v>
                </c:pt>
                <c:pt idx="369">
                  <c:v>6.0156987346518722E-3</c:v>
                </c:pt>
                <c:pt idx="370">
                  <c:v>5.9473499073651433E-3</c:v>
                </c:pt>
                <c:pt idx="371">
                  <c:v>5.8787728130379989E-3</c:v>
                </c:pt>
                <c:pt idx="372">
                  <c:v>5.809970292771245E-3</c:v>
                </c:pt>
                <c:pt idx="373">
                  <c:v>5.7409451897103767E-3</c:v>
                </c:pt>
                <c:pt idx="374">
                  <c:v>5.6717003490069726E-3</c:v>
                </c:pt>
                <c:pt idx="375">
                  <c:v>5.6022386177808125E-3</c:v>
                </c:pt>
                <c:pt idx="376">
                  <c:v>5.5325628450826605E-3</c:v>
                </c:pt>
                <c:pt idx="377">
                  <c:v>5.462675881857758E-3</c:v>
                </c:pt>
                <c:pt idx="378">
                  <c:v>5.3925805809099938E-3</c:v>
                </c:pt>
                <c:pt idx="379">
                  <c:v>5.3222797968667593E-3</c:v>
                </c:pt>
                <c:pt idx="380">
                  <c:v>5.2517763861444815E-3</c:v>
                </c:pt>
                <c:pt idx="381">
                  <c:v>5.1810732069148451E-3</c:v>
                </c:pt>
                <c:pt idx="382">
                  <c:v>5.1101731190716952E-3</c:v>
                </c:pt>
                <c:pt idx="383">
                  <c:v>5.0390789841986304E-3</c:v>
                </c:pt>
                <c:pt idx="384">
                  <c:v>4.967793665537297E-3</c:v>
                </c:pt>
                <c:pt idx="385">
                  <c:v>4.8963200279563898E-3</c:v>
                </c:pt>
                <c:pt idx="386">
                  <c:v>4.8246609379213679E-3</c:v>
                </c:pt>
                <c:pt idx="387">
                  <c:v>4.752819263464915E-3</c:v>
                </c:pt>
                <c:pt idx="388">
                  <c:v>4.6807978741581499E-3</c:v>
                </c:pt>
                <c:pt idx="389">
                  <c:v>4.6085996410826198E-3</c:v>
                </c:pt>
                <c:pt idx="390">
                  <c:v>4.5362274368031105E-3</c:v>
                </c:pt>
                <c:pt idx="391">
                  <c:v>4.4636841353412867E-3</c:v>
                </c:pt>
                <c:pt idx="392">
                  <c:v>4.3909726121502349E-3</c:v>
                </c:pt>
                <c:pt idx="393">
                  <c:v>4.318095744089933E-3</c:v>
                </c:pt>
                <c:pt idx="394">
                  <c:v>4.2450564094037163E-3</c:v>
                </c:pt>
                <c:pt idx="395">
                  <c:v>4.1718574876958058E-3</c:v>
                </c:pt>
                <c:pt idx="396">
                  <c:v>4.0985018599099723E-3</c:v>
                </c:pt>
                <c:pt idx="397">
                  <c:v>4.0249924083094416E-3</c:v>
                </c:pt>
                <c:pt idx="398">
                  <c:v>3.9513320164581405E-3</c:v>
                </c:pt>
                <c:pt idx="399">
                  <c:v>3.8775235692034048E-3</c:v>
                </c:pt>
                <c:pt idx="400">
                  <c:v>3.8035699526603266E-3</c:v>
                </c:pt>
                <c:pt idx="401">
                  <c:v>3.7294740541978831E-3</c:v>
                </c:pt>
                <c:pt idx="402">
                  <c:v>3.6552387624270793E-3</c:v>
                </c:pt>
                <c:pt idx="403">
                  <c:v>3.5808669671913364E-3</c:v>
                </c:pt>
                <c:pt idx="404">
                  <c:v>3.5063615595594226E-3</c:v>
                </c:pt>
                <c:pt idx="405">
                  <c:v>3.4317254318212641E-3</c:v>
                </c:pt>
                <c:pt idx="406">
                  <c:v>3.3569614774870407E-3</c:v>
                </c:pt>
                <c:pt idx="407">
                  <c:v>3.2820725912900586E-3</c:v>
                </c:pt>
                <c:pt idx="408">
                  <c:v>3.2070616691939674E-3</c:v>
                </c:pt>
                <c:pt idx="409">
                  <c:v>3.131931608405024E-3</c:v>
                </c:pt>
                <c:pt idx="410">
                  <c:v>3.0566853073902308E-3</c:v>
                </c:pt>
                <c:pt idx="411">
                  <c:v>2.9813256659023636E-3</c:v>
                </c:pt>
                <c:pt idx="412">
                  <c:v>2.9058555850131002E-3</c:v>
                </c:pt>
                <c:pt idx="413">
                  <c:v>2.8302779671557543E-3</c:v>
                </c:pt>
                <c:pt idx="414">
                  <c:v>2.7545957161794303E-3</c:v>
                </c:pt>
                <c:pt idx="415">
                  <c:v>2.6788117374168447E-3</c:v>
                </c:pt>
                <c:pt idx="416">
                  <c:v>2.6029289377686002E-3</c:v>
                </c:pt>
                <c:pt idx="417">
                  <c:v>2.5269502258073655E-3</c:v>
                </c:pt>
                <c:pt idx="418">
                  <c:v>2.4508785119062983E-3</c:v>
                </c:pt>
                <c:pt idx="419">
                  <c:v>2.374716708397158E-3</c:v>
                </c:pt>
                <c:pt idx="420">
                  <c:v>2.2984677297650472E-3</c:v>
                </c:pt>
                <c:pt idx="421">
                  <c:v>2.2221344928886168E-3</c:v>
                </c:pt>
                <c:pt idx="422">
                  <c:v>2.1457199173371432E-3</c:v>
                </c:pt>
                <c:pt idx="423">
                  <c:v>2.0692269257392717E-3</c:v>
                </c:pt>
                <c:pt idx="424">
                  <c:v>1.9926584442428144E-3</c:v>
                </c:pt>
                <c:pt idx="425">
                  <c:v>1.9160174030912586E-3</c:v>
                </c:pt>
                <c:pt idx="426">
                  <c:v>1.8393067373512425E-3</c:v>
                </c:pt>
                <c:pt idx="427">
                  <c:v>1.7625293878372893E-3</c:v>
                </c:pt>
                <c:pt idx="428">
                  <c:v>1.6856883022970724E-3</c:v>
                </c:pt>
                <c:pt idx="429">
                  <c:v>1.6087864369448127E-3</c:v>
                </c:pt>
                <c:pt idx="430">
                  <c:v>1.5318267584657908E-3</c:v>
                </c:pt>
                <c:pt idx="431">
                  <c:v>1.4548122466672749E-3</c:v>
                </c:pt>
                <c:pt idx="432">
                  <c:v>1.3777458980299188E-3</c:v>
                </c:pt>
                <c:pt idx="433">
                  <c:v>1.3006307305346075E-3</c:v>
                </c:pt>
                <c:pt idx="434">
                  <c:v>1.2234697903294909E-3</c:v>
                </c:pt>
                <c:pt idx="435">
                  <c:v>1.1462661611070367E-3</c:v>
                </c:pt>
                <c:pt idx="436">
                  <c:v>1.0690229775648526E-3</c:v>
                </c:pt>
                <c:pt idx="437">
                  <c:v>9.917434451819872E-4</c:v>
                </c:pt>
                <c:pt idx="438">
                  <c:v>9.1443087005416591E-4</c:v>
                </c:pt>
                <c:pt idx="439">
                  <c:v>8.3708870530164005E-4</c:v>
                </c:pt>
                <c:pt idx="440">
                  <c:v>7.5972062587454552E-4</c:v>
                </c:pt>
                <c:pt idx="441">
                  <c:v>6.8233065431598646E-4</c:v>
                </c:pt>
                <c:pt idx="442">
                  <c:v>6.049233831436153E-4</c:v>
                </c:pt>
                <c:pt idx="443">
                  <c:v>5.275043931188499E-4</c:v>
                </c:pt>
                <c:pt idx="444">
                  <c:v>4.5008110323410444E-4</c:v>
                </c:pt>
                <c:pt idx="445">
                  <c:v>3.7266467989901961E-4</c:v>
                </c:pt>
                <c:pt idx="446">
                  <c:v>2.9527494703852761E-4</c:v>
                </c:pt>
                <c:pt idx="447">
                  <c:v>2.1795574095147919E-4</c:v>
                </c:pt>
                <c:pt idx="448">
                  <c:v>1.4084070677141718E-4</c:v>
                </c:pt>
                <c:pt idx="449">
                  <c:v>6.4688465472414086E-5</c:v>
                </c:pt>
                <c:pt idx="450">
                  <c:v>2.3483669713574411E-5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F3-428A-912E-24A62E241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888559"/>
        <c:axId val="1848891471"/>
      </c:scatterChart>
      <c:valAx>
        <c:axId val="184888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8891471"/>
        <c:crosses val="autoZero"/>
        <c:crossBetween val="midCat"/>
      </c:valAx>
      <c:valAx>
        <c:axId val="184889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888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6'!$T$41:$T$491</c:f>
              <c:numCache>
                <c:formatCode>General</c:formatCode>
                <c:ptCount val="451"/>
                <c:pt idx="0">
                  <c:v>9.2275348820798289E-5</c:v>
                </c:pt>
                <c:pt idx="1">
                  <c:v>9.2270149517322794E-5</c:v>
                </c:pt>
                <c:pt idx="2">
                  <c:v>9.2259751163171648E-5</c:v>
                </c:pt>
                <c:pt idx="3">
                  <c:v>9.2244154264158312E-5</c:v>
                </c:pt>
                <c:pt idx="4">
                  <c:v>9.222335957953756E-5</c:v>
                </c:pt>
                <c:pt idx="5">
                  <c:v>9.2197368122647964E-5</c:v>
                </c:pt>
                <c:pt idx="6">
                  <c:v>9.2166181161769937E-5</c:v>
                </c:pt>
                <c:pt idx="7">
                  <c:v>9.2129800221200621E-5</c:v>
                </c:pt>
                <c:pt idx="8">
                  <c:v>9.2088227082547282E-5</c:v>
                </c:pt>
                <c:pt idx="9">
                  <c:v>9.2041463786240988E-5</c:v>
                </c:pt>
                <c:pt idx="10">
                  <c:v>9.1989512633272911E-5</c:v>
                </c:pt>
                <c:pt idx="11">
                  <c:v>9.193237618715574E-5</c:v>
                </c:pt>
                <c:pt idx="12">
                  <c:v>9.1870057276113214E-5</c:v>
                </c:pt>
                <c:pt idx="13">
                  <c:v>9.1802558995500766E-5</c:v>
                </c:pt>
                <c:pt idx="14">
                  <c:v>9.1729884710461224E-5</c:v>
                </c:pt>
                <c:pt idx="15">
                  <c:v>9.1652038058819316E-5</c:v>
                </c:pt>
                <c:pt idx="16">
                  <c:v>9.1569022954219109E-5</c:v>
                </c:pt>
                <c:pt idx="17">
                  <c:v>9.1480843589509674E-5</c:v>
                </c:pt>
                <c:pt idx="18">
                  <c:v>9.1387504440383288E-5</c:v>
                </c:pt>
                <c:pt idx="19">
                  <c:v>9.1289010269272357E-5</c:v>
                </c:pt>
                <c:pt idx="20">
                  <c:v>9.1185366129510392E-5</c:v>
                </c:pt>
                <c:pt idx="21">
                  <c:v>9.1076577369763931E-5</c:v>
                </c:pt>
                <c:pt idx="22">
                  <c:v>9.0962649638741348E-5</c:v>
                </c:pt>
                <c:pt idx="23">
                  <c:v>9.0843588890186802E-5</c:v>
                </c:pt>
                <c:pt idx="24">
                  <c:v>9.0719401388165933E-5</c:v>
                </c:pt>
                <c:pt idx="25">
                  <c:v>9.0590093712652288E-5</c:v>
                </c:pt>
                <c:pt idx="26">
                  <c:v>9.0455672765422704E-5</c:v>
                </c:pt>
                <c:pt idx="27">
                  <c:v>9.0316145776270931E-5</c:v>
                </c:pt>
                <c:pt idx="28">
                  <c:v>9.0171520309549217E-5</c:v>
                </c:pt>
                <c:pt idx="29">
                  <c:v>9.0021804271048277E-5</c:v>
                </c:pt>
                <c:pt idx="30">
                  <c:v>8.9867005915226247E-5</c:v>
                </c:pt>
                <c:pt idx="31">
                  <c:v>8.9707133852798434E-5</c:v>
                </c:pt>
                <c:pt idx="32">
                  <c:v>8.9542197058699779E-5</c:v>
                </c:pt>
                <c:pt idx="33">
                  <c:v>8.9372204880432915E-5</c:v>
                </c:pt>
                <c:pt idx="34">
                  <c:v>8.9197167046815352E-5</c:v>
                </c:pt>
                <c:pt idx="35">
                  <c:v>8.9017093677139916E-5</c:v>
                </c:pt>
                <c:pt idx="36">
                  <c:v>8.8831995290763696E-5</c:v>
                </c:pt>
                <c:pt idx="37">
                  <c:v>8.8641882817140741E-5</c:v>
                </c:pt>
                <c:pt idx="38">
                  <c:v>8.8446767606315858E-5</c:v>
                </c:pt>
                <c:pt idx="39">
                  <c:v>8.8246661439896475E-5</c:v>
                </c:pt>
                <c:pt idx="40">
                  <c:v>8.8041576542521074E-5</c:v>
                </c:pt>
                <c:pt idx="41">
                  <c:v>8.7831525593843736E-5</c:v>
                </c:pt>
                <c:pt idx="42">
                  <c:v>8.7616521741055073E-5</c:v>
                </c:pt>
                <c:pt idx="43">
                  <c:v>8.7396578611960877E-5</c:v>
                </c:pt>
                <c:pt idx="44">
                  <c:v>8.7171710328641199E-5</c:v>
                </c:pt>
                <c:pt idx="45">
                  <c:v>8.6941931521713369E-5</c:v>
                </c:pt>
                <c:pt idx="46">
                  <c:v>8.670725734522401E-5</c:v>
                </c:pt>
                <c:pt idx="47">
                  <c:v>8.6467703492196067E-5</c:v>
                </c:pt>
                <c:pt idx="48">
                  <c:v>8.6223286210858539E-5</c:v>
                </c:pt>
                <c:pt idx="49">
                  <c:v>8.5974022321587653E-5</c:v>
                </c:pt>
                <c:pt idx="50">
                  <c:v>8.5719929234590042E-5</c:v>
                </c:pt>
                <c:pt idx="51">
                  <c:v>8.5461024968359778E-5</c:v>
                </c:pt>
                <c:pt idx="52">
                  <c:v>8.5197328168942695E-5</c:v>
                </c:pt>
                <c:pt idx="53">
                  <c:v>8.4928858130043665E-5</c:v>
                </c:pt>
                <c:pt idx="54">
                  <c:v>8.4655634814013458E-5</c:v>
                </c:pt>
                <c:pt idx="55">
                  <c:v>8.4377678873754394E-5</c:v>
                </c:pt>
                <c:pt idx="56">
                  <c:v>8.409501167558571E-5</c:v>
                </c:pt>
                <c:pt idx="57">
                  <c:v>8.380765532311151E-5</c:v>
                </c:pt>
                <c:pt idx="58">
                  <c:v>8.3515632682136664E-5</c:v>
                </c:pt>
                <c:pt idx="59">
                  <c:v>8.3218967406678069E-5</c:v>
                </c:pt>
                <c:pt idx="60">
                  <c:v>8.2917683966121037E-5</c:v>
                </c:pt>
                <c:pt idx="61">
                  <c:v>8.2611807673573542E-5</c:v>
                </c:pt>
                <c:pt idx="62">
                  <c:v>8.2301364715473111E-5</c:v>
                </c:pt>
                <c:pt idx="63">
                  <c:v>8.1986382182504283E-5</c:v>
                </c:pt>
                <c:pt idx="64">
                  <c:v>8.166688810188759E-5</c:v>
                </c:pt>
                <c:pt idx="65">
                  <c:v>8.1342911471103679E-5</c:v>
                </c:pt>
                <c:pt idx="66">
                  <c:v>8.1014482293119701E-5</c:v>
                </c:pt>
                <c:pt idx="67">
                  <c:v>8.0681631613188585E-5</c:v>
                </c:pt>
                <c:pt idx="68">
                  <c:v>8.0344391557294768E-5</c:v>
                </c:pt>
                <c:pt idx="69">
                  <c:v>8.0002795372324532E-5</c:v>
                </c:pt>
                <c:pt idx="70">
                  <c:v>7.965687746804195E-5</c:v>
                </c:pt>
                <c:pt idx="71">
                  <c:v>7.9306673460956492E-5</c:v>
                </c:pt>
                <c:pt idx="72">
                  <c:v>7.8952220220171701E-5</c:v>
                </c:pt>
                <c:pt idx="73">
                  <c:v>7.8593555915309579E-5</c:v>
                </c:pt>
                <c:pt idx="74">
                  <c:v>7.8230720066609015E-5</c:v>
                </c:pt>
                <c:pt idx="75">
                  <c:v>7.7863753597302504E-5</c:v>
                </c:pt>
                <c:pt idx="76">
                  <c:v>7.7492698888379308E-5</c:v>
                </c:pt>
                <c:pt idx="77">
                  <c:v>7.7117599835849286E-5</c:v>
                </c:pt>
                <c:pt idx="78">
                  <c:v>7.6738501910626568E-5</c:v>
                </c:pt>
                <c:pt idx="79">
                  <c:v>7.6355452221158168E-5</c:v>
                </c:pt>
                <c:pt idx="80">
                  <c:v>7.5968499578927992E-5</c:v>
                </c:pt>
                <c:pt idx="81">
                  <c:v>7.5577694566973555E-5</c:v>
                </c:pt>
                <c:pt idx="82">
                  <c:v>7.5183089611557935E-5</c:v>
                </c:pt>
                <c:pt idx="83">
                  <c:v>7.4784739057146869E-5</c:v>
                </c:pt>
                <c:pt idx="84">
                  <c:v>7.4382699244846724E-5</c:v>
                </c:pt>
                <c:pt idx="85">
                  <c:v>7.3977028594466421E-5</c:v>
                </c:pt>
                <c:pt idx="86">
                  <c:v>7.3567787690372789E-5</c:v>
                </c:pt>
                <c:pt idx="87">
                  <c:v>7.3155039371316252E-5</c:v>
                </c:pt>
                <c:pt idx="88">
                  <c:v>7.2738848824410561E-5</c:v>
                </c:pt>
                <c:pt idx="89">
                  <c:v>7.2319283683457743E-5</c:v>
                </c:pt>
                <c:pt idx="90">
                  <c:v>7.1896414131816287E-5</c:v>
                </c:pt>
                <c:pt idx="91">
                  <c:v>7.1470313010017853E-5</c:v>
                </c:pt>
                <c:pt idx="92">
                  <c:v>7.1041055928345098E-5</c:v>
                </c:pt>
                <c:pt idx="93">
                  <c:v>7.0608721384589554E-5</c:v>
                </c:pt>
                <c:pt idx="94">
                  <c:v>7.0173390887215656E-5</c:v>
                </c:pt>
                <c:pt idx="95">
                  <c:v>6.9735149084162871E-5</c:v>
                </c:pt>
                <c:pt idx="96">
                  <c:v>6.9294083897523888E-5</c:v>
                </c:pt>
                <c:pt idx="97">
                  <c:v>6.8850286664342105E-5</c:v>
                </c:pt>
                <c:pt idx="98">
                  <c:v>6.8403852283775878E-5</c:v>
                </c:pt>
                <c:pt idx="99">
                  <c:v>6.795487937088074E-5</c:v>
                </c:pt>
                <c:pt idx="100">
                  <c:v>6.7503470417263229E-5</c:v>
                </c:pt>
                <c:pt idx="101">
                  <c:v>6.7049731958860847E-5</c:v>
                </c:pt>
                <c:pt idx="102">
                  <c:v>6.6593774751102551E-5</c:v>
                </c:pt>
                <c:pt idx="103">
                  <c:v>6.613571395170112E-5</c:v>
                </c:pt>
                <c:pt idx="104">
                  <c:v>6.5675669311324758E-5</c:v>
                </c:pt>
                <c:pt idx="105">
                  <c:v>6.5213765372387742E-5</c:v>
                </c:pt>
                <c:pt idx="106">
                  <c:v>6.4750131676189106E-5</c:v>
                </c:pt>
                <c:pt idx="107">
                  <c:v>6.4284902978615718E-5</c:v>
                </c:pt>
                <c:pt idx="108">
                  <c:v>6.3818219474606842E-5</c:v>
                </c:pt>
                <c:pt idx="109">
                  <c:v>6.33502270315557E-5</c:v>
                </c:pt>
                <c:pt idx="110">
                  <c:v>6.2881077431795306E-5</c:v>
                </c:pt>
                <c:pt idx="111">
                  <c:v>6.2410928624281821E-5</c:v>
                </c:pt>
                <c:pt idx="112">
                  <c:v>6.1939944985548204E-5</c:v>
                </c:pt>
                <c:pt idx="113">
                  <c:v>6.146829758995195E-5</c:v>
                </c:pt>
                <c:pt idx="114">
                  <c:v>6.0996164489183637E-5</c:v>
                </c:pt>
                <c:pt idx="115">
                  <c:v>6.0523731000935737E-5</c:v>
                </c:pt>
                <c:pt idx="116">
                  <c:v>6.0051190006552821E-5</c:v>
                </c:pt>
                <c:pt idx="117">
                  <c:v>5.9578742257394137E-5</c:v>
                </c:pt>
                <c:pt idx="118">
                  <c:v>5.9106596689535109E-5</c:v>
                </c:pt>
                <c:pt idx="119">
                  <c:v>5.8634970746315656E-5</c:v>
                </c:pt>
                <c:pt idx="120">
                  <c:v>5.8164090708107327E-5</c:v>
                </c:pt>
                <c:pt idx="121">
                  <c:v>5.7694192028517735E-5</c:v>
                </c:pt>
                <c:pt idx="122">
                  <c:v>5.7225519676077658E-5</c:v>
                </c:pt>
                <c:pt idx="123">
                  <c:v>5.6758328480261161E-5</c:v>
                </c:pt>
                <c:pt idx="124">
                  <c:v>5.62928834804722E-5</c:v>
                </c:pt>
                <c:pt idx="125">
                  <c:v>5.5829460276388947E-5</c:v>
                </c:pt>
                <c:pt idx="126">
                  <c:v>5.5368345377790057E-5</c:v>
                </c:pt>
                <c:pt idx="127">
                  <c:v>5.4909836551691965E-5</c:v>
                </c:pt>
                <c:pt idx="128">
                  <c:v>5.4454243164304689E-5</c:v>
                </c:pt>
                <c:pt idx="129">
                  <c:v>5.4001886514962337E-5</c:v>
                </c:pt>
                <c:pt idx="130">
                  <c:v>5.3553100158805397E-5</c:v>
                </c:pt>
                <c:pt idx="131">
                  <c:v>5.3108230214584999E-5</c:v>
                </c:pt>
                <c:pt idx="132">
                  <c:v>5.2667635653525221E-5</c:v>
                </c:pt>
                <c:pt idx="133">
                  <c:v>5.2231688564722027E-5</c:v>
                </c:pt>
                <c:pt idx="134">
                  <c:v>5.1800774392078415E-5</c:v>
                </c:pt>
                <c:pt idx="135">
                  <c:v>5.1375292137280853E-5</c:v>
                </c:pt>
                <c:pt idx="136">
                  <c:v>5.095565452281802E-5</c:v>
                </c:pt>
                <c:pt idx="137">
                  <c:v>5.0542288108537202E-5</c:v>
                </c:pt>
                <c:pt idx="138">
                  <c:v>5.0135633354737478E-5</c:v>
                </c:pt>
                <c:pt idx="139">
                  <c:v>4.9736144624323266E-5</c:v>
                </c:pt>
                <c:pt idx="140">
                  <c:v>4.9344290116103552E-5</c:v>
                </c:pt>
                <c:pt idx="141">
                  <c:v>4.8960551720936521E-5</c:v>
                </c:pt>
                <c:pt idx="142">
                  <c:v>4.8585424792108278E-5</c:v>
                </c:pt>
                <c:pt idx="143">
                  <c:v>4.8219417821119141E-5</c:v>
                </c:pt>
                <c:pt idx="144">
                  <c:v>4.7863052009956894E-5</c:v>
                </c:pt>
                <c:pt idx="145">
                  <c:v>4.7516860730990656E-5</c:v>
                </c:pt>
                <c:pt idx="146">
                  <c:v>4.7181388865849428E-5</c:v>
                </c:pt>
                <c:pt idx="147">
                  <c:v>4.685719201508519E-5</c:v>
                </c:pt>
                <c:pt idx="148">
                  <c:v>4.6544835571091078E-5</c:v>
                </c:pt>
                <c:pt idx="149">
                  <c:v>4.6244893647676637E-5</c:v>
                </c:pt>
                <c:pt idx="150">
                  <c:v>4.5957947860920172E-5</c:v>
                </c:pt>
                <c:pt idx="151">
                  <c:v>4.5684585957440736E-5</c:v>
                </c:pt>
                <c:pt idx="152">
                  <c:v>4.542540028807287E-5</c:v>
                </c:pt>
                <c:pt idx="153">
                  <c:v>4.5180986127088974E-5</c:v>
                </c:pt>
                <c:pt idx="154">
                  <c:v>4.4951939839589478E-5</c:v>
                </c:pt>
                <c:pt idx="155">
                  <c:v>4.4738856902450036E-5</c:v>
                </c:pt>
                <c:pt idx="156">
                  <c:v>4.4542329787241665E-5</c:v>
                </c:pt>
                <c:pt idx="157">
                  <c:v>4.4362945716772438E-5</c:v>
                </c:pt>
                <c:pt idx="158">
                  <c:v>4.4201284310270821E-5</c:v>
                </c:pt>
                <c:pt idx="159">
                  <c:v>4.4057915135654236E-5</c:v>
                </c:pt>
                <c:pt idx="160">
                  <c:v>4.3933395190703432E-5</c:v>
                </c:pt>
                <c:pt idx="161">
                  <c:v>4.3828266338178909E-5</c:v>
                </c:pt>
                <c:pt idx="162">
                  <c:v>4.3743052722848912E-5</c:v>
                </c:pt>
                <c:pt idx="163">
                  <c:v>4.3678258200920786E-5</c:v>
                </c:pt>
                <c:pt idx="164">
                  <c:v>4.3634363814354913E-5</c:v>
                </c:pt>
                <c:pt idx="165">
                  <c:v>4.3611825343874014E-5</c:v>
                </c:pt>
                <c:pt idx="166">
                  <c:v>4.3611070975059705E-5</c:v>
                </c:pt>
                <c:pt idx="167">
                  <c:v>4.3632499111671689E-5</c:v>
                </c:pt>
                <c:pt idx="168">
                  <c:v>4.3676476369182937E-5</c:v>
                </c:pt>
                <c:pt idx="169">
                  <c:v>4.3743335779479062E-5</c:v>
                </c:pt>
                <c:pt idx="170">
                  <c:v>4.3833375234742155E-5</c:v>
                </c:pt>
                <c:pt idx="171">
                  <c:v>4.3946856194789447E-5</c:v>
                </c:pt>
                <c:pt idx="172">
                  <c:v>4.408400267766116E-5</c:v>
                </c:pt>
                <c:pt idx="173">
                  <c:v>4.4245000548183271E-5</c:v>
                </c:pt>
                <c:pt idx="174">
                  <c:v>4.4429997113730346E-5</c:v>
                </c:pt>
                <c:pt idx="175">
                  <c:v>4.4639101030661475E-5</c:v>
                </c:pt>
                <c:pt idx="176">
                  <c:v>4.4872382519093542E-5</c:v>
                </c:pt>
                <c:pt idx="177">
                  <c:v>4.5129873878002799E-5</c:v>
                </c:pt>
                <c:pt idx="178">
                  <c:v>4.5411570287295892E-5</c:v>
                </c:pt>
                <c:pt idx="179">
                  <c:v>4.5717430878629579E-5</c:v>
                </c:pt>
                <c:pt idx="180">
                  <c:v>4.5019581787742999E-5</c:v>
                </c:pt>
                <c:pt idx="181">
                  <c:v>4.4328778148151783E-5</c:v>
                </c:pt>
                <c:pt idx="182">
                  <c:v>4.3645180549809823E-5</c:v>
                </c:pt>
                <c:pt idx="183">
                  <c:v>4.2968956886703343E-5</c:v>
                </c:pt>
                <c:pt idx="184">
                  <c:v>4.2300282657546571E-5</c:v>
                </c:pt>
                <c:pt idx="185">
                  <c:v>4.1639341268635908E-5</c:v>
                </c:pt>
                <c:pt idx="186">
                  <c:v>4.0986324336790203E-5</c:v>
                </c:pt>
                <c:pt idx="187">
                  <c:v>4.0341431989897689E-5</c:v>
                </c:pt>
                <c:pt idx="188">
                  <c:v>3.9704873162132697E-5</c:v>
                </c:pt>
                <c:pt idx="189">
                  <c:v>3.9076865880391913E-5</c:v>
                </c:pt>
                <c:pt idx="190">
                  <c:v>3.8457637537929453E-5</c:v>
                </c:pt>
                <c:pt idx="191">
                  <c:v>3.7847425150540172E-5</c:v>
                </c:pt>
                <c:pt idx="192">
                  <c:v>3.7246475589950575E-5</c:v>
                </c:pt>
                <c:pt idx="193">
                  <c:v>3.665504578832875E-5</c:v>
                </c:pt>
                <c:pt idx="194">
                  <c:v>3.6073402907021275E-5</c:v>
                </c:pt>
                <c:pt idx="195">
                  <c:v>3.5501824461773467E-5</c:v>
                </c:pt>
                <c:pt idx="196">
                  <c:v>3.494059839579979E-5</c:v>
                </c:pt>
                <c:pt idx="197">
                  <c:v>3.4390023091157913E-5</c:v>
                </c:pt>
                <c:pt idx="198">
                  <c:v>3.3850407307963015E-5</c:v>
                </c:pt>
                <c:pt idx="199">
                  <c:v>3.332207004008465E-5</c:v>
                </c:pt>
                <c:pt idx="200">
                  <c:v>3.2805340275130001E-5</c:v>
                </c:pt>
                <c:pt idx="201">
                  <c:v>3.230055664577491E-5</c:v>
                </c:pt>
                <c:pt idx="202">
                  <c:v>3.1808066958907919E-5</c:v>
                </c:pt>
                <c:pt idx="203">
                  <c:v>3.132822758865936E-5</c:v>
                </c:pt>
                <c:pt idx="204">
                  <c:v>3.086140271926408E-5</c:v>
                </c:pt>
                <c:pt idx="205">
                  <c:v>3.0407963423926051E-5</c:v>
                </c:pt>
                <c:pt idx="206">
                  <c:v>2.9968286566494857E-5</c:v>
                </c:pt>
                <c:pt idx="207">
                  <c:v>2.9542753513911385E-5</c:v>
                </c:pt>
                <c:pt idx="208">
                  <c:v>2.9131748649113676E-5</c:v>
                </c:pt>
                <c:pt idx="209">
                  <c:v>2.8735657676491177E-5</c:v>
                </c:pt>
                <c:pt idx="210">
                  <c:v>2.8354865715099864E-5</c:v>
                </c:pt>
                <c:pt idx="211">
                  <c:v>2.7989755178746532E-5</c:v>
                </c:pt>
                <c:pt idx="212">
                  <c:v>2.7640703446733948E-5</c:v>
                </c:pt>
                <c:pt idx="213">
                  <c:v>2.730808033450772E-5</c:v>
                </c:pt>
                <c:pt idx="214">
                  <c:v>2.6992245379593359E-5</c:v>
                </c:pt>
                <c:pt idx="215">
                  <c:v>2.6693544964935337E-5</c:v>
                </c:pt>
                <c:pt idx="216">
                  <c:v>2.6412309308868198E-5</c:v>
                </c:pt>
                <c:pt idx="217">
                  <c:v>2.6148849358218894E-5</c:v>
                </c:pt>
                <c:pt idx="218">
                  <c:v>2.5903453628158267E-5</c:v>
                </c:pt>
                <c:pt idx="219">
                  <c:v>2.5676385039035265E-5</c:v>
                </c:pt>
                <c:pt idx="220">
                  <c:v>2.5467877806153319E-5</c:v>
                </c:pt>
                <c:pt idx="221">
                  <c:v>2.5278134442883686E-5</c:v>
                </c:pt>
                <c:pt idx="222">
                  <c:v>2.5107322940269478E-5</c:v>
                </c:pt>
                <c:pt idx="223">
                  <c:v>2.4955574187015321E-5</c:v>
                </c:pt>
                <c:pt idx="224">
                  <c:v>2.4822979692219596E-5</c:v>
                </c:pt>
                <c:pt idx="225">
                  <c:v>2.4709589669234462E-5</c:v>
                </c:pt>
                <c:pt idx="226">
                  <c:v>2.4615411532616663E-5</c:v>
                </c:pt>
                <c:pt idx="227">
                  <c:v>2.4540408851388789E-5</c:v>
                </c:pt>
                <c:pt idx="228">
                  <c:v>2.4484500791053657E-5</c:v>
                </c:pt>
                <c:pt idx="229">
                  <c:v>2.4447562064421808E-5</c:v>
                </c:pt>
                <c:pt idx="230">
                  <c:v>2.442942339787146E-5</c:v>
                </c:pt>
                <c:pt idx="231">
                  <c:v>2.4429872505793596E-5</c:v>
                </c:pt>
                <c:pt idx="232">
                  <c:v>2.4448655552346873E-5</c:v>
                </c:pt>
                <c:pt idx="233">
                  <c:v>2.448547906691291E-5</c:v>
                </c:pt>
                <c:pt idx="234">
                  <c:v>2.4540012268392281E-5</c:v>
                </c:pt>
                <c:pt idx="235">
                  <c:v>2.4611889744201874E-5</c:v>
                </c:pt>
                <c:pt idx="236">
                  <c:v>2.470071442287527E-5</c:v>
                </c:pt>
                <c:pt idx="237">
                  <c:v>2.4806060774723628E-5</c:v>
                </c:pt>
                <c:pt idx="238">
                  <c:v>2.4927478173123188E-5</c:v>
                </c:pt>
                <c:pt idx="239">
                  <c:v>2.5064494349544054E-5</c:v>
                </c:pt>
                <c:pt idx="240">
                  <c:v>2.5216618878185807E-5</c:v>
                </c:pt>
                <c:pt idx="241">
                  <c:v>2.5383346630704206E-5</c:v>
                </c:pt>
                <c:pt idx="242">
                  <c:v>2.5564161147601192E-5</c:v>
                </c:pt>
                <c:pt idx="243">
                  <c:v>2.5758537879981769E-5</c:v>
                </c:pt>
                <c:pt idx="244">
                  <c:v>2.5965947263133404E-5</c:v>
                </c:pt>
                <c:pt idx="245">
                  <c:v>2.6185857591361272E-5</c:v>
                </c:pt>
                <c:pt idx="246">
                  <c:v>2.6417737671372311E-5</c:v>
                </c:pt>
                <c:pt idx="247">
                  <c:v>2.6661059238957175E-5</c:v>
                </c:pt>
                <c:pt idx="248">
                  <c:v>2.6915299130556583E-5</c:v>
                </c:pt>
                <c:pt idx="249">
                  <c:v>2.7179941207365804E-5</c:v>
                </c:pt>
                <c:pt idx="250">
                  <c:v>2.7454478034841222E-5</c:v>
                </c:pt>
                <c:pt idx="251">
                  <c:v>2.7738412324792556E-5</c:v>
                </c:pt>
                <c:pt idx="252">
                  <c:v>2.8031258150684717E-5</c:v>
                </c:pt>
                <c:pt idx="253">
                  <c:v>2.8332541949380893E-5</c:v>
                </c:pt>
                <c:pt idx="254">
                  <c:v>2.8641803324404334E-5</c:v>
                </c:pt>
                <c:pt idx="255">
                  <c:v>2.8958595666966621E-5</c:v>
                </c:pt>
                <c:pt idx="256">
                  <c:v>2.9282486611600195E-5</c:v>
                </c:pt>
                <c:pt idx="257">
                  <c:v>2.9613058343337641E-5</c:v>
                </c:pt>
                <c:pt idx="258">
                  <c:v>2.994990777309444E-5</c:v>
                </c:pt>
                <c:pt idx="259">
                  <c:v>3.029264659732027E-5</c:v>
                </c:pt>
                <c:pt idx="260">
                  <c:v>3.0640901257165948E-5</c:v>
                </c:pt>
                <c:pt idx="261">
                  <c:v>3.0994312811436091E-5</c:v>
                </c:pt>
                <c:pt idx="262">
                  <c:v>3.1352536736519746E-5</c:v>
                </c:pt>
                <c:pt idx="263">
                  <c:v>3.1715242665360276E-5</c:v>
                </c:pt>
                <c:pt idx="264">
                  <c:v>3.2082114076381075E-5</c:v>
                </c:pt>
                <c:pt idx="265">
                  <c:v>3.2452847942154324E-5</c:v>
                </c:pt>
                <c:pt idx="266">
                  <c:v>3.2827154346510266E-5</c:v>
                </c:pt>
                <c:pt idx="267">
                  <c:v>3.3204756077748799E-5</c:v>
                </c:pt>
                <c:pt idx="268">
                  <c:v>3.358538820464713E-5</c:v>
                </c:pt>
                <c:pt idx="269">
                  <c:v>3.3968797641060973E-5</c:v>
                </c:pt>
                <c:pt idx="270">
                  <c:v>3.4354742704097675E-5</c:v>
                </c:pt>
                <c:pt idx="271">
                  <c:v>3.4742992670096798E-5</c:v>
                </c:pt>
                <c:pt idx="272">
                  <c:v>3.5133327331986539E-5</c:v>
                </c:pt>
                <c:pt idx="273">
                  <c:v>3.5525536560989402E-5</c:v>
                </c:pt>
                <c:pt idx="274">
                  <c:v>3.5919419875123689E-5</c:v>
                </c:pt>
                <c:pt idx="275">
                  <c:v>3.6314786016484916E-5</c:v>
                </c:pt>
                <c:pt idx="276">
                  <c:v>3.6711452538886486E-5</c:v>
                </c:pt>
                <c:pt idx="277">
                  <c:v>3.7109245407088727E-5</c:v>
                </c:pt>
                <c:pt idx="278">
                  <c:v>3.750799860854305E-5</c:v>
                </c:pt>
                <c:pt idx="279">
                  <c:v>3.7907553778318356E-5</c:v>
                </c:pt>
                <c:pt idx="280">
                  <c:v>3.8307759837658265E-5</c:v>
                </c:pt>
                <c:pt idx="281">
                  <c:v>3.8708472646430216E-5</c:v>
                </c:pt>
                <c:pt idx="282">
                  <c:v>3.9109554669573226E-5</c:v>
                </c:pt>
                <c:pt idx="283">
                  <c:v>3.9510874657520767E-5</c:v>
                </c:pt>
                <c:pt idx="284">
                  <c:v>3.9912307340470558E-5</c:v>
                </c:pt>
                <c:pt idx="285">
                  <c:v>4.0313733136285043E-5</c:v>
                </c:pt>
                <c:pt idx="286">
                  <c:v>4.0715037871739225E-5</c:v>
                </c:pt>
                <c:pt idx="287">
                  <c:v>4.1116112516777136E-5</c:v>
                </c:pt>
                <c:pt idx="288">
                  <c:v>4.1516852931397535E-5</c:v>
                </c:pt>
                <c:pt idx="289">
                  <c:v>4.1917159624757557E-5</c:v>
                </c:pt>
                <c:pt idx="290">
                  <c:v>4.2316937526062866E-5</c:v>
                </c:pt>
                <c:pt idx="291">
                  <c:v>4.271609576679692E-5</c:v>
                </c:pt>
                <c:pt idx="292">
                  <c:v>4.3114547473835737E-5</c:v>
                </c:pt>
                <c:pt idx="293">
                  <c:v>4.3512209572990451E-5</c:v>
                </c:pt>
                <c:pt idx="294">
                  <c:v>4.3909002602523363E-5</c:v>
                </c:pt>
                <c:pt idx="295">
                  <c:v>4.4304850536186391E-5</c:v>
                </c:pt>
                <c:pt idx="296">
                  <c:v>4.469968061534057E-5</c:v>
                </c:pt>
                <c:pt idx="297">
                  <c:v>4.5093423189724376E-5</c:v>
                </c:pt>
                <c:pt idx="298">
                  <c:v>4.5486011566451035E-5</c:v>
                </c:pt>
                <c:pt idx="299">
                  <c:v>4.587738186682742E-5</c:v>
                </c:pt>
                <c:pt idx="300">
                  <c:v>4.6267472890602547E-5</c:v>
                </c:pt>
                <c:pt idx="301">
                  <c:v>4.665622598726675E-5</c:v>
                </c:pt>
                <c:pt idx="302">
                  <c:v>4.7043584934039298E-5</c:v>
                </c:pt>
                <c:pt idx="303">
                  <c:v>4.7429495820195796E-5</c:v>
                </c:pt>
                <c:pt idx="304">
                  <c:v>4.7813906937404135E-5</c:v>
                </c:pt>
                <c:pt idx="305">
                  <c:v>4.8196768675750422E-5</c:v>
                </c:pt>
                <c:pt idx="306">
                  <c:v>4.8578033425153421E-5</c:v>
                </c:pt>
                <c:pt idx="307">
                  <c:v>4.8957655481879311E-5</c:v>
                </c:pt>
                <c:pt idx="308">
                  <c:v>4.9335590959883643E-5</c:v>
                </c:pt>
                <c:pt idx="309">
                  <c:v>4.9711797706719974E-5</c:v>
                </c:pt>
                <c:pt idx="310">
                  <c:v>5.0086235223769771E-5</c:v>
                </c:pt>
                <c:pt idx="311">
                  <c:v>5.0458864590559191E-5</c:v>
                </c:pt>
                <c:pt idx="312">
                  <c:v>5.0829648392942003E-5</c:v>
                </c:pt>
                <c:pt idx="313">
                  <c:v>5.1198550654938646E-5</c:v>
                </c:pt>
                <c:pt idx="314">
                  <c:v>5.156553677403404E-5</c:v>
                </c:pt>
                <c:pt idx="315">
                  <c:v>5.1930573459745767E-5</c:v>
                </c:pt>
                <c:pt idx="316">
                  <c:v>5.2293628675286121E-5</c:v>
                </c:pt>
                <c:pt idx="317">
                  <c:v>5.2654671582150278E-5</c:v>
                </c:pt>
                <c:pt idx="318">
                  <c:v>5.3013672487472713E-5</c:v>
                </c:pt>
                <c:pt idx="319">
                  <c:v>5.3370602794001684E-5</c:v>
                </c:pt>
                <c:pt idx="320">
                  <c:v>5.3725434952551831E-5</c:v>
                </c:pt>
                <c:pt idx="321">
                  <c:v>5.4078142416800541E-5</c:v>
                </c:pt>
                <c:pt idx="322">
                  <c:v>5.4428699600303261E-5</c:v>
                </c:pt>
                <c:pt idx="323">
                  <c:v>5.4777081835608183E-5</c:v>
                </c:pt>
                <c:pt idx="324">
                  <c:v>5.5123265335359228E-5</c:v>
                </c:pt>
                <c:pt idx="325">
                  <c:v>5.5467227155280543E-5</c:v>
                </c:pt>
                <c:pt idx="326">
                  <c:v>5.5808945158943479E-5</c:v>
                </c:pt>
                <c:pt idx="327">
                  <c:v>5.614839798422141E-5</c:v>
                </c:pt>
                <c:pt idx="328">
                  <c:v>5.648556501134391E-5</c:v>
                </c:pt>
                <c:pt idx="329">
                  <c:v>5.6820426332465507E-5</c:v>
                </c:pt>
                <c:pt idx="330">
                  <c:v>5.7152962722670888E-5</c:v>
                </c:pt>
                <c:pt idx="331">
                  <c:v>5.7483155612340801E-5</c:v>
                </c:pt>
                <c:pt idx="332">
                  <c:v>5.7810987060808736E-5</c:v>
                </c:pt>
                <c:pt idx="333">
                  <c:v>5.8136439731240936E-5</c:v>
                </c:pt>
                <c:pt idx="334">
                  <c:v>5.845949686667777E-5</c:v>
                </c:pt>
                <c:pt idx="335">
                  <c:v>5.8780142267175962E-5</c:v>
                </c:pt>
                <c:pt idx="336">
                  <c:v>5.9098360267996055E-5</c:v>
                </c:pt>
                <c:pt idx="337">
                  <c:v>5.9414135718782008E-5</c:v>
                </c:pt>
                <c:pt idx="338">
                  <c:v>5.9727453963682583E-5</c:v>
                </c:pt>
                <c:pt idx="339">
                  <c:v>6.0038300822367223E-5</c:v>
                </c:pt>
                <c:pt idx="340">
                  <c:v>6.034666257189143E-5</c:v>
                </c:pt>
                <c:pt idx="341">
                  <c:v>6.0652525929369568E-5</c:v>
                </c:pt>
                <c:pt idx="342">
                  <c:v>6.0955878035414756E-5</c:v>
                </c:pt>
                <c:pt idx="343">
                  <c:v>6.1256706438308104E-5</c:v>
                </c:pt>
                <c:pt idx="344">
                  <c:v>6.1554999078861485E-5</c:v>
                </c:pt>
                <c:pt idx="345">
                  <c:v>6.1850744275939449E-5</c:v>
                </c:pt>
                <c:pt idx="346">
                  <c:v>6.21439307126092E-5</c:v>
                </c:pt>
                <c:pt idx="347">
                  <c:v>6.2434547422886866E-5</c:v>
                </c:pt>
                <c:pt idx="348">
                  <c:v>6.2722583779052632E-5</c:v>
                </c:pt>
                <c:pt idx="349">
                  <c:v>6.3008029479506595E-5</c:v>
                </c:pt>
                <c:pt idx="350">
                  <c:v>6.3290874537139794E-5</c:v>
                </c:pt>
                <c:pt idx="351">
                  <c:v>6.35711092681961E-5</c:v>
                </c:pt>
                <c:pt idx="352">
                  <c:v>6.3848724281601561E-5</c:v>
                </c:pt>
                <c:pt idx="353">
                  <c:v>6.412371046873954E-5</c:v>
                </c:pt>
                <c:pt idx="354">
                  <c:v>6.4396058993650512E-5</c:v>
                </c:pt>
                <c:pt idx="355">
                  <c:v>6.4665761283636667E-5</c:v>
                </c:pt>
                <c:pt idx="356">
                  <c:v>6.4932809020253507E-5</c:v>
                </c:pt>
                <c:pt idx="357">
                  <c:v>6.5197194130669039E-5</c:v>
                </c:pt>
                <c:pt idx="358">
                  <c:v>6.5458908779375506E-5</c:v>
                </c:pt>
                <c:pt idx="359">
                  <c:v>6.5717945360236254E-5</c:v>
                </c:pt>
                <c:pt idx="360">
                  <c:v>6.5974296488853287E-5</c:v>
                </c:pt>
                <c:pt idx="361">
                  <c:v>6.6227954995240766E-5</c:v>
                </c:pt>
                <c:pt idx="362">
                  <c:v>6.6478913916790929E-5</c:v>
                </c:pt>
                <c:pt idx="363">
                  <c:v>6.6727166491519315E-5</c:v>
                </c:pt>
                <c:pt idx="364">
                  <c:v>6.6972706151576973E-5</c:v>
                </c:pt>
                <c:pt idx="365">
                  <c:v>6.721552651701762E-5</c:v>
                </c:pt>
                <c:pt idx="366">
                  <c:v>6.7455621389809288E-5</c:v>
                </c:pt>
                <c:pt idx="367">
                  <c:v>6.769298474807871E-5</c:v>
                </c:pt>
                <c:pt idx="368">
                  <c:v>6.7927610740579585E-5</c:v>
                </c:pt>
                <c:pt idx="369">
                  <c:v>6.8159493681374124E-5</c:v>
                </c:pt>
                <c:pt idx="370">
                  <c:v>6.838862804471916E-5</c:v>
                </c:pt>
                <c:pt idx="371">
                  <c:v>6.8615008460148116E-5</c:v>
                </c:pt>
                <c:pt idx="372">
                  <c:v>6.8838629707740291E-5</c:v>
                </c:pt>
                <c:pt idx="373">
                  <c:v>6.9059486713570086E-5</c:v>
                </c:pt>
                <c:pt idx="374">
                  <c:v>6.9277574545327907E-5</c:v>
                </c:pt>
                <c:pt idx="375">
                  <c:v>6.9492888408106119E-5</c:v>
                </c:pt>
                <c:pt idx="376">
                  <c:v>6.9705423640343398E-5</c:v>
                </c:pt>
                <c:pt idx="377">
                  <c:v>6.9915175709920013E-5</c:v>
                </c:pt>
                <c:pt idx="378">
                  <c:v>7.0122140210399203E-5</c:v>
                </c:pt>
                <c:pt idx="379">
                  <c:v>7.0326312857407546E-5</c:v>
                </c:pt>
                <c:pt idx="380">
                  <c:v>7.0527689485149392E-5</c:v>
                </c:pt>
                <c:pt idx="381">
                  <c:v>7.0726266043049692E-5</c:v>
                </c:pt>
                <c:pt idx="382">
                  <c:v>7.092203859252014E-5</c:v>
                </c:pt>
                <c:pt idx="383">
                  <c:v>7.1115003303843919E-5</c:v>
                </c:pt>
                <c:pt idx="384">
                  <c:v>7.1305156453174142E-5</c:v>
                </c:pt>
                <c:pt idx="385">
                  <c:v>7.1492494419641417E-5</c:v>
                </c:pt>
                <c:pt idx="386">
                  <c:v>7.1677013682567041E-5</c:v>
                </c:pt>
                <c:pt idx="387">
                  <c:v>7.1858710818776536E-5</c:v>
                </c:pt>
                <c:pt idx="388">
                  <c:v>7.2037582500010888E-5</c:v>
                </c:pt>
                <c:pt idx="389">
                  <c:v>7.221362549043101E-5</c:v>
                </c:pt>
                <c:pt idx="390">
                  <c:v>7.2386836644212048E-5</c:v>
                </c:pt>
                <c:pt idx="391">
                  <c:v>7.2557212903224378E-5</c:v>
                </c:pt>
                <c:pt idx="392">
                  <c:v>7.2724751294797726E-5</c:v>
                </c:pt>
                <c:pt idx="393">
                  <c:v>7.288944892956579E-5</c:v>
                </c:pt>
                <c:pt idx="394">
                  <c:v>7.3051302999387939E-5</c:v>
                </c:pt>
                <c:pt idx="395">
                  <c:v>7.3210310775345195E-5</c:v>
                </c:pt>
                <c:pt idx="396">
                  <c:v>7.3366469605808574E-5</c:v>
                </c:pt>
                <c:pt idx="397">
                  <c:v>7.3519776914575857E-5</c:v>
                </c:pt>
                <c:pt idx="398">
                  <c:v>7.3670230199075789E-5</c:v>
                </c:pt>
                <c:pt idx="399">
                  <c:v>7.3817827028636168E-5</c:v>
                </c:pt>
                <c:pt idx="400">
                  <c:v>7.3962565042814317E-5</c:v>
                </c:pt>
                <c:pt idx="401">
                  <c:v>7.410444194978747E-5</c:v>
                </c:pt>
                <c:pt idx="402">
                  <c:v>7.4243455524800945E-5</c:v>
                </c:pt>
                <c:pt idx="403">
                  <c:v>7.4379603608672567E-5</c:v>
                </c:pt>
                <c:pt idx="404">
                  <c:v>7.4512884106350908E-5</c:v>
                </c:pt>
                <c:pt idx="405">
                  <c:v>7.4643294985525776E-5</c:v>
                </c:pt>
                <c:pt idx="406">
                  <c:v>7.4770834275289481E-5</c:v>
                </c:pt>
                <c:pt idx="407">
                  <c:v>7.489550006484673E-5</c:v>
                </c:pt>
                <c:pt idx="408">
                  <c:v>7.5017290502271995E-5</c:v>
                </c:pt>
                <c:pt idx="409">
                  <c:v>7.5136203793312744E-5</c:v>
                </c:pt>
                <c:pt idx="410">
                  <c:v>7.5252238200236856E-5</c:v>
                </c:pt>
                <c:pt idx="411">
                  <c:v>7.5365392040723162E-5</c:v>
                </c:pt>
                <c:pt idx="412">
                  <c:v>7.5475663686793597E-5</c:v>
                </c:pt>
                <c:pt idx="413">
                  <c:v>7.558305156378594E-5</c:v>
                </c:pt>
                <c:pt idx="414">
                  <c:v>7.568755414936555E-5</c:v>
                </c:pt>
                <c:pt idx="415">
                  <c:v>7.578916997257512E-5</c:v>
                </c:pt>
                <c:pt idx="416">
                  <c:v>7.5887897612921844E-5</c:v>
                </c:pt>
                <c:pt idx="417">
                  <c:v>7.5983735699499823E-5</c:v>
                </c:pt>
                <c:pt idx="418">
                  <c:v>7.6076682910147954E-5</c:v>
                </c:pt>
                <c:pt idx="419">
                  <c:v>7.6166737970641561E-5</c:v>
                </c:pt>
                <c:pt idx="420">
                  <c:v>7.6253899653916959E-5</c:v>
                </c:pt>
                <c:pt idx="421">
                  <c:v>7.6338166779328385E-5</c:v>
                </c:pt>
                <c:pt idx="422">
                  <c:v>7.6419538211936066E-5</c:v>
                </c:pt>
                <c:pt idx="423">
                  <c:v>7.6498012861825129E-5</c:v>
                </c:pt>
                <c:pt idx="424">
                  <c:v>7.6573589683454058E-5</c:v>
                </c:pt>
                <c:pt idx="425">
                  <c:v>7.6646267675032202E-5</c:v>
                </c:pt>
                <c:pt idx="426">
                  <c:v>7.6716045877926013E-5</c:v>
                </c:pt>
                <c:pt idx="427">
                  <c:v>7.6782923376092613E-5</c:v>
                </c:pt>
                <c:pt idx="428">
                  <c:v>7.6846899295540829E-5</c:v>
                </c:pt>
                <c:pt idx="429">
                  <c:v>7.6907972803818688E-5</c:v>
                </c:pt>
                <c:pt idx="430">
                  <c:v>7.6966143109526814E-5</c:v>
                </c:pt>
                <c:pt idx="431">
                  <c:v>7.7021409461857453E-5</c:v>
                </c:pt>
                <c:pt idx="432">
                  <c:v>7.7073771150158431E-5</c:v>
                </c:pt>
                <c:pt idx="433">
                  <c:v>7.7123227503521691E-5</c:v>
                </c:pt>
                <c:pt idx="434">
                  <c:v>7.7169777890395916E-5</c:v>
                </c:pt>
                <c:pt idx="435">
                  <c:v>7.7213421718222661E-5</c:v>
                </c:pt>
                <c:pt idx="436">
                  <c:v>7.7254158433096275E-5</c:v>
                </c:pt>
                <c:pt idx="437">
                  <c:v>7.7291987519446102E-5</c:v>
                </c:pt>
                <c:pt idx="438">
                  <c:v>7.7326908499741892E-5</c:v>
                </c:pt>
                <c:pt idx="439">
                  <c:v>7.7358920934221257E-5</c:v>
                </c:pt>
                <c:pt idx="440">
                  <c:v>7.7388024420639147E-5</c:v>
                </c:pt>
                <c:pt idx="441">
                  <c:v>7.7414218594039125E-5</c:v>
                </c:pt>
                <c:pt idx="442">
                  <c:v>7.7437503126546214E-5</c:v>
                </c:pt>
                <c:pt idx="443">
                  <c:v>7.7457877727181112E-5</c:v>
                </c:pt>
                <c:pt idx="444">
                  <c:v>7.7475342141695386E-5</c:v>
                </c:pt>
                <c:pt idx="445">
                  <c:v>7.7489896152427632E-5</c:v>
                </c:pt>
                <c:pt idx="446">
                  <c:v>7.7501539578180763E-5</c:v>
                </c:pt>
                <c:pt idx="447">
                  <c:v>7.7510272274119424E-5</c:v>
                </c:pt>
                <c:pt idx="448">
                  <c:v>7.7516094131688536E-5</c:v>
                </c:pt>
                <c:pt idx="449">
                  <c:v>7.7519005078552028E-5</c:v>
                </c:pt>
                <c:pt idx="450">
                  <c:v>7.7519005078552028E-5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21-42C3-82B9-F5DCD8EEE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948191"/>
        <c:axId val="2025948607"/>
      </c:scatterChart>
      <c:valAx>
        <c:axId val="2025948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48607"/>
        <c:crosses val="autoZero"/>
        <c:crossBetween val="midCat"/>
      </c:valAx>
      <c:valAx>
        <c:axId val="202594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48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image" Target="../media/image2.svg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image" Target="../media/image1.png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306440</xdr:colOff>
      <xdr:row>9</xdr:row>
      <xdr:rowOff>1</xdr:rowOff>
    </xdr:from>
    <xdr:to>
      <xdr:col>29</xdr:col>
      <xdr:colOff>319283</xdr:colOff>
      <xdr:row>20</xdr:row>
      <xdr:rowOff>207910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32BFB1-578D-46DC-BA1C-768B1C8CE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317142</xdr:colOff>
      <xdr:row>23</xdr:row>
      <xdr:rowOff>44095</xdr:rowOff>
    </xdr:from>
    <xdr:to>
      <xdr:col>29</xdr:col>
      <xdr:colOff>329985</xdr:colOff>
      <xdr:row>38</xdr:row>
      <xdr:rowOff>496728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718AEB5-C5D8-4D48-9186-002C1E9A1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381355</xdr:colOff>
      <xdr:row>42</xdr:row>
      <xdr:rowOff>45379</xdr:rowOff>
    </xdr:from>
    <xdr:to>
      <xdr:col>29</xdr:col>
      <xdr:colOff>394198</xdr:colOff>
      <xdr:row>56</xdr:row>
      <xdr:rowOff>91613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8F13BC63-8205-4723-A474-0C3D4885A7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424164</xdr:colOff>
      <xdr:row>9</xdr:row>
      <xdr:rowOff>0</xdr:rowOff>
    </xdr:from>
    <xdr:to>
      <xdr:col>35</xdr:col>
      <xdr:colOff>437006</xdr:colOff>
      <xdr:row>20</xdr:row>
      <xdr:rowOff>207909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47ADF21-1F9A-4011-916A-84201928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520487</xdr:colOff>
      <xdr:row>42</xdr:row>
      <xdr:rowOff>56080</xdr:rowOff>
    </xdr:from>
    <xdr:to>
      <xdr:col>35</xdr:col>
      <xdr:colOff>533329</xdr:colOff>
      <xdr:row>56</xdr:row>
      <xdr:rowOff>102314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C37E6AE7-D3F8-4B69-A90B-D3BFD5A6F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466976</xdr:colOff>
      <xdr:row>23</xdr:row>
      <xdr:rowOff>11988</xdr:rowOff>
    </xdr:from>
    <xdr:to>
      <xdr:col>35</xdr:col>
      <xdr:colOff>479818</xdr:colOff>
      <xdr:row>38</xdr:row>
      <xdr:rowOff>464621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B5E1821E-48F7-4BB0-BE43-D85C4A7CA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488378</xdr:colOff>
      <xdr:row>57</xdr:row>
      <xdr:rowOff>45381</xdr:rowOff>
    </xdr:from>
    <xdr:to>
      <xdr:col>35</xdr:col>
      <xdr:colOff>501221</xdr:colOff>
      <xdr:row>71</xdr:row>
      <xdr:rowOff>91614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251B88F8-1857-4FB3-9677-F799DF5FA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306440</xdr:colOff>
      <xdr:row>57</xdr:row>
      <xdr:rowOff>34677</xdr:rowOff>
    </xdr:from>
    <xdr:to>
      <xdr:col>29</xdr:col>
      <xdr:colOff>319283</xdr:colOff>
      <xdr:row>71</xdr:row>
      <xdr:rowOff>80910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720D1E50-B386-45E6-8FF8-ADA842B01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88400</xdr:colOff>
      <xdr:row>9</xdr:row>
      <xdr:rowOff>38376</xdr:rowOff>
    </xdr:from>
    <xdr:to>
      <xdr:col>42</xdr:col>
      <xdr:colOff>48294</xdr:colOff>
      <xdr:row>20</xdr:row>
      <xdr:rowOff>553086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7D57851-197D-4546-89F8-57E86FE02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54429</xdr:colOff>
      <xdr:row>10</xdr:row>
      <xdr:rowOff>158750</xdr:rowOff>
    </xdr:from>
    <xdr:to>
      <xdr:col>15</xdr:col>
      <xdr:colOff>737054</xdr:colOff>
      <xdr:row>24</xdr:row>
      <xdr:rowOff>165100</xdr:rowOff>
    </xdr:to>
    <xdr:graphicFrame macro="">
      <xdr:nvGraphicFramePr>
        <xdr:cNvPr id="20" name="Graphique 19">
          <a:extLst>
            <a:ext uri="{FF2B5EF4-FFF2-40B4-BE49-F238E27FC236}">
              <a16:creationId xmlns:a16="http://schemas.microsoft.com/office/drawing/2014/main" id="{345BE2DD-352E-4665-89DC-40F8CC901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36</xdr:col>
      <xdr:colOff>299831</xdr:colOff>
      <xdr:row>23</xdr:row>
      <xdr:rowOff>115405</xdr:rowOff>
    </xdr:from>
    <xdr:to>
      <xdr:col>42</xdr:col>
      <xdr:colOff>299831</xdr:colOff>
      <xdr:row>38</xdr:row>
      <xdr:rowOff>144118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6540825-7217-4C40-80F6-5B9DDC395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422396</xdr:colOff>
      <xdr:row>10</xdr:row>
      <xdr:rowOff>161588</xdr:rowOff>
    </xdr:from>
    <xdr:to>
      <xdr:col>21</xdr:col>
      <xdr:colOff>454146</xdr:colOff>
      <xdr:row>24</xdr:row>
      <xdr:rowOff>168076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6B4E4C3-1272-4A7C-A24F-5D5827949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36</xdr:col>
      <xdr:colOff>254552</xdr:colOff>
      <xdr:row>57</xdr:row>
      <xdr:rowOff>75647</xdr:rowOff>
    </xdr:from>
    <xdr:to>
      <xdr:col>42</xdr:col>
      <xdr:colOff>254552</xdr:colOff>
      <xdr:row>72</xdr:row>
      <xdr:rowOff>85587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4DA5447B-00FE-4BE0-AD2B-71B3F1739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36</xdr:col>
      <xdr:colOff>215900</xdr:colOff>
      <xdr:row>41</xdr:row>
      <xdr:rowOff>138595</xdr:rowOff>
    </xdr:from>
    <xdr:to>
      <xdr:col>42</xdr:col>
      <xdr:colOff>215900</xdr:colOff>
      <xdr:row>56</xdr:row>
      <xdr:rowOff>148535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3B69B575-3FCA-4FEA-86C7-D7DF601D0F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26</xdr:col>
      <xdr:colOff>524329</xdr:colOff>
      <xdr:row>84</xdr:row>
      <xdr:rowOff>160352</xdr:rowOff>
    </xdr:from>
    <xdr:to>
      <xdr:col>38</xdr:col>
      <xdr:colOff>635001</xdr:colOff>
      <xdr:row>108</xdr:row>
      <xdr:rowOff>119050</xdr:rowOff>
    </xdr:to>
    <xdr:pic>
      <xdr:nvPicPr>
        <xdr:cNvPr id="16" name="Graphique 15">
          <a:extLst>
            <a:ext uri="{FF2B5EF4-FFF2-40B4-BE49-F238E27FC236}">
              <a16:creationId xmlns:a16="http://schemas.microsoft.com/office/drawing/2014/main" id="{F2F53EA0-CB55-42F4-B5A8-970793CC1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0051829" y="17432352"/>
          <a:ext cx="9254672" cy="4530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26AB-56C5-4A20-B30A-5CC2B45D6D87}">
  <dimension ref="A1:O30"/>
  <sheetViews>
    <sheetView workbookViewId="0">
      <selection activeCell="K12" sqref="K12"/>
    </sheetView>
  </sheetViews>
  <sheetFormatPr baseColWidth="10" defaultRowHeight="14.5" x14ac:dyDescent="0.35"/>
  <cols>
    <col min="1" max="1" width="20" customWidth="1"/>
    <col min="4" max="4" width="24.453125" customWidth="1"/>
    <col min="5" max="5" width="3.26953125" customWidth="1"/>
    <col min="6" max="6" width="20" customWidth="1"/>
    <col min="9" max="9" width="26.7265625" customWidth="1"/>
    <col min="10" max="10" width="3.26953125" customWidth="1"/>
    <col min="11" max="11" width="11.453125" customWidth="1"/>
    <col min="13" max="13" width="10.54296875" customWidth="1"/>
    <col min="14" max="14" width="26.81640625" customWidth="1"/>
    <col min="15" max="15" width="16.54296875" customWidth="1"/>
  </cols>
  <sheetData>
    <row r="1" spans="1:15" ht="15" thickBot="1" x14ac:dyDescent="0.4">
      <c r="A1" s="9" t="s">
        <v>0</v>
      </c>
      <c r="B1" s="9" t="s">
        <v>8</v>
      </c>
      <c r="C1" s="20" t="s">
        <v>9</v>
      </c>
      <c r="D1" s="20" t="s">
        <v>10</v>
      </c>
      <c r="E1" s="1"/>
      <c r="F1" s="9" t="s">
        <v>25</v>
      </c>
      <c r="G1" s="9" t="s">
        <v>8</v>
      </c>
      <c r="H1" s="9" t="s">
        <v>9</v>
      </c>
      <c r="I1" s="9" t="s">
        <v>10</v>
      </c>
      <c r="J1" s="1"/>
      <c r="K1" s="9" t="s">
        <v>36</v>
      </c>
      <c r="L1" s="9" t="s">
        <v>8</v>
      </c>
      <c r="M1" s="9" t="s">
        <v>9</v>
      </c>
      <c r="N1" s="9" t="s">
        <v>10</v>
      </c>
      <c r="O1" s="1"/>
    </row>
    <row r="2" spans="1:15" ht="15.5" thickTop="1" thickBot="1" x14ac:dyDescent="0.4">
      <c r="A2" s="64" t="s">
        <v>1</v>
      </c>
      <c r="B2" s="64">
        <v>1500</v>
      </c>
      <c r="C2" s="65" t="s">
        <v>2</v>
      </c>
      <c r="D2" s="47" t="s">
        <v>11</v>
      </c>
      <c r="E2" s="1"/>
      <c r="F2" s="64" t="s">
        <v>29</v>
      </c>
      <c r="G2" s="17">
        <v>60</v>
      </c>
      <c r="H2" s="18" t="s">
        <v>28</v>
      </c>
      <c r="I2" s="19" t="s">
        <v>56</v>
      </c>
      <c r="J2" s="1"/>
      <c r="K2" s="56" t="s">
        <v>35</v>
      </c>
      <c r="L2" s="57">
        <f>G4*G5</f>
        <v>7.1428571428571425E-2</v>
      </c>
      <c r="M2" s="61" t="s">
        <v>17</v>
      </c>
      <c r="N2" s="62" t="s">
        <v>39</v>
      </c>
      <c r="O2" s="1"/>
    </row>
    <row r="3" spans="1:15" ht="15.5" thickTop="1" thickBot="1" x14ac:dyDescent="0.4">
      <c r="A3" s="64" t="s">
        <v>3</v>
      </c>
      <c r="B3" s="64">
        <v>3000</v>
      </c>
      <c r="C3" s="18" t="s">
        <v>4</v>
      </c>
      <c r="D3" s="19" t="s">
        <v>12</v>
      </c>
      <c r="E3" s="1"/>
      <c r="F3" s="64" t="s">
        <v>31</v>
      </c>
      <c r="G3" s="17">
        <v>120</v>
      </c>
      <c r="H3" s="65" t="s">
        <v>28</v>
      </c>
      <c r="I3" s="47" t="s">
        <v>58</v>
      </c>
      <c r="J3" s="1"/>
      <c r="K3" s="56" t="s">
        <v>37</v>
      </c>
      <c r="L3" s="57">
        <f>((B5^2)*B3)/(L2*B2*2*PI()/60)</f>
        <v>241.31072471593171</v>
      </c>
      <c r="M3" s="63"/>
      <c r="N3" s="63" t="s">
        <v>38</v>
      </c>
      <c r="O3" s="1"/>
    </row>
    <row r="4" spans="1:15" ht="15" thickTop="1" x14ac:dyDescent="0.35">
      <c r="A4" s="94" t="s">
        <v>5</v>
      </c>
      <c r="B4" s="94">
        <v>240</v>
      </c>
      <c r="C4" s="21" t="s">
        <v>6</v>
      </c>
      <c r="D4" s="22" t="s">
        <v>7</v>
      </c>
      <c r="E4" s="1"/>
      <c r="F4" s="64" t="s">
        <v>26</v>
      </c>
      <c r="G4" s="66">
        <f>1/2</f>
        <v>0.5</v>
      </c>
      <c r="H4" s="18" t="s">
        <v>17</v>
      </c>
      <c r="I4" s="19" t="s">
        <v>33</v>
      </c>
      <c r="J4" s="1"/>
      <c r="K4" s="16"/>
      <c r="L4" s="16"/>
      <c r="M4" s="16"/>
      <c r="N4" s="16"/>
      <c r="O4" s="1"/>
    </row>
    <row r="5" spans="1:15" x14ac:dyDescent="0.35">
      <c r="A5" s="95" t="s">
        <v>23</v>
      </c>
      <c r="B5" s="95">
        <v>0.95</v>
      </c>
      <c r="C5" s="65" t="s">
        <v>17</v>
      </c>
      <c r="D5" s="47" t="s">
        <v>24</v>
      </c>
      <c r="E5" s="1"/>
      <c r="F5" s="64" t="s">
        <v>27</v>
      </c>
      <c r="G5" s="17">
        <f>1/7</f>
        <v>0.14285714285714285</v>
      </c>
      <c r="H5" s="65" t="s">
        <v>17</v>
      </c>
      <c r="I5" s="47" t="s">
        <v>34</v>
      </c>
      <c r="J5" s="1"/>
      <c r="K5" s="16"/>
      <c r="L5" s="16"/>
      <c r="M5" s="16"/>
      <c r="N5" s="16"/>
      <c r="O5" s="1"/>
    </row>
    <row r="6" spans="1:15" x14ac:dyDescent="0.35">
      <c r="A6" s="16"/>
      <c r="B6" s="16"/>
      <c r="C6" s="16"/>
      <c r="D6" s="16"/>
      <c r="E6" s="1"/>
      <c r="F6" s="64" t="s">
        <v>41</v>
      </c>
      <c r="G6" s="17">
        <v>20</v>
      </c>
      <c r="H6" s="18" t="s">
        <v>42</v>
      </c>
      <c r="I6" s="19" t="s">
        <v>43</v>
      </c>
      <c r="J6" s="1"/>
      <c r="K6" s="16"/>
      <c r="L6" s="16"/>
      <c r="M6" s="16"/>
      <c r="N6" s="16"/>
      <c r="O6" s="1"/>
    </row>
    <row r="7" spans="1:15" x14ac:dyDescent="0.35">
      <c r="A7" s="16"/>
      <c r="B7" s="16"/>
      <c r="C7" s="16"/>
      <c r="D7" s="16"/>
      <c r="E7" s="1"/>
      <c r="F7" s="64" t="s">
        <v>44</v>
      </c>
      <c r="G7" s="17">
        <v>30</v>
      </c>
      <c r="H7" s="65" t="s">
        <v>42</v>
      </c>
      <c r="I7" s="47" t="s">
        <v>43</v>
      </c>
      <c r="J7" s="1"/>
      <c r="K7" s="16"/>
      <c r="L7" s="16"/>
      <c r="M7" s="16"/>
      <c r="N7" s="16"/>
      <c r="O7" s="1"/>
    </row>
    <row r="8" spans="1:15" x14ac:dyDescent="0.35">
      <c r="A8" s="1"/>
      <c r="B8" s="1"/>
      <c r="C8" s="1"/>
      <c r="D8" s="1"/>
      <c r="E8" s="1"/>
      <c r="F8" s="64" t="s">
        <v>40</v>
      </c>
      <c r="G8" s="17">
        <f>B$10/((G2/2)*COS(G6))</f>
        <v>0.16336583473044705</v>
      </c>
      <c r="H8" s="18"/>
      <c r="I8" s="19" t="s">
        <v>62</v>
      </c>
      <c r="J8" s="1"/>
      <c r="K8" s="16"/>
      <c r="L8" s="16"/>
      <c r="M8" s="16"/>
      <c r="N8" s="16"/>
      <c r="O8" s="1"/>
    </row>
    <row r="9" spans="1:15" x14ac:dyDescent="0.35">
      <c r="A9" s="9" t="s">
        <v>13</v>
      </c>
      <c r="B9" s="9" t="s">
        <v>8</v>
      </c>
      <c r="C9" s="9" t="s">
        <v>9</v>
      </c>
      <c r="D9" s="9" t="s">
        <v>10</v>
      </c>
      <c r="E9" s="1"/>
      <c r="F9" s="64" t="s">
        <v>45</v>
      </c>
      <c r="G9" s="17">
        <f>(B$10*(1/G$4))/((B14/2)*COS(G$6))</f>
        <v>0.65346333892178821</v>
      </c>
      <c r="H9" s="65"/>
      <c r="I9" s="47" t="s">
        <v>63</v>
      </c>
      <c r="J9" s="1"/>
      <c r="K9" s="16"/>
      <c r="L9" s="16"/>
      <c r="M9" s="16"/>
      <c r="N9" s="16"/>
      <c r="O9" s="1"/>
    </row>
    <row r="10" spans="1:15" x14ac:dyDescent="0.35">
      <c r="A10" s="37" t="s">
        <v>14</v>
      </c>
      <c r="B10" s="37">
        <f>B3/B2</f>
        <v>2</v>
      </c>
      <c r="C10" s="67" t="s">
        <v>6</v>
      </c>
      <c r="D10" s="59" t="s">
        <v>15</v>
      </c>
      <c r="E10" s="1"/>
      <c r="F10" s="64" t="s">
        <v>46</v>
      </c>
      <c r="G10" s="17">
        <f>(B$10*(1/G$4))/((G3/2)*COS(G$6))</f>
        <v>0.16336583473044705</v>
      </c>
      <c r="H10" s="18"/>
      <c r="I10" s="19" t="s">
        <v>64</v>
      </c>
      <c r="J10" s="1"/>
      <c r="K10" s="16"/>
      <c r="L10" s="16"/>
      <c r="M10" s="16"/>
      <c r="N10" s="16"/>
      <c r="O10" s="1"/>
    </row>
    <row r="11" spans="1:15" x14ac:dyDescent="0.35">
      <c r="A11" s="37" t="s">
        <v>18</v>
      </c>
      <c r="B11" s="37">
        <f>B13/B2</f>
        <v>7.1818668070217778E-2</v>
      </c>
      <c r="C11" s="68" t="s">
        <v>17</v>
      </c>
      <c r="D11" s="60" t="s">
        <v>16</v>
      </c>
      <c r="E11" s="1"/>
      <c r="F11" s="64" t="s">
        <v>47</v>
      </c>
      <c r="G11" s="17">
        <f>(B$10*(1/G$4*G$5))/((B15/2)*COS(G$6))</f>
        <v>0.16336583473044705</v>
      </c>
      <c r="H11" s="65"/>
      <c r="I11" s="47" t="s">
        <v>65</v>
      </c>
      <c r="J11" s="1"/>
      <c r="K11" s="16"/>
      <c r="L11" s="16"/>
      <c r="M11" s="16"/>
      <c r="N11" s="16"/>
      <c r="O11" s="1"/>
    </row>
    <row r="12" spans="1:15" x14ac:dyDescent="0.35">
      <c r="A12" s="37" t="s">
        <v>21</v>
      </c>
      <c r="B12" s="37">
        <f>B5^2 * B3</f>
        <v>2707.5</v>
      </c>
      <c r="C12" s="67" t="s">
        <v>4</v>
      </c>
      <c r="D12" s="59" t="s">
        <v>22</v>
      </c>
      <c r="E12" s="1"/>
      <c r="F12" s="64" t="s">
        <v>60</v>
      </c>
      <c r="G12" s="17">
        <v>150</v>
      </c>
      <c r="H12" s="18"/>
      <c r="I12" s="19" t="s">
        <v>61</v>
      </c>
      <c r="J12" s="1"/>
      <c r="K12" s="16"/>
      <c r="L12" s="16"/>
      <c r="M12" s="16"/>
      <c r="N12" s="16"/>
      <c r="O12" s="1"/>
    </row>
    <row r="13" spans="1:15" x14ac:dyDescent="0.35">
      <c r="A13" s="37" t="s">
        <v>19</v>
      </c>
      <c r="B13" s="37">
        <f>B12/B4 * 60/(2*PI())</f>
        <v>107.72800210532667</v>
      </c>
      <c r="C13" s="68" t="s">
        <v>2</v>
      </c>
      <c r="D13" s="60" t="s">
        <v>20</v>
      </c>
      <c r="E13" s="1"/>
      <c r="F13" s="64" t="s">
        <v>66</v>
      </c>
      <c r="G13" s="17">
        <v>12</v>
      </c>
      <c r="H13" s="65"/>
      <c r="I13" s="47" t="s">
        <v>69</v>
      </c>
      <c r="J13" s="1"/>
      <c r="K13" s="16"/>
      <c r="L13" s="16"/>
      <c r="M13" s="16"/>
      <c r="N13" s="16"/>
      <c r="O13" s="1"/>
    </row>
    <row r="14" spans="1:15" x14ac:dyDescent="0.35">
      <c r="A14" s="37" t="s">
        <v>30</v>
      </c>
      <c r="B14" s="37">
        <f>G4*G2</f>
        <v>30</v>
      </c>
      <c r="C14" s="67" t="s">
        <v>28</v>
      </c>
      <c r="D14" s="59" t="s">
        <v>57</v>
      </c>
      <c r="E14" s="1"/>
      <c r="F14" s="64" t="s">
        <v>67</v>
      </c>
      <c r="G14" s="17">
        <v>7</v>
      </c>
      <c r="H14" s="48"/>
      <c r="I14" s="47" t="s">
        <v>68</v>
      </c>
      <c r="J14" s="1"/>
      <c r="K14" s="16"/>
      <c r="L14" s="16"/>
      <c r="M14" s="16"/>
      <c r="N14" s="16"/>
      <c r="O14" s="1"/>
    </row>
    <row r="15" spans="1:15" x14ac:dyDescent="0.35">
      <c r="A15" s="37" t="s">
        <v>32</v>
      </c>
      <c r="B15" s="37">
        <f>G3*G5</f>
        <v>17.142857142857142</v>
      </c>
      <c r="C15" s="68" t="s">
        <v>28</v>
      </c>
      <c r="D15" s="60" t="s">
        <v>59</v>
      </c>
      <c r="E15" s="1"/>
      <c r="F15" s="16"/>
      <c r="G15" s="16"/>
      <c r="H15" s="16"/>
      <c r="I15" s="16"/>
      <c r="J15" s="1"/>
      <c r="K15" s="16"/>
      <c r="L15" s="16"/>
      <c r="M15" s="16"/>
      <c r="N15" s="16"/>
      <c r="O15" s="1"/>
    </row>
    <row r="16" spans="1:15" x14ac:dyDescent="0.35">
      <c r="A16" s="37" t="s">
        <v>48</v>
      </c>
      <c r="B16" s="58">
        <f>2.34*SQRT((G8*10^3)/(G13*G12))</f>
        <v>0.70495309719868593</v>
      </c>
      <c r="C16" s="67"/>
      <c r="D16" s="59" t="s">
        <v>52</v>
      </c>
      <c r="E16" s="1"/>
      <c r="F16" s="16"/>
      <c r="G16" s="16"/>
      <c r="H16" s="16"/>
      <c r="I16" s="16"/>
      <c r="J16" s="1"/>
      <c r="K16" s="16"/>
      <c r="L16" s="16"/>
      <c r="M16" s="16"/>
      <c r="N16" s="16"/>
      <c r="O16" s="1"/>
    </row>
    <row r="17" spans="1:15" x14ac:dyDescent="0.35">
      <c r="A17" s="37" t="s">
        <v>49</v>
      </c>
      <c r="B17" s="58">
        <f>2.34*SQRT((G9*10^3)/(G$13*G$12))</f>
        <v>1.4099061943973719</v>
      </c>
      <c r="C17" s="68"/>
      <c r="D17" s="60" t="s">
        <v>53</v>
      </c>
      <c r="E17" s="1"/>
      <c r="F17" s="16"/>
      <c r="G17" s="16"/>
      <c r="H17" s="16"/>
      <c r="I17" s="16"/>
      <c r="J17" s="1"/>
      <c r="K17" s="16"/>
      <c r="L17" s="16"/>
      <c r="M17" s="16"/>
      <c r="N17" s="16"/>
      <c r="O17" s="1"/>
    </row>
    <row r="18" spans="1:15" x14ac:dyDescent="0.35">
      <c r="A18" s="37" t="s">
        <v>50</v>
      </c>
      <c r="B18" s="58">
        <f>2.34*SQRT((G10*10^3)/(G$14*G$12))</f>
        <v>0.92300026551615422</v>
      </c>
      <c r="C18" s="67"/>
      <c r="D18" s="59" t="s">
        <v>54</v>
      </c>
      <c r="E18" s="1"/>
      <c r="F18" s="16"/>
      <c r="G18" s="16"/>
      <c r="H18" s="16"/>
      <c r="I18" s="16"/>
      <c r="J18" s="1"/>
      <c r="K18" s="16"/>
      <c r="L18" s="16"/>
      <c r="M18" s="16"/>
      <c r="N18" s="16"/>
      <c r="O18" s="1"/>
    </row>
    <row r="19" spans="1:15" x14ac:dyDescent="0.35">
      <c r="A19" s="37" t="s">
        <v>51</v>
      </c>
      <c r="B19" s="58">
        <f>2.34*SQRT((G11*10^3)/(G$14*G$12))</f>
        <v>0.92300026551615422</v>
      </c>
      <c r="C19" s="68"/>
      <c r="D19" s="60" t="s">
        <v>55</v>
      </c>
      <c r="E19" s="1"/>
      <c r="F19" s="16"/>
      <c r="G19" s="16"/>
      <c r="H19" s="16"/>
      <c r="I19" s="16"/>
      <c r="J19" s="1"/>
      <c r="K19" s="16"/>
      <c r="L19" s="16"/>
      <c r="M19" s="16"/>
      <c r="N19" s="16"/>
      <c r="O19" s="1"/>
    </row>
    <row r="20" spans="1:15" x14ac:dyDescent="0.35">
      <c r="A20" s="16"/>
      <c r="B20" s="16"/>
      <c r="C20" s="16"/>
      <c r="D20" s="16"/>
      <c r="E20" s="1"/>
      <c r="F20" s="16"/>
      <c r="G20" s="16"/>
      <c r="H20" s="16"/>
      <c r="I20" s="16"/>
      <c r="J20" s="1"/>
      <c r="K20" s="16"/>
      <c r="L20" s="16"/>
      <c r="M20" s="16"/>
      <c r="N20" s="16"/>
      <c r="O20" s="1"/>
    </row>
    <row r="21" spans="1:15" x14ac:dyDescent="0.35">
      <c r="A21" s="16"/>
      <c r="B21" s="16"/>
      <c r="C21" s="16"/>
      <c r="D21" s="16"/>
      <c r="E21" s="1"/>
      <c r="F21" s="16"/>
      <c r="G21" s="16"/>
      <c r="H21" s="16"/>
      <c r="I21" s="16"/>
      <c r="J21" s="1"/>
      <c r="K21" s="16"/>
      <c r="L21" s="16"/>
      <c r="M21" s="16"/>
      <c r="N21" s="16"/>
      <c r="O21" s="1"/>
    </row>
    <row r="22" spans="1:15" x14ac:dyDescent="0.35">
      <c r="A22" s="16"/>
      <c r="B22" s="16"/>
      <c r="C22" s="16"/>
      <c r="D22" s="16"/>
      <c r="E22" s="1"/>
      <c r="F22" s="16"/>
      <c r="G22" s="16"/>
      <c r="H22" s="16"/>
      <c r="I22" s="16"/>
      <c r="J22" s="1"/>
      <c r="K22" s="16"/>
      <c r="L22" s="16"/>
      <c r="M22" s="16"/>
      <c r="N22" s="16"/>
      <c r="O22" s="1"/>
    </row>
    <row r="23" spans="1:15" x14ac:dyDescent="0.35">
      <c r="A23" s="16"/>
      <c r="B23" s="16"/>
      <c r="C23" s="16"/>
      <c r="D23" s="16"/>
      <c r="E23" s="1"/>
      <c r="F23" s="16"/>
      <c r="G23" s="16"/>
      <c r="H23" s="16"/>
      <c r="I23" s="16"/>
      <c r="J23" s="1"/>
      <c r="K23" s="16"/>
      <c r="L23" s="16"/>
      <c r="M23" s="16"/>
      <c r="N23" s="16"/>
      <c r="O23" s="1"/>
    </row>
    <row r="24" spans="1:15" x14ac:dyDescent="0.35">
      <c r="A24" s="16"/>
      <c r="B24" s="16"/>
      <c r="C24" s="16"/>
      <c r="D24" s="16"/>
      <c r="E24" s="1"/>
      <c r="F24" s="16"/>
      <c r="G24" s="16"/>
      <c r="H24" s="16"/>
      <c r="I24" s="16"/>
      <c r="J24" s="1"/>
      <c r="K24" s="16"/>
      <c r="L24" s="16"/>
      <c r="M24" s="16"/>
      <c r="N24" s="16"/>
      <c r="O24" s="1"/>
    </row>
    <row r="25" spans="1:15" x14ac:dyDescent="0.35">
      <c r="A25" s="16"/>
      <c r="B25" s="16"/>
      <c r="C25" s="16"/>
      <c r="D25" s="16"/>
      <c r="E25" s="1"/>
      <c r="F25" s="16"/>
      <c r="G25" s="16"/>
      <c r="H25" s="16"/>
      <c r="I25" s="16"/>
      <c r="J25" s="1"/>
      <c r="K25" s="16"/>
      <c r="L25" s="16"/>
      <c r="M25" s="16"/>
      <c r="N25" s="16"/>
      <c r="O25" s="1"/>
    </row>
    <row r="26" spans="1:15" x14ac:dyDescent="0.35">
      <c r="A26" s="16"/>
      <c r="B26" s="16"/>
      <c r="C26" s="16"/>
      <c r="D26" s="16"/>
      <c r="E26" s="1"/>
      <c r="F26" s="16"/>
      <c r="G26" s="16"/>
      <c r="H26" s="16"/>
      <c r="I26" s="16"/>
      <c r="J26" s="1"/>
      <c r="K26" s="16"/>
      <c r="L26" s="16"/>
      <c r="M26" s="16"/>
      <c r="N26" s="16"/>
      <c r="O26" s="1"/>
    </row>
    <row r="27" spans="1:15" x14ac:dyDescent="0.35">
      <c r="A27" s="16"/>
      <c r="B27" s="16"/>
      <c r="C27" s="16"/>
      <c r="D27" s="16"/>
      <c r="E27" s="1"/>
      <c r="F27" s="16"/>
      <c r="G27" s="16"/>
      <c r="H27" s="16"/>
      <c r="I27" s="16"/>
      <c r="J27" s="1"/>
      <c r="K27" s="16"/>
      <c r="L27" s="16"/>
      <c r="M27" s="16"/>
      <c r="N27" s="16"/>
      <c r="O27" s="1"/>
    </row>
    <row r="28" spans="1:15" x14ac:dyDescent="0.35">
      <c r="A28" s="16"/>
      <c r="B28" s="16"/>
      <c r="C28" s="16"/>
      <c r="D28" s="16"/>
      <c r="E28" s="1"/>
      <c r="F28" s="16"/>
      <c r="G28" s="16"/>
      <c r="H28" s="16"/>
      <c r="I28" s="16"/>
      <c r="J28" s="1"/>
      <c r="K28" s="16"/>
      <c r="L28" s="16"/>
      <c r="M28" s="16"/>
      <c r="N28" s="16"/>
      <c r="O28" s="1"/>
    </row>
    <row r="29" spans="1:15" x14ac:dyDescent="0.35">
      <c r="A29" s="16"/>
      <c r="B29" s="16"/>
      <c r="C29" s="16"/>
      <c r="D29" s="16"/>
      <c r="E29" s="1"/>
      <c r="F29" s="16"/>
      <c r="G29" s="16"/>
      <c r="H29" s="16"/>
      <c r="I29" s="16"/>
      <c r="J29" s="1"/>
      <c r="K29" s="16"/>
      <c r="L29" s="16"/>
      <c r="M29" s="16"/>
      <c r="N29" s="16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70B3-865D-42A6-9C26-254AB824B1F1}">
  <dimension ref="A1:AR499"/>
  <sheetViews>
    <sheetView tabSelected="1" zoomScale="40" zoomScaleNormal="40" workbookViewId="0">
      <selection activeCell="AV94" sqref="AV94"/>
    </sheetView>
  </sheetViews>
  <sheetFormatPr baseColWidth="10" defaultRowHeight="14.5" x14ac:dyDescent="0.35"/>
  <cols>
    <col min="1" max="1" width="20.6328125" customWidth="1"/>
    <col min="2" max="2" width="11.90625" customWidth="1"/>
    <col min="3" max="3" width="21.1796875" customWidth="1"/>
    <col min="4" max="4" width="41.1796875" customWidth="1"/>
    <col min="5" max="5" width="20.90625" customWidth="1"/>
    <col min="6" max="6" width="23.7265625" customWidth="1"/>
    <col min="7" max="7" width="11.08984375" customWidth="1"/>
    <col min="8" max="8" width="23.54296875" customWidth="1"/>
    <col min="9" max="9" width="34.7265625" customWidth="1"/>
    <col min="10" max="10" width="26.81640625" style="52" customWidth="1"/>
    <col min="13" max="13" width="11.90625" style="52" customWidth="1"/>
    <col min="14" max="14" width="12" customWidth="1"/>
    <col min="20" max="20" width="21.36328125" customWidth="1"/>
  </cols>
  <sheetData>
    <row r="1" spans="1:44" ht="15" thickBot="1" x14ac:dyDescent="0.4">
      <c r="A1" s="82" t="s">
        <v>70</v>
      </c>
      <c r="B1" s="82" t="s">
        <v>8</v>
      </c>
      <c r="C1" s="82" t="s">
        <v>105</v>
      </c>
      <c r="D1" s="82" t="s">
        <v>10</v>
      </c>
      <c r="E1" s="1"/>
      <c r="F1" s="82" t="s">
        <v>25</v>
      </c>
      <c r="G1" s="82" t="s">
        <v>8</v>
      </c>
      <c r="H1" s="82" t="s">
        <v>105</v>
      </c>
      <c r="I1" s="82" t="s">
        <v>10</v>
      </c>
      <c r="J1" s="49"/>
      <c r="K1" s="85" t="s">
        <v>146</v>
      </c>
      <c r="L1" s="16"/>
      <c r="M1" s="84"/>
      <c r="N1" s="84"/>
      <c r="O1" s="16"/>
      <c r="P1" s="16"/>
      <c r="Q1" s="16"/>
      <c r="R1" s="16"/>
      <c r="S1" s="16"/>
      <c r="T1" s="16"/>
      <c r="U1" s="16"/>
      <c r="V1" s="16"/>
      <c r="W1" s="1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"/>
    </row>
    <row r="2" spans="1:44" x14ac:dyDescent="0.35">
      <c r="A2" s="64" t="s">
        <v>71</v>
      </c>
      <c r="B2" s="64">
        <v>3000</v>
      </c>
      <c r="C2" s="18" t="s">
        <v>4</v>
      </c>
      <c r="D2" s="19" t="s">
        <v>73</v>
      </c>
      <c r="E2" s="1"/>
      <c r="F2" s="71" t="s">
        <v>75</v>
      </c>
      <c r="G2" s="73">
        <v>20</v>
      </c>
      <c r="H2" s="27" t="s">
        <v>76</v>
      </c>
      <c r="I2" s="28" t="s">
        <v>77</v>
      </c>
      <c r="J2" s="49"/>
      <c r="K2" s="86" t="s">
        <v>147</v>
      </c>
      <c r="L2" s="16"/>
      <c r="M2" s="119" t="s">
        <v>201</v>
      </c>
      <c r="N2" s="119"/>
      <c r="O2" s="119"/>
      <c r="P2" s="119"/>
      <c r="Q2" s="119"/>
      <c r="R2" s="119"/>
      <c r="S2" s="119"/>
      <c r="T2" s="119"/>
      <c r="U2" s="16"/>
      <c r="V2" s="16"/>
      <c r="W2" s="1"/>
      <c r="X2" s="16"/>
      <c r="Y2" s="16"/>
      <c r="Z2" s="16"/>
      <c r="AA2" s="120" t="s">
        <v>202</v>
      </c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2"/>
      <c r="AO2" s="16"/>
      <c r="AP2" s="16"/>
      <c r="AQ2" s="16"/>
      <c r="AR2" s="1"/>
    </row>
    <row r="3" spans="1:44" x14ac:dyDescent="0.35">
      <c r="A3" s="64" t="s">
        <v>72</v>
      </c>
      <c r="B3" s="64">
        <v>1500</v>
      </c>
      <c r="C3" s="48" t="s">
        <v>2</v>
      </c>
      <c r="D3" s="47" t="s">
        <v>74</v>
      </c>
      <c r="E3" s="1"/>
      <c r="F3" s="72" t="s">
        <v>44</v>
      </c>
      <c r="G3" s="74">
        <v>30</v>
      </c>
      <c r="H3" s="29" t="s">
        <v>76</v>
      </c>
      <c r="I3" s="30" t="s">
        <v>78</v>
      </c>
      <c r="J3" s="49"/>
      <c r="K3" s="16"/>
      <c r="L3" s="16"/>
      <c r="M3" s="119"/>
      <c r="N3" s="119"/>
      <c r="O3" s="119"/>
      <c r="P3" s="119"/>
      <c r="Q3" s="119"/>
      <c r="R3" s="119"/>
      <c r="S3" s="119"/>
      <c r="T3" s="119"/>
      <c r="U3" s="16"/>
      <c r="V3" s="16"/>
      <c r="W3" s="1"/>
      <c r="X3" s="16"/>
      <c r="Y3" s="16"/>
      <c r="Z3" s="16"/>
      <c r="AA3" s="123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5"/>
      <c r="AO3" s="16"/>
      <c r="AP3" s="16"/>
      <c r="AQ3" s="16"/>
      <c r="AR3" s="1"/>
    </row>
    <row r="4" spans="1:44" ht="15" thickBot="1" x14ac:dyDescent="0.4">
      <c r="A4" s="64" t="s">
        <v>18</v>
      </c>
      <c r="B4" s="64">
        <v>30</v>
      </c>
      <c r="C4" s="48" t="s">
        <v>28</v>
      </c>
      <c r="D4" s="47" t="s">
        <v>106</v>
      </c>
      <c r="E4" s="1"/>
      <c r="F4" s="90"/>
      <c r="G4" s="91"/>
      <c r="H4" s="92"/>
      <c r="I4" s="93"/>
      <c r="J4" s="49"/>
      <c r="K4" s="16"/>
      <c r="L4" s="16"/>
      <c r="M4" s="119"/>
      <c r="N4" s="119"/>
      <c r="O4" s="119"/>
      <c r="P4" s="119"/>
      <c r="Q4" s="119"/>
      <c r="R4" s="119"/>
      <c r="S4" s="119"/>
      <c r="T4" s="119"/>
      <c r="U4" s="16"/>
      <c r="V4" s="16"/>
      <c r="W4" s="1"/>
      <c r="X4" s="16"/>
      <c r="Y4" s="16"/>
      <c r="Z4" s="16"/>
      <c r="AA4" s="126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8"/>
      <c r="AO4" s="16"/>
      <c r="AP4" s="16"/>
      <c r="AQ4" s="16"/>
      <c r="AR4" s="1"/>
    </row>
    <row r="5" spans="1:44" x14ac:dyDescent="0.35">
      <c r="A5" s="89"/>
      <c r="B5" s="16"/>
      <c r="C5" s="16"/>
      <c r="D5" s="16"/>
      <c r="E5" s="1"/>
      <c r="F5" s="72" t="s">
        <v>91</v>
      </c>
      <c r="G5" s="74">
        <v>45</v>
      </c>
      <c r="H5" s="29" t="s">
        <v>28</v>
      </c>
      <c r="I5" s="30" t="s">
        <v>92</v>
      </c>
      <c r="J5" s="49"/>
      <c r="K5" s="16"/>
      <c r="L5" s="16"/>
      <c r="M5" s="84"/>
      <c r="N5" s="84"/>
      <c r="O5" s="16"/>
      <c r="P5" s="16"/>
      <c r="Q5" s="16"/>
      <c r="R5" s="16"/>
      <c r="S5" s="16"/>
      <c r="T5" s="16"/>
      <c r="U5" s="16"/>
      <c r="V5" s="16"/>
      <c r="W5" s="1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"/>
    </row>
    <row r="6" spans="1:44" x14ac:dyDescent="0.35">
      <c r="A6" s="89"/>
      <c r="B6" s="16"/>
      <c r="C6" s="16"/>
      <c r="D6" s="16"/>
      <c r="E6" s="1"/>
      <c r="F6" s="72" t="s">
        <v>213</v>
      </c>
      <c r="G6" s="74">
        <v>18</v>
      </c>
      <c r="H6" s="29" t="s">
        <v>28</v>
      </c>
      <c r="I6" s="30" t="s">
        <v>215</v>
      </c>
      <c r="J6" s="49"/>
      <c r="K6" s="16"/>
      <c r="L6" s="16"/>
      <c r="M6" s="84"/>
      <c r="N6" s="84"/>
      <c r="O6" s="16"/>
      <c r="P6" s="16"/>
      <c r="Q6" s="16"/>
      <c r="R6" s="16"/>
      <c r="S6" s="16"/>
      <c r="T6" s="16"/>
      <c r="U6" s="16"/>
      <c r="V6" s="16"/>
      <c r="W6" s="1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"/>
    </row>
    <row r="7" spans="1:44" ht="15" thickBot="1" x14ac:dyDescent="0.4">
      <c r="A7" s="69"/>
      <c r="B7" s="1"/>
      <c r="C7" s="1"/>
      <c r="D7" s="1"/>
      <c r="E7" s="1"/>
      <c r="F7" s="72" t="s">
        <v>214</v>
      </c>
      <c r="G7" s="74">
        <v>30</v>
      </c>
      <c r="H7" s="27" t="s">
        <v>28</v>
      </c>
      <c r="I7" s="28" t="s">
        <v>216</v>
      </c>
      <c r="J7" s="49"/>
      <c r="K7" s="16"/>
      <c r="L7" s="16"/>
      <c r="M7" s="84"/>
      <c r="N7" s="84"/>
      <c r="O7" s="16"/>
      <c r="P7" s="16"/>
      <c r="Q7" s="16"/>
      <c r="R7" s="16"/>
      <c r="S7" s="16"/>
      <c r="T7" s="16"/>
      <c r="U7" s="16"/>
      <c r="V7" s="16"/>
      <c r="W7" s="1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"/>
    </row>
    <row r="8" spans="1:44" ht="15" thickBot="1" x14ac:dyDescent="0.4">
      <c r="A8" s="83" t="s">
        <v>104</v>
      </c>
      <c r="B8" s="82" t="s">
        <v>8</v>
      </c>
      <c r="C8" s="82" t="s">
        <v>105</v>
      </c>
      <c r="D8" s="82" t="s">
        <v>10</v>
      </c>
      <c r="E8" s="1"/>
      <c r="F8" s="131" t="s">
        <v>93</v>
      </c>
      <c r="G8" s="131"/>
      <c r="H8" s="132"/>
      <c r="I8" s="132"/>
      <c r="J8" s="49"/>
      <c r="K8" s="16"/>
      <c r="L8" s="107" t="s">
        <v>205</v>
      </c>
      <c r="M8" s="108"/>
      <c r="N8" s="111">
        <f>-0.0000293</f>
        <v>-2.9300000000000001E-5</v>
      </c>
      <c r="O8" s="16"/>
      <c r="P8" s="16"/>
      <c r="Q8" s="16"/>
      <c r="R8" s="113" t="s">
        <v>204</v>
      </c>
      <c r="S8" s="114"/>
      <c r="T8" s="117">
        <v>8.7499999999999999E-5</v>
      </c>
      <c r="U8" s="16"/>
      <c r="V8" s="16"/>
      <c r="W8" s="1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"/>
    </row>
    <row r="9" spans="1:44" ht="15" thickBot="1" x14ac:dyDescent="0.4">
      <c r="A9" s="46" t="s">
        <v>79</v>
      </c>
      <c r="B9" s="45">
        <f>2*B3/60*PI()</f>
        <v>157.07963267948966</v>
      </c>
      <c r="C9" s="40" t="s">
        <v>80</v>
      </c>
      <c r="D9" s="41" t="s">
        <v>81</v>
      </c>
      <c r="E9" s="1"/>
      <c r="F9" s="72" t="s">
        <v>121</v>
      </c>
      <c r="G9" s="74">
        <v>0</v>
      </c>
      <c r="H9" s="23" t="s">
        <v>72</v>
      </c>
      <c r="I9" s="24" t="s">
        <v>122</v>
      </c>
      <c r="J9" s="49"/>
      <c r="K9" s="16"/>
      <c r="L9" s="109"/>
      <c r="M9" s="110"/>
      <c r="N9" s="112"/>
      <c r="O9" s="16"/>
      <c r="P9" s="16"/>
      <c r="Q9" s="16"/>
      <c r="R9" s="115"/>
      <c r="S9" s="116"/>
      <c r="T9" s="118"/>
      <c r="U9" s="16"/>
      <c r="V9" s="16"/>
      <c r="W9" s="1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"/>
    </row>
    <row r="10" spans="1:44" ht="15" thickBot="1" x14ac:dyDescent="0.4">
      <c r="A10" s="37" t="s">
        <v>82</v>
      </c>
      <c r="B10" s="36">
        <f>B2/B9*1000</f>
        <v>19098.593171027438</v>
      </c>
      <c r="C10" s="38" t="s">
        <v>83</v>
      </c>
      <c r="D10" s="39" t="s">
        <v>84</v>
      </c>
      <c r="E10" s="1"/>
      <c r="F10" s="80" t="s">
        <v>130</v>
      </c>
      <c r="G10" s="81">
        <v>2</v>
      </c>
      <c r="H10" s="79">
        <v>1</v>
      </c>
      <c r="I10" s="24" t="s">
        <v>129</v>
      </c>
      <c r="J10" s="49"/>
      <c r="K10" s="16"/>
      <c r="L10" s="16"/>
      <c r="M10" s="84"/>
      <c r="N10" s="84"/>
      <c r="O10" s="16"/>
      <c r="P10" s="16"/>
      <c r="Q10" s="16"/>
      <c r="R10" s="16"/>
      <c r="S10" s="16"/>
      <c r="T10" s="16"/>
      <c r="U10" s="16"/>
      <c r="V10" s="16"/>
      <c r="W10" s="1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"/>
    </row>
    <row r="11" spans="1:44" ht="16" thickBot="1" x14ac:dyDescent="0.4">
      <c r="A11" s="37" t="s">
        <v>87</v>
      </c>
      <c r="B11" s="36">
        <f>B10/B4</f>
        <v>636.61977236758128</v>
      </c>
      <c r="C11" s="40" t="s">
        <v>72</v>
      </c>
      <c r="D11" s="41" t="s">
        <v>88</v>
      </c>
      <c r="E11" s="1"/>
      <c r="F11" s="100" t="s">
        <v>131</v>
      </c>
      <c r="G11" s="101">
        <v>15</v>
      </c>
      <c r="H11" s="102" t="s">
        <v>28</v>
      </c>
      <c r="I11" s="102" t="s">
        <v>136</v>
      </c>
      <c r="J11" s="49"/>
      <c r="K11" s="16"/>
      <c r="L11" s="16"/>
      <c r="M11" s="84"/>
      <c r="N11" s="84"/>
      <c r="O11" s="16"/>
      <c r="P11" s="16"/>
      <c r="Q11" s="16"/>
      <c r="R11" s="16"/>
      <c r="S11" s="16"/>
      <c r="T11" s="16"/>
      <c r="U11" s="16"/>
      <c r="V11" s="16"/>
      <c r="W11" s="1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"/>
    </row>
    <row r="12" spans="1:44" ht="29" x14ac:dyDescent="0.35">
      <c r="A12" s="37" t="s">
        <v>85</v>
      </c>
      <c r="B12" s="36">
        <f>B11*TAN(RADIANS(G3))</f>
        <v>367.55259694786133</v>
      </c>
      <c r="C12" s="38" t="s">
        <v>72</v>
      </c>
      <c r="D12" s="39" t="s">
        <v>89</v>
      </c>
      <c r="E12" s="1"/>
      <c r="F12" s="71" t="s">
        <v>144</v>
      </c>
      <c r="G12" s="73">
        <v>225</v>
      </c>
      <c r="H12" s="27" t="s">
        <v>143</v>
      </c>
      <c r="I12" s="34" t="s">
        <v>203</v>
      </c>
      <c r="J12" s="49"/>
      <c r="K12" s="16"/>
      <c r="L12" s="16"/>
      <c r="M12" s="84"/>
      <c r="N12" s="16"/>
      <c r="O12" s="16"/>
      <c r="P12" s="16"/>
      <c r="Q12" s="16"/>
      <c r="R12" s="16"/>
      <c r="S12" s="16"/>
      <c r="T12" s="16"/>
      <c r="U12" s="16"/>
      <c r="V12" s="16"/>
      <c r="W12" s="1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"/>
    </row>
    <row r="13" spans="1:44" x14ac:dyDescent="0.35">
      <c r="A13" s="37" t="s">
        <v>86</v>
      </c>
      <c r="B13" s="36">
        <f>B11*TAN(RADIANS(G2))/COS(RADIANS(G3))</f>
        <v>267.55640963252824</v>
      </c>
      <c r="C13" s="40" t="s">
        <v>72</v>
      </c>
      <c r="D13" s="41" t="s">
        <v>90</v>
      </c>
      <c r="E13" s="1"/>
      <c r="F13" s="72" t="s">
        <v>145</v>
      </c>
      <c r="G13" s="74">
        <f>IF(G5/G11&lt;5,RADIANS(2/3),IF(G5/G11&gt;7,RADIANS(1/4),"A definir"))</f>
        <v>1.1635528346628864E-2</v>
      </c>
      <c r="H13" s="25" t="s">
        <v>164</v>
      </c>
      <c r="I13" s="26" t="s">
        <v>200</v>
      </c>
      <c r="J13" s="49"/>
      <c r="K13" s="16"/>
      <c r="L13" s="16"/>
      <c r="M13" s="84"/>
      <c r="N13" s="16"/>
      <c r="O13" s="16"/>
      <c r="P13" s="16"/>
      <c r="Q13" s="16"/>
      <c r="R13" s="16"/>
      <c r="S13" s="16"/>
      <c r="T13" s="16"/>
      <c r="U13" s="16"/>
      <c r="V13" s="16"/>
      <c r="W13" s="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"/>
    </row>
    <row r="14" spans="1:44" x14ac:dyDescent="0.35">
      <c r="A14" s="37" t="s">
        <v>94</v>
      </c>
      <c r="B14" s="36">
        <f>-B12</f>
        <v>-367.55259694786133</v>
      </c>
      <c r="C14" s="38" t="s">
        <v>72</v>
      </c>
      <c r="D14" s="39" t="s">
        <v>99</v>
      </c>
      <c r="E14" s="1"/>
      <c r="F14" s="72" t="s">
        <v>151</v>
      </c>
      <c r="G14" s="74">
        <f>IF(B3&gt;500,G5/3000,G5/2000)</f>
        <v>1.4999999999999999E-2</v>
      </c>
      <c r="H14" s="29" t="s">
        <v>28</v>
      </c>
      <c r="I14" s="30" t="s">
        <v>199</v>
      </c>
      <c r="J14" s="49"/>
      <c r="K14" s="16"/>
      <c r="L14" s="16"/>
      <c r="M14" s="84"/>
      <c r="N14" s="16"/>
      <c r="O14" s="16"/>
      <c r="P14" s="16"/>
      <c r="Q14" s="16"/>
      <c r="R14" s="16"/>
      <c r="S14" s="16"/>
      <c r="T14" s="16"/>
      <c r="U14" s="16"/>
      <c r="V14" s="16"/>
      <c r="W14" s="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"/>
    </row>
    <row r="15" spans="1:44" x14ac:dyDescent="0.35">
      <c r="A15" s="37" t="s">
        <v>95</v>
      </c>
      <c r="B15" s="36">
        <f>-B11*(G5-G6)/G5</f>
        <v>-381.9718634205488</v>
      </c>
      <c r="C15" s="40" t="s">
        <v>72</v>
      </c>
      <c r="D15" s="41" t="s">
        <v>100</v>
      </c>
      <c r="E15" s="1"/>
      <c r="F15" s="72" t="s">
        <v>148</v>
      </c>
      <c r="G15" s="74" t="s">
        <v>146</v>
      </c>
      <c r="H15" s="31">
        <v>1</v>
      </c>
      <c r="I15" s="30" t="s">
        <v>198</v>
      </c>
      <c r="J15" s="49"/>
      <c r="K15" s="16"/>
      <c r="L15" s="16"/>
      <c r="M15" s="84"/>
      <c r="N15" s="16"/>
      <c r="O15" s="16"/>
      <c r="P15" s="16"/>
      <c r="Q15" s="16"/>
      <c r="R15" s="16"/>
      <c r="S15" s="16"/>
      <c r="T15" s="16"/>
      <c r="U15" s="16"/>
      <c r="V15" s="16"/>
      <c r="W15" s="1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"/>
    </row>
    <row r="16" spans="1:44" ht="14.5" customHeight="1" x14ac:dyDescent="0.35">
      <c r="A16" s="37" t="s">
        <v>96</v>
      </c>
      <c r="B16" s="36">
        <f>-(B13*G5-G6*B13+G7*B12)/(G5)</f>
        <v>-405.5689104114245</v>
      </c>
      <c r="C16" s="38" t="s">
        <v>72</v>
      </c>
      <c r="D16" s="39" t="s">
        <v>101</v>
      </c>
      <c r="E16" s="1"/>
      <c r="F16" s="72" t="s">
        <v>149</v>
      </c>
      <c r="G16" s="74">
        <f>IF(G15="large",1/1500,1/500)</f>
        <v>6.6666666666666664E-4</v>
      </c>
      <c r="H16" s="32">
        <v>1</v>
      </c>
      <c r="I16" s="26" t="s">
        <v>197</v>
      </c>
      <c r="J16" s="49"/>
      <c r="K16" s="16"/>
      <c r="L16" s="16"/>
      <c r="M16" s="84"/>
      <c r="N16" s="16"/>
      <c r="O16" s="16"/>
      <c r="P16" s="16"/>
      <c r="Q16" s="16"/>
      <c r="R16" s="16"/>
      <c r="S16" s="16"/>
      <c r="T16" s="16"/>
      <c r="U16" s="16"/>
      <c r="V16" s="16"/>
      <c r="W16" s="1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"/>
    </row>
    <row r="17" spans="1:44" x14ac:dyDescent="0.35">
      <c r="A17" s="37" t="s">
        <v>97</v>
      </c>
      <c r="B17" s="36">
        <f>-(G6*B11)/(G5)</f>
        <v>-254.64790894703251</v>
      </c>
      <c r="C17" s="40" t="s">
        <v>72</v>
      </c>
      <c r="D17" s="41" t="s">
        <v>102</v>
      </c>
      <c r="E17" s="1"/>
      <c r="F17" s="72" t="s">
        <v>150</v>
      </c>
      <c r="G17" s="74">
        <v>3</v>
      </c>
      <c r="H17" s="29" t="s">
        <v>76</v>
      </c>
      <c r="I17" s="30" t="s">
        <v>196</v>
      </c>
      <c r="J17" s="49"/>
      <c r="K17" s="16"/>
      <c r="L17" s="16"/>
      <c r="M17" s="84"/>
      <c r="N17" s="16"/>
      <c r="O17" s="16"/>
      <c r="P17" s="16"/>
      <c r="Q17" s="16"/>
      <c r="R17" s="16"/>
      <c r="S17" s="16"/>
      <c r="T17" s="16"/>
      <c r="U17" s="16"/>
      <c r="V17" s="16"/>
      <c r="W17" s="1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"/>
    </row>
    <row r="18" spans="1:44" x14ac:dyDescent="0.35">
      <c r="A18" s="37" t="s">
        <v>98</v>
      </c>
      <c r="B18" s="36">
        <f>-(G6*B13-G7*B12)/(G5)</f>
        <v>138.01250077889625</v>
      </c>
      <c r="C18" s="38" t="s">
        <v>72</v>
      </c>
      <c r="D18" s="39" t="s">
        <v>103</v>
      </c>
      <c r="E18" s="1"/>
      <c r="F18" s="72" t="s">
        <v>156</v>
      </c>
      <c r="G18" s="75">
        <v>190000</v>
      </c>
      <c r="H18" s="25" t="s">
        <v>143</v>
      </c>
      <c r="I18" s="26" t="s">
        <v>161</v>
      </c>
      <c r="J18" s="49"/>
      <c r="K18" s="16"/>
      <c r="L18" s="16"/>
      <c r="M18" s="84"/>
      <c r="N18" s="16"/>
      <c r="O18" s="16"/>
      <c r="P18" s="16"/>
      <c r="Q18" s="16"/>
      <c r="R18" s="16"/>
      <c r="S18" s="16"/>
      <c r="T18" s="16"/>
      <c r="U18" s="16"/>
      <c r="V18" s="16"/>
      <c r="W18" s="1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"/>
    </row>
    <row r="19" spans="1:44" ht="29" x14ac:dyDescent="0.35">
      <c r="A19" s="37" t="s">
        <v>132</v>
      </c>
      <c r="B19" s="36">
        <f>G12/MAX(M41:M491)</f>
        <v>7.475633245538253</v>
      </c>
      <c r="C19" s="42">
        <v>1</v>
      </c>
      <c r="D19" s="43" t="s">
        <v>134</v>
      </c>
      <c r="E19" s="1"/>
      <c r="F19" s="72" t="s">
        <v>157</v>
      </c>
      <c r="G19" s="75">
        <f>G18/(2*(1+0.3))</f>
        <v>73076.923076923078</v>
      </c>
      <c r="H19" s="29" t="s">
        <v>143</v>
      </c>
      <c r="I19" s="30" t="s">
        <v>162</v>
      </c>
      <c r="J19" s="49"/>
      <c r="K19" s="16"/>
      <c r="L19" s="16"/>
      <c r="M19" s="84"/>
      <c r="N19" s="16"/>
      <c r="O19" s="16"/>
      <c r="P19" s="16"/>
      <c r="Q19" s="16"/>
      <c r="R19" s="16"/>
      <c r="S19" s="16"/>
      <c r="T19" s="16"/>
      <c r="U19" s="16"/>
      <c r="V19" s="16"/>
      <c r="W19" s="1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"/>
    </row>
    <row r="20" spans="1:44" ht="29" x14ac:dyDescent="0.35">
      <c r="A20" s="37" t="s">
        <v>133</v>
      </c>
      <c r="B20" s="6" t="str">
        <f>IF(B19&gt;G10,"Oui","Non")</f>
        <v>Oui</v>
      </c>
      <c r="C20" s="38" t="s">
        <v>209</v>
      </c>
      <c r="D20" s="39" t="s">
        <v>135</v>
      </c>
      <c r="E20" s="1"/>
      <c r="F20" s="72" t="s">
        <v>192</v>
      </c>
      <c r="G20" s="74">
        <v>0</v>
      </c>
      <c r="H20" s="25" t="s">
        <v>28</v>
      </c>
      <c r="I20" s="33" t="s">
        <v>193</v>
      </c>
      <c r="J20" s="49"/>
      <c r="K20" s="16"/>
      <c r="L20" s="16"/>
      <c r="M20" s="84"/>
      <c r="N20" s="16"/>
      <c r="O20" s="16"/>
      <c r="P20" s="16"/>
      <c r="Q20" s="16"/>
      <c r="R20" s="16"/>
      <c r="S20" s="16"/>
      <c r="T20" s="16"/>
      <c r="U20" s="16"/>
      <c r="V20" s="16"/>
      <c r="W20" s="1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"/>
    </row>
    <row r="21" spans="1:44" ht="43.5" x14ac:dyDescent="0.35">
      <c r="A21" s="37" t="s">
        <v>166</v>
      </c>
      <c r="B21" s="76" cm="1">
        <f t="array" ref="B21">MAX(ABS(F41:F491))/(G19*B31)</f>
        <v>5.258431176010918E-5</v>
      </c>
      <c r="C21" s="40" t="s">
        <v>164</v>
      </c>
      <c r="D21" s="41" t="s">
        <v>165</v>
      </c>
      <c r="E21" s="1"/>
      <c r="F21" s="72" t="s">
        <v>194</v>
      </c>
      <c r="G21" s="74">
        <v>0</v>
      </c>
      <c r="H21" s="29" t="s">
        <v>28</v>
      </c>
      <c r="I21" s="35" t="s">
        <v>195</v>
      </c>
      <c r="J21" s="49"/>
      <c r="K21" s="16"/>
      <c r="L21" s="16"/>
      <c r="M21" s="84"/>
      <c r="N21" s="16"/>
      <c r="O21" s="16"/>
      <c r="P21" s="16"/>
      <c r="Q21" s="16"/>
      <c r="R21" s="16"/>
      <c r="S21" s="16"/>
      <c r="T21" s="16"/>
      <c r="U21" s="16"/>
      <c r="V21" s="16"/>
      <c r="W21" s="1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"/>
    </row>
    <row r="22" spans="1:44" x14ac:dyDescent="0.35">
      <c r="A22" s="37" t="s">
        <v>155</v>
      </c>
      <c r="B22" s="4" t="str">
        <f>IF(B21&lt;G13,"Oui","Non")</f>
        <v>Oui</v>
      </c>
      <c r="C22" s="38" t="s">
        <v>209</v>
      </c>
      <c r="D22" s="39" t="s">
        <v>154</v>
      </c>
      <c r="E22" s="1"/>
      <c r="F22" s="88"/>
      <c r="G22" s="16"/>
      <c r="H22" s="16"/>
      <c r="I22" s="16"/>
      <c r="J22" s="49"/>
      <c r="K22" s="16"/>
      <c r="L22" s="16"/>
      <c r="M22" s="84"/>
      <c r="N22" s="16"/>
      <c r="O22" s="16"/>
      <c r="P22" s="16"/>
      <c r="Q22" s="16"/>
      <c r="R22" s="16"/>
      <c r="S22" s="16"/>
      <c r="T22" s="16"/>
      <c r="U22" s="16"/>
      <c r="V22" s="16"/>
      <c r="W22" s="1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"/>
    </row>
    <row r="23" spans="1:44" x14ac:dyDescent="0.35">
      <c r="A23" s="37" t="s">
        <v>168</v>
      </c>
      <c r="B23" s="36">
        <f>MAX(U41:U491)</f>
        <v>1.2163485374657043E-2</v>
      </c>
      <c r="C23" s="38" t="s">
        <v>28</v>
      </c>
      <c r="D23" s="39" t="s">
        <v>169</v>
      </c>
      <c r="E23" s="1"/>
      <c r="F23" s="16"/>
      <c r="G23" s="16"/>
      <c r="H23" s="16"/>
      <c r="I23" s="16"/>
      <c r="J23" s="49"/>
      <c r="K23" s="16"/>
      <c r="L23" s="16"/>
      <c r="M23" s="84"/>
      <c r="N23" s="16"/>
      <c r="O23" s="16"/>
      <c r="P23" s="16"/>
      <c r="Q23" s="16"/>
      <c r="R23" s="16"/>
      <c r="S23" s="16"/>
      <c r="T23" s="16"/>
      <c r="U23" s="16"/>
      <c r="V23" s="16"/>
      <c r="W23" s="1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"/>
    </row>
    <row r="24" spans="1:44" x14ac:dyDescent="0.35">
      <c r="A24" s="37" t="s">
        <v>170</v>
      </c>
      <c r="B24" s="4" t="str">
        <f>IF(B23&lt;G14,"Oui","Non")</f>
        <v>Oui</v>
      </c>
      <c r="C24" s="40" t="s">
        <v>209</v>
      </c>
      <c r="D24" s="41" t="s">
        <v>153</v>
      </c>
      <c r="E24" s="1"/>
      <c r="F24" s="16"/>
      <c r="G24" s="16"/>
      <c r="H24" s="16"/>
      <c r="I24" s="16"/>
      <c r="J24" s="49"/>
      <c r="K24" s="16"/>
      <c r="L24" s="16"/>
      <c r="M24" s="84"/>
      <c r="N24" s="16"/>
      <c r="O24" s="16"/>
      <c r="P24" s="16"/>
      <c r="Q24" s="16"/>
      <c r="R24" s="16"/>
      <c r="S24" s="16"/>
      <c r="T24" s="16"/>
      <c r="U24" s="16"/>
      <c r="V24" s="16"/>
      <c r="W24" s="1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"/>
    </row>
    <row r="25" spans="1:44" x14ac:dyDescent="0.35">
      <c r="A25" s="37" t="s">
        <v>189</v>
      </c>
      <c r="B25" s="36">
        <f>MAX(T41:T491)</f>
        <v>9.2275348820798289E-5</v>
      </c>
      <c r="C25" s="44">
        <v>1</v>
      </c>
      <c r="D25" s="39" t="s">
        <v>208</v>
      </c>
      <c r="E25" s="1"/>
      <c r="F25" s="16"/>
      <c r="G25" s="16"/>
      <c r="H25" s="16"/>
      <c r="I25" s="16"/>
      <c r="J25" s="49"/>
      <c r="K25" s="16"/>
      <c r="L25" s="16"/>
      <c r="M25" s="84"/>
      <c r="N25" s="16"/>
      <c r="O25" s="16"/>
      <c r="P25" s="16"/>
      <c r="Q25" s="16"/>
      <c r="R25" s="16"/>
      <c r="S25" s="16"/>
      <c r="T25" s="16"/>
      <c r="U25" s="16"/>
      <c r="V25" s="16"/>
      <c r="W25" s="1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"/>
    </row>
    <row r="26" spans="1:44" x14ac:dyDescent="0.35">
      <c r="A26" s="37" t="s">
        <v>171</v>
      </c>
      <c r="B26" s="4" t="str">
        <f>IF(B25&lt;G16,"Oui","Non")</f>
        <v>Oui</v>
      </c>
      <c r="C26" s="40" t="s">
        <v>209</v>
      </c>
      <c r="D26" s="41" t="s">
        <v>152</v>
      </c>
      <c r="E26" s="1"/>
      <c r="F26" s="16"/>
      <c r="G26" s="16"/>
      <c r="H26" s="16"/>
      <c r="I26" s="16"/>
      <c r="J26" s="49"/>
      <c r="K26" s="16"/>
      <c r="L26" s="16"/>
      <c r="M26" s="84"/>
      <c r="N26" s="16"/>
      <c r="O26" s="16"/>
      <c r="P26" s="16"/>
      <c r="Q26" s="16"/>
      <c r="R26" s="16"/>
      <c r="S26" s="16"/>
      <c r="T26" s="16"/>
      <c r="U26" s="16"/>
      <c r="V26" s="16"/>
      <c r="W26" s="1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"/>
    </row>
    <row r="27" spans="1:44" x14ac:dyDescent="0.35">
      <c r="A27" s="37" t="s">
        <v>190</v>
      </c>
      <c r="B27" s="36">
        <f>DEGREES(ATAN(T41))</f>
        <v>5.2869880255234439E-3</v>
      </c>
      <c r="C27" s="38" t="s">
        <v>76</v>
      </c>
      <c r="D27" s="39" t="s">
        <v>210</v>
      </c>
      <c r="E27" s="1"/>
      <c r="F27" s="16"/>
      <c r="G27" s="16"/>
      <c r="H27" s="16"/>
      <c r="I27" s="16"/>
      <c r="J27" s="49"/>
      <c r="K27" s="16"/>
      <c r="L27" s="16"/>
      <c r="M27" s="84"/>
      <c r="N27" s="16"/>
      <c r="O27" s="16"/>
      <c r="P27" s="16"/>
      <c r="Q27" s="16"/>
      <c r="R27" s="16"/>
      <c r="S27" s="16"/>
      <c r="T27" s="16"/>
      <c r="U27" s="16"/>
      <c r="V27" s="16"/>
      <c r="W27" s="1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"/>
    </row>
    <row r="28" spans="1:44" x14ac:dyDescent="0.35">
      <c r="A28" s="37" t="s">
        <v>191</v>
      </c>
      <c r="B28" s="77">
        <f>DEGREES(ATAN(T491))</f>
        <v>4.4415118141575873E-3</v>
      </c>
      <c r="C28" s="40" t="s">
        <v>76</v>
      </c>
      <c r="D28" s="41" t="s">
        <v>211</v>
      </c>
      <c r="E28" s="1"/>
      <c r="F28" s="16"/>
      <c r="G28" s="16"/>
      <c r="H28" s="16"/>
      <c r="I28" s="16"/>
      <c r="J28" s="49"/>
      <c r="K28" s="16"/>
      <c r="L28" s="16"/>
      <c r="M28" s="84"/>
      <c r="N28" s="16"/>
      <c r="O28" s="16"/>
      <c r="P28" s="16"/>
      <c r="Q28" s="16"/>
      <c r="R28" s="16"/>
      <c r="S28" s="16"/>
      <c r="T28" s="16"/>
      <c r="U28" s="16"/>
      <c r="V28" s="16"/>
      <c r="W28" s="1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"/>
    </row>
    <row r="29" spans="1:44" ht="15" thickBot="1" x14ac:dyDescent="0.4">
      <c r="A29" s="70" t="s">
        <v>172</v>
      </c>
      <c r="B29" s="78" t="str">
        <f>IF(MAX(B27:B28)&lt;G17,"Oui","Non")</f>
        <v>Oui</v>
      </c>
      <c r="C29" s="38" t="s">
        <v>209</v>
      </c>
      <c r="D29" s="39" t="s">
        <v>187</v>
      </c>
      <c r="E29" s="1"/>
      <c r="F29" s="16"/>
      <c r="G29" s="16"/>
      <c r="H29" s="16"/>
      <c r="I29" s="16"/>
      <c r="J29" s="49"/>
      <c r="K29" s="16"/>
      <c r="L29" s="16"/>
      <c r="M29" s="84"/>
      <c r="N29" s="16"/>
      <c r="O29" s="16"/>
      <c r="P29" s="16"/>
      <c r="Q29" s="16"/>
      <c r="R29" s="16"/>
      <c r="S29" s="16"/>
      <c r="T29" s="16"/>
      <c r="U29" s="16"/>
      <c r="V29" s="16"/>
      <c r="W29" s="1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"/>
    </row>
    <row r="30" spans="1:44" ht="15" thickBot="1" x14ac:dyDescent="0.4">
      <c r="A30" s="134" t="s">
        <v>167</v>
      </c>
      <c r="B30" s="135"/>
      <c r="C30" s="135"/>
      <c r="D30" s="136"/>
      <c r="E30" s="1"/>
      <c r="F30" s="16"/>
      <c r="G30" s="16"/>
      <c r="H30" s="16"/>
      <c r="I30" s="16"/>
      <c r="J30" s="49"/>
      <c r="K30" s="16"/>
      <c r="L30" s="16"/>
      <c r="M30" s="84"/>
      <c r="N30" s="16"/>
      <c r="O30" s="16"/>
      <c r="P30" s="16"/>
      <c r="Q30" s="16"/>
      <c r="R30" s="16"/>
      <c r="S30" s="16"/>
      <c r="T30" s="16"/>
      <c r="U30" s="16"/>
      <c r="V30" s="16"/>
      <c r="W30" s="1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"/>
    </row>
    <row r="31" spans="1:44" ht="15" thickBot="1" x14ac:dyDescent="0.4">
      <c r="A31" s="96" t="s">
        <v>159</v>
      </c>
      <c r="B31" s="97">
        <f>PI()*G11^4/32</f>
        <v>4970.097752749477</v>
      </c>
      <c r="C31" s="98" t="s">
        <v>160</v>
      </c>
      <c r="D31" s="99" t="s">
        <v>163</v>
      </c>
      <c r="E31" s="1"/>
      <c r="F31" s="16"/>
      <c r="G31" s="16"/>
      <c r="H31" s="16"/>
      <c r="I31" s="16"/>
      <c r="J31" s="49"/>
      <c r="K31" s="16"/>
      <c r="L31" s="16"/>
      <c r="M31" s="84"/>
      <c r="N31" s="16"/>
      <c r="O31" s="16"/>
      <c r="P31" s="16"/>
      <c r="Q31" s="16"/>
      <c r="R31" s="16"/>
      <c r="S31" s="16"/>
      <c r="T31" s="16"/>
      <c r="U31" s="16"/>
      <c r="V31" s="16"/>
      <c r="W31" s="1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"/>
    </row>
    <row r="32" spans="1:44" ht="15" thickBot="1" x14ac:dyDescent="0.4">
      <c r="A32" s="134" t="s">
        <v>206</v>
      </c>
      <c r="B32" s="135"/>
      <c r="C32" s="135"/>
      <c r="D32" s="136"/>
      <c r="E32" s="1"/>
      <c r="F32" s="16"/>
      <c r="G32" s="16"/>
      <c r="H32" s="16"/>
      <c r="I32" s="16"/>
      <c r="J32" s="49"/>
      <c r="K32" s="16"/>
      <c r="L32" s="16"/>
      <c r="M32" s="84"/>
      <c r="N32" s="16"/>
      <c r="O32" s="16"/>
      <c r="P32" s="16"/>
      <c r="Q32" s="16"/>
      <c r="R32" s="16"/>
      <c r="S32" s="16"/>
      <c r="T32" s="16"/>
      <c r="U32" s="16"/>
      <c r="V32" s="16"/>
      <c r="W32" s="1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"/>
    </row>
    <row r="33" spans="1:44" ht="15" thickBot="1" x14ac:dyDescent="0.4">
      <c r="A33" s="137" t="s">
        <v>207</v>
      </c>
      <c r="B33" s="137"/>
      <c r="C33" s="137"/>
      <c r="D33" s="137"/>
      <c r="E33" s="1"/>
      <c r="F33" s="16"/>
      <c r="G33" s="16"/>
      <c r="H33" s="16"/>
      <c r="I33" s="16"/>
      <c r="J33" s="49"/>
      <c r="K33" s="16"/>
      <c r="L33" s="16"/>
      <c r="M33" s="84"/>
      <c r="N33" s="16"/>
      <c r="O33" s="16"/>
      <c r="P33" s="16"/>
      <c r="Q33" s="16"/>
      <c r="R33" s="16"/>
      <c r="S33" s="16"/>
      <c r="T33" s="16"/>
      <c r="U33" s="16"/>
      <c r="V33" s="16"/>
      <c r="W33" s="1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"/>
    </row>
    <row r="34" spans="1:44" ht="15" thickBot="1" x14ac:dyDescent="0.4">
      <c r="A34" s="134" t="s">
        <v>217</v>
      </c>
      <c r="B34" s="138"/>
      <c r="C34" s="138"/>
      <c r="D34" s="139"/>
      <c r="E34" s="1"/>
      <c r="F34" s="16"/>
      <c r="G34" s="16"/>
      <c r="H34" s="16"/>
      <c r="I34" s="16"/>
      <c r="J34" s="49"/>
      <c r="K34" s="16"/>
      <c r="L34" s="16"/>
      <c r="M34" s="84"/>
      <c r="N34" s="16"/>
      <c r="O34" s="16"/>
      <c r="P34" s="16"/>
      <c r="Q34" s="16"/>
      <c r="R34" s="16"/>
      <c r="S34" s="16"/>
      <c r="T34" s="16"/>
      <c r="U34" s="16"/>
      <c r="V34" s="16"/>
      <c r="W34" s="1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"/>
    </row>
    <row r="35" spans="1:44" x14ac:dyDescent="0.35">
      <c r="A35" s="140" t="str">
        <f>IF(AND(ABS(S491)&lt;0.05*ABS(MAX(S41:S491)),ABS(P491)&lt;0.05*ABS(MAX(P41:P491))),"Constantes d'integration correctes","Constantes d'integration incorrectes")</f>
        <v>Constantes d'integration correctes</v>
      </c>
      <c r="B35" s="140"/>
      <c r="C35" s="140"/>
      <c r="D35" s="140"/>
      <c r="E35" s="1"/>
      <c r="F35" s="16"/>
      <c r="G35" s="16"/>
      <c r="H35" s="16"/>
      <c r="I35" s="16"/>
      <c r="J35" s="49"/>
      <c r="K35" s="16"/>
      <c r="L35" s="16"/>
      <c r="M35" s="84"/>
      <c r="N35" s="16"/>
      <c r="O35" s="16"/>
      <c r="P35" s="16"/>
      <c r="Q35" s="16"/>
      <c r="R35" s="16"/>
      <c r="S35" s="16"/>
      <c r="T35" s="16"/>
      <c r="U35" s="16"/>
      <c r="V35" s="16"/>
      <c r="W35" s="1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87"/>
      <c r="AQ35" s="87"/>
      <c r="AR35" s="1"/>
    </row>
    <row r="36" spans="1:44" x14ac:dyDescent="0.35">
      <c r="A36" s="1"/>
      <c r="B36" s="1"/>
      <c r="C36" s="1"/>
      <c r="D36" s="1"/>
      <c r="E36" s="1"/>
      <c r="F36" s="1"/>
      <c r="G36" s="1"/>
      <c r="H36" s="1"/>
      <c r="I36" s="1"/>
      <c r="J36" s="49"/>
      <c r="K36" s="1"/>
      <c r="L36" s="1"/>
      <c r="M36" s="49"/>
      <c r="N36" s="1"/>
      <c r="O36" s="1"/>
      <c r="P36" s="1"/>
      <c r="Q36" s="1"/>
      <c r="R36" s="1"/>
      <c r="S36" s="1"/>
      <c r="T36" s="1"/>
      <c r="U36" s="1"/>
      <c r="V36" s="1"/>
      <c r="W36" s="1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"/>
    </row>
    <row r="37" spans="1:44" x14ac:dyDescent="0.35">
      <c r="A37" s="133" t="s">
        <v>107</v>
      </c>
      <c r="B37" s="133"/>
      <c r="C37" s="133"/>
      <c r="D37" s="133"/>
      <c r="E37" s="133"/>
      <c r="F37" s="133"/>
      <c r="G37" s="133"/>
      <c r="H37" s="133"/>
      <c r="I37" s="133"/>
      <c r="J37" s="133"/>
      <c r="K37" s="133" t="s">
        <v>158</v>
      </c>
      <c r="L37" s="133"/>
      <c r="M37" s="133"/>
      <c r="N37" s="133" t="s">
        <v>179</v>
      </c>
      <c r="O37" s="133"/>
      <c r="P37" s="133"/>
      <c r="Q37" s="133"/>
      <c r="R37" s="133"/>
      <c r="S37" s="133"/>
      <c r="T37" s="133"/>
      <c r="U37" s="133"/>
      <c r="V37" s="133"/>
      <c r="W37" s="1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"/>
    </row>
    <row r="38" spans="1:44" x14ac:dyDescent="0.35">
      <c r="A38" s="10" t="s">
        <v>108</v>
      </c>
      <c r="B38" s="15" t="s">
        <v>109</v>
      </c>
      <c r="C38" s="15" t="s">
        <v>72</v>
      </c>
      <c r="D38" s="15" t="s">
        <v>110</v>
      </c>
      <c r="E38" s="15" t="s">
        <v>111</v>
      </c>
      <c r="F38" s="15" t="s">
        <v>113</v>
      </c>
      <c r="G38" s="15" t="s">
        <v>112</v>
      </c>
      <c r="H38" s="15" t="s">
        <v>119</v>
      </c>
      <c r="I38" s="15" t="s">
        <v>123</v>
      </c>
      <c r="J38" s="50" t="s">
        <v>125</v>
      </c>
      <c r="K38" s="15" t="s">
        <v>137</v>
      </c>
      <c r="L38" s="15" t="s">
        <v>138</v>
      </c>
      <c r="M38" s="50" t="s">
        <v>139</v>
      </c>
      <c r="N38" s="15"/>
      <c r="O38" s="15" t="s">
        <v>173</v>
      </c>
      <c r="P38" s="15" t="s">
        <v>174</v>
      </c>
      <c r="Q38" s="15"/>
      <c r="R38" s="15" t="s">
        <v>175</v>
      </c>
      <c r="S38" s="15" t="s">
        <v>176</v>
      </c>
      <c r="T38" s="15" t="s">
        <v>177</v>
      </c>
      <c r="U38" s="15" t="s">
        <v>178</v>
      </c>
      <c r="W38" s="1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"/>
    </row>
    <row r="39" spans="1:44" ht="39.75" customHeight="1" x14ac:dyDescent="0.35">
      <c r="A39" s="10" t="s">
        <v>10</v>
      </c>
      <c r="B39" s="13" t="s">
        <v>115</v>
      </c>
      <c r="C39" s="11" t="s">
        <v>116</v>
      </c>
      <c r="D39" s="11" t="s">
        <v>127</v>
      </c>
      <c r="E39" s="12" t="s">
        <v>128</v>
      </c>
      <c r="F39" s="12" t="s">
        <v>118</v>
      </c>
      <c r="G39" s="12" t="s">
        <v>117</v>
      </c>
      <c r="H39" s="12" t="s">
        <v>120</v>
      </c>
      <c r="I39" s="12" t="s">
        <v>124</v>
      </c>
      <c r="J39" s="51" t="s">
        <v>126</v>
      </c>
      <c r="K39" s="14" t="s">
        <v>140</v>
      </c>
      <c r="L39" s="14" t="s">
        <v>141</v>
      </c>
      <c r="M39" s="53" t="s">
        <v>142</v>
      </c>
      <c r="N39" s="13" t="s">
        <v>186</v>
      </c>
      <c r="O39" s="13" t="s">
        <v>180</v>
      </c>
      <c r="P39" s="13" t="s">
        <v>181</v>
      </c>
      <c r="Q39" s="13" t="s">
        <v>188</v>
      </c>
      <c r="R39" s="13" t="s">
        <v>182</v>
      </c>
      <c r="S39" s="13" t="s">
        <v>183</v>
      </c>
      <c r="T39" s="13" t="s">
        <v>184</v>
      </c>
      <c r="U39" s="13" t="s">
        <v>185</v>
      </c>
      <c r="W39" s="1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"/>
    </row>
    <row r="40" spans="1:44" x14ac:dyDescent="0.35">
      <c r="A40" s="10" t="s">
        <v>9</v>
      </c>
      <c r="B40" s="11" t="s">
        <v>28</v>
      </c>
      <c r="C40" s="11" t="s">
        <v>72</v>
      </c>
      <c r="D40" s="11" t="s">
        <v>72</v>
      </c>
      <c r="E40" s="12" t="s">
        <v>72</v>
      </c>
      <c r="F40" s="12" t="s">
        <v>83</v>
      </c>
      <c r="G40" s="12" t="s">
        <v>83</v>
      </c>
      <c r="H40" s="12" t="s">
        <v>83</v>
      </c>
      <c r="I40" s="12" t="s">
        <v>83</v>
      </c>
      <c r="J40" s="51" t="s">
        <v>72</v>
      </c>
      <c r="K40" s="12" t="s">
        <v>143</v>
      </c>
      <c r="L40" s="12" t="s">
        <v>143</v>
      </c>
      <c r="M40" s="51" t="s">
        <v>143</v>
      </c>
      <c r="N40" s="11"/>
      <c r="O40" s="12">
        <v>1</v>
      </c>
      <c r="P40" s="11" t="s">
        <v>28</v>
      </c>
      <c r="Q40" s="11"/>
      <c r="R40" s="11">
        <v>1</v>
      </c>
      <c r="S40" s="11" t="s">
        <v>28</v>
      </c>
      <c r="T40" s="11">
        <v>1</v>
      </c>
      <c r="U40" s="11" t="s">
        <v>28</v>
      </c>
      <c r="V40" s="3"/>
      <c r="W40" s="1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"/>
    </row>
    <row r="41" spans="1:44" x14ac:dyDescent="0.35">
      <c r="A41" s="10" t="s">
        <v>114</v>
      </c>
      <c r="B41">
        <f>0</f>
        <v>0</v>
      </c>
      <c r="C41">
        <f>IF(B41&lt;$G$6,$B$14,$B$14+$B$12)</f>
        <v>-367.55259694786133</v>
      </c>
      <c r="D41">
        <f>IF(B41&lt;18, $B$15, $B$15+$B$11 )</f>
        <v>-381.9718634205488</v>
      </c>
      <c r="E41" s="2">
        <f>IF(B41&lt;18, $B$16, $B$16+$B$13 )</f>
        <v>-405.5689104114245</v>
      </c>
      <c r="F41">
        <f>IF(B41&lt;18,0,-$G$7*$B$11)</f>
        <v>0</v>
      </c>
      <c r="G41">
        <f>IF(B41&lt;$G$6,    $B$16*B41,    $B$16*B41-(-B41+$G$6)*$B$13+$G$7*$B$12)</f>
        <v>0</v>
      </c>
      <c r="H41">
        <f>IF(B41&lt;$G$6,-B41*$B$15,-B41*$B$15+(-B41+$G$6)*$B$11)</f>
        <v>0</v>
      </c>
      <c r="I41" s="2">
        <f>SQRT(H41*H41+G41*G41)</f>
        <v>0</v>
      </c>
      <c r="J41" s="52">
        <f>SQRT(D41*D41+E41*E41)</f>
        <v>557.12534095773856</v>
      </c>
      <c r="K41">
        <f>32*I41/(PI()*$G$11^3)</f>
        <v>0</v>
      </c>
      <c r="L41">
        <f>16*J41/(PI()*$G$11^4)</f>
        <v>5.6047724680016071E-2</v>
      </c>
      <c r="M41" s="52">
        <f>SQRT(K41^2+3*L41^2)</f>
        <v>9.707750679441994E-2</v>
      </c>
      <c r="N41" s="8">
        <f>-G41/($G$18*$B$31)</f>
        <v>0</v>
      </c>
      <c r="O41" s="5">
        <f>SUM($N$41:N41)*0.1+$N$8</f>
        <v>-2.9300000000000001E-5</v>
      </c>
      <c r="P41" s="5">
        <f>SUM($O$41:O41)+0</f>
        <v>-2.9300000000000001E-5</v>
      </c>
      <c r="Q41" s="8">
        <f>-H41/($G$18*$B$31)</f>
        <v>0</v>
      </c>
      <c r="R41" s="5">
        <f>SUM($Q$41:Q41)*0.1+$T$8</f>
        <v>8.7499999999999999E-5</v>
      </c>
      <c r="S41" s="5">
        <f>SUM($R$41:R41)+0</f>
        <v>8.7499999999999999E-5</v>
      </c>
      <c r="T41">
        <f>SQRT(SUMSQ(O41,R41))</f>
        <v>9.2275348820798289E-5</v>
      </c>
      <c r="U41">
        <f>SQRT(SUMSQ(S41,P41))</f>
        <v>9.2275348820798289E-5</v>
      </c>
      <c r="W41" s="1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"/>
    </row>
    <row r="42" spans="1:44" x14ac:dyDescent="0.35">
      <c r="B42">
        <f>B41+0.1</f>
        <v>0.1</v>
      </c>
      <c r="C42">
        <f t="shared" ref="C42:C105" si="0">IF(B42&lt;$G$6,$B$14,$B$14+$B$12)</f>
        <v>-367.55259694786133</v>
      </c>
      <c r="D42">
        <f t="shared" ref="D42:D105" si="1">IF(B42&lt;18, $B$15, $B$15+$B$11 )</f>
        <v>-381.9718634205488</v>
      </c>
      <c r="E42" s="2">
        <f t="shared" ref="E42:E105" si="2">IF(B42&lt;18, $B$16, $B$16+$B$13 )</f>
        <v>-405.5689104114245</v>
      </c>
      <c r="F42">
        <f t="shared" ref="F42:F105" si="3">IF(B42&lt;18,0,-$G$7*$B$11)</f>
        <v>0</v>
      </c>
      <c r="G42">
        <f t="shared" ref="G42:G105" si="4">IF(B42&lt;$G$6,    $B$16*B42,    $B$16*B42-(-B42+$G$6)*$B$13+$G$7*$B$12)</f>
        <v>-40.55689104114245</v>
      </c>
      <c r="H42">
        <f t="shared" ref="H42:H105" si="5">IF(B42&lt;$G$6,-B42*$B$15,-B42*$B$15+(-B42+$G$6)*$B$11)</f>
        <v>38.197186342054884</v>
      </c>
      <c r="I42" s="2">
        <f t="shared" ref="I42:I105" si="6">SQRT(H42*H42+G42*G42)</f>
        <v>55.712534095773862</v>
      </c>
      <c r="J42" s="52">
        <f t="shared" ref="J42:J105" si="7">SQRT(D42*D42+E42*E42)</f>
        <v>557.12534095773856</v>
      </c>
      <c r="K42">
        <f t="shared" ref="K42:K105" si="8">32*I42/(PI()*$G$11^3)</f>
        <v>0.16814317404004822</v>
      </c>
      <c r="L42">
        <f t="shared" ref="L42:L105" si="9">16*J42/(PI()*$G$11^4)</f>
        <v>5.6047724680016071E-2</v>
      </c>
      <c r="M42" s="52">
        <f t="shared" ref="M42:M105" si="10">SQRT(K42^2+3*L42^2)</f>
        <v>0.19415501358883988</v>
      </c>
      <c r="N42" s="8">
        <f>-G42/($G$18*$B$31)</f>
        <v>4.2948314477534249E-8</v>
      </c>
      <c r="O42" s="5">
        <f>SUM($N$41:N42)*0.1+$N$8</f>
        <v>-2.9295705168552247E-5</v>
      </c>
      <c r="P42" s="5">
        <f>SUM($O$41:O42)+0</f>
        <v>-5.8595705168552244E-5</v>
      </c>
      <c r="Q42" s="8">
        <f>-H42/($G$18*$B$31)</f>
        <v>-4.0449470584699377E-8</v>
      </c>
      <c r="R42" s="5">
        <f>SUM($Q$41:Q42)*0.1+$T$8</f>
        <v>8.7495955052941532E-5</v>
      </c>
      <c r="S42" s="5">
        <f>SUM($R$41:R42)+0</f>
        <v>1.7499595505294152E-4</v>
      </c>
      <c r="T42">
        <f t="shared" ref="T42:T105" si="11">SQRT(SUMSQ(O42,R42))</f>
        <v>9.2270149517322794E-5</v>
      </c>
      <c r="U42">
        <f t="shared" ref="U42:U105" si="12">SQRT(SUMSQ(S42,P42))</f>
        <v>1.8454549831705739E-4</v>
      </c>
      <c r="W42" s="1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"/>
    </row>
    <row r="43" spans="1:44" x14ac:dyDescent="0.35">
      <c r="B43">
        <f t="shared" ref="B43:B106" si="13">B42+0.1</f>
        <v>0.2</v>
      </c>
      <c r="C43">
        <f t="shared" si="0"/>
        <v>-367.55259694786133</v>
      </c>
      <c r="D43">
        <f t="shared" si="1"/>
        <v>-381.9718634205488</v>
      </c>
      <c r="E43" s="2">
        <f t="shared" si="2"/>
        <v>-405.5689104114245</v>
      </c>
      <c r="F43">
        <f t="shared" si="3"/>
        <v>0</v>
      </c>
      <c r="G43">
        <f t="shared" si="4"/>
        <v>-81.113782082284899</v>
      </c>
      <c r="H43">
        <f t="shared" si="5"/>
        <v>76.394372684109769</v>
      </c>
      <c r="I43" s="2">
        <f t="shared" si="6"/>
        <v>111.42506819154772</v>
      </c>
      <c r="J43" s="52">
        <f t="shared" si="7"/>
        <v>557.12534095773856</v>
      </c>
      <c r="K43">
        <f t="shared" si="8"/>
        <v>0.33628634808009644</v>
      </c>
      <c r="L43">
        <f t="shared" si="9"/>
        <v>5.6047724680016071E-2</v>
      </c>
      <c r="M43" s="52">
        <f t="shared" si="10"/>
        <v>0.35001792844148488</v>
      </c>
      <c r="N43" s="8">
        <f>-G43/($G$18*$B$31)</f>
        <v>8.5896628955068498E-8</v>
      </c>
      <c r="O43" s="5">
        <f>SUM($N$41:N43)*0.1+$N$8</f>
        <v>-2.9287115505656742E-5</v>
      </c>
      <c r="P43" s="5">
        <f>SUM($O$41:O43)+0</f>
        <v>-8.7882820674208993E-5</v>
      </c>
      <c r="Q43" s="8">
        <f>-H43/($G$18*$B$31)</f>
        <v>-8.0898941169398754E-8</v>
      </c>
      <c r="R43" s="5">
        <f>SUM($Q$41:Q43)*0.1+$T$8</f>
        <v>8.7487865158824584E-5</v>
      </c>
      <c r="S43" s="5">
        <f>SUM($R$41:R43)+0</f>
        <v>2.6248382021176611E-4</v>
      </c>
      <c r="T43">
        <f t="shared" si="11"/>
        <v>9.2259751163171648E-5</v>
      </c>
      <c r="U43">
        <f t="shared" si="12"/>
        <v>2.7680524930466532E-4</v>
      </c>
      <c r="W43" s="1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"/>
    </row>
    <row r="44" spans="1:44" x14ac:dyDescent="0.35">
      <c r="B44">
        <f t="shared" si="13"/>
        <v>0.30000000000000004</v>
      </c>
      <c r="C44">
        <f t="shared" si="0"/>
        <v>-367.55259694786133</v>
      </c>
      <c r="D44">
        <f t="shared" si="1"/>
        <v>-381.9718634205488</v>
      </c>
      <c r="E44" s="2">
        <f t="shared" si="2"/>
        <v>-405.5689104114245</v>
      </c>
      <c r="F44">
        <f t="shared" si="3"/>
        <v>0</v>
      </c>
      <c r="G44">
        <f t="shared" si="4"/>
        <v>-121.67067312342736</v>
      </c>
      <c r="H44">
        <f t="shared" si="5"/>
        <v>114.59155902616466</v>
      </c>
      <c r="I44" s="2">
        <f t="shared" si="6"/>
        <v>167.13760228732161</v>
      </c>
      <c r="J44" s="52">
        <f t="shared" si="7"/>
        <v>557.12534095773856</v>
      </c>
      <c r="K44">
        <f t="shared" si="8"/>
        <v>0.50442952212014469</v>
      </c>
      <c r="L44">
        <f t="shared" si="9"/>
        <v>5.6047724680016071E-2</v>
      </c>
      <c r="M44" s="52">
        <f t="shared" si="10"/>
        <v>0.51368588175243657</v>
      </c>
      <c r="N44" s="8">
        <f>-G44/($G$18*$B$31)</f>
        <v>1.2884494343260275E-7</v>
      </c>
      <c r="O44" s="5">
        <f>SUM($N$41:N44)*0.1+$N$8</f>
        <v>-2.927423101131348E-5</v>
      </c>
      <c r="P44" s="5">
        <f>SUM($O$41:O44)+0</f>
        <v>-1.1715705168552247E-4</v>
      </c>
      <c r="Q44" s="8">
        <f>-H44/($G$18*$B$31)</f>
        <v>-1.2134841175409815E-7</v>
      </c>
      <c r="R44" s="5">
        <f>SUM($Q$41:Q44)*0.1+$T$8</f>
        <v>8.7475730317649182E-5</v>
      </c>
      <c r="S44" s="5">
        <f>SUM($R$41:R44)+0</f>
        <v>3.499595505294153E-4</v>
      </c>
      <c r="T44">
        <f t="shared" si="11"/>
        <v>9.2244154264158312E-5</v>
      </c>
      <c r="U44">
        <f t="shared" si="12"/>
        <v>3.6904940288041998E-4</v>
      </c>
      <c r="W44" s="1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"/>
    </row>
    <row r="45" spans="1:44" x14ac:dyDescent="0.35">
      <c r="B45">
        <f t="shared" si="13"/>
        <v>0.4</v>
      </c>
      <c r="C45">
        <f t="shared" si="0"/>
        <v>-367.55259694786133</v>
      </c>
      <c r="D45">
        <f t="shared" si="1"/>
        <v>-381.9718634205488</v>
      </c>
      <c r="E45" s="2">
        <f t="shared" si="2"/>
        <v>-405.5689104114245</v>
      </c>
      <c r="F45">
        <f t="shared" si="3"/>
        <v>0</v>
      </c>
      <c r="G45">
        <f t="shared" si="4"/>
        <v>-162.2275641645698</v>
      </c>
      <c r="H45">
        <f t="shared" si="5"/>
        <v>152.78874536821954</v>
      </c>
      <c r="I45" s="2">
        <f t="shared" si="6"/>
        <v>222.85013638309545</v>
      </c>
      <c r="J45" s="52">
        <f t="shared" si="7"/>
        <v>557.12534095773856</v>
      </c>
      <c r="K45">
        <f t="shared" si="8"/>
        <v>0.67257269616019288</v>
      </c>
      <c r="L45">
        <f t="shared" si="9"/>
        <v>5.6047724680016071E-2</v>
      </c>
      <c r="M45" s="52">
        <f t="shared" si="10"/>
        <v>0.67954254756093957</v>
      </c>
      <c r="N45" s="8">
        <f>-G45/($G$18*$B$31)</f>
        <v>1.71793257910137E-7</v>
      </c>
      <c r="O45" s="5">
        <f>SUM($N$41:N45)*0.1+$N$8</f>
        <v>-2.9257051685522467E-5</v>
      </c>
      <c r="P45" s="5">
        <f>SUM($O$41:O45)+0</f>
        <v>-1.4641410337104494E-4</v>
      </c>
      <c r="Q45" s="8">
        <f>-H45/($G$18*$B$31)</f>
        <v>-1.6179788233879751E-7</v>
      </c>
      <c r="R45" s="5">
        <f>SUM($Q$41:Q45)*0.1+$T$8</f>
        <v>8.7459550529415299E-5</v>
      </c>
      <c r="S45" s="5">
        <f>SUM($R$41:R45)+0</f>
        <v>4.3741910105883061E-4</v>
      </c>
      <c r="T45">
        <f t="shared" si="11"/>
        <v>9.222335957953756E-5</v>
      </c>
      <c r="U45">
        <f t="shared" si="12"/>
        <v>4.6127276056262252E-4</v>
      </c>
      <c r="W45" s="1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"/>
    </row>
    <row r="46" spans="1:44" x14ac:dyDescent="0.35">
      <c r="B46">
        <f t="shared" si="13"/>
        <v>0.5</v>
      </c>
      <c r="C46">
        <f t="shared" si="0"/>
        <v>-367.55259694786133</v>
      </c>
      <c r="D46">
        <f t="shared" si="1"/>
        <v>-381.9718634205488</v>
      </c>
      <c r="E46" s="2">
        <f t="shared" si="2"/>
        <v>-405.5689104114245</v>
      </c>
      <c r="F46">
        <f t="shared" si="3"/>
        <v>0</v>
      </c>
      <c r="G46">
        <f t="shared" si="4"/>
        <v>-202.78445520571225</v>
      </c>
      <c r="H46">
        <f t="shared" si="5"/>
        <v>190.9859317102744</v>
      </c>
      <c r="I46" s="2">
        <f t="shared" si="6"/>
        <v>278.56267047886928</v>
      </c>
      <c r="J46" s="52">
        <f t="shared" si="7"/>
        <v>557.12534095773856</v>
      </c>
      <c r="K46">
        <f t="shared" si="8"/>
        <v>0.84071587020024097</v>
      </c>
      <c r="L46">
        <f t="shared" si="9"/>
        <v>5.6047724680016071E-2</v>
      </c>
      <c r="M46" s="52">
        <f t="shared" si="10"/>
        <v>0.84630208361551906</v>
      </c>
      <c r="N46" s="8">
        <f>-G46/($G$18*$B$31)</f>
        <v>2.1474157238767124E-7</v>
      </c>
      <c r="O46" s="5">
        <f>SUM($N$41:N46)*0.1+$N$8</f>
        <v>-2.9235577528283701E-5</v>
      </c>
      <c r="P46" s="5">
        <f>SUM($O$41:O46)+0</f>
        <v>-1.7564968089932864E-4</v>
      </c>
      <c r="Q46" s="8">
        <f>-H46/($G$18*$B$31)</f>
        <v>-2.0224735292349687E-7</v>
      </c>
      <c r="R46" s="5">
        <f>SUM($Q$41:Q46)*0.1+$T$8</f>
        <v>8.7439325794122949E-5</v>
      </c>
      <c r="S46" s="5">
        <f>SUM($R$41:R46)+0</f>
        <v>5.248584268529536E-4</v>
      </c>
      <c r="T46">
        <f t="shared" si="11"/>
        <v>9.2197368122647964E-5</v>
      </c>
      <c r="U46">
        <f t="shared" si="12"/>
        <v>5.5347012443183704E-4</v>
      </c>
      <c r="W46" s="1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"/>
    </row>
    <row r="47" spans="1:44" x14ac:dyDescent="0.35">
      <c r="B47">
        <f t="shared" si="13"/>
        <v>0.6</v>
      </c>
      <c r="C47">
        <f t="shared" si="0"/>
        <v>-367.55259694786133</v>
      </c>
      <c r="D47">
        <f t="shared" si="1"/>
        <v>-381.9718634205488</v>
      </c>
      <c r="E47" s="2">
        <f t="shared" si="2"/>
        <v>-405.5689104114245</v>
      </c>
      <c r="F47">
        <f t="shared" si="3"/>
        <v>0</v>
      </c>
      <c r="G47">
        <f t="shared" si="4"/>
        <v>-243.3413462468547</v>
      </c>
      <c r="H47">
        <f t="shared" si="5"/>
        <v>229.18311805232926</v>
      </c>
      <c r="I47" s="2">
        <f t="shared" si="6"/>
        <v>334.27520457464311</v>
      </c>
      <c r="J47" s="52">
        <f t="shared" si="7"/>
        <v>557.12534095773856</v>
      </c>
      <c r="K47">
        <f t="shared" si="8"/>
        <v>1.0088590442402892</v>
      </c>
      <c r="L47">
        <f t="shared" si="9"/>
        <v>5.6047724680016071E-2</v>
      </c>
      <c r="M47" s="52">
        <f t="shared" si="10"/>
        <v>1.0135189260545905</v>
      </c>
      <c r="N47" s="8">
        <f>-G47/($G$18*$B$31)</f>
        <v>2.5768988686520549E-7</v>
      </c>
      <c r="O47" s="5">
        <f>SUM($N$41:N47)*0.1+$N$8</f>
        <v>-2.920980853959718E-5</v>
      </c>
      <c r="P47" s="5">
        <f>SUM($O$41:O47)+0</f>
        <v>-2.0485948943892583E-4</v>
      </c>
      <c r="Q47" s="8">
        <f>-H47/($G$18*$B$31)</f>
        <v>-2.426968235081962E-7</v>
      </c>
      <c r="R47" s="5">
        <f>SUM($Q$41:Q47)*0.1+$T$8</f>
        <v>8.7415056111772132E-5</v>
      </c>
      <c r="S47" s="5">
        <f>SUM($R$41:R47)+0</f>
        <v>6.122734829647257E-4</v>
      </c>
      <c r="T47">
        <f t="shared" si="11"/>
        <v>9.2166181161769937E-5</v>
      </c>
      <c r="U47">
        <f t="shared" si="12"/>
        <v>6.4563629727187237E-4</v>
      </c>
      <c r="W47" s="1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"/>
    </row>
    <row r="48" spans="1:44" x14ac:dyDescent="0.35">
      <c r="B48">
        <f t="shared" si="13"/>
        <v>0.7</v>
      </c>
      <c r="C48">
        <f t="shared" si="0"/>
        <v>-367.55259694786133</v>
      </c>
      <c r="D48">
        <f t="shared" si="1"/>
        <v>-381.9718634205488</v>
      </c>
      <c r="E48" s="2">
        <f t="shared" si="2"/>
        <v>-405.5689104114245</v>
      </c>
      <c r="F48">
        <f t="shared" si="3"/>
        <v>0</v>
      </c>
      <c r="G48">
        <f t="shared" si="4"/>
        <v>-283.89823728799712</v>
      </c>
      <c r="H48">
        <f t="shared" si="5"/>
        <v>267.38030439438415</v>
      </c>
      <c r="I48" s="2">
        <f t="shared" si="6"/>
        <v>389.98773867041695</v>
      </c>
      <c r="J48" s="52">
        <f t="shared" si="7"/>
        <v>557.12534095773856</v>
      </c>
      <c r="K48">
        <f t="shared" si="8"/>
        <v>1.1770022182803372</v>
      </c>
      <c r="L48">
        <f t="shared" si="9"/>
        <v>5.6047724680016071E-2</v>
      </c>
      <c r="M48" s="52">
        <f t="shared" si="10"/>
        <v>1.1809988417277366</v>
      </c>
      <c r="N48" s="8">
        <f>-G48/($G$18*$B$31)</f>
        <v>3.0063820134273972E-7</v>
      </c>
      <c r="O48" s="5">
        <f>SUM($N$41:N48)*0.1+$N$8</f>
        <v>-2.9179744719462906E-5</v>
      </c>
      <c r="P48" s="5">
        <f>SUM($O$41:O48)+0</f>
        <v>-2.3403923415838874E-4</v>
      </c>
      <c r="Q48" s="8">
        <f>-H48/($G$18*$B$31)</f>
        <v>-2.8314629409289558E-7</v>
      </c>
      <c r="R48" s="5">
        <f>SUM($Q$41:Q48)*0.1+$T$8</f>
        <v>8.7386741482362834E-5</v>
      </c>
      <c r="S48" s="5">
        <f>SUM($R$41:R48)+0</f>
        <v>6.9966022444708858E-4</v>
      </c>
      <c r="T48">
        <f t="shared" si="11"/>
        <v>9.2129800221200621E-5</v>
      </c>
      <c r="U48">
        <f t="shared" si="12"/>
        <v>7.3776608271104163E-4</v>
      </c>
      <c r="W48" s="1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"/>
    </row>
    <row r="49" spans="2:44" x14ac:dyDescent="0.35">
      <c r="B49">
        <f t="shared" si="13"/>
        <v>0.79999999999999993</v>
      </c>
      <c r="C49">
        <f t="shared" si="0"/>
        <v>-367.55259694786133</v>
      </c>
      <c r="D49">
        <f t="shared" si="1"/>
        <v>-381.9718634205488</v>
      </c>
      <c r="E49" s="2">
        <f t="shared" si="2"/>
        <v>-405.5689104114245</v>
      </c>
      <c r="F49">
        <f t="shared" si="3"/>
        <v>0</v>
      </c>
      <c r="G49">
        <f t="shared" si="4"/>
        <v>-324.4551283291396</v>
      </c>
      <c r="H49">
        <f t="shared" si="5"/>
        <v>305.57749073643902</v>
      </c>
      <c r="I49" s="2">
        <f t="shared" si="6"/>
        <v>445.70027276619084</v>
      </c>
      <c r="J49" s="52">
        <f t="shared" si="7"/>
        <v>557.12534095773856</v>
      </c>
      <c r="K49">
        <f t="shared" si="8"/>
        <v>1.3451453923203855</v>
      </c>
      <c r="L49">
        <f t="shared" si="9"/>
        <v>5.6047724680016071E-2</v>
      </c>
      <c r="M49" s="52">
        <f t="shared" si="10"/>
        <v>1.3486438257769116</v>
      </c>
      <c r="N49" s="8">
        <f>-G49/($G$18*$B$31)</f>
        <v>3.4358651582027399E-7</v>
      </c>
      <c r="O49" s="5">
        <f>SUM($N$41:N49)*0.1+$N$8</f>
        <v>-2.9145386067880877E-5</v>
      </c>
      <c r="P49" s="5">
        <f>SUM($O$41:O49)+0</f>
        <v>-2.6318462022626961E-4</v>
      </c>
      <c r="Q49" s="8">
        <f>-H49/($G$18*$B$31)</f>
        <v>-3.2359576467759496E-7</v>
      </c>
      <c r="R49" s="5">
        <f>SUM($Q$41:Q49)*0.1+$T$8</f>
        <v>8.7354381905895083E-5</v>
      </c>
      <c r="S49" s="5">
        <f>SUM($R$41:R49)+0</f>
        <v>7.8701460635298361E-4</v>
      </c>
      <c r="T49">
        <f t="shared" si="11"/>
        <v>9.2088227082547282E-5</v>
      </c>
      <c r="U49">
        <f t="shared" si="12"/>
        <v>8.2985428536375442E-4</v>
      </c>
      <c r="W49" s="1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"/>
    </row>
    <row r="50" spans="2:44" x14ac:dyDescent="0.35">
      <c r="B50">
        <f t="shared" si="13"/>
        <v>0.89999999999999991</v>
      </c>
      <c r="C50">
        <f t="shared" si="0"/>
        <v>-367.55259694786133</v>
      </c>
      <c r="D50">
        <f t="shared" si="1"/>
        <v>-381.9718634205488</v>
      </c>
      <c r="E50" s="2">
        <f t="shared" si="2"/>
        <v>-405.5689104114245</v>
      </c>
      <c r="F50">
        <f t="shared" si="3"/>
        <v>0</v>
      </c>
      <c r="G50">
        <f t="shared" si="4"/>
        <v>-365.01201937028202</v>
      </c>
      <c r="H50">
        <f t="shared" si="5"/>
        <v>343.77467707849388</v>
      </c>
      <c r="I50" s="2">
        <f t="shared" si="6"/>
        <v>501.41280686196467</v>
      </c>
      <c r="J50" s="52">
        <f t="shared" si="7"/>
        <v>557.12534095773856</v>
      </c>
      <c r="K50">
        <f t="shared" si="8"/>
        <v>1.5132885663604336</v>
      </c>
      <c r="L50">
        <f t="shared" si="9"/>
        <v>5.6047724680016071E-2</v>
      </c>
      <c r="M50" s="52">
        <f t="shared" si="10"/>
        <v>1.5163991319578882</v>
      </c>
      <c r="N50" s="8">
        <f>-G50/($G$18*$B$31)</f>
        <v>3.8653483029780821E-7</v>
      </c>
      <c r="O50" s="5">
        <f>SUM($N$41:N50)*0.1+$N$8</f>
        <v>-2.9106732584851098E-5</v>
      </c>
      <c r="P50" s="5">
        <f>SUM($O$41:O50)+0</f>
        <v>-2.9229135281112073E-4</v>
      </c>
      <c r="Q50" s="8">
        <f>-H50/($G$18*$B$31)</f>
        <v>-3.6404523526229429E-7</v>
      </c>
      <c r="R50" s="5">
        <f>SUM($Q$41:Q50)*0.1+$T$8</f>
        <v>8.731797738236885E-5</v>
      </c>
      <c r="S50" s="5">
        <f>SUM($R$41:R50)+0</f>
        <v>8.743325837353525E-4</v>
      </c>
      <c r="T50">
        <f t="shared" si="11"/>
        <v>9.2041463786240988E-5</v>
      </c>
      <c r="U50">
        <f t="shared" si="12"/>
        <v>9.2189571097250054E-4</v>
      </c>
      <c r="W50" s="1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"/>
    </row>
    <row r="51" spans="2:44" x14ac:dyDescent="0.35">
      <c r="B51">
        <f t="shared" si="13"/>
        <v>0.99999999999999989</v>
      </c>
      <c r="C51">
        <f t="shared" si="0"/>
        <v>-367.55259694786133</v>
      </c>
      <c r="D51">
        <f t="shared" si="1"/>
        <v>-381.9718634205488</v>
      </c>
      <c r="E51" s="2">
        <f t="shared" si="2"/>
        <v>-405.5689104114245</v>
      </c>
      <c r="F51">
        <f t="shared" si="3"/>
        <v>0</v>
      </c>
      <c r="G51">
        <f t="shared" si="4"/>
        <v>-405.56891041142444</v>
      </c>
      <c r="H51">
        <f t="shared" si="5"/>
        <v>381.97186342054874</v>
      </c>
      <c r="I51" s="2">
        <f t="shared" si="6"/>
        <v>557.12534095773856</v>
      </c>
      <c r="J51" s="52">
        <f t="shared" si="7"/>
        <v>557.12534095773856</v>
      </c>
      <c r="K51">
        <f t="shared" si="8"/>
        <v>1.6814317404004819</v>
      </c>
      <c r="L51">
        <f t="shared" si="9"/>
        <v>5.6047724680016071E-2</v>
      </c>
      <c r="M51" s="52">
        <f t="shared" si="10"/>
        <v>1.6842317951967343</v>
      </c>
      <c r="N51" s="8">
        <f>-G51/($G$18*$B$31)</f>
        <v>4.2948314477534244E-7</v>
      </c>
      <c r="O51" s="5">
        <f>SUM($N$41:N51)*0.1+$N$8</f>
        <v>-2.9063784270373561E-5</v>
      </c>
      <c r="P51" s="5">
        <f>SUM($O$41:O51)+0</f>
        <v>-3.2135513708149427E-4</v>
      </c>
      <c r="Q51" s="8">
        <f>-H51/($G$18*$B$31)</f>
        <v>-4.0449470584699368E-7</v>
      </c>
      <c r="R51" s="5">
        <f>SUM($Q$41:Q51)*0.1+$T$8</f>
        <v>8.727752791178415E-5</v>
      </c>
      <c r="S51" s="5">
        <f>SUM($R$41:R51)+0</f>
        <v>9.6161011164713664E-4</v>
      </c>
      <c r="T51">
        <f t="shared" si="11"/>
        <v>9.1989512633272911E-5</v>
      </c>
      <c r="U51">
        <f t="shared" si="12"/>
        <v>1.0138851665502779E-3</v>
      </c>
      <c r="W51" s="1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"/>
    </row>
    <row r="52" spans="2:44" x14ac:dyDescent="0.35">
      <c r="B52">
        <f t="shared" si="13"/>
        <v>1.0999999999999999</v>
      </c>
      <c r="C52">
        <f t="shared" si="0"/>
        <v>-367.55259694786133</v>
      </c>
      <c r="D52">
        <f t="shared" si="1"/>
        <v>-381.9718634205488</v>
      </c>
      <c r="E52" s="2">
        <f t="shared" si="2"/>
        <v>-405.5689104114245</v>
      </c>
      <c r="F52">
        <f t="shared" si="3"/>
        <v>0</v>
      </c>
      <c r="G52">
        <f t="shared" si="4"/>
        <v>-446.12580145256692</v>
      </c>
      <c r="H52">
        <f t="shared" si="5"/>
        <v>420.16904976260361</v>
      </c>
      <c r="I52" s="2">
        <f t="shared" si="6"/>
        <v>612.83787505351233</v>
      </c>
      <c r="J52" s="52">
        <f t="shared" si="7"/>
        <v>557.12534095773856</v>
      </c>
      <c r="K52">
        <f t="shared" si="8"/>
        <v>1.84957491444053</v>
      </c>
      <c r="L52">
        <f t="shared" si="9"/>
        <v>5.6047724680016071E-2</v>
      </c>
      <c r="M52" s="52">
        <f t="shared" si="10"/>
        <v>1.852120786140341</v>
      </c>
      <c r="N52" s="8">
        <f>-G52/($G$18*$B$31)</f>
        <v>4.7243145925287671E-7</v>
      </c>
      <c r="O52" s="5">
        <f>SUM($N$41:N52)*0.1+$N$8</f>
        <v>-2.9016541124448274E-5</v>
      </c>
      <c r="P52" s="5">
        <f>SUM($O$41:O52)+0</f>
        <v>-3.5037167820594256E-4</v>
      </c>
      <c r="Q52" s="8">
        <f>-H52/($G$18*$B$31)</f>
        <v>-4.4494417643169301E-7</v>
      </c>
      <c r="R52" s="5">
        <f>SUM($Q$41:Q52)*0.1+$T$8</f>
        <v>8.7233033494140983E-5</v>
      </c>
      <c r="S52" s="5">
        <f>SUM($R$41:R52)+0</f>
        <v>1.0488431451412777E-3</v>
      </c>
      <c r="T52">
        <f t="shared" si="11"/>
        <v>9.193237618715574E-5</v>
      </c>
      <c r="U52">
        <f t="shared" si="12"/>
        <v>1.1058174605235241E-3</v>
      </c>
      <c r="W52" s="1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"/>
    </row>
    <row r="53" spans="2:44" x14ac:dyDescent="0.35">
      <c r="B53">
        <f t="shared" si="13"/>
        <v>1.2</v>
      </c>
      <c r="C53">
        <f t="shared" si="0"/>
        <v>-367.55259694786133</v>
      </c>
      <c r="D53">
        <f t="shared" si="1"/>
        <v>-381.9718634205488</v>
      </c>
      <c r="E53" s="2">
        <f t="shared" si="2"/>
        <v>-405.5689104114245</v>
      </c>
      <c r="F53">
        <f t="shared" si="3"/>
        <v>0</v>
      </c>
      <c r="G53">
        <f t="shared" si="4"/>
        <v>-486.6826924937094</v>
      </c>
      <c r="H53">
        <f t="shared" si="5"/>
        <v>458.36623610465853</v>
      </c>
      <c r="I53" s="2">
        <f t="shared" si="6"/>
        <v>668.55040914928622</v>
      </c>
      <c r="J53" s="52">
        <f t="shared" si="7"/>
        <v>557.12534095773856</v>
      </c>
      <c r="K53">
        <f t="shared" si="8"/>
        <v>2.0177180884805783</v>
      </c>
      <c r="L53">
        <f t="shared" si="9"/>
        <v>5.6047724680016071E-2</v>
      </c>
      <c r="M53" s="52">
        <f t="shared" si="10"/>
        <v>2.0200520604447649</v>
      </c>
      <c r="N53" s="8">
        <f>-G53/($G$18*$B$31)</f>
        <v>5.1537977373041099E-7</v>
      </c>
      <c r="O53" s="5">
        <f>SUM($N$41:N53)*0.1+$N$8</f>
        <v>-2.8965003147075233E-5</v>
      </c>
      <c r="P53" s="5">
        <f>SUM($O$41:O53)+0</f>
        <v>-3.7933668135301782E-4</v>
      </c>
      <c r="Q53" s="8">
        <f>-H53/($G$18*$B$31)</f>
        <v>-4.8539364701639239E-7</v>
      </c>
      <c r="R53" s="5">
        <f>SUM($Q$41:Q53)*0.1+$T$8</f>
        <v>8.7184494129439349E-5</v>
      </c>
      <c r="S53" s="5">
        <f>SUM($R$41:R53)+0</f>
        <v>1.136027639270717E-3</v>
      </c>
      <c r="T53">
        <f t="shared" si="11"/>
        <v>9.1870057276113214E-5</v>
      </c>
      <c r="U53">
        <f t="shared" si="12"/>
        <v>1.1976874028756083E-3</v>
      </c>
      <c r="W53" s="1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"/>
    </row>
    <row r="54" spans="2:44" x14ac:dyDescent="0.35">
      <c r="B54">
        <f t="shared" si="13"/>
        <v>1.3</v>
      </c>
      <c r="C54">
        <f t="shared" si="0"/>
        <v>-367.55259694786133</v>
      </c>
      <c r="D54">
        <f t="shared" si="1"/>
        <v>-381.9718634205488</v>
      </c>
      <c r="E54" s="2">
        <f t="shared" si="2"/>
        <v>-405.5689104114245</v>
      </c>
      <c r="F54">
        <f t="shared" si="3"/>
        <v>0</v>
      </c>
      <c r="G54">
        <f t="shared" si="4"/>
        <v>-527.23958353485182</v>
      </c>
      <c r="H54">
        <f t="shared" si="5"/>
        <v>496.56342244671345</v>
      </c>
      <c r="I54" s="2">
        <f t="shared" si="6"/>
        <v>724.26294324506011</v>
      </c>
      <c r="J54" s="52">
        <f t="shared" si="7"/>
        <v>557.12534095773856</v>
      </c>
      <c r="K54">
        <f t="shared" si="8"/>
        <v>2.1858612625206266</v>
      </c>
      <c r="L54">
        <f t="shared" si="9"/>
        <v>5.6047724680016071E-2</v>
      </c>
      <c r="M54" s="52">
        <f t="shared" si="10"/>
        <v>2.1880158823266544</v>
      </c>
      <c r="N54" s="8">
        <f>-G54/($G$18*$B$31)</f>
        <v>5.5832808820794516E-7</v>
      </c>
      <c r="O54" s="5">
        <f>SUM($N$41:N54)*0.1+$N$8</f>
        <v>-2.8909170338254438E-5</v>
      </c>
      <c r="P54" s="5">
        <f>SUM($O$41:O54)+0</f>
        <v>-4.0824585169127226E-4</v>
      </c>
      <c r="Q54" s="8">
        <f>-H54/($G$18*$B$31)</f>
        <v>-5.2584311760109188E-7</v>
      </c>
      <c r="R54" s="5">
        <f>SUM($Q$41:Q54)*0.1+$T$8</f>
        <v>8.7131909817679234E-5</v>
      </c>
      <c r="S54" s="5">
        <f>SUM($R$41:R54)+0</f>
        <v>1.2231595490883962E-3</v>
      </c>
      <c r="T54">
        <f t="shared" si="11"/>
        <v>9.1802558995500766E-5</v>
      </c>
      <c r="U54">
        <f t="shared" si="12"/>
        <v>1.2894898052909379E-3</v>
      </c>
      <c r="W54" s="1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"/>
    </row>
    <row r="55" spans="2:44" x14ac:dyDescent="0.35">
      <c r="B55">
        <f t="shared" si="13"/>
        <v>1.4000000000000001</v>
      </c>
      <c r="C55">
        <f t="shared" si="0"/>
        <v>-367.55259694786133</v>
      </c>
      <c r="D55">
        <f t="shared" si="1"/>
        <v>-381.9718634205488</v>
      </c>
      <c r="E55" s="2">
        <f t="shared" si="2"/>
        <v>-405.5689104114245</v>
      </c>
      <c r="F55">
        <f t="shared" si="3"/>
        <v>0</v>
      </c>
      <c r="G55">
        <f t="shared" si="4"/>
        <v>-567.79647457599435</v>
      </c>
      <c r="H55">
        <f t="shared" si="5"/>
        <v>534.76060878876842</v>
      </c>
      <c r="I55" s="2">
        <f t="shared" si="6"/>
        <v>779.97547734083412</v>
      </c>
      <c r="J55" s="52">
        <f t="shared" si="7"/>
        <v>557.12534095773856</v>
      </c>
      <c r="K55">
        <f t="shared" si="8"/>
        <v>2.3540044365606754</v>
      </c>
      <c r="L55">
        <f t="shared" si="9"/>
        <v>5.6047724680016071E-2</v>
      </c>
      <c r="M55" s="52">
        <f t="shared" si="10"/>
        <v>2.3560052906716411</v>
      </c>
      <c r="N55" s="8">
        <f>-G55/($G$18*$B$31)</f>
        <v>6.0127640268547954E-7</v>
      </c>
      <c r="O55" s="5">
        <f>SUM($N$41:N55)*0.1+$N$8</f>
        <v>-2.8849042697985892E-5</v>
      </c>
      <c r="P55" s="5">
        <f>SUM($O$41:O55)+0</f>
        <v>-4.3709489438925814E-4</v>
      </c>
      <c r="Q55" s="8">
        <f>-H55/($G$18*$B$31)</f>
        <v>-5.6629258818579137E-7</v>
      </c>
      <c r="R55" s="5">
        <f>SUM($Q$41:Q55)*0.1+$T$8</f>
        <v>8.7075280558860651E-5</v>
      </c>
      <c r="S55" s="5">
        <f>SUM($R$41:R55)+0</f>
        <v>1.3102348296472569E-3</v>
      </c>
      <c r="T55">
        <f t="shared" si="11"/>
        <v>9.1729884710461224E-5</v>
      </c>
      <c r="U55">
        <f t="shared" si="12"/>
        <v>1.3812194812997437E-3</v>
      </c>
      <c r="W55" s="1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"/>
    </row>
    <row r="56" spans="2:44" x14ac:dyDescent="0.35">
      <c r="B56">
        <f t="shared" si="13"/>
        <v>1.5000000000000002</v>
      </c>
      <c r="C56">
        <f t="shared" si="0"/>
        <v>-367.55259694786133</v>
      </c>
      <c r="D56">
        <f t="shared" si="1"/>
        <v>-381.9718634205488</v>
      </c>
      <c r="E56" s="2">
        <f t="shared" si="2"/>
        <v>-405.5689104114245</v>
      </c>
      <c r="F56">
        <f t="shared" si="3"/>
        <v>0</v>
      </c>
      <c r="G56">
        <f t="shared" si="4"/>
        <v>-608.35336561713689</v>
      </c>
      <c r="H56">
        <f t="shared" si="5"/>
        <v>572.95779513082323</v>
      </c>
      <c r="I56" s="2">
        <f t="shared" si="6"/>
        <v>835.68801143660801</v>
      </c>
      <c r="J56" s="52">
        <f t="shared" si="7"/>
        <v>557.12534095773856</v>
      </c>
      <c r="K56">
        <f t="shared" si="8"/>
        <v>2.5221476106007237</v>
      </c>
      <c r="L56">
        <f t="shared" si="9"/>
        <v>5.6047724680016071E-2</v>
      </c>
      <c r="M56" s="52">
        <f t="shared" si="10"/>
        <v>2.5240151766549186</v>
      </c>
      <c r="N56" s="8">
        <f>-G56/($G$18*$B$31)</f>
        <v>6.4422471716301381E-7</v>
      </c>
      <c r="O56" s="5">
        <f>SUM($N$41:N56)*0.1+$N$8</f>
        <v>-2.8784620226269589E-5</v>
      </c>
      <c r="P56" s="5">
        <f>SUM($O$41:O56)+0</f>
        <v>-4.6587951461552775E-4</v>
      </c>
      <c r="Q56" s="8">
        <f>-H56/($G$18*$B$31)</f>
        <v>-6.0674205877049065E-7</v>
      </c>
      <c r="R56" s="5">
        <f>SUM($Q$41:Q56)*0.1+$T$8</f>
        <v>8.7014606352983601E-5</v>
      </c>
      <c r="S56" s="5">
        <f>SUM($R$41:R56)+0</f>
        <v>1.3972494360002404E-3</v>
      </c>
      <c r="T56">
        <f t="shared" si="11"/>
        <v>9.1652038058819316E-5</v>
      </c>
      <c r="U56">
        <f t="shared" si="12"/>
        <v>1.4728712464235935E-3</v>
      </c>
      <c r="W56" s="1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"/>
    </row>
    <row r="57" spans="2:44" x14ac:dyDescent="0.35">
      <c r="B57">
        <f t="shared" si="13"/>
        <v>1.6000000000000003</v>
      </c>
      <c r="C57">
        <f t="shared" si="0"/>
        <v>-367.55259694786133</v>
      </c>
      <c r="D57">
        <f t="shared" si="1"/>
        <v>-381.9718634205488</v>
      </c>
      <c r="E57" s="2">
        <f t="shared" si="2"/>
        <v>-405.5689104114245</v>
      </c>
      <c r="F57">
        <f t="shared" si="3"/>
        <v>0</v>
      </c>
      <c r="G57">
        <f t="shared" si="4"/>
        <v>-648.91025665827931</v>
      </c>
      <c r="H57">
        <f t="shared" si="5"/>
        <v>611.15498147287815</v>
      </c>
      <c r="I57" s="2">
        <f t="shared" si="6"/>
        <v>891.40054553238178</v>
      </c>
      <c r="J57" s="52">
        <f t="shared" si="7"/>
        <v>557.12534095773856</v>
      </c>
      <c r="K57">
        <f t="shared" si="8"/>
        <v>2.6902907846407715</v>
      </c>
      <c r="L57">
        <f t="shared" si="9"/>
        <v>5.6047724680016071E-2</v>
      </c>
      <c r="M57" s="52">
        <f t="shared" si="10"/>
        <v>2.6920417062609707</v>
      </c>
      <c r="N57" s="8">
        <f>-G57/($G$18*$B$31)</f>
        <v>6.8717303164054809E-7</v>
      </c>
      <c r="O57" s="5">
        <f>SUM($N$41:N57)*0.1+$N$8</f>
        <v>-2.8715902923105535E-5</v>
      </c>
      <c r="P57" s="5">
        <f>SUM($O$41:O57)+0</f>
        <v>-4.9459541753863324E-4</v>
      </c>
      <c r="Q57" s="8">
        <f>-H57/($G$18*$B$31)</f>
        <v>-6.4719152935519003E-7</v>
      </c>
      <c r="R57" s="5">
        <f>SUM($Q$41:Q57)*0.1+$T$8</f>
        <v>8.6949887200048084E-5</v>
      </c>
      <c r="S57" s="5">
        <f>SUM($R$41:R57)+0</f>
        <v>1.4841993232002884E-3</v>
      </c>
      <c r="T57">
        <f t="shared" si="11"/>
        <v>9.1569022954219109E-5</v>
      </c>
      <c r="U57">
        <f t="shared" si="12"/>
        <v>1.5644399183217005E-3</v>
      </c>
      <c r="W57" s="1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"/>
    </row>
    <row r="58" spans="2:44" x14ac:dyDescent="0.35">
      <c r="B58">
        <f t="shared" si="13"/>
        <v>1.7000000000000004</v>
      </c>
      <c r="C58">
        <f t="shared" si="0"/>
        <v>-367.55259694786133</v>
      </c>
      <c r="D58">
        <f t="shared" si="1"/>
        <v>-381.9718634205488</v>
      </c>
      <c r="E58" s="2">
        <f t="shared" si="2"/>
        <v>-405.5689104114245</v>
      </c>
      <c r="F58">
        <f t="shared" si="3"/>
        <v>0</v>
      </c>
      <c r="G58">
        <f t="shared" si="4"/>
        <v>-689.46714769942184</v>
      </c>
      <c r="H58">
        <f t="shared" si="5"/>
        <v>649.35216781493307</v>
      </c>
      <c r="I58" s="2">
        <f t="shared" si="6"/>
        <v>947.11307962815579</v>
      </c>
      <c r="J58" s="52">
        <f t="shared" si="7"/>
        <v>557.12534095773856</v>
      </c>
      <c r="K58">
        <f t="shared" si="8"/>
        <v>2.8584339586808203</v>
      </c>
      <c r="L58">
        <f t="shared" si="9"/>
        <v>5.6047724680016071E-2</v>
      </c>
      <c r="M58" s="52">
        <f t="shared" si="10"/>
        <v>2.860081946110133</v>
      </c>
      <c r="N58" s="8">
        <f>-G58/($G$18*$B$31)</f>
        <v>7.3012134611808236E-7</v>
      </c>
      <c r="O58" s="5">
        <f>SUM($N$41:N58)*0.1+$N$8</f>
        <v>-2.8642890788493727E-5</v>
      </c>
      <c r="P58" s="5">
        <f>SUM($O$41:O58)+0</f>
        <v>-5.2323830832712694E-4</v>
      </c>
      <c r="Q58" s="8">
        <f>-H58/($G$18*$B$31)</f>
        <v>-6.8764099993988942E-7</v>
      </c>
      <c r="R58" s="5">
        <f>SUM($Q$41:Q58)*0.1+$T$8</f>
        <v>8.68811231000541E-5</v>
      </c>
      <c r="S58" s="5">
        <f>SUM($R$41:R58)+0</f>
        <v>1.5710804463003425E-3</v>
      </c>
      <c r="T58">
        <f t="shared" si="11"/>
        <v>9.1480843589509674E-5</v>
      </c>
      <c r="U58">
        <f t="shared" si="12"/>
        <v>1.6559203169380816E-3</v>
      </c>
      <c r="W58" s="1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"/>
    </row>
    <row r="59" spans="2:44" x14ac:dyDescent="0.35">
      <c r="B59">
        <f t="shared" si="13"/>
        <v>1.8000000000000005</v>
      </c>
      <c r="C59">
        <f t="shared" si="0"/>
        <v>-367.55259694786133</v>
      </c>
      <c r="D59">
        <f t="shared" si="1"/>
        <v>-381.9718634205488</v>
      </c>
      <c r="E59" s="2">
        <f t="shared" si="2"/>
        <v>-405.5689104114245</v>
      </c>
      <c r="F59">
        <f t="shared" si="3"/>
        <v>0</v>
      </c>
      <c r="G59">
        <f t="shared" si="4"/>
        <v>-730.02403874056427</v>
      </c>
      <c r="H59">
        <f t="shared" si="5"/>
        <v>687.54935415698799</v>
      </c>
      <c r="I59" s="2">
        <f t="shared" si="6"/>
        <v>1002.8256137239296</v>
      </c>
      <c r="J59" s="52">
        <f t="shared" si="7"/>
        <v>557.12534095773856</v>
      </c>
      <c r="K59">
        <f t="shared" si="8"/>
        <v>3.0265771327208681</v>
      </c>
      <c r="L59">
        <f t="shared" si="9"/>
        <v>5.6047724680016071E-2</v>
      </c>
      <c r="M59" s="52">
        <f t="shared" si="10"/>
        <v>3.0281336137354131</v>
      </c>
      <c r="N59" s="8">
        <f>-G59/($G$18*$B$31)</f>
        <v>7.7306966059561664E-7</v>
      </c>
      <c r="O59" s="5">
        <f>SUM($N$41:N59)*0.1+$N$8</f>
        <v>-2.8565583822434165E-5</v>
      </c>
      <c r="P59" s="5">
        <f>SUM($O$41:O59)+0</f>
        <v>-5.5180389214956106E-4</v>
      </c>
      <c r="Q59" s="8">
        <f>-H59/($G$18*$B$31)</f>
        <v>-7.2809047052458891E-7</v>
      </c>
      <c r="R59" s="5">
        <f>SUM($Q$41:Q59)*0.1+$T$8</f>
        <v>8.6808314053001635E-5</v>
      </c>
      <c r="S59" s="5">
        <f>SUM($R$41:R59)+0</f>
        <v>1.657888760353344E-3</v>
      </c>
      <c r="T59">
        <f t="shared" si="11"/>
        <v>9.1387504440383288E-5</v>
      </c>
      <c r="U59">
        <f t="shared" si="12"/>
        <v>1.7473072646496243E-3</v>
      </c>
      <c r="W59" s="1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"/>
    </row>
    <row r="60" spans="2:44" x14ac:dyDescent="0.35">
      <c r="B60">
        <f t="shared" si="13"/>
        <v>1.9000000000000006</v>
      </c>
      <c r="C60">
        <f t="shared" si="0"/>
        <v>-367.55259694786133</v>
      </c>
      <c r="D60">
        <f t="shared" si="1"/>
        <v>-381.9718634205488</v>
      </c>
      <c r="E60" s="2">
        <f t="shared" si="2"/>
        <v>-405.5689104114245</v>
      </c>
      <c r="F60">
        <f t="shared" si="3"/>
        <v>0</v>
      </c>
      <c r="G60">
        <f t="shared" si="4"/>
        <v>-770.5809297817068</v>
      </c>
      <c r="H60">
        <f t="shared" si="5"/>
        <v>725.74654049904291</v>
      </c>
      <c r="I60" s="2">
        <f t="shared" si="6"/>
        <v>1058.5381478197037</v>
      </c>
      <c r="J60" s="52">
        <f t="shared" si="7"/>
        <v>557.12534095773856</v>
      </c>
      <c r="K60">
        <f t="shared" si="8"/>
        <v>3.1947203067609169</v>
      </c>
      <c r="L60">
        <f t="shared" si="9"/>
        <v>5.6047724680016071E-2</v>
      </c>
      <c r="M60" s="52">
        <f t="shared" si="10"/>
        <v>3.1961949065656161</v>
      </c>
      <c r="N60" s="8">
        <f>-G60/($G$18*$B$31)</f>
        <v>8.1601797507315102E-7</v>
      </c>
      <c r="O60" s="5">
        <f>SUM($N$41:N60)*0.1+$N$8</f>
        <v>-2.8483982024926849E-5</v>
      </c>
      <c r="P60" s="5">
        <f>SUM($O$41:O60)+0</f>
        <v>-5.8028787417448787E-4</v>
      </c>
      <c r="Q60" s="8">
        <f>-H60/($G$18*$B$31)</f>
        <v>-7.6853994110928829E-7</v>
      </c>
      <c r="R60" s="5">
        <f>SUM($Q$41:Q60)*0.1+$T$8</f>
        <v>8.6731460058890716E-5</v>
      </c>
      <c r="S60" s="5">
        <f>SUM($R$41:R60)+0</f>
        <v>1.7446202204122348E-3</v>
      </c>
      <c r="T60">
        <f t="shared" si="11"/>
        <v>9.1289010269272357E-5</v>
      </c>
      <c r="U60">
        <f t="shared" si="12"/>
        <v>1.838595586415126E-3</v>
      </c>
      <c r="W60" s="1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"/>
    </row>
    <row r="61" spans="2:44" x14ac:dyDescent="0.35">
      <c r="B61">
        <f t="shared" si="13"/>
        <v>2.0000000000000004</v>
      </c>
      <c r="C61">
        <f t="shared" si="0"/>
        <v>-367.55259694786133</v>
      </c>
      <c r="D61">
        <f t="shared" si="1"/>
        <v>-381.9718634205488</v>
      </c>
      <c r="E61" s="2">
        <f t="shared" si="2"/>
        <v>-405.5689104114245</v>
      </c>
      <c r="F61">
        <f t="shared" si="3"/>
        <v>0</v>
      </c>
      <c r="G61">
        <f t="shared" si="4"/>
        <v>-811.13782082284922</v>
      </c>
      <c r="H61">
        <f t="shared" si="5"/>
        <v>763.94372684109771</v>
      </c>
      <c r="I61" s="2">
        <f t="shared" si="6"/>
        <v>1114.2506819154776</v>
      </c>
      <c r="J61" s="52">
        <f t="shared" si="7"/>
        <v>557.12534095773856</v>
      </c>
      <c r="K61">
        <f t="shared" si="8"/>
        <v>3.3628634808009652</v>
      </c>
      <c r="L61">
        <f t="shared" si="9"/>
        <v>5.6047724680016071E-2</v>
      </c>
      <c r="M61" s="52">
        <f t="shared" si="10"/>
        <v>3.364264382124301</v>
      </c>
      <c r="N61" s="8">
        <f>-G61/($G$18*$B$31)</f>
        <v>8.5896628955068519E-7</v>
      </c>
      <c r="O61" s="5">
        <f>SUM($N$41:N61)*0.1+$N$8</f>
        <v>-2.8398085395971783E-5</v>
      </c>
      <c r="P61" s="5">
        <f>SUM($O$41:O61)+0</f>
        <v>-6.0868595957045963E-4</v>
      </c>
      <c r="Q61" s="8">
        <f>-H61/($G$18*$B$31)</f>
        <v>-8.0898941169398757E-7</v>
      </c>
      <c r="R61" s="5">
        <f>SUM($Q$41:Q61)*0.1+$T$8</f>
        <v>8.6650561117721317E-5</v>
      </c>
      <c r="S61" s="5">
        <f>SUM($R$41:R61)+0</f>
        <v>1.8312707815299561E-3</v>
      </c>
      <c r="T61">
        <f t="shared" si="11"/>
        <v>9.1185366129510392E-5</v>
      </c>
      <c r="U61">
        <f t="shared" si="12"/>
        <v>1.9297801099253634E-3</v>
      </c>
      <c r="W61" s="1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"/>
    </row>
    <row r="62" spans="2:44" x14ac:dyDescent="0.35">
      <c r="B62">
        <f t="shared" si="13"/>
        <v>2.1000000000000005</v>
      </c>
      <c r="C62">
        <f t="shared" si="0"/>
        <v>-367.55259694786133</v>
      </c>
      <c r="D62">
        <f t="shared" si="1"/>
        <v>-381.9718634205488</v>
      </c>
      <c r="E62" s="2">
        <f t="shared" si="2"/>
        <v>-405.5689104114245</v>
      </c>
      <c r="F62">
        <f t="shared" si="3"/>
        <v>0</v>
      </c>
      <c r="G62">
        <f t="shared" si="4"/>
        <v>-851.69471186399164</v>
      </c>
      <c r="H62">
        <f t="shared" si="5"/>
        <v>802.14091318315263</v>
      </c>
      <c r="I62" s="2">
        <f t="shared" si="6"/>
        <v>1169.9632160112512</v>
      </c>
      <c r="J62" s="52">
        <f t="shared" si="7"/>
        <v>557.12534095773856</v>
      </c>
      <c r="K62">
        <f t="shared" si="8"/>
        <v>3.5310066548410131</v>
      </c>
      <c r="L62">
        <f t="shared" si="9"/>
        <v>5.6047724680016071E-2</v>
      </c>
      <c r="M62" s="52">
        <f t="shared" si="10"/>
        <v>3.5323408724041543</v>
      </c>
      <c r="N62" s="8">
        <f>-G62/($G$18*$B$31)</f>
        <v>9.0191460402821936E-7</v>
      </c>
      <c r="O62" s="5">
        <f>SUM($N$41:N62)*0.1+$N$8</f>
        <v>-2.8307893935568959E-5</v>
      </c>
      <c r="P62" s="5">
        <f>SUM($O$41:O62)+0</f>
        <v>-6.3699385350602863E-4</v>
      </c>
      <c r="Q62" s="8">
        <f>-H62/($G$18*$B$31)</f>
        <v>-8.4943888227868695E-7</v>
      </c>
      <c r="R62" s="5">
        <f>SUM($Q$41:Q62)*0.1+$T$8</f>
        <v>8.656561722949345E-5</v>
      </c>
      <c r="S62" s="5">
        <f>SUM($R$41:R62)+0</f>
        <v>1.9178363987594495E-3</v>
      </c>
      <c r="T62">
        <f t="shared" si="11"/>
        <v>9.1076577369763931E-5</v>
      </c>
      <c r="U62">
        <f t="shared" si="12"/>
        <v>2.0208556657542553E-3</v>
      </c>
      <c r="W62" s="1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"/>
    </row>
    <row r="63" spans="2:44" x14ac:dyDescent="0.35">
      <c r="B63">
        <f t="shared" si="13"/>
        <v>2.2000000000000006</v>
      </c>
      <c r="C63">
        <f t="shared" si="0"/>
        <v>-367.55259694786133</v>
      </c>
      <c r="D63">
        <f t="shared" si="1"/>
        <v>-381.9718634205488</v>
      </c>
      <c r="E63" s="2">
        <f t="shared" si="2"/>
        <v>-405.5689104114245</v>
      </c>
      <c r="F63">
        <f t="shared" si="3"/>
        <v>0</v>
      </c>
      <c r="G63">
        <f t="shared" si="4"/>
        <v>-892.25160290513418</v>
      </c>
      <c r="H63">
        <f t="shared" si="5"/>
        <v>840.33809952520755</v>
      </c>
      <c r="I63" s="2">
        <f t="shared" si="6"/>
        <v>1225.6757501070251</v>
      </c>
      <c r="J63" s="52">
        <f t="shared" si="7"/>
        <v>557.12534095773856</v>
      </c>
      <c r="K63">
        <f t="shared" si="8"/>
        <v>3.6991498288810614</v>
      </c>
      <c r="L63">
        <f t="shared" si="9"/>
        <v>5.6047724680016071E-2</v>
      </c>
      <c r="M63" s="52">
        <f t="shared" si="10"/>
        <v>3.7004234215608633</v>
      </c>
      <c r="N63" s="8">
        <f>-G63/($G$18*$B$31)</f>
        <v>9.4486291850575374E-7</v>
      </c>
      <c r="O63" s="5">
        <f>SUM($N$41:N63)*0.1+$N$8</f>
        <v>-2.8213407643718385E-5</v>
      </c>
      <c r="P63" s="5">
        <f>SUM($O$41:O63)+0</f>
        <v>-6.6520726114974703E-4</v>
      </c>
      <c r="Q63" s="8">
        <f>-H63/($G$18*$B$31)</f>
        <v>-8.8988835286338644E-7</v>
      </c>
      <c r="R63" s="5">
        <f>SUM($Q$41:Q63)*0.1+$T$8</f>
        <v>8.6476628394207102E-5</v>
      </c>
      <c r="S63" s="5">
        <f>SUM($R$41:R63)+0</f>
        <v>2.0043130271536567E-3</v>
      </c>
      <c r="T63">
        <f t="shared" si="11"/>
        <v>9.0962649638741348E-5</v>
      </c>
      <c r="U63">
        <f t="shared" si="12"/>
        <v>2.1118170875111799E-3</v>
      </c>
      <c r="W63" s="1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"/>
    </row>
    <row r="64" spans="2:44" x14ac:dyDescent="0.35">
      <c r="B64">
        <f>B63+0.1</f>
        <v>2.3000000000000007</v>
      </c>
      <c r="C64">
        <f t="shared" si="0"/>
        <v>-367.55259694786133</v>
      </c>
      <c r="D64">
        <f t="shared" si="1"/>
        <v>-381.9718634205488</v>
      </c>
      <c r="E64" s="2">
        <f t="shared" si="2"/>
        <v>-405.5689104114245</v>
      </c>
      <c r="F64">
        <f t="shared" si="3"/>
        <v>0</v>
      </c>
      <c r="G64">
        <f t="shared" si="4"/>
        <v>-932.8084939462766</v>
      </c>
      <c r="H64">
        <f t="shared" si="5"/>
        <v>878.53528586726247</v>
      </c>
      <c r="I64" s="2">
        <f t="shared" si="6"/>
        <v>1281.388284202799</v>
      </c>
      <c r="J64" s="52">
        <f t="shared" si="7"/>
        <v>557.12534095773856</v>
      </c>
      <c r="K64">
        <f t="shared" si="8"/>
        <v>3.8672930029211097</v>
      </c>
      <c r="L64">
        <f t="shared" si="9"/>
        <v>5.6047724680016071E-2</v>
      </c>
      <c r="M64" s="52">
        <f t="shared" si="10"/>
        <v>3.8685112398399455</v>
      </c>
      <c r="N64" s="8">
        <f>-G64/($G$18*$B$31)</f>
        <v>9.8781123298328791E-7</v>
      </c>
      <c r="O64" s="5">
        <f>SUM($N$41:N64)*0.1+$N$8</f>
        <v>-2.8114626520420056E-5</v>
      </c>
      <c r="P64" s="5">
        <f>SUM($O$41:O64)+0</f>
        <v>-6.9332188767016708E-4</v>
      </c>
      <c r="Q64" s="8">
        <f>-H64/($G$18*$B$31)</f>
        <v>-9.3033782344808582E-7</v>
      </c>
      <c r="R64" s="5">
        <f>SUM($Q$41:Q64)*0.1+$T$8</f>
        <v>8.6383594611862301E-5</v>
      </c>
      <c r="S64" s="5">
        <f>SUM($R$41:R64)+0</f>
        <v>2.0906966217655188E-3</v>
      </c>
      <c r="T64">
        <f t="shared" si="11"/>
        <v>9.0843588890186802E-5</v>
      </c>
      <c r="U64">
        <f t="shared" si="12"/>
        <v>2.2026592119945101E-3</v>
      </c>
      <c r="W64" s="1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"/>
    </row>
    <row r="65" spans="2:44" x14ac:dyDescent="0.35">
      <c r="B65">
        <f t="shared" si="13"/>
        <v>2.4000000000000008</v>
      </c>
      <c r="C65">
        <f t="shared" si="0"/>
        <v>-367.55259694786133</v>
      </c>
      <c r="D65">
        <f t="shared" si="1"/>
        <v>-381.9718634205488</v>
      </c>
      <c r="E65" s="2">
        <f t="shared" si="2"/>
        <v>-405.5689104114245</v>
      </c>
      <c r="F65">
        <f t="shared" si="3"/>
        <v>0</v>
      </c>
      <c r="G65">
        <f t="shared" si="4"/>
        <v>-973.36538498741913</v>
      </c>
      <c r="H65">
        <f t="shared" si="5"/>
        <v>916.73247220931739</v>
      </c>
      <c r="I65" s="2">
        <f t="shared" si="6"/>
        <v>1337.1008182985729</v>
      </c>
      <c r="J65" s="52">
        <f t="shared" si="7"/>
        <v>557.12534095773856</v>
      </c>
      <c r="K65">
        <f t="shared" si="8"/>
        <v>4.0354361769611575</v>
      </c>
      <c r="L65">
        <f t="shared" si="9"/>
        <v>5.6047724680016071E-2</v>
      </c>
      <c r="M65" s="52">
        <f t="shared" si="10"/>
        <v>4.0366036690084286</v>
      </c>
      <c r="N65" s="8">
        <f>-G65/($G$18*$B$31)</f>
        <v>1.0307595474608224E-6</v>
      </c>
      <c r="O65" s="5">
        <f>SUM($N$41:N65)*0.1+$N$8</f>
        <v>-2.8011550565673974E-5</v>
      </c>
      <c r="P65" s="5">
        <f>SUM($O$41:O65)+0</f>
        <v>-7.2133343823584106E-4</v>
      </c>
      <c r="Q65" s="8">
        <f>-H65/($G$18*$B$31)</f>
        <v>-9.7078729403278521E-7</v>
      </c>
      <c r="R65" s="5">
        <f>SUM($Q$41:Q65)*0.1+$T$8</f>
        <v>8.6286515882459018E-5</v>
      </c>
      <c r="S65" s="5">
        <f>SUM($R$41:R65)+0</f>
        <v>2.1769831376479776E-3</v>
      </c>
      <c r="T65">
        <f t="shared" si="11"/>
        <v>9.0719401388165933E-5</v>
      </c>
      <c r="U65">
        <f t="shared" si="12"/>
        <v>2.2933768793464305E-3</v>
      </c>
      <c r="W65" s="1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"/>
    </row>
    <row r="66" spans="2:44" x14ac:dyDescent="0.35">
      <c r="B66">
        <f t="shared" si="13"/>
        <v>2.5000000000000009</v>
      </c>
      <c r="C66">
        <f t="shared" si="0"/>
        <v>-367.55259694786133</v>
      </c>
      <c r="D66">
        <f t="shared" si="1"/>
        <v>-381.9718634205488</v>
      </c>
      <c r="E66" s="2">
        <f t="shared" si="2"/>
        <v>-405.5689104114245</v>
      </c>
      <c r="F66">
        <f t="shared" si="3"/>
        <v>0</v>
      </c>
      <c r="G66">
        <f t="shared" si="4"/>
        <v>-1013.9222760285616</v>
      </c>
      <c r="H66">
        <f t="shared" si="5"/>
        <v>954.92965855137231</v>
      </c>
      <c r="I66" s="2">
        <f t="shared" si="6"/>
        <v>1392.8133523943468</v>
      </c>
      <c r="J66" s="52">
        <f t="shared" si="7"/>
        <v>557.12534095773856</v>
      </c>
      <c r="K66">
        <f t="shared" si="8"/>
        <v>4.2035793510012063</v>
      </c>
      <c r="L66">
        <f t="shared" si="9"/>
        <v>5.6047724680016071E-2</v>
      </c>
      <c r="M66" s="52">
        <f t="shared" si="10"/>
        <v>4.2047001560740505</v>
      </c>
      <c r="N66" s="8">
        <f>-G66/($G$18*$B$31)</f>
        <v>1.0737078619383565E-6</v>
      </c>
      <c r="O66" s="5">
        <f>SUM($N$41:N66)*0.1+$N$8</f>
        <v>-2.7904179779480137E-5</v>
      </c>
      <c r="P66" s="5">
        <f>SUM($O$41:O66)+0</f>
        <v>-7.4923761801532125E-4</v>
      </c>
      <c r="Q66" s="8">
        <f>-H66/($G$18*$B$31)</f>
        <v>-1.0112367646174846E-6</v>
      </c>
      <c r="R66" s="5">
        <f>SUM($Q$41:Q66)*0.1+$T$8</f>
        <v>8.6185392205997269E-5</v>
      </c>
      <c r="S66" s="5">
        <f>SUM($R$41:R66)+0</f>
        <v>2.2631685298539748E-3</v>
      </c>
      <c r="T66">
        <f t="shared" si="11"/>
        <v>9.0590093712652288E-5</v>
      </c>
      <c r="U66">
        <f t="shared" si="12"/>
        <v>2.3839649332091013E-3</v>
      </c>
      <c r="W66" s="1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"/>
    </row>
    <row r="67" spans="2:44" x14ac:dyDescent="0.35">
      <c r="B67">
        <f t="shared" si="13"/>
        <v>2.600000000000001</v>
      </c>
      <c r="C67">
        <f t="shared" si="0"/>
        <v>-367.55259694786133</v>
      </c>
      <c r="D67">
        <f t="shared" si="1"/>
        <v>-381.9718634205488</v>
      </c>
      <c r="E67" s="2">
        <f t="shared" si="2"/>
        <v>-405.5689104114245</v>
      </c>
      <c r="F67">
        <f t="shared" si="3"/>
        <v>0</v>
      </c>
      <c r="G67">
        <f t="shared" si="4"/>
        <v>-1054.4791670697041</v>
      </c>
      <c r="H67">
        <f t="shared" si="5"/>
        <v>993.12684489342723</v>
      </c>
      <c r="I67" s="2">
        <f t="shared" si="6"/>
        <v>1448.5258864901207</v>
      </c>
      <c r="J67" s="52">
        <f t="shared" si="7"/>
        <v>557.12534095773856</v>
      </c>
      <c r="K67">
        <f t="shared" si="8"/>
        <v>4.3717225250412541</v>
      </c>
      <c r="L67">
        <f t="shared" si="9"/>
        <v>5.6047724680016071E-2</v>
      </c>
      <c r="M67" s="52">
        <f t="shared" si="10"/>
        <v>4.3728002330633053</v>
      </c>
      <c r="N67" s="8">
        <f>-G67/($G$18*$B$31)</f>
        <v>1.1166561764158909E-6</v>
      </c>
      <c r="O67" s="5">
        <f>SUM($N$41:N67)*0.1+$N$8</f>
        <v>-2.7792514161838547E-5</v>
      </c>
      <c r="P67" s="5">
        <f>SUM($O$41:O67)+0</f>
        <v>-7.7703013217715979E-4</v>
      </c>
      <c r="Q67" s="8">
        <f>-H67/($G$18*$B$31)</f>
        <v>-1.051686235202184E-6</v>
      </c>
      <c r="R67" s="5">
        <f>SUM($Q$41:Q67)*0.1+$T$8</f>
        <v>8.6080223582477052E-5</v>
      </c>
      <c r="S67" s="5">
        <f>SUM($R$41:R67)+0</f>
        <v>2.3492487534364516E-3</v>
      </c>
      <c r="T67">
        <f t="shared" si="11"/>
        <v>9.0455672765422704E-5</v>
      </c>
      <c r="U67">
        <f t="shared" si="12"/>
        <v>2.4744182208822291E-3</v>
      </c>
      <c r="W67" s="1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"/>
    </row>
    <row r="68" spans="2:44" x14ac:dyDescent="0.35">
      <c r="B68">
        <f t="shared" si="13"/>
        <v>2.7000000000000011</v>
      </c>
      <c r="C68">
        <f t="shared" si="0"/>
        <v>-367.55259694786133</v>
      </c>
      <c r="D68">
        <f t="shared" si="1"/>
        <v>-381.9718634205488</v>
      </c>
      <c r="E68" s="2">
        <f t="shared" si="2"/>
        <v>-405.5689104114245</v>
      </c>
      <c r="F68">
        <f t="shared" si="3"/>
        <v>0</v>
      </c>
      <c r="G68">
        <f t="shared" si="4"/>
        <v>-1095.0360581108466</v>
      </c>
      <c r="H68">
        <f t="shared" si="5"/>
        <v>1031.3240312354822</v>
      </c>
      <c r="I68" s="2">
        <f t="shared" si="6"/>
        <v>1504.2384205858948</v>
      </c>
      <c r="J68" s="52">
        <f t="shared" si="7"/>
        <v>557.12534095773856</v>
      </c>
      <c r="K68">
        <f t="shared" si="8"/>
        <v>4.5398656990813038</v>
      </c>
      <c r="L68">
        <f t="shared" si="9"/>
        <v>5.6047724680016071E-2</v>
      </c>
      <c r="M68" s="52">
        <f t="shared" si="10"/>
        <v>4.5409035012891872</v>
      </c>
      <c r="N68" s="8">
        <f>-G68/($G$18*$B$31)</f>
        <v>1.1596044908934252E-6</v>
      </c>
      <c r="O68" s="5">
        <f>SUM($N$41:N68)*0.1+$N$8</f>
        <v>-2.7676553712749206E-5</v>
      </c>
      <c r="P68" s="5">
        <f>SUM($O$41:O68)+0</f>
        <v>-8.0470668588990897E-4</v>
      </c>
      <c r="Q68" s="8">
        <f>-H68/($G$18*$B$31)</f>
        <v>-1.0921357057868836E-6</v>
      </c>
      <c r="R68" s="5">
        <f>SUM($Q$41:Q68)*0.1+$T$8</f>
        <v>8.5971010011898368E-5</v>
      </c>
      <c r="S68" s="5">
        <f>SUM($R$41:R68)+0</f>
        <v>2.4352197634483499E-3</v>
      </c>
      <c r="T68">
        <f t="shared" si="11"/>
        <v>9.0316145776270931E-5</v>
      </c>
      <c r="U68">
        <f t="shared" si="12"/>
        <v>2.5647315934821243E-3</v>
      </c>
      <c r="W68" s="1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"/>
    </row>
    <row r="69" spans="2:44" x14ac:dyDescent="0.35">
      <c r="B69">
        <f t="shared" si="13"/>
        <v>2.8000000000000012</v>
      </c>
      <c r="C69">
        <f t="shared" si="0"/>
        <v>-367.55259694786133</v>
      </c>
      <c r="D69">
        <f t="shared" si="1"/>
        <v>-381.9718634205488</v>
      </c>
      <c r="E69" s="2">
        <f t="shared" si="2"/>
        <v>-405.5689104114245</v>
      </c>
      <c r="F69">
        <f t="shared" si="3"/>
        <v>0</v>
      </c>
      <c r="G69">
        <f t="shared" si="4"/>
        <v>-1135.5929491519892</v>
      </c>
      <c r="H69">
        <f t="shared" si="5"/>
        <v>1069.5212175775371</v>
      </c>
      <c r="I69" s="2">
        <f t="shared" si="6"/>
        <v>1559.9509546816687</v>
      </c>
      <c r="J69" s="52">
        <f t="shared" si="7"/>
        <v>557.12534095773856</v>
      </c>
      <c r="K69">
        <f t="shared" si="8"/>
        <v>4.7080088731213516</v>
      </c>
      <c r="L69">
        <f t="shared" si="9"/>
        <v>5.6047724680016071E-2</v>
      </c>
      <c r="M69" s="52">
        <f t="shared" si="10"/>
        <v>4.7090096189872881</v>
      </c>
      <c r="N69" s="8">
        <f>-G69/($G$18*$B$31)</f>
        <v>1.2025528053709595E-6</v>
      </c>
      <c r="O69" s="5">
        <f>SUM($N$41:N69)*0.1+$N$8</f>
        <v>-2.7556298432212111E-5</v>
      </c>
      <c r="P69" s="5">
        <f>SUM($O$41:O69)+0</f>
        <v>-8.3226298432212105E-4</v>
      </c>
      <c r="Q69" s="8">
        <f>-H69/($G$18*$B$31)</f>
        <v>-1.132585176371583E-6</v>
      </c>
      <c r="R69" s="5">
        <f>SUM($Q$41:Q69)*0.1+$T$8</f>
        <v>8.5857751494261203E-5</v>
      </c>
      <c r="S69" s="5">
        <f>SUM($R$41:R69)+0</f>
        <v>2.5210775149426112E-3</v>
      </c>
      <c r="T69">
        <f t="shared" si="11"/>
        <v>9.0171520309549217E-5</v>
      </c>
      <c r="U69">
        <f t="shared" si="12"/>
        <v>2.6548999061022948E-3</v>
      </c>
      <c r="W69" s="1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"/>
    </row>
    <row r="70" spans="2:44" x14ac:dyDescent="0.35">
      <c r="B70">
        <f t="shared" si="13"/>
        <v>2.9000000000000012</v>
      </c>
      <c r="C70">
        <f t="shared" si="0"/>
        <v>-367.55259694786133</v>
      </c>
      <c r="D70">
        <f t="shared" si="1"/>
        <v>-381.9718634205488</v>
      </c>
      <c r="E70" s="2">
        <f t="shared" si="2"/>
        <v>-405.5689104114245</v>
      </c>
      <c r="F70">
        <f t="shared" si="3"/>
        <v>0</v>
      </c>
      <c r="G70">
        <f t="shared" si="4"/>
        <v>-1176.1498401931315</v>
      </c>
      <c r="H70">
        <f t="shared" si="5"/>
        <v>1107.718403919592</v>
      </c>
      <c r="I70" s="2">
        <f t="shared" si="6"/>
        <v>1615.6634887774426</v>
      </c>
      <c r="J70" s="52">
        <f t="shared" si="7"/>
        <v>557.12534095773856</v>
      </c>
      <c r="K70">
        <f t="shared" si="8"/>
        <v>4.8761520471614004</v>
      </c>
      <c r="L70">
        <f t="shared" si="9"/>
        <v>5.6047724680016071E-2</v>
      </c>
      <c r="M70" s="52">
        <f t="shared" si="10"/>
        <v>4.8771182915079816</v>
      </c>
      <c r="N70" s="8">
        <f>-G70/($G$18*$B$31)</f>
        <v>1.2455011198484936E-6</v>
      </c>
      <c r="O70" s="5">
        <f>SUM($N$41:N70)*0.1+$N$8</f>
        <v>-2.7431748320227262E-5</v>
      </c>
      <c r="P70" s="5">
        <f>SUM($O$41:O70)+0</f>
        <v>-8.596947326423483E-4</v>
      </c>
      <c r="Q70" s="8">
        <f>-H70/($G$18*$B$31)</f>
        <v>-1.1730346469562823E-6</v>
      </c>
      <c r="R70" s="5">
        <f>SUM($Q$41:Q70)*0.1+$T$8</f>
        <v>8.5740448029565571E-5</v>
      </c>
      <c r="S70" s="5">
        <f>SUM($R$41:R70)+0</f>
        <v>2.6068179629721768E-3</v>
      </c>
      <c r="T70">
        <f t="shared" si="11"/>
        <v>9.0021804271048277E-5</v>
      </c>
      <c r="U70">
        <f t="shared" si="12"/>
        <v>2.7449180179756568E-3</v>
      </c>
      <c r="W70" s="1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"/>
    </row>
    <row r="71" spans="2:44" x14ac:dyDescent="0.35">
      <c r="B71">
        <f t="shared" si="13"/>
        <v>3.0000000000000013</v>
      </c>
      <c r="C71">
        <f t="shared" si="0"/>
        <v>-367.55259694786133</v>
      </c>
      <c r="D71">
        <f t="shared" si="1"/>
        <v>-381.9718634205488</v>
      </c>
      <c r="E71" s="2">
        <f t="shared" si="2"/>
        <v>-405.5689104114245</v>
      </c>
      <c r="F71">
        <f t="shared" si="3"/>
        <v>0</v>
      </c>
      <c r="G71">
        <f t="shared" si="4"/>
        <v>-1216.706731234274</v>
      </c>
      <c r="H71">
        <f t="shared" si="5"/>
        <v>1145.9155902616469</v>
      </c>
      <c r="I71" s="2">
        <f t="shared" si="6"/>
        <v>1671.3760228732165</v>
      </c>
      <c r="J71" s="52">
        <f t="shared" si="7"/>
        <v>557.12534095773856</v>
      </c>
      <c r="K71">
        <f t="shared" si="8"/>
        <v>5.0442952212014482</v>
      </c>
      <c r="L71">
        <f t="shared" si="9"/>
        <v>5.6047724680016071E-2</v>
      </c>
      <c r="M71" s="52">
        <f t="shared" si="10"/>
        <v>5.0452292634687268</v>
      </c>
      <c r="N71" s="8">
        <f>-G71/($G$18*$B$31)</f>
        <v>1.288449434326028E-6</v>
      </c>
      <c r="O71" s="5">
        <f>SUM($N$41:N71)*0.1+$N$8</f>
        <v>-2.7302903376794659E-5</v>
      </c>
      <c r="P71" s="5">
        <f>SUM($O$41:O71)+0</f>
        <v>-8.86997636019143E-4</v>
      </c>
      <c r="Q71" s="8">
        <f>-H71/($G$18*$B$31)</f>
        <v>-1.2134841175409817E-6</v>
      </c>
      <c r="R71" s="5">
        <f>SUM($Q$41:Q71)*0.1+$T$8</f>
        <v>8.5619099617811472E-5</v>
      </c>
      <c r="S71" s="5">
        <f>SUM($R$41:R71)+0</f>
        <v>2.6924370625899881E-3</v>
      </c>
      <c r="T71">
        <f t="shared" si="11"/>
        <v>8.9867005915226247E-5</v>
      </c>
      <c r="U71">
        <f t="shared" si="12"/>
        <v>2.8347807926384274E-3</v>
      </c>
      <c r="W71" s="1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"/>
    </row>
    <row r="72" spans="2:44" x14ac:dyDescent="0.35">
      <c r="B72">
        <f t="shared" si="13"/>
        <v>3.1000000000000014</v>
      </c>
      <c r="C72">
        <f t="shared" si="0"/>
        <v>-367.55259694786133</v>
      </c>
      <c r="D72">
        <f t="shared" si="1"/>
        <v>-381.9718634205488</v>
      </c>
      <c r="E72" s="2">
        <f t="shared" si="2"/>
        <v>-405.5689104114245</v>
      </c>
      <c r="F72">
        <f t="shared" si="3"/>
        <v>0</v>
      </c>
      <c r="G72">
        <f t="shared" si="4"/>
        <v>-1257.2636222754165</v>
      </c>
      <c r="H72">
        <f t="shared" si="5"/>
        <v>1184.1127766037018</v>
      </c>
      <c r="I72" s="2">
        <f t="shared" si="6"/>
        <v>1727.0885569689904</v>
      </c>
      <c r="J72" s="52">
        <f t="shared" si="7"/>
        <v>557.12534095773856</v>
      </c>
      <c r="K72">
        <f t="shared" si="8"/>
        <v>5.212438395241497</v>
      </c>
      <c r="L72">
        <f t="shared" si="9"/>
        <v>5.6047724680016071E-2</v>
      </c>
      <c r="M72" s="52">
        <f t="shared" si="10"/>
        <v>5.2133423124242642</v>
      </c>
      <c r="N72" s="8">
        <f>-G72/($G$18*$B$31)</f>
        <v>1.3313977488035623E-6</v>
      </c>
      <c r="O72" s="5">
        <f>SUM($N$41:N72)*0.1+$N$8</f>
        <v>-2.7169763601914302E-5</v>
      </c>
      <c r="P72" s="5">
        <f>SUM($O$41:O72)+0</f>
        <v>-9.1416739962105729E-4</v>
      </c>
      <c r="Q72" s="8">
        <f>-H72/($G$18*$B$31)</f>
        <v>-1.2539335881256811E-6</v>
      </c>
      <c r="R72" s="5">
        <f>SUM($Q$41:Q72)*0.1+$T$8</f>
        <v>8.5493706258998905E-5</v>
      </c>
      <c r="S72" s="5">
        <f>SUM($R$41:R72)+0</f>
        <v>2.7779307688489871E-3</v>
      </c>
      <c r="T72">
        <f t="shared" si="11"/>
        <v>8.9707133852798434E-5</v>
      </c>
      <c r="U72">
        <f t="shared" si="12"/>
        <v>2.9244830980957731E-3</v>
      </c>
      <c r="W72" s="1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"/>
    </row>
    <row r="73" spans="2:44" x14ac:dyDescent="0.35">
      <c r="B73">
        <f t="shared" si="13"/>
        <v>3.2000000000000015</v>
      </c>
      <c r="C73">
        <f t="shared" si="0"/>
        <v>-367.55259694786133</v>
      </c>
      <c r="D73">
        <f t="shared" si="1"/>
        <v>-381.9718634205488</v>
      </c>
      <c r="E73" s="2">
        <f t="shared" si="2"/>
        <v>-405.5689104114245</v>
      </c>
      <c r="F73">
        <f t="shared" si="3"/>
        <v>0</v>
      </c>
      <c r="G73">
        <f t="shared" si="4"/>
        <v>-1297.8205133165591</v>
      </c>
      <c r="H73">
        <f t="shared" si="5"/>
        <v>1222.3099629457568</v>
      </c>
      <c r="I73" s="2">
        <f t="shared" si="6"/>
        <v>1782.8010910647645</v>
      </c>
      <c r="J73" s="52">
        <f t="shared" si="7"/>
        <v>557.12534095773856</v>
      </c>
      <c r="K73">
        <f t="shared" si="8"/>
        <v>5.3805815692815457</v>
      </c>
      <c r="L73">
        <f t="shared" si="9"/>
        <v>5.6047724680016071E-2</v>
      </c>
      <c r="M73" s="52">
        <f t="shared" si="10"/>
        <v>5.3814572437229007</v>
      </c>
      <c r="N73" s="8">
        <f>-G73/($G$18*$B$31)</f>
        <v>1.3743460632810966E-6</v>
      </c>
      <c r="O73" s="5">
        <f>SUM($N$41:N73)*0.1+$N$8</f>
        <v>-2.7032328995586191E-5</v>
      </c>
      <c r="P73" s="5">
        <f>SUM($O$41:O73)+0</f>
        <v>-9.4119972861664346E-4</v>
      </c>
      <c r="Q73" s="8">
        <f>-H73/($G$18*$B$31)</f>
        <v>-1.2943830587103805E-6</v>
      </c>
      <c r="R73" s="5">
        <f>SUM($Q$41:Q73)*0.1+$T$8</f>
        <v>8.5364267953127871E-5</v>
      </c>
      <c r="S73" s="5">
        <f>SUM($R$41:R73)+0</f>
        <v>2.8632950368021148E-3</v>
      </c>
      <c r="T73">
        <f t="shared" si="11"/>
        <v>8.9542197058699779E-5</v>
      </c>
      <c r="U73">
        <f t="shared" si="12"/>
        <v>3.014019806989275E-3</v>
      </c>
      <c r="W73" s="1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"/>
    </row>
    <row r="74" spans="2:44" x14ac:dyDescent="0.35">
      <c r="B74">
        <f t="shared" si="13"/>
        <v>3.3000000000000016</v>
      </c>
      <c r="C74">
        <f t="shared" si="0"/>
        <v>-367.55259694786133</v>
      </c>
      <c r="D74">
        <f t="shared" si="1"/>
        <v>-381.9718634205488</v>
      </c>
      <c r="E74" s="2">
        <f t="shared" si="2"/>
        <v>-405.5689104114245</v>
      </c>
      <c r="F74">
        <f t="shared" si="3"/>
        <v>0</v>
      </c>
      <c r="G74">
        <f t="shared" si="4"/>
        <v>-1338.3774043577014</v>
      </c>
      <c r="H74">
        <f t="shared" si="5"/>
        <v>1260.5071492878117</v>
      </c>
      <c r="I74" s="2">
        <f t="shared" si="6"/>
        <v>1838.5136251605381</v>
      </c>
      <c r="J74" s="52">
        <f t="shared" si="7"/>
        <v>557.12534095773856</v>
      </c>
      <c r="K74">
        <f t="shared" si="8"/>
        <v>5.5487247433215936</v>
      </c>
      <c r="L74">
        <f t="shared" si="9"/>
        <v>5.6047724680016071E-2</v>
      </c>
      <c r="M74" s="52">
        <f t="shared" si="10"/>
        <v>5.5495738862974608</v>
      </c>
      <c r="N74" s="8">
        <f>-G74/($G$18*$B$31)</f>
        <v>1.4172943777586307E-6</v>
      </c>
      <c r="O74" s="5">
        <f>SUM($N$41:N74)*0.1+$N$8</f>
        <v>-2.6890599557810329E-5</v>
      </c>
      <c r="P74" s="5">
        <f>SUM($O$41:O74)+0</f>
        <v>-9.6809032817445377E-4</v>
      </c>
      <c r="Q74" s="8">
        <f>-H74/($G$18*$B$31)</f>
        <v>-1.3348325292950799E-6</v>
      </c>
      <c r="R74" s="5">
        <f>SUM($Q$41:Q74)*0.1+$T$8</f>
        <v>8.523078470019837E-5</v>
      </c>
      <c r="S74" s="5">
        <f>SUM($R$41:R74)+0</f>
        <v>2.9485258215023132E-3</v>
      </c>
      <c r="T74">
        <f t="shared" si="11"/>
        <v>8.9372204880432915E-5</v>
      </c>
      <c r="U74">
        <f t="shared" si="12"/>
        <v>3.1033857967663015E-3</v>
      </c>
      <c r="W74" s="1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"/>
    </row>
    <row r="75" spans="2:44" x14ac:dyDescent="0.35">
      <c r="B75">
        <f t="shared" si="13"/>
        <v>3.4000000000000017</v>
      </c>
      <c r="C75">
        <f t="shared" si="0"/>
        <v>-367.55259694786133</v>
      </c>
      <c r="D75">
        <f t="shared" si="1"/>
        <v>-381.9718634205488</v>
      </c>
      <c r="E75" s="2">
        <f t="shared" si="2"/>
        <v>-405.5689104114245</v>
      </c>
      <c r="F75">
        <f t="shared" si="3"/>
        <v>0</v>
      </c>
      <c r="G75">
        <f t="shared" si="4"/>
        <v>-1378.9342953988439</v>
      </c>
      <c r="H75">
        <f t="shared" si="5"/>
        <v>1298.7043356298666</v>
      </c>
      <c r="I75" s="2">
        <f t="shared" si="6"/>
        <v>1894.2261592563123</v>
      </c>
      <c r="J75" s="52">
        <f t="shared" si="7"/>
        <v>557.12534095773856</v>
      </c>
      <c r="K75">
        <f t="shared" si="8"/>
        <v>5.7168679173616423</v>
      </c>
      <c r="L75">
        <f t="shared" si="9"/>
        <v>5.6047724680016071E-2</v>
      </c>
      <c r="M75" s="52">
        <f t="shared" si="10"/>
        <v>5.7176920891986009</v>
      </c>
      <c r="N75" s="8">
        <f>-G75/($G$18*$B$31)</f>
        <v>1.4602426922361651E-6</v>
      </c>
      <c r="O75" s="5">
        <f>SUM($N$41:N75)*0.1+$N$8</f>
        <v>-2.6744575288586713E-5</v>
      </c>
      <c r="P75" s="5">
        <f>SUM($O$41:O75)+0</f>
        <v>-9.9483490346304049E-4</v>
      </c>
      <c r="Q75" s="8">
        <f>-H75/($G$18*$B$31)</f>
        <v>-1.3752819998797795E-6</v>
      </c>
      <c r="R75" s="5">
        <f>SUM($Q$41:Q75)*0.1+$T$8</f>
        <v>8.5093256500210388E-5</v>
      </c>
      <c r="S75" s="5">
        <f>SUM($R$41:R75)+0</f>
        <v>3.0336190780025237E-3</v>
      </c>
      <c r="T75">
        <f t="shared" si="11"/>
        <v>8.9197167046815352E-5</v>
      </c>
      <c r="U75">
        <f t="shared" si="12"/>
        <v>3.1925759498513417E-3</v>
      </c>
      <c r="W75" s="1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"/>
    </row>
    <row r="76" spans="2:44" x14ac:dyDescent="0.35">
      <c r="B76">
        <f t="shared" si="13"/>
        <v>3.5000000000000018</v>
      </c>
      <c r="C76">
        <f t="shared" si="0"/>
        <v>-367.55259694786133</v>
      </c>
      <c r="D76">
        <f t="shared" si="1"/>
        <v>-381.9718634205488</v>
      </c>
      <c r="E76" s="2">
        <f t="shared" si="2"/>
        <v>-405.5689104114245</v>
      </c>
      <c r="F76">
        <f t="shared" si="3"/>
        <v>0</v>
      </c>
      <c r="G76">
        <f t="shared" si="4"/>
        <v>-1419.4911864399864</v>
      </c>
      <c r="H76">
        <f t="shared" si="5"/>
        <v>1336.9015219719215</v>
      </c>
      <c r="I76" s="2">
        <f t="shared" si="6"/>
        <v>1949.9386933520861</v>
      </c>
      <c r="J76" s="52">
        <f t="shared" si="7"/>
        <v>557.12534095773856</v>
      </c>
      <c r="K76">
        <f t="shared" si="8"/>
        <v>5.8850110914016911</v>
      </c>
      <c r="L76">
        <f t="shared" si="9"/>
        <v>5.6047724680016071E-2</v>
      </c>
      <c r="M76" s="52">
        <f t="shared" si="10"/>
        <v>5.8858117187220946</v>
      </c>
      <c r="N76" s="8">
        <f>-G76/($G$18*$B$31)</f>
        <v>1.5031910067136994E-6</v>
      </c>
      <c r="O76" s="5">
        <f>SUM($N$41:N76)*0.1+$N$8</f>
        <v>-2.659425618791534E-5</v>
      </c>
      <c r="P76" s="5">
        <f>SUM($O$41:O76)+0</f>
        <v>-1.0214291596509558E-3</v>
      </c>
      <c r="Q76" s="8">
        <f>-H76/($G$18*$B$31)</f>
        <v>-1.4157314704644789E-6</v>
      </c>
      <c r="R76" s="5">
        <f>SUM($Q$41:Q76)*0.1+$T$8</f>
        <v>8.4951683353163938E-5</v>
      </c>
      <c r="S76" s="5">
        <f>SUM($R$41:R76)+0</f>
        <v>3.1185707613556875E-3</v>
      </c>
      <c r="T76">
        <f t="shared" si="11"/>
        <v>8.9017093677139916E-5</v>
      </c>
      <c r="U76">
        <f t="shared" si="12"/>
        <v>3.281585153819393E-3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2:44" x14ac:dyDescent="0.35">
      <c r="B77">
        <f t="shared" si="13"/>
        <v>3.6000000000000019</v>
      </c>
      <c r="C77">
        <f t="shared" si="0"/>
        <v>-367.55259694786133</v>
      </c>
      <c r="D77">
        <f t="shared" si="1"/>
        <v>-381.9718634205488</v>
      </c>
      <c r="E77" s="2">
        <f t="shared" si="2"/>
        <v>-405.5689104114245</v>
      </c>
      <c r="F77">
        <f t="shared" si="3"/>
        <v>0</v>
      </c>
      <c r="G77">
        <f t="shared" si="4"/>
        <v>-1460.048077481129</v>
      </c>
      <c r="H77">
        <f t="shared" si="5"/>
        <v>1375.0987083139764</v>
      </c>
      <c r="I77" s="2">
        <f t="shared" si="6"/>
        <v>2005.6512274478598</v>
      </c>
      <c r="J77" s="52">
        <f t="shared" si="7"/>
        <v>557.12534095773856</v>
      </c>
      <c r="K77">
        <f t="shared" si="8"/>
        <v>6.0531542654417381</v>
      </c>
      <c r="L77">
        <f t="shared" si="9"/>
        <v>5.6047724680016071E-2</v>
      </c>
      <c r="M77" s="52">
        <f t="shared" si="10"/>
        <v>6.0539326560146778</v>
      </c>
      <c r="N77" s="8">
        <f>-G77/($G$18*$B$31)</f>
        <v>1.5461393211912337E-6</v>
      </c>
      <c r="O77" s="5">
        <f>SUM($N$41:N77)*0.1+$N$8</f>
        <v>-2.6439642255796217E-5</v>
      </c>
      <c r="P77" s="5">
        <f>SUM($O$41:O77)+0</f>
        <v>-1.0478688019067519E-3</v>
      </c>
      <c r="Q77" s="8">
        <f>-H77/($G$18*$B$31)</f>
        <v>-1.4561809410491782E-6</v>
      </c>
      <c r="R77" s="5">
        <f>SUM($Q$41:Q77)*0.1+$T$8</f>
        <v>8.4806065259059022E-5</v>
      </c>
      <c r="S77" s="5">
        <f>SUM($R$41:R77)+0</f>
        <v>3.2033768266147467E-3</v>
      </c>
      <c r="T77">
        <f t="shared" si="11"/>
        <v>8.8831995290763696E-5</v>
      </c>
      <c r="U77">
        <f t="shared" si="12"/>
        <v>3.3704083015714662E-3</v>
      </c>
      <c r="W77" s="1"/>
      <c r="AR77" s="1"/>
    </row>
    <row r="78" spans="2:44" ht="15" thickBot="1" x14ac:dyDescent="0.4">
      <c r="B78">
        <f t="shared" si="13"/>
        <v>3.700000000000002</v>
      </c>
      <c r="C78">
        <f t="shared" si="0"/>
        <v>-367.55259694786133</v>
      </c>
      <c r="D78">
        <f t="shared" si="1"/>
        <v>-381.9718634205488</v>
      </c>
      <c r="E78" s="2">
        <f t="shared" si="2"/>
        <v>-405.5689104114245</v>
      </c>
      <c r="F78">
        <f t="shared" si="3"/>
        <v>0</v>
      </c>
      <c r="G78">
        <f t="shared" si="4"/>
        <v>-1500.6049685222715</v>
      </c>
      <c r="H78">
        <f t="shared" si="5"/>
        <v>1413.2958946560314</v>
      </c>
      <c r="I78" s="2">
        <f t="shared" si="6"/>
        <v>2061.3637615436337</v>
      </c>
      <c r="J78" s="52">
        <f t="shared" si="7"/>
        <v>557.12534095773856</v>
      </c>
      <c r="K78">
        <f t="shared" si="8"/>
        <v>6.2212974394817868</v>
      </c>
      <c r="L78">
        <f t="shared" si="9"/>
        <v>5.6047724680016071E-2</v>
      </c>
      <c r="M78" s="52">
        <f t="shared" si="10"/>
        <v>6.2220547950679492</v>
      </c>
      <c r="N78" s="8">
        <f>-G78/($G$18*$B$31)</f>
        <v>1.589087635668768E-6</v>
      </c>
      <c r="O78" s="5">
        <f>SUM($N$41:N78)*0.1+$N$8</f>
        <v>-2.6280733492229342E-5</v>
      </c>
      <c r="P78" s="5">
        <f>SUM($O$41:O78)+0</f>
        <v>-1.0741495353989812E-3</v>
      </c>
      <c r="Q78" s="8">
        <f>-H78/($G$18*$B$31)</f>
        <v>-1.4966304116338776E-6</v>
      </c>
      <c r="R78" s="5">
        <f>SUM($Q$41:Q78)*0.1+$T$8</f>
        <v>8.4656402217895638E-5</v>
      </c>
      <c r="S78" s="5">
        <f>SUM($R$41:R78)+0</f>
        <v>3.2880332288326422E-3</v>
      </c>
      <c r="T78">
        <f t="shared" si="11"/>
        <v>8.8641882817140741E-5</v>
      </c>
      <c r="U78">
        <f t="shared" si="12"/>
        <v>3.4590402915122939E-3</v>
      </c>
      <c r="W78" s="1"/>
      <c r="AR78" s="1"/>
    </row>
    <row r="79" spans="2:44" x14ac:dyDescent="0.35">
      <c r="B79">
        <f>B78+0.1</f>
        <v>3.800000000000002</v>
      </c>
      <c r="C79">
        <f t="shared" si="0"/>
        <v>-367.55259694786133</v>
      </c>
      <c r="D79">
        <f t="shared" si="1"/>
        <v>-381.9718634205488</v>
      </c>
      <c r="E79" s="2">
        <f t="shared" si="2"/>
        <v>-405.5689104114245</v>
      </c>
      <c r="F79">
        <f t="shared" si="3"/>
        <v>0</v>
      </c>
      <c r="G79">
        <f t="shared" si="4"/>
        <v>-1541.1618595634138</v>
      </c>
      <c r="H79">
        <f t="shared" si="5"/>
        <v>1451.4930809980863</v>
      </c>
      <c r="I79" s="2">
        <f t="shared" si="6"/>
        <v>2117.0762956394078</v>
      </c>
      <c r="J79" s="52">
        <f t="shared" si="7"/>
        <v>557.12534095773856</v>
      </c>
      <c r="K79">
        <f t="shared" si="8"/>
        <v>6.3894406135218356</v>
      </c>
      <c r="L79">
        <f t="shared" si="9"/>
        <v>5.6047724680016071E-2</v>
      </c>
      <c r="M79" s="52">
        <f t="shared" si="10"/>
        <v>6.3901780410288813</v>
      </c>
      <c r="N79" s="8">
        <f>-G79/($G$18*$B$31)</f>
        <v>1.6320359501463023E-6</v>
      </c>
      <c r="O79" s="5">
        <f>SUM($N$41:N79)*0.1+$N$8</f>
        <v>-2.6117529897214711E-5</v>
      </c>
      <c r="P79" s="5">
        <f>SUM($O$41:O79)+0</f>
        <v>-1.1002670652961958E-3</v>
      </c>
      <c r="Q79" s="8">
        <f>-H79/($G$18*$B$31)</f>
        <v>-1.537079882218577E-6</v>
      </c>
      <c r="R79" s="5">
        <f>SUM($Q$41:Q79)*0.1+$T$8</f>
        <v>8.4502694229673773E-5</v>
      </c>
      <c r="S79" s="5">
        <f>SUM($R$41:R79)+0</f>
        <v>3.3725359230623161E-3</v>
      </c>
      <c r="T79">
        <f t="shared" si="11"/>
        <v>8.8446767606315858E-5</v>
      </c>
      <c r="U79">
        <f t="shared" si="12"/>
        <v>3.5474760277303201E-3</v>
      </c>
      <c r="W79" s="1"/>
      <c r="AB79" s="141" t="s">
        <v>218</v>
      </c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3"/>
      <c r="AR79" s="1"/>
    </row>
    <row r="80" spans="2:44" x14ac:dyDescent="0.35">
      <c r="B80">
        <f t="shared" si="13"/>
        <v>3.9000000000000021</v>
      </c>
      <c r="C80">
        <f t="shared" si="0"/>
        <v>-367.55259694786133</v>
      </c>
      <c r="D80">
        <f t="shared" si="1"/>
        <v>-381.9718634205488</v>
      </c>
      <c r="E80" s="2">
        <f t="shared" si="2"/>
        <v>-405.5689104114245</v>
      </c>
      <c r="F80">
        <f t="shared" si="3"/>
        <v>0</v>
      </c>
      <c r="G80">
        <f t="shared" si="4"/>
        <v>-1581.7187506045564</v>
      </c>
      <c r="H80">
        <f t="shared" si="5"/>
        <v>1489.6902673401412</v>
      </c>
      <c r="I80" s="2">
        <f t="shared" si="6"/>
        <v>2172.7888297351819</v>
      </c>
      <c r="J80" s="52">
        <f t="shared" si="7"/>
        <v>557.12534095773856</v>
      </c>
      <c r="K80">
        <f t="shared" si="8"/>
        <v>6.5575837875618843</v>
      </c>
      <c r="L80">
        <f t="shared" si="9"/>
        <v>5.6047724680016071E-2</v>
      </c>
      <c r="M80" s="52">
        <f t="shared" si="10"/>
        <v>6.5583023087701511</v>
      </c>
      <c r="N80" s="8">
        <f>-G80/($G$18*$B$31)</f>
        <v>1.6749842646238365E-6</v>
      </c>
      <c r="O80" s="5">
        <f>SUM($N$41:N80)*0.1+$N$8</f>
        <v>-2.5950031470752328E-5</v>
      </c>
      <c r="P80" s="5">
        <f>SUM($O$41:O80)+0</f>
        <v>-1.1262170967669481E-3</v>
      </c>
      <c r="Q80" s="8">
        <f>-H80/($G$18*$B$31)</f>
        <v>-1.5775293528032764E-6</v>
      </c>
      <c r="R80" s="5">
        <f>SUM($Q$41:Q80)*0.1+$T$8</f>
        <v>8.4344941294393441E-5</v>
      </c>
      <c r="S80" s="5">
        <f>SUM($R$41:R80)+0</f>
        <v>3.4568808643567098E-3</v>
      </c>
      <c r="T80">
        <f t="shared" si="11"/>
        <v>8.8246661439896475E-5</v>
      </c>
      <c r="U80">
        <f t="shared" si="12"/>
        <v>3.635710420180046E-3</v>
      </c>
      <c r="W80" s="1"/>
      <c r="AB80" s="144"/>
      <c r="AC80" s="145"/>
      <c r="AD80" s="145"/>
      <c r="AE80" s="145"/>
      <c r="AF80" s="145"/>
      <c r="AG80" s="145"/>
      <c r="AH80" s="145"/>
      <c r="AI80" s="145"/>
      <c r="AJ80" s="145"/>
      <c r="AK80" s="145"/>
      <c r="AL80" s="145"/>
      <c r="AM80" s="146"/>
      <c r="AR80" s="1"/>
    </row>
    <row r="81" spans="2:44" ht="15" thickBot="1" x14ac:dyDescent="0.4">
      <c r="B81">
        <f t="shared" si="13"/>
        <v>4.0000000000000018</v>
      </c>
      <c r="C81">
        <f t="shared" si="0"/>
        <v>-367.55259694786133</v>
      </c>
      <c r="D81">
        <f t="shared" si="1"/>
        <v>-381.9718634205488</v>
      </c>
      <c r="E81" s="2">
        <f t="shared" si="2"/>
        <v>-405.5689104114245</v>
      </c>
      <c r="F81">
        <f t="shared" si="3"/>
        <v>0</v>
      </c>
      <c r="G81">
        <f t="shared" si="4"/>
        <v>-1622.2756416456987</v>
      </c>
      <c r="H81">
        <f t="shared" si="5"/>
        <v>1527.8874536821959</v>
      </c>
      <c r="I81" s="2">
        <f t="shared" si="6"/>
        <v>2228.5013638309551</v>
      </c>
      <c r="J81" s="52">
        <f t="shared" si="7"/>
        <v>557.12534095773856</v>
      </c>
      <c r="K81">
        <f t="shared" si="8"/>
        <v>6.7257269616019304</v>
      </c>
      <c r="L81">
        <f t="shared" si="9"/>
        <v>5.6047724680016071E-2</v>
      </c>
      <c r="M81" s="52">
        <f t="shared" si="10"/>
        <v>6.726427521674827</v>
      </c>
      <c r="N81" s="8">
        <f>-G81/($G$18*$B$31)</f>
        <v>1.7179325791013706E-6</v>
      </c>
      <c r="O81" s="5">
        <f>SUM($N$41:N81)*0.1+$N$8</f>
        <v>-2.5778238212842189E-5</v>
      </c>
      <c r="P81" s="5">
        <f>SUM($O$41:O81)+0</f>
        <v>-1.1519953349797903E-3</v>
      </c>
      <c r="Q81" s="8">
        <f>-H81/($G$18*$B$31)</f>
        <v>-1.6179788233879756E-6</v>
      </c>
      <c r="R81" s="5">
        <f>SUM($Q$41:Q81)*0.1+$T$8</f>
        <v>8.4183143412054656E-5</v>
      </c>
      <c r="S81" s="5">
        <f>SUM($R$41:R81)+0</f>
        <v>3.5410640077687644E-3</v>
      </c>
      <c r="T81">
        <f t="shared" si="11"/>
        <v>8.8041576542521074E-5</v>
      </c>
      <c r="U81">
        <f t="shared" si="12"/>
        <v>3.723738384866824E-3</v>
      </c>
      <c r="W81" s="1"/>
      <c r="AB81" s="147"/>
      <c r="AC81" s="148"/>
      <c r="AD81" s="148"/>
      <c r="AE81" s="148"/>
      <c r="AF81" s="148"/>
      <c r="AG81" s="148"/>
      <c r="AH81" s="148"/>
      <c r="AI81" s="148"/>
      <c r="AJ81" s="148"/>
      <c r="AK81" s="148"/>
      <c r="AL81" s="148"/>
      <c r="AM81" s="149"/>
      <c r="AR81" s="1"/>
    </row>
    <row r="82" spans="2:44" x14ac:dyDescent="0.35">
      <c r="B82">
        <f t="shared" si="13"/>
        <v>4.1000000000000014</v>
      </c>
      <c r="C82">
        <f t="shared" si="0"/>
        <v>-367.55259694786133</v>
      </c>
      <c r="D82">
        <f t="shared" si="1"/>
        <v>-381.9718634205488</v>
      </c>
      <c r="E82" s="2">
        <f t="shared" si="2"/>
        <v>-405.5689104114245</v>
      </c>
      <c r="F82">
        <f t="shared" si="3"/>
        <v>0</v>
      </c>
      <c r="G82">
        <f t="shared" si="4"/>
        <v>-1662.832532686841</v>
      </c>
      <c r="H82">
        <f t="shared" si="5"/>
        <v>1566.0846400242506</v>
      </c>
      <c r="I82" s="2">
        <f t="shared" si="6"/>
        <v>2284.2138979267293</v>
      </c>
      <c r="J82" s="52">
        <f t="shared" si="7"/>
        <v>557.12534095773856</v>
      </c>
      <c r="K82">
        <f t="shared" si="8"/>
        <v>6.89387013564198</v>
      </c>
      <c r="L82">
        <f t="shared" si="9"/>
        <v>5.6047724680016071E-2</v>
      </c>
      <c r="M82" s="52">
        <f t="shared" si="10"/>
        <v>6.8945536105988614</v>
      </c>
      <c r="N82" s="8">
        <f>-G82/($G$18*$B$31)</f>
        <v>1.7608808935789047E-6</v>
      </c>
      <c r="O82" s="5">
        <f>SUM($N$41:N82)*0.1+$N$8</f>
        <v>-2.5602150123484299E-5</v>
      </c>
      <c r="P82" s="5">
        <f>SUM($O$41:O82)+0</f>
        <v>-1.1775974851032747E-3</v>
      </c>
      <c r="Q82" s="8">
        <f>-H82/($G$18*$B$31)</f>
        <v>-1.6584282939726747E-6</v>
      </c>
      <c r="R82" s="5">
        <f>SUM($Q$41:Q82)*0.1+$T$8</f>
        <v>8.4017300582657376E-5</v>
      </c>
      <c r="S82" s="5">
        <f>SUM($R$41:R82)+0</f>
        <v>3.6250813083514217E-3</v>
      </c>
      <c r="T82">
        <f t="shared" si="11"/>
        <v>8.7831525593843736E-5</v>
      </c>
      <c r="U82">
        <f t="shared" si="12"/>
        <v>3.8115548440341785E-3</v>
      </c>
      <c r="W82" s="1"/>
      <c r="AR82" s="1"/>
    </row>
    <row r="83" spans="2:44" x14ac:dyDescent="0.35">
      <c r="B83">
        <f t="shared" si="13"/>
        <v>4.2000000000000011</v>
      </c>
      <c r="C83">
        <f t="shared" si="0"/>
        <v>-367.55259694786133</v>
      </c>
      <c r="D83">
        <f t="shared" si="1"/>
        <v>-381.9718634205488</v>
      </c>
      <c r="E83" s="2">
        <f t="shared" si="2"/>
        <v>-405.5689104114245</v>
      </c>
      <c r="F83">
        <f t="shared" si="3"/>
        <v>0</v>
      </c>
      <c r="G83">
        <f t="shared" si="4"/>
        <v>-1703.3894237279833</v>
      </c>
      <c r="H83">
        <f t="shared" si="5"/>
        <v>1604.2818263663053</v>
      </c>
      <c r="I83" s="2">
        <f t="shared" si="6"/>
        <v>2339.9264320225025</v>
      </c>
      <c r="J83" s="52">
        <f t="shared" si="7"/>
        <v>557.12534095773856</v>
      </c>
      <c r="K83">
        <f t="shared" si="8"/>
        <v>7.0620133096820261</v>
      </c>
      <c r="L83">
        <f t="shared" si="9"/>
        <v>5.6047724680016071E-2</v>
      </c>
      <c r="M83" s="52">
        <f t="shared" si="10"/>
        <v>7.0626805129817036</v>
      </c>
      <c r="N83" s="8">
        <f>-G83/($G$18*$B$31)</f>
        <v>1.8038292080564387E-6</v>
      </c>
      <c r="O83" s="5">
        <f>SUM($N$41:N83)*0.1+$N$8</f>
        <v>-2.5421767202678658E-5</v>
      </c>
      <c r="P83" s="5">
        <f>SUM($O$41:O83)+0</f>
        <v>-1.2030192523059533E-3</v>
      </c>
      <c r="Q83" s="8">
        <f>-H83/($G$18*$B$31)</f>
        <v>-1.6988777645573739E-6</v>
      </c>
      <c r="R83" s="5">
        <f>SUM($Q$41:Q83)*0.1+$T$8</f>
        <v>8.3847412806201642E-5</v>
      </c>
      <c r="S83" s="5">
        <f>SUM($R$41:R83)+0</f>
        <v>3.7089287211576234E-3</v>
      </c>
      <c r="T83">
        <f t="shared" si="11"/>
        <v>8.7616521741055073E-5</v>
      </c>
      <c r="U83">
        <f t="shared" si="12"/>
        <v>3.8991547263537386E-3</v>
      </c>
      <c r="W83" s="1"/>
      <c r="AR83" s="1"/>
    </row>
    <row r="84" spans="2:44" x14ac:dyDescent="0.35">
      <c r="B84">
        <f t="shared" si="13"/>
        <v>4.3000000000000007</v>
      </c>
      <c r="C84">
        <f t="shared" si="0"/>
        <v>-367.55259694786133</v>
      </c>
      <c r="D84">
        <f t="shared" si="1"/>
        <v>-381.9718634205488</v>
      </c>
      <c r="E84" s="2">
        <f t="shared" si="2"/>
        <v>-405.5689104114245</v>
      </c>
      <c r="F84">
        <f t="shared" si="3"/>
        <v>0</v>
      </c>
      <c r="G84">
        <f t="shared" si="4"/>
        <v>-1743.9463147691256</v>
      </c>
      <c r="H84">
        <f t="shared" si="5"/>
        <v>1642.4790127083602</v>
      </c>
      <c r="I84" s="2">
        <f t="shared" si="6"/>
        <v>2395.6389661182761</v>
      </c>
      <c r="J84" s="52">
        <f t="shared" si="7"/>
        <v>557.12534095773856</v>
      </c>
      <c r="K84">
        <f t="shared" si="8"/>
        <v>7.230156483722074</v>
      </c>
      <c r="L84">
        <f t="shared" si="9"/>
        <v>5.6047724680016071E-2</v>
      </c>
      <c r="M84" s="52">
        <f t="shared" si="10"/>
        <v>7.2308081720810273</v>
      </c>
      <c r="N84" s="8">
        <f>-G84/($G$18*$B$31)</f>
        <v>1.846777522533973E-6</v>
      </c>
      <c r="O84" s="5">
        <f>SUM($N$41:N84)*0.1+$N$8</f>
        <v>-2.5237089450425259E-5</v>
      </c>
      <c r="P84" s="5">
        <f>SUM($O$41:O84)+0</f>
        <v>-1.2282563417563785E-3</v>
      </c>
      <c r="Q84" s="8">
        <f>-H84/($G$18*$B$31)</f>
        <v>-1.7393272351420733E-6</v>
      </c>
      <c r="R84" s="5">
        <f>SUM($Q$41:Q84)*0.1+$T$8</f>
        <v>8.3673480082687441E-5</v>
      </c>
      <c r="S84" s="5">
        <f>SUM($R$41:R84)+0</f>
        <v>3.7926022012403108E-3</v>
      </c>
      <c r="T84">
        <f t="shared" si="11"/>
        <v>8.7396578611960877E-5</v>
      </c>
      <c r="U84">
        <f t="shared" si="12"/>
        <v>3.9865329671178703E-3</v>
      </c>
      <c r="W84" s="1"/>
      <c r="AR84" s="1"/>
    </row>
    <row r="85" spans="2:44" x14ac:dyDescent="0.35">
      <c r="B85">
        <f t="shared" si="13"/>
        <v>4.4000000000000004</v>
      </c>
      <c r="C85">
        <f t="shared" si="0"/>
        <v>-367.55259694786133</v>
      </c>
      <c r="D85">
        <f t="shared" si="1"/>
        <v>-381.9718634205488</v>
      </c>
      <c r="E85" s="2">
        <f t="shared" si="2"/>
        <v>-405.5689104114245</v>
      </c>
      <c r="F85">
        <f t="shared" si="3"/>
        <v>0</v>
      </c>
      <c r="G85">
        <f t="shared" si="4"/>
        <v>-1784.5032058102679</v>
      </c>
      <c r="H85">
        <f t="shared" si="5"/>
        <v>1680.6761990504149</v>
      </c>
      <c r="I85" s="2">
        <f t="shared" si="6"/>
        <v>2451.3515002140498</v>
      </c>
      <c r="J85" s="52">
        <f t="shared" si="7"/>
        <v>557.12534095773856</v>
      </c>
      <c r="K85">
        <f t="shared" si="8"/>
        <v>7.398299657762121</v>
      </c>
      <c r="L85">
        <f t="shared" si="9"/>
        <v>5.6047724680016071E-2</v>
      </c>
      <c r="M85" s="52">
        <f t="shared" si="10"/>
        <v>7.3989365363117248</v>
      </c>
      <c r="N85" s="8">
        <f>-G85/($G$18*$B$31)</f>
        <v>1.8897258370115071E-6</v>
      </c>
      <c r="O85" s="5">
        <f>SUM($N$41:N85)*0.1+$N$8</f>
        <v>-2.5048116866724107E-5</v>
      </c>
      <c r="P85" s="5">
        <f>SUM($O$41:O85)+0</f>
        <v>-1.2533044586231026E-3</v>
      </c>
      <c r="Q85" s="8">
        <f>-H85/($G$18*$B$31)</f>
        <v>-1.7797767057267725E-6</v>
      </c>
      <c r="R85" s="5">
        <f>SUM($Q$41:Q85)*0.1+$T$8</f>
        <v>8.3495502412114759E-5</v>
      </c>
      <c r="S85" s="5">
        <f>SUM($R$41:R85)+0</f>
        <v>3.8760977036524256E-3</v>
      </c>
      <c r="T85">
        <f t="shared" si="11"/>
        <v>8.7171710328641199E-5</v>
      </c>
      <c r="U85">
        <f t="shared" si="12"/>
        <v>4.0736845084351041E-3</v>
      </c>
      <c r="W85" s="1"/>
      <c r="AR85" s="1"/>
    </row>
    <row r="86" spans="2:44" x14ac:dyDescent="0.35">
      <c r="B86">
        <f t="shared" si="13"/>
        <v>4.5</v>
      </c>
      <c r="C86">
        <f t="shared" si="0"/>
        <v>-367.55259694786133</v>
      </c>
      <c r="D86">
        <f t="shared" si="1"/>
        <v>-381.9718634205488</v>
      </c>
      <c r="E86" s="2">
        <f t="shared" si="2"/>
        <v>-405.5689104114245</v>
      </c>
      <c r="F86">
        <f t="shared" si="3"/>
        <v>0</v>
      </c>
      <c r="G86">
        <f t="shared" si="4"/>
        <v>-1825.0600968514102</v>
      </c>
      <c r="H86">
        <f t="shared" si="5"/>
        <v>1718.8733853924696</v>
      </c>
      <c r="I86" s="2">
        <f t="shared" si="6"/>
        <v>2507.0640343098235</v>
      </c>
      <c r="J86" s="52">
        <f t="shared" si="7"/>
        <v>557.12534095773856</v>
      </c>
      <c r="K86">
        <f t="shared" si="8"/>
        <v>7.5664428318021688</v>
      </c>
      <c r="L86">
        <f t="shared" si="9"/>
        <v>5.6047724680016071E-2</v>
      </c>
      <c r="M86" s="52">
        <f t="shared" si="10"/>
        <v>7.5670655586730478</v>
      </c>
      <c r="N86" s="8">
        <f>-G86/($G$18*$B$31)</f>
        <v>1.9326741514890409E-6</v>
      </c>
      <c r="O86" s="5">
        <f>SUM($N$41:N86)*0.1+$N$8</f>
        <v>-2.4854849451575204E-5</v>
      </c>
      <c r="P86" s="5">
        <f>SUM($O$41:O86)+0</f>
        <v>-1.2781593080746778E-3</v>
      </c>
      <c r="Q86" s="8">
        <f>-H86/($G$18*$B$31)</f>
        <v>-1.8202261763114716E-6</v>
      </c>
      <c r="R86" s="5">
        <f>SUM($Q$41:Q86)*0.1+$T$8</f>
        <v>8.331347979448361E-5</v>
      </c>
      <c r="S86" s="5">
        <f>SUM($R$41:R86)+0</f>
        <v>3.9594111834469091E-3</v>
      </c>
      <c r="T86">
        <f t="shared" si="11"/>
        <v>8.6941931521713369E-5</v>
      </c>
      <c r="U86">
        <f t="shared" si="12"/>
        <v>4.1606042994284369E-3</v>
      </c>
      <c r="W86" s="1"/>
      <c r="AR86" s="1"/>
    </row>
    <row r="87" spans="2:44" x14ac:dyDescent="0.35">
      <c r="B87">
        <f t="shared" si="13"/>
        <v>4.5999999999999996</v>
      </c>
      <c r="C87">
        <f t="shared" si="0"/>
        <v>-367.55259694786133</v>
      </c>
      <c r="D87">
        <f t="shared" si="1"/>
        <v>-381.9718634205488</v>
      </c>
      <c r="E87" s="2">
        <f t="shared" si="2"/>
        <v>-405.5689104114245</v>
      </c>
      <c r="F87">
        <f t="shared" si="3"/>
        <v>0</v>
      </c>
      <c r="G87">
        <f t="shared" si="4"/>
        <v>-1865.6169878925525</v>
      </c>
      <c r="H87">
        <f t="shared" si="5"/>
        <v>1757.0705717345243</v>
      </c>
      <c r="I87" s="2">
        <f t="shared" si="6"/>
        <v>2562.7765684055971</v>
      </c>
      <c r="J87" s="52">
        <f t="shared" si="7"/>
        <v>557.12534095773856</v>
      </c>
      <c r="K87">
        <f t="shared" si="8"/>
        <v>7.7345860058422167</v>
      </c>
      <c r="L87">
        <f t="shared" si="9"/>
        <v>5.6047724680016071E-2</v>
      </c>
      <c r="M87" s="52">
        <f t="shared" si="10"/>
        <v>7.7351951962504266</v>
      </c>
      <c r="N87" s="8">
        <f>-G87/($G$18*$B$31)</f>
        <v>1.9756224659665754E-6</v>
      </c>
      <c r="O87" s="5">
        <f>SUM($N$41:N87)*0.1+$N$8</f>
        <v>-2.4657287204978547E-5</v>
      </c>
      <c r="P87" s="5">
        <f>SUM($O$41:O87)+0</f>
        <v>-1.3028165952796563E-3</v>
      </c>
      <c r="Q87" s="8">
        <f>-H87/($G$18*$B$31)</f>
        <v>-1.8606756468961708E-6</v>
      </c>
      <c r="R87" s="5">
        <f>SUM($Q$41:Q87)*0.1+$T$8</f>
        <v>8.3127412229793993E-5</v>
      </c>
      <c r="S87" s="5">
        <f>SUM($R$41:R87)+0</f>
        <v>4.0425385956767033E-3</v>
      </c>
      <c r="T87">
        <f t="shared" si="11"/>
        <v>8.670725734522401E-5</v>
      </c>
      <c r="U87">
        <f t="shared" si="12"/>
        <v>4.2472872964366146E-3</v>
      </c>
      <c r="W87" s="1"/>
      <c r="AR87" s="1"/>
    </row>
    <row r="88" spans="2:44" x14ac:dyDescent="0.35">
      <c r="B88">
        <f t="shared" si="13"/>
        <v>4.6999999999999993</v>
      </c>
      <c r="C88">
        <f t="shared" si="0"/>
        <v>-367.55259694786133</v>
      </c>
      <c r="D88">
        <f t="shared" si="1"/>
        <v>-381.9718634205488</v>
      </c>
      <c r="E88" s="2">
        <f t="shared" si="2"/>
        <v>-405.5689104114245</v>
      </c>
      <c r="F88">
        <f t="shared" si="3"/>
        <v>0</v>
      </c>
      <c r="G88">
        <f t="shared" si="4"/>
        <v>-1906.1738789336948</v>
      </c>
      <c r="H88">
        <f t="shared" si="5"/>
        <v>1795.2677580765792</v>
      </c>
      <c r="I88" s="2">
        <f t="shared" si="6"/>
        <v>2618.4891025013708</v>
      </c>
      <c r="J88" s="52">
        <f t="shared" si="7"/>
        <v>557.12534095773856</v>
      </c>
      <c r="K88">
        <f t="shared" si="8"/>
        <v>7.9027291798822645</v>
      </c>
      <c r="L88">
        <f t="shared" si="9"/>
        <v>5.6047724680016071E-2</v>
      </c>
      <c r="M88" s="52">
        <f t="shared" si="10"/>
        <v>7.9033254097808747</v>
      </c>
      <c r="N88" s="8">
        <f>-G88/($G$18*$B$31)</f>
        <v>2.0185707804441095E-6</v>
      </c>
      <c r="O88" s="5">
        <f>SUM($N$41:N88)*0.1+$N$8</f>
        <v>-2.4455430126934137E-5</v>
      </c>
      <c r="P88" s="5">
        <f>SUM($O$41:O88)+0</f>
        <v>-1.3272720254065905E-3</v>
      </c>
      <c r="Q88" s="8">
        <f>-H88/($G$18*$B$31)</f>
        <v>-1.9011251174808704E-6</v>
      </c>
      <c r="R88" s="5">
        <f>SUM($Q$41:Q88)*0.1+$T$8</f>
        <v>8.293729971804591E-5</v>
      </c>
      <c r="S88" s="5">
        <f>SUM($R$41:R88)+0</f>
        <v>4.1254758953947496E-3</v>
      </c>
      <c r="T88">
        <f t="shared" si="11"/>
        <v>8.6467703492196067E-5</v>
      </c>
      <c r="U88">
        <f t="shared" si="12"/>
        <v>4.333728463218482E-3</v>
      </c>
      <c r="W88" s="1"/>
      <c r="AR88" s="1"/>
    </row>
    <row r="89" spans="2:44" x14ac:dyDescent="0.35">
      <c r="B89">
        <f t="shared" si="13"/>
        <v>4.7999999999999989</v>
      </c>
      <c r="C89">
        <f t="shared" si="0"/>
        <v>-367.55259694786133</v>
      </c>
      <c r="D89">
        <f t="shared" si="1"/>
        <v>-381.9718634205488</v>
      </c>
      <c r="E89" s="2">
        <f t="shared" si="2"/>
        <v>-405.5689104114245</v>
      </c>
      <c r="F89">
        <f t="shared" si="3"/>
        <v>0</v>
      </c>
      <c r="G89">
        <f t="shared" si="4"/>
        <v>-1946.7307699748371</v>
      </c>
      <c r="H89">
        <f t="shared" si="5"/>
        <v>1833.4649444186339</v>
      </c>
      <c r="I89" s="2">
        <f t="shared" si="6"/>
        <v>2674.2016365971444</v>
      </c>
      <c r="J89" s="52">
        <f t="shared" si="7"/>
        <v>557.12534095773856</v>
      </c>
      <c r="K89">
        <f t="shared" si="8"/>
        <v>8.0708723539223115</v>
      </c>
      <c r="L89">
        <f t="shared" si="9"/>
        <v>5.6047724680016071E-2</v>
      </c>
      <c r="M89" s="52">
        <f t="shared" si="10"/>
        <v>8.0714561632727033</v>
      </c>
      <c r="N89" s="8">
        <f>-G89/($G$18*$B$31)</f>
        <v>2.0615190949216435E-6</v>
      </c>
      <c r="O89" s="5">
        <f>SUM($N$41:N89)*0.1+$N$8</f>
        <v>-2.4249278217441972E-5</v>
      </c>
      <c r="P89" s="5">
        <f>SUM($O$41:O89)+0</f>
        <v>-1.3515213036240324E-3</v>
      </c>
      <c r="Q89" s="8">
        <f>-H89/($G$18*$B$31)</f>
        <v>-1.9415745880655696E-6</v>
      </c>
      <c r="R89" s="5">
        <f>SUM($Q$41:Q89)*0.1+$T$8</f>
        <v>8.2743142259239359E-5</v>
      </c>
      <c r="S89" s="5">
        <f>SUM($R$41:R89)+0</f>
        <v>4.2082190376539893E-3</v>
      </c>
      <c r="T89">
        <f t="shared" si="11"/>
        <v>8.6223286210858539E-5</v>
      </c>
      <c r="U89">
        <f t="shared" si="12"/>
        <v>4.4199227711604954E-3</v>
      </c>
      <c r="W89" s="1"/>
      <c r="AR89" s="1"/>
    </row>
    <row r="90" spans="2:44" x14ac:dyDescent="0.35">
      <c r="B90">
        <f t="shared" si="13"/>
        <v>4.8999999999999986</v>
      </c>
      <c r="C90">
        <f t="shared" si="0"/>
        <v>-367.55259694786133</v>
      </c>
      <c r="D90">
        <f t="shared" si="1"/>
        <v>-381.9718634205488</v>
      </c>
      <c r="E90" s="2">
        <f t="shared" si="2"/>
        <v>-405.5689104114245</v>
      </c>
      <c r="F90">
        <f t="shared" si="3"/>
        <v>0</v>
      </c>
      <c r="G90">
        <f t="shared" si="4"/>
        <v>-1987.2876610159794</v>
      </c>
      <c r="H90">
        <f t="shared" si="5"/>
        <v>1871.6621307606886</v>
      </c>
      <c r="I90" s="2">
        <f t="shared" si="6"/>
        <v>2729.9141706929181</v>
      </c>
      <c r="J90" s="52">
        <f t="shared" si="7"/>
        <v>557.12534095773856</v>
      </c>
      <c r="K90">
        <f t="shared" si="8"/>
        <v>8.2390155279623603</v>
      </c>
      <c r="L90">
        <f t="shared" si="9"/>
        <v>5.6047724680016071E-2</v>
      </c>
      <c r="M90" s="52">
        <f t="shared" si="10"/>
        <v>8.2395874236717894</v>
      </c>
      <c r="N90" s="8">
        <f>-G90/($G$18*$B$31)</f>
        <v>2.1044674093991776E-6</v>
      </c>
      <c r="O90" s="5">
        <f>SUM($N$41:N90)*0.1+$N$8</f>
        <v>-2.4038831476502053E-5</v>
      </c>
      <c r="P90" s="5">
        <f>SUM($O$41:O90)+0</f>
        <v>-1.3755601351005346E-3</v>
      </c>
      <c r="Q90" s="8">
        <f>-H90/($G$18*$B$31)</f>
        <v>-1.9820240586502685E-6</v>
      </c>
      <c r="R90" s="5">
        <f>SUM($Q$41:Q90)*0.1+$T$8</f>
        <v>8.2544939853374327E-5</v>
      </c>
      <c r="S90" s="5">
        <f>SUM($R$41:R90)+0</f>
        <v>4.2907639775073636E-3</v>
      </c>
      <c r="T90">
        <f t="shared" si="11"/>
        <v>8.5974022321587653E-5</v>
      </c>
      <c r="U90">
        <f t="shared" si="12"/>
        <v>4.5058651994875094E-3</v>
      </c>
      <c r="W90" s="1"/>
      <c r="AR90" s="1"/>
    </row>
    <row r="91" spans="2:44" x14ac:dyDescent="0.35">
      <c r="B91">
        <f t="shared" si="13"/>
        <v>4.9999999999999982</v>
      </c>
      <c r="C91">
        <f t="shared" si="0"/>
        <v>-367.55259694786133</v>
      </c>
      <c r="D91">
        <f t="shared" si="1"/>
        <v>-381.9718634205488</v>
      </c>
      <c r="E91" s="2">
        <f t="shared" si="2"/>
        <v>-405.5689104114245</v>
      </c>
      <c r="F91">
        <f t="shared" si="3"/>
        <v>0</v>
      </c>
      <c r="G91">
        <f t="shared" si="4"/>
        <v>-2027.8445520571217</v>
      </c>
      <c r="H91">
        <f t="shared" si="5"/>
        <v>1909.8593171027433</v>
      </c>
      <c r="I91" s="2">
        <f t="shared" si="6"/>
        <v>2785.6267047886918</v>
      </c>
      <c r="J91" s="52">
        <f t="shared" si="7"/>
        <v>557.12534095773856</v>
      </c>
      <c r="K91">
        <f t="shared" si="8"/>
        <v>8.4071587020024072</v>
      </c>
      <c r="L91">
        <f t="shared" si="9"/>
        <v>5.6047724680016071E-2</v>
      </c>
      <c r="M91" s="52">
        <f t="shared" si="10"/>
        <v>8.4077191605678774</v>
      </c>
      <c r="N91" s="8">
        <f>-G91/($G$18*$B$31)</f>
        <v>2.1474157238767116E-6</v>
      </c>
      <c r="O91" s="5">
        <f>SUM($N$41:N91)*0.1+$N$8</f>
        <v>-2.3824089904114383E-5</v>
      </c>
      <c r="P91" s="5">
        <f>SUM($O$41:O91)+0</f>
        <v>-1.3993842250046489E-3</v>
      </c>
      <c r="Q91" s="8">
        <f>-H91/($G$18*$B$31)</f>
        <v>-2.0224735292349679E-6</v>
      </c>
      <c r="R91" s="5">
        <f>SUM($Q$41:Q91)*0.1+$T$8</f>
        <v>8.2342692500450828E-5</v>
      </c>
      <c r="S91" s="5">
        <f>SUM($R$41:R91)+0</f>
        <v>4.3731066700078147E-3</v>
      </c>
      <c r="T91">
        <f t="shared" si="11"/>
        <v>8.5719929234590042E-5</v>
      </c>
      <c r="U91">
        <f t="shared" si="12"/>
        <v>4.5915507354769257E-3</v>
      </c>
      <c r="W91" s="1"/>
      <c r="AR91" s="1"/>
    </row>
    <row r="92" spans="2:44" x14ac:dyDescent="0.35">
      <c r="B92">
        <f t="shared" si="13"/>
        <v>5.0999999999999979</v>
      </c>
      <c r="C92">
        <f t="shared" si="0"/>
        <v>-367.55259694786133</v>
      </c>
      <c r="D92">
        <f t="shared" si="1"/>
        <v>-381.9718634205488</v>
      </c>
      <c r="E92" s="2">
        <f t="shared" si="2"/>
        <v>-405.5689104114245</v>
      </c>
      <c r="F92">
        <f t="shared" si="3"/>
        <v>0</v>
      </c>
      <c r="G92">
        <f t="shared" si="4"/>
        <v>-2068.4014430982643</v>
      </c>
      <c r="H92">
        <f t="shared" si="5"/>
        <v>1948.056503444798</v>
      </c>
      <c r="I92" s="2">
        <f t="shared" si="6"/>
        <v>2841.3392388844654</v>
      </c>
      <c r="J92" s="52">
        <f t="shared" si="7"/>
        <v>557.12534095773856</v>
      </c>
      <c r="K92">
        <f t="shared" si="8"/>
        <v>8.5753018760424542</v>
      </c>
      <c r="L92">
        <f t="shared" si="9"/>
        <v>5.6047724680016071E-2</v>
      </c>
      <c r="M92" s="52">
        <f t="shared" si="10"/>
        <v>8.5758513459354369</v>
      </c>
      <c r="N92" s="8">
        <f>-G92/($G$18*$B$31)</f>
        <v>2.1903640383542457E-6</v>
      </c>
      <c r="O92" s="5">
        <f>SUM($N$41:N92)*0.1+$N$8</f>
        <v>-2.3605053500278957E-5</v>
      </c>
      <c r="P92" s="5">
        <f>SUM($O$41:O92)+0</f>
        <v>-1.4229892785049278E-3</v>
      </c>
      <c r="Q92" s="8">
        <f>-H92/($G$18*$B$31)</f>
        <v>-2.0629229998196669E-6</v>
      </c>
      <c r="R92" s="5">
        <f>SUM($Q$41:Q92)*0.1+$T$8</f>
        <v>8.2136400200468862E-5</v>
      </c>
      <c r="S92" s="5">
        <f>SUM($R$41:R92)+0</f>
        <v>4.4552430702082839E-3</v>
      </c>
      <c r="T92">
        <f t="shared" si="11"/>
        <v>8.5461024968359778E-5</v>
      </c>
      <c r="U92">
        <f t="shared" si="12"/>
        <v>4.6769743746763156E-3</v>
      </c>
      <c r="W92" s="1"/>
      <c r="AR92" s="1"/>
    </row>
    <row r="93" spans="2:44" x14ac:dyDescent="0.35">
      <c r="B93">
        <f t="shared" si="13"/>
        <v>5.1999999999999975</v>
      </c>
      <c r="C93">
        <f t="shared" si="0"/>
        <v>-367.55259694786133</v>
      </c>
      <c r="D93">
        <f t="shared" si="1"/>
        <v>-381.9718634205488</v>
      </c>
      <c r="E93" s="2">
        <f t="shared" si="2"/>
        <v>-405.5689104114245</v>
      </c>
      <c r="F93">
        <f t="shared" si="3"/>
        <v>0</v>
      </c>
      <c r="G93">
        <f t="shared" si="4"/>
        <v>-2108.9583341394064</v>
      </c>
      <c r="H93">
        <f t="shared" si="5"/>
        <v>1986.2536897868529</v>
      </c>
      <c r="I93" s="2">
        <f t="shared" si="6"/>
        <v>2897.0517729802391</v>
      </c>
      <c r="J93" s="52">
        <f t="shared" si="7"/>
        <v>557.12534095773856</v>
      </c>
      <c r="K93">
        <f t="shared" si="8"/>
        <v>8.7434450500825029</v>
      </c>
      <c r="L93">
        <f t="shared" si="9"/>
        <v>5.6047724680016071E-2</v>
      </c>
      <c r="M93" s="52">
        <f t="shared" si="10"/>
        <v>8.7439839539044009</v>
      </c>
      <c r="N93" s="8">
        <f>-G93/($G$18*$B$31)</f>
        <v>2.2333123528317798E-6</v>
      </c>
      <c r="O93" s="5">
        <f>SUM($N$41:N93)*0.1+$N$8</f>
        <v>-2.3381722264995779E-5</v>
      </c>
      <c r="P93" s="5">
        <f>SUM($O$41:O93)+0</f>
        <v>-1.4463710007699235E-3</v>
      </c>
      <c r="Q93" s="8">
        <f>-H93/($G$18*$B$31)</f>
        <v>-2.1033724704043663E-6</v>
      </c>
      <c r="R93" s="5">
        <f>SUM($Q$41:Q93)*0.1+$T$8</f>
        <v>8.1926062953428428E-5</v>
      </c>
      <c r="S93" s="5">
        <f>SUM($R$41:R93)+0</f>
        <v>4.5371691331617123E-3</v>
      </c>
      <c r="T93">
        <f t="shared" si="11"/>
        <v>8.5197328168942695E-5</v>
      </c>
      <c r="U93">
        <f t="shared" si="12"/>
        <v>4.7621311211246166E-3</v>
      </c>
      <c r="W93" s="1"/>
      <c r="AR93" s="1"/>
    </row>
    <row r="94" spans="2:44" x14ac:dyDescent="0.35">
      <c r="B94">
        <f t="shared" si="13"/>
        <v>5.2999999999999972</v>
      </c>
      <c r="C94">
        <f t="shared" si="0"/>
        <v>-367.55259694786133</v>
      </c>
      <c r="D94">
        <f t="shared" si="1"/>
        <v>-381.9718634205488</v>
      </c>
      <c r="E94" s="2">
        <f t="shared" si="2"/>
        <v>-405.5689104114245</v>
      </c>
      <c r="F94">
        <f t="shared" si="3"/>
        <v>0</v>
      </c>
      <c r="G94">
        <f t="shared" si="4"/>
        <v>-2149.5152251805489</v>
      </c>
      <c r="H94">
        <f t="shared" si="5"/>
        <v>2024.4508761289076</v>
      </c>
      <c r="I94" s="2">
        <f t="shared" si="6"/>
        <v>2952.7643070760132</v>
      </c>
      <c r="J94" s="52">
        <f t="shared" si="7"/>
        <v>557.12534095773856</v>
      </c>
      <c r="K94">
        <f t="shared" si="8"/>
        <v>8.9115882241225517</v>
      </c>
      <c r="L94">
        <f t="shared" si="9"/>
        <v>5.6047724680016071E-2</v>
      </c>
      <c r="M94" s="52">
        <f t="shared" si="10"/>
        <v>8.9121169605568547</v>
      </c>
      <c r="N94" s="8">
        <f>-G94/($G$18*$B$31)</f>
        <v>2.2762606673093143E-6</v>
      </c>
      <c r="O94" s="5">
        <f>SUM($N$41:N94)*0.1+$N$8</f>
        <v>-2.3154096198264848E-5</v>
      </c>
      <c r="P94" s="5">
        <f>SUM($O$41:O94)+0</f>
        <v>-1.4695250969681884E-3</v>
      </c>
      <c r="Q94" s="8">
        <f>-H94/($G$18*$B$31)</f>
        <v>-2.1438219409890656E-6</v>
      </c>
      <c r="R94" s="5">
        <f>SUM($Q$41:Q94)*0.1+$T$8</f>
        <v>8.1711680759329514E-5</v>
      </c>
      <c r="S94" s="5">
        <f>SUM($R$41:R94)+0</f>
        <v>4.6188808139210422E-3</v>
      </c>
      <c r="T94">
        <f t="shared" si="11"/>
        <v>8.4928858130043665E-5</v>
      </c>
      <c r="U94">
        <f t="shared" si="12"/>
        <v>4.8470159875770242E-3</v>
      </c>
      <c r="W94" s="1"/>
      <c r="AR94" s="1"/>
    </row>
    <row r="95" spans="2:44" x14ac:dyDescent="0.35">
      <c r="B95">
        <f t="shared" si="13"/>
        <v>5.3999999999999968</v>
      </c>
      <c r="C95">
        <f t="shared" si="0"/>
        <v>-367.55259694786133</v>
      </c>
      <c r="D95">
        <f t="shared" si="1"/>
        <v>-381.9718634205488</v>
      </c>
      <c r="E95" s="2">
        <f t="shared" si="2"/>
        <v>-405.5689104114245</v>
      </c>
      <c r="F95">
        <f t="shared" si="3"/>
        <v>0</v>
      </c>
      <c r="G95">
        <f t="shared" si="4"/>
        <v>-2190.072116221691</v>
      </c>
      <c r="H95">
        <f t="shared" si="5"/>
        <v>2062.6480624709625</v>
      </c>
      <c r="I95" s="2">
        <f t="shared" si="6"/>
        <v>3008.4768411717869</v>
      </c>
      <c r="J95" s="52">
        <f t="shared" si="7"/>
        <v>557.12534095773856</v>
      </c>
      <c r="K95">
        <f t="shared" si="8"/>
        <v>9.0797313981625987</v>
      </c>
      <c r="L95">
        <f t="shared" si="9"/>
        <v>5.6047724680016071E-2</v>
      </c>
      <c r="M95" s="52">
        <f t="shared" si="10"/>
        <v>9.0802503437463198</v>
      </c>
      <c r="N95" s="8">
        <f>-G95/($G$18*$B$31)</f>
        <v>2.3192089817868479E-6</v>
      </c>
      <c r="O95" s="5">
        <f>SUM($N$41:N95)*0.1+$N$8</f>
        <v>-2.2922175300086162E-5</v>
      </c>
      <c r="P95" s="5">
        <f>SUM($O$41:O95)+0</f>
        <v>-1.4924472722682746E-3</v>
      </c>
      <c r="Q95" s="8">
        <f>-H95/($G$18*$B$31)</f>
        <v>-2.184271411573765E-6</v>
      </c>
      <c r="R95" s="5">
        <f>SUM($Q$41:Q95)*0.1+$T$8</f>
        <v>8.1493253618172146E-5</v>
      </c>
      <c r="S95" s="5">
        <f>SUM($R$41:R95)+0</f>
        <v>4.700374067539214E-3</v>
      </c>
      <c r="T95">
        <f t="shared" si="11"/>
        <v>8.4655634814013458E-5</v>
      </c>
      <c r="U95">
        <f t="shared" si="12"/>
        <v>4.9316239957336722E-3</v>
      </c>
      <c r="W95" s="1"/>
      <c r="AR95" s="1"/>
    </row>
    <row r="96" spans="2:44" x14ac:dyDescent="0.35">
      <c r="B96">
        <f t="shared" si="13"/>
        <v>5.4999999999999964</v>
      </c>
      <c r="C96">
        <f t="shared" si="0"/>
        <v>-367.55259694786133</v>
      </c>
      <c r="D96">
        <f t="shared" si="1"/>
        <v>-381.9718634205488</v>
      </c>
      <c r="E96" s="2">
        <f t="shared" si="2"/>
        <v>-405.5689104114245</v>
      </c>
      <c r="F96">
        <f t="shared" si="3"/>
        <v>0</v>
      </c>
      <c r="G96">
        <f t="shared" si="4"/>
        <v>-2230.6290072628335</v>
      </c>
      <c r="H96">
        <f t="shared" si="5"/>
        <v>2100.845248813017</v>
      </c>
      <c r="I96" s="2">
        <f t="shared" si="6"/>
        <v>3064.1893752675605</v>
      </c>
      <c r="J96" s="52">
        <f t="shared" si="7"/>
        <v>557.12534095773856</v>
      </c>
      <c r="K96">
        <f t="shared" si="8"/>
        <v>9.2478745722026456</v>
      </c>
      <c r="L96">
        <f t="shared" si="9"/>
        <v>5.6047724680016071E-2</v>
      </c>
      <c r="M96" s="52">
        <f t="shared" si="10"/>
        <v>9.2483840829367416</v>
      </c>
      <c r="N96" s="8">
        <f>-G96/($G$18*$B$31)</f>
        <v>2.3621572962643824E-6</v>
      </c>
      <c r="O96" s="5">
        <f>SUM($N$41:N96)*0.1+$N$8</f>
        <v>-2.2685959570459726E-5</v>
      </c>
      <c r="P96" s="5">
        <f>SUM($O$41:O96)+0</f>
        <v>-1.5151332318387343E-3</v>
      </c>
      <c r="Q96" s="8">
        <f>-H96/($G$18*$B$31)</f>
        <v>-2.224720882158464E-6</v>
      </c>
      <c r="R96" s="5">
        <f>SUM($Q$41:Q96)*0.1+$T$8</f>
        <v>8.1270781529956297E-5</v>
      </c>
      <c r="S96" s="5">
        <f>SUM($R$41:R96)+0</f>
        <v>4.7816448490691707E-3</v>
      </c>
      <c r="T96">
        <f t="shared" si="11"/>
        <v>8.4377678873754394E-5</v>
      </c>
      <c r="U96">
        <f t="shared" si="12"/>
        <v>5.0159501764722326E-3</v>
      </c>
      <c r="W96" s="1"/>
      <c r="AR96" s="1"/>
    </row>
    <row r="97" spans="2:44" x14ac:dyDescent="0.35">
      <c r="B97">
        <f t="shared" si="13"/>
        <v>5.5999999999999961</v>
      </c>
      <c r="C97">
        <f t="shared" si="0"/>
        <v>-367.55259694786133</v>
      </c>
      <c r="D97">
        <f t="shared" si="1"/>
        <v>-381.9718634205488</v>
      </c>
      <c r="E97" s="2">
        <f t="shared" si="2"/>
        <v>-405.5689104114245</v>
      </c>
      <c r="F97">
        <f t="shared" si="3"/>
        <v>0</v>
      </c>
      <c r="G97">
        <f t="shared" si="4"/>
        <v>-2271.1858983039756</v>
      </c>
      <c r="H97">
        <f t="shared" si="5"/>
        <v>2139.0424351550719</v>
      </c>
      <c r="I97" s="2">
        <f t="shared" si="6"/>
        <v>3119.9019093633337</v>
      </c>
      <c r="J97" s="52">
        <f t="shared" si="7"/>
        <v>557.12534095773856</v>
      </c>
      <c r="K97">
        <f t="shared" si="8"/>
        <v>9.4160177462426926</v>
      </c>
      <c r="L97">
        <f t="shared" si="9"/>
        <v>5.6047724680016071E-2</v>
      </c>
      <c r="M97" s="52">
        <f t="shared" si="10"/>
        <v>9.4165181590587252</v>
      </c>
      <c r="N97" s="8">
        <f>-G97/($G$18*$B$31)</f>
        <v>2.405105610741916E-6</v>
      </c>
      <c r="O97" s="5">
        <f>SUM($N$41:N97)*0.1+$N$8</f>
        <v>-2.2445449009385533E-5</v>
      </c>
      <c r="P97" s="5">
        <f>SUM($O$41:O97)+0</f>
        <v>-1.5375786808481198E-3</v>
      </c>
      <c r="Q97" s="8">
        <f>-H97/($G$18*$B$31)</f>
        <v>-2.2651703527431634E-6</v>
      </c>
      <c r="R97" s="5">
        <f>SUM($Q$41:Q97)*0.1+$T$8</f>
        <v>8.104426449468198E-5</v>
      </c>
      <c r="S97" s="5">
        <f>SUM($R$41:R97)+0</f>
        <v>4.8626891135638527E-3</v>
      </c>
      <c r="T97">
        <f t="shared" si="11"/>
        <v>8.409501167558571E-5</v>
      </c>
      <c r="U97">
        <f t="shared" si="12"/>
        <v>5.0999895700845361E-3</v>
      </c>
      <c r="W97" s="1"/>
      <c r="AR97" s="1"/>
    </row>
    <row r="98" spans="2:44" x14ac:dyDescent="0.35">
      <c r="B98">
        <f t="shared" si="13"/>
        <v>5.6999999999999957</v>
      </c>
      <c r="C98">
        <f t="shared" si="0"/>
        <v>-367.55259694786133</v>
      </c>
      <c r="D98">
        <f t="shared" si="1"/>
        <v>-381.9718634205488</v>
      </c>
      <c r="E98" s="2">
        <f t="shared" si="2"/>
        <v>-405.5689104114245</v>
      </c>
      <c r="F98">
        <f t="shared" si="3"/>
        <v>0</v>
      </c>
      <c r="G98">
        <f t="shared" si="4"/>
        <v>-2311.7427893451181</v>
      </c>
      <c r="H98">
        <f t="shared" si="5"/>
        <v>2177.2396214971263</v>
      </c>
      <c r="I98" s="2">
        <f t="shared" si="6"/>
        <v>3175.6144434591074</v>
      </c>
      <c r="J98" s="52">
        <f t="shared" si="7"/>
        <v>557.12534095773856</v>
      </c>
      <c r="K98">
        <f t="shared" si="8"/>
        <v>9.5841609202827396</v>
      </c>
      <c r="L98">
        <f t="shared" si="9"/>
        <v>5.6047724680016071E-2</v>
      </c>
      <c r="M98" s="52">
        <f t="shared" si="10"/>
        <v>9.5846525543809005</v>
      </c>
      <c r="N98" s="8">
        <f>-G98/($G$18*$B$31)</f>
        <v>2.4480539252194505E-6</v>
      </c>
      <c r="O98" s="5">
        <f>SUM($N$41:N98)*0.1+$N$8</f>
        <v>-2.2200643616863589E-5</v>
      </c>
      <c r="P98" s="5">
        <f>SUM($O$41:O98)+0</f>
        <v>-1.5597793244649834E-3</v>
      </c>
      <c r="Q98" s="8">
        <f>-H98/($G$18*$B$31)</f>
        <v>-2.3056198233278623E-6</v>
      </c>
      <c r="R98" s="5">
        <f>SUM($Q$41:Q98)*0.1+$T$8</f>
        <v>8.0813702512349197E-5</v>
      </c>
      <c r="S98" s="5">
        <f>SUM($R$41:R98)+0</f>
        <v>4.9435028160762021E-3</v>
      </c>
      <c r="T98">
        <f t="shared" si="11"/>
        <v>8.380765532311151E-5</v>
      </c>
      <c r="U98">
        <f t="shared" si="12"/>
        <v>5.183737226517349E-3</v>
      </c>
      <c r="W98" s="1"/>
      <c r="AR98" s="1"/>
    </row>
    <row r="99" spans="2:44" x14ac:dyDescent="0.35">
      <c r="B99">
        <f t="shared" si="13"/>
        <v>5.7999999999999954</v>
      </c>
      <c r="C99">
        <f t="shared" si="0"/>
        <v>-367.55259694786133</v>
      </c>
      <c r="D99">
        <f t="shared" si="1"/>
        <v>-381.9718634205488</v>
      </c>
      <c r="E99" s="2">
        <f t="shared" si="2"/>
        <v>-405.5689104114245</v>
      </c>
      <c r="F99">
        <f t="shared" si="3"/>
        <v>0</v>
      </c>
      <c r="G99">
        <f t="shared" si="4"/>
        <v>-2352.2996803862602</v>
      </c>
      <c r="H99">
        <f t="shared" si="5"/>
        <v>2215.4368078391813</v>
      </c>
      <c r="I99" s="2">
        <f t="shared" si="6"/>
        <v>3231.3269775548815</v>
      </c>
      <c r="J99" s="52">
        <f t="shared" si="7"/>
        <v>557.12534095773856</v>
      </c>
      <c r="K99">
        <f t="shared" si="8"/>
        <v>9.7523040943227901</v>
      </c>
      <c r="L99">
        <f t="shared" si="9"/>
        <v>5.6047724680016071E-2</v>
      </c>
      <c r="M99" s="52">
        <f t="shared" si="10"/>
        <v>9.7527872523945938</v>
      </c>
      <c r="N99" s="8">
        <f>-G99/($G$18*$B$31)</f>
        <v>2.4910022396969842E-6</v>
      </c>
      <c r="O99" s="5">
        <f>SUM($N$41:N99)*0.1+$N$8</f>
        <v>-2.195154339289389E-5</v>
      </c>
      <c r="P99" s="5">
        <f>SUM($O$41:O99)+0</f>
        <v>-1.5817308678578773E-3</v>
      </c>
      <c r="Q99" s="8">
        <f>-H99/($G$18*$B$31)</f>
        <v>-2.3460692939125617E-6</v>
      </c>
      <c r="R99" s="5">
        <f>SUM($Q$41:Q99)*0.1+$T$8</f>
        <v>8.0579095582957933E-5</v>
      </c>
      <c r="S99" s="5">
        <f>SUM($R$41:R99)+0</f>
        <v>5.0240819116591602E-3</v>
      </c>
      <c r="T99">
        <f t="shared" si="11"/>
        <v>8.3515632682136664E-5</v>
      </c>
      <c r="U99">
        <f t="shared" si="12"/>
        <v>5.2671882056174145E-3</v>
      </c>
      <c r="W99" s="1"/>
      <c r="AR99" s="1"/>
    </row>
    <row r="100" spans="2:44" x14ac:dyDescent="0.35">
      <c r="B100">
        <f t="shared" si="13"/>
        <v>5.899999999999995</v>
      </c>
      <c r="C100">
        <f t="shared" si="0"/>
        <v>-367.55259694786133</v>
      </c>
      <c r="D100">
        <f t="shared" si="1"/>
        <v>-381.9718634205488</v>
      </c>
      <c r="E100" s="2">
        <f t="shared" si="2"/>
        <v>-405.5689104114245</v>
      </c>
      <c r="F100">
        <f t="shared" si="3"/>
        <v>0</v>
      </c>
      <c r="G100">
        <f t="shared" si="4"/>
        <v>-2392.8565714274027</v>
      </c>
      <c r="H100">
        <f t="shared" si="5"/>
        <v>2253.6339941812362</v>
      </c>
      <c r="I100" s="2">
        <f t="shared" si="6"/>
        <v>3287.0395116506552</v>
      </c>
      <c r="J100" s="52">
        <f t="shared" si="7"/>
        <v>557.12534095773856</v>
      </c>
      <c r="K100">
        <f t="shared" si="8"/>
        <v>9.9204472683628371</v>
      </c>
      <c r="L100">
        <f t="shared" si="9"/>
        <v>5.6047724680016071E-2</v>
      </c>
      <c r="M100" s="52">
        <f t="shared" si="10"/>
        <v>9.9209222377102169</v>
      </c>
      <c r="N100" s="8">
        <f>-G100/($G$18*$B$31)</f>
        <v>2.5339505541745186E-6</v>
      </c>
      <c r="O100" s="5">
        <f>SUM($N$41:N100)*0.1+$N$8</f>
        <v>-2.1698148337476438E-5</v>
      </c>
      <c r="P100" s="5">
        <f>SUM($O$41:O100)+0</f>
        <v>-1.6034290161953538E-3</v>
      </c>
      <c r="Q100" s="8">
        <f>-H100/($G$18*$B$31)</f>
        <v>-2.3865187644972611E-6</v>
      </c>
      <c r="R100" s="5">
        <f>SUM($Q$41:Q100)*0.1+$T$8</f>
        <v>8.0340443706508215E-5</v>
      </c>
      <c r="S100" s="5">
        <f>SUM($R$41:R100)+0</f>
        <v>5.1044223553656683E-3</v>
      </c>
      <c r="T100">
        <f t="shared" si="11"/>
        <v>8.3218967406678069E-5</v>
      </c>
      <c r="U100">
        <f t="shared" si="12"/>
        <v>5.3503375773808889E-3</v>
      </c>
      <c r="W100" s="1"/>
      <c r="AR100" s="1"/>
    </row>
    <row r="101" spans="2:44" x14ac:dyDescent="0.35">
      <c r="B101">
        <f t="shared" si="13"/>
        <v>5.9999999999999947</v>
      </c>
      <c r="C101">
        <f t="shared" si="0"/>
        <v>-367.55259694786133</v>
      </c>
      <c r="D101">
        <f t="shared" si="1"/>
        <v>-381.9718634205488</v>
      </c>
      <c r="E101" s="2">
        <f t="shared" si="2"/>
        <v>-405.5689104114245</v>
      </c>
      <c r="F101">
        <f t="shared" si="3"/>
        <v>0</v>
      </c>
      <c r="G101">
        <f t="shared" si="4"/>
        <v>-2433.4134624685448</v>
      </c>
      <c r="H101">
        <f t="shared" si="5"/>
        <v>2291.8311805232906</v>
      </c>
      <c r="I101" s="2">
        <f t="shared" si="6"/>
        <v>3342.7520457464284</v>
      </c>
      <c r="J101" s="52">
        <f t="shared" si="7"/>
        <v>557.12534095773856</v>
      </c>
      <c r="K101">
        <f t="shared" si="8"/>
        <v>10.088590442402884</v>
      </c>
      <c r="L101">
        <f t="shared" si="9"/>
        <v>5.6047724680016071E-2</v>
      </c>
      <c r="M101" s="52">
        <f t="shared" si="10"/>
        <v>10.089057495964042</v>
      </c>
      <c r="N101" s="8">
        <f>-G101/($G$18*$B$31)</f>
        <v>2.5768988686520527E-6</v>
      </c>
      <c r="O101" s="5">
        <f>SUM($N$41:N101)*0.1+$N$8</f>
        <v>-2.1440458450611232E-5</v>
      </c>
      <c r="P101" s="5">
        <f>SUM($O$41:O101)+0</f>
        <v>-1.624869474645965E-3</v>
      </c>
      <c r="Q101" s="8">
        <f>-H101/($G$18*$B$31)</f>
        <v>-2.4269682350819601E-6</v>
      </c>
      <c r="R101" s="5">
        <f>SUM($Q$41:Q101)*0.1+$T$8</f>
        <v>8.0097746883000016E-5</v>
      </c>
      <c r="S101" s="5">
        <f>SUM($R$41:R101)+0</f>
        <v>5.1845201022486685E-3</v>
      </c>
      <c r="T101">
        <f t="shared" si="11"/>
        <v>8.2917683966121037E-5</v>
      </c>
      <c r="U101">
        <f t="shared" si="12"/>
        <v>5.43318042220731E-3</v>
      </c>
      <c r="W101" s="1"/>
      <c r="AR101" s="1"/>
    </row>
    <row r="102" spans="2:44" x14ac:dyDescent="0.35">
      <c r="B102">
        <f t="shared" si="13"/>
        <v>6.0999999999999943</v>
      </c>
      <c r="C102">
        <f t="shared" si="0"/>
        <v>-367.55259694786133</v>
      </c>
      <c r="D102">
        <f t="shared" si="1"/>
        <v>-381.9718634205488</v>
      </c>
      <c r="E102" s="2">
        <f t="shared" si="2"/>
        <v>-405.5689104114245</v>
      </c>
      <c r="F102">
        <f t="shared" si="3"/>
        <v>0</v>
      </c>
      <c r="G102">
        <f t="shared" si="4"/>
        <v>-2473.9703535096869</v>
      </c>
      <c r="H102">
        <f t="shared" si="5"/>
        <v>2330.0283668653456</v>
      </c>
      <c r="I102" s="2">
        <f t="shared" si="6"/>
        <v>3398.4645798422021</v>
      </c>
      <c r="J102" s="52">
        <f t="shared" si="7"/>
        <v>557.12534095773856</v>
      </c>
      <c r="K102">
        <f t="shared" si="8"/>
        <v>10.256733616442931</v>
      </c>
      <c r="L102">
        <f t="shared" si="9"/>
        <v>5.6047724680016071E-2</v>
      </c>
      <c r="M102" s="52">
        <f t="shared" si="10"/>
        <v>10.257193013734113</v>
      </c>
      <c r="N102" s="8">
        <f>-G102/($G$18*$B$31)</f>
        <v>2.6198471831295863E-6</v>
      </c>
      <c r="O102" s="5">
        <f>SUM($N$41:N102)*0.1+$N$8</f>
        <v>-2.1178473732298276E-5</v>
      </c>
      <c r="P102" s="5">
        <f>SUM($O$41:O102)+0</f>
        <v>-1.6460479483782634E-3</v>
      </c>
      <c r="Q102" s="8">
        <f>-H102/($G$18*$B$31)</f>
        <v>-2.4674177056666594E-6</v>
      </c>
      <c r="R102" s="5">
        <f>SUM($Q$41:Q102)*0.1+$T$8</f>
        <v>7.985100511243335E-5</v>
      </c>
      <c r="S102" s="5">
        <f>SUM($R$41:R102)+0</f>
        <v>5.2643711073611021E-3</v>
      </c>
      <c r="T102">
        <f t="shared" si="11"/>
        <v>8.2611807673573542E-5</v>
      </c>
      <c r="U102">
        <f t="shared" si="12"/>
        <v>5.5157118311582095E-3</v>
      </c>
      <c r="W102" s="1"/>
      <c r="AR102" s="1"/>
    </row>
    <row r="103" spans="2:44" x14ac:dyDescent="0.35">
      <c r="B103">
        <f t="shared" si="13"/>
        <v>6.199999999999994</v>
      </c>
      <c r="C103">
        <f t="shared" si="0"/>
        <v>-367.55259694786133</v>
      </c>
      <c r="D103">
        <f t="shared" si="1"/>
        <v>-381.9718634205488</v>
      </c>
      <c r="E103" s="2">
        <f t="shared" si="2"/>
        <v>-405.5689104114245</v>
      </c>
      <c r="F103">
        <f t="shared" si="3"/>
        <v>0</v>
      </c>
      <c r="G103">
        <f t="shared" si="4"/>
        <v>-2514.5272445508294</v>
      </c>
      <c r="H103">
        <f t="shared" si="5"/>
        <v>2368.2255532074005</v>
      </c>
      <c r="I103" s="2">
        <f t="shared" si="6"/>
        <v>3454.1771139379762</v>
      </c>
      <c r="J103" s="52">
        <f t="shared" si="7"/>
        <v>557.12534095773856</v>
      </c>
      <c r="K103">
        <f t="shared" si="8"/>
        <v>10.42487679048298</v>
      </c>
      <c r="L103">
        <f t="shared" si="9"/>
        <v>5.6047724680016071E-2</v>
      </c>
      <c r="M103" s="52">
        <f t="shared" si="10"/>
        <v>10.425328778464308</v>
      </c>
      <c r="N103" s="8">
        <f>-G103/($G$18*$B$31)</f>
        <v>2.6627954976071208E-6</v>
      </c>
      <c r="O103" s="5">
        <f>SUM($N$41:N103)*0.1+$N$8</f>
        <v>-2.0912194182537562E-5</v>
      </c>
      <c r="P103" s="5">
        <f>SUM($O$41:O103)+0</f>
        <v>-1.6669601425608009E-3</v>
      </c>
      <c r="Q103" s="8">
        <f>-H103/($G$18*$B$31)</f>
        <v>-2.5078671762513588E-6</v>
      </c>
      <c r="R103" s="5">
        <f>SUM($Q$41:Q103)*0.1+$T$8</f>
        <v>7.9600218394808216E-5</v>
      </c>
      <c r="S103" s="5">
        <f>SUM($R$41:R103)+0</f>
        <v>5.3439713257559104E-3</v>
      </c>
      <c r="T103">
        <f t="shared" si="11"/>
        <v>8.2301364715473111E-5</v>
      </c>
      <c r="U103">
        <f t="shared" si="12"/>
        <v>5.5979269062205262E-3</v>
      </c>
      <c r="W103" s="1"/>
      <c r="AR103" s="1"/>
    </row>
    <row r="104" spans="2:44" x14ac:dyDescent="0.35">
      <c r="B104">
        <f t="shared" si="13"/>
        <v>6.2999999999999936</v>
      </c>
      <c r="C104">
        <f t="shared" si="0"/>
        <v>-367.55259694786133</v>
      </c>
      <c r="D104">
        <f t="shared" si="1"/>
        <v>-381.9718634205488</v>
      </c>
      <c r="E104" s="2">
        <f t="shared" si="2"/>
        <v>-405.5689104114245</v>
      </c>
      <c r="F104">
        <f t="shared" si="3"/>
        <v>0</v>
      </c>
      <c r="G104">
        <f t="shared" si="4"/>
        <v>-2555.0841355919715</v>
      </c>
      <c r="H104">
        <f t="shared" si="5"/>
        <v>2406.4227395494549</v>
      </c>
      <c r="I104" s="2">
        <f t="shared" si="6"/>
        <v>3509.8896480337489</v>
      </c>
      <c r="J104" s="52">
        <f t="shared" si="7"/>
        <v>557.12534095773856</v>
      </c>
      <c r="K104">
        <f t="shared" si="8"/>
        <v>10.593019964523025</v>
      </c>
      <c r="L104">
        <f t="shared" si="9"/>
        <v>5.6047724680016071E-2</v>
      </c>
      <c r="M104" s="52">
        <f t="shared" si="10"/>
        <v>10.593464778395631</v>
      </c>
      <c r="N104" s="8">
        <f>-G104/($G$18*$B$31)</f>
        <v>2.7057438120846545E-6</v>
      </c>
      <c r="O104" s="5">
        <f>SUM($N$41:N104)*0.1+$N$8</f>
        <v>-2.0641619801329097E-5</v>
      </c>
      <c r="P104" s="5">
        <f>SUM($O$41:O104)+0</f>
        <v>-1.68760176236213E-3</v>
      </c>
      <c r="Q104" s="8">
        <f>-H104/($G$18*$B$31)</f>
        <v>-2.5483166468360578E-6</v>
      </c>
      <c r="R104" s="5">
        <f>SUM($Q$41:Q104)*0.1+$T$8</f>
        <v>7.9345386730124602E-5</v>
      </c>
      <c r="S104" s="5">
        <f>SUM($R$41:R104)+0</f>
        <v>5.4233167124860347E-3</v>
      </c>
      <c r="T104">
        <f t="shared" si="11"/>
        <v>8.1986382182504283E-5</v>
      </c>
      <c r="U104">
        <f t="shared" si="12"/>
        <v>5.6798207605749402E-3</v>
      </c>
      <c r="W104" s="1"/>
      <c r="AR104" s="1"/>
    </row>
    <row r="105" spans="2:44" x14ac:dyDescent="0.35">
      <c r="B105">
        <f t="shared" si="13"/>
        <v>6.3999999999999932</v>
      </c>
      <c r="C105">
        <f t="shared" si="0"/>
        <v>-367.55259694786133</v>
      </c>
      <c r="D105">
        <f t="shared" si="1"/>
        <v>-381.9718634205488</v>
      </c>
      <c r="E105" s="2">
        <f t="shared" si="2"/>
        <v>-405.5689104114245</v>
      </c>
      <c r="F105">
        <f t="shared" si="3"/>
        <v>0</v>
      </c>
      <c r="G105">
        <f t="shared" si="4"/>
        <v>-2595.6410266331141</v>
      </c>
      <c r="H105">
        <f t="shared" si="5"/>
        <v>2444.6199258915099</v>
      </c>
      <c r="I105" s="2">
        <f t="shared" si="6"/>
        <v>3565.602182129523</v>
      </c>
      <c r="J105" s="52">
        <f t="shared" si="7"/>
        <v>557.12534095773856</v>
      </c>
      <c r="K105">
        <f t="shared" si="8"/>
        <v>10.761163138563074</v>
      </c>
      <c r="L105">
        <f t="shared" si="9"/>
        <v>5.6047724680016071E-2</v>
      </c>
      <c r="M105" s="52">
        <f t="shared" si="10"/>
        <v>10.761601002503953</v>
      </c>
      <c r="N105" s="8">
        <f>-G105/($G$18*$B$31)</f>
        <v>2.748692126562189E-6</v>
      </c>
      <c r="O105" s="5">
        <f>SUM($N$41:N105)*0.1+$N$8</f>
        <v>-2.0366750588672878E-5</v>
      </c>
      <c r="P105" s="5">
        <f>SUM($O$41:O105)+0</f>
        <v>-1.7079685129508027E-3</v>
      </c>
      <c r="Q105" s="8">
        <f>-H105/($G$18*$B$31)</f>
        <v>-2.5887661174207572E-6</v>
      </c>
      <c r="R105" s="5">
        <f>SUM($Q$41:Q105)*0.1+$T$8</f>
        <v>7.9086510118382534E-5</v>
      </c>
      <c r="S105" s="5">
        <f>SUM($R$41:R105)+0</f>
        <v>5.502403222604417E-3</v>
      </c>
      <c r="T105">
        <f t="shared" si="11"/>
        <v>8.166688810188759E-5</v>
      </c>
      <c r="U105">
        <f t="shared" si="12"/>
        <v>5.7613885188692888E-3</v>
      </c>
      <c r="W105" s="1"/>
      <c r="AR105" s="1"/>
    </row>
    <row r="106" spans="2:44" x14ac:dyDescent="0.35">
      <c r="B106">
        <f t="shared" si="13"/>
        <v>6.4999999999999929</v>
      </c>
      <c r="C106">
        <f t="shared" ref="C106:C169" si="14">IF(B106&lt;$G$6,$B$14,$B$14+$B$12)</f>
        <v>-367.55259694786133</v>
      </c>
      <c r="D106">
        <f t="shared" ref="D106:D169" si="15">IF(B106&lt;18, $B$15, $B$15+$B$11 )</f>
        <v>-381.9718634205488</v>
      </c>
      <c r="E106" s="2">
        <f t="shared" ref="E106:E169" si="16">IF(B106&lt;18, $B$16, $B$16+$B$13 )</f>
        <v>-405.5689104114245</v>
      </c>
      <c r="F106">
        <f t="shared" ref="F106:F169" si="17">IF(B106&lt;18,0,-$G$7*$B$11)</f>
        <v>0</v>
      </c>
      <c r="G106">
        <f t="shared" ref="G106:G169" si="18">IF(B106&lt;$G$6,    $B$16*B106,    $B$16*B106-(-B106+$G$6)*$B$13+$G$7*$B$12)</f>
        <v>-2636.1979176742561</v>
      </c>
      <c r="H106">
        <f t="shared" ref="H106:H169" si="19">IF(B106&lt;$G$6,-B106*$B$15,-B106*$B$15+(-B106+$G$6)*$B$11)</f>
        <v>2482.8171122335643</v>
      </c>
      <c r="I106" s="2">
        <f t="shared" ref="I106:I169" si="20">SQRT(H106*H106+G106*G106)</f>
        <v>3621.3147162252963</v>
      </c>
      <c r="J106" s="52">
        <f t="shared" ref="J106:J169" si="21">SQRT(D106*D106+E106*E106)</f>
        <v>557.12534095773856</v>
      </c>
      <c r="K106">
        <f t="shared" ref="K106:K169" si="22">32*I106/(PI()*$G$11^3)</f>
        <v>10.929306312603121</v>
      </c>
      <c r="L106">
        <f t="shared" ref="L106:L169" si="23">16*J106/(PI()*$G$11^4)</f>
        <v>5.6047724680016071E-2</v>
      </c>
      <c r="M106" s="52">
        <f t="shared" ref="M106:M169" si="24">SQRT(K106^2+3*L106^2)</f>
        <v>10.929737440443473</v>
      </c>
      <c r="N106" s="8">
        <f>-G106/($G$18*$B$31)</f>
        <v>2.7916404410397226E-6</v>
      </c>
      <c r="O106" s="5">
        <f>SUM($N$41:N106)*0.1+$N$8</f>
        <v>-2.0087586544568906E-5</v>
      </c>
      <c r="P106" s="5">
        <f>SUM($O$41:O106)+0</f>
        <v>-1.7280560994953717E-3</v>
      </c>
      <c r="Q106" s="8">
        <f>-H106/($G$18*$B$31)</f>
        <v>-2.6292155880054561E-6</v>
      </c>
      <c r="R106" s="5">
        <f>SUM($Q$41:Q106)*0.1+$T$8</f>
        <v>7.8823588559581985E-5</v>
      </c>
      <c r="S106" s="5">
        <f>SUM($R$41:R106)+0</f>
        <v>5.5812268111639987E-3</v>
      </c>
      <c r="T106">
        <f t="shared" ref="T106:T169" si="25">SQRT(SUMSQ(O106,R106))</f>
        <v>8.1342911471103679E-5</v>
      </c>
      <c r="U106">
        <f t="shared" ref="U106:U169" si="26">SQRT(SUMSQ(S106,P106))</f>
        <v>5.8426253174971793E-3</v>
      </c>
      <c r="W106" s="1"/>
      <c r="AR106" s="1"/>
    </row>
    <row r="107" spans="2:44" x14ac:dyDescent="0.35">
      <c r="B107">
        <f t="shared" ref="B107:B170" si="27">B106+0.1</f>
        <v>6.5999999999999925</v>
      </c>
      <c r="C107">
        <f t="shared" si="14"/>
        <v>-367.55259694786133</v>
      </c>
      <c r="D107">
        <f t="shared" si="15"/>
        <v>-381.9718634205488</v>
      </c>
      <c r="E107" s="2">
        <f t="shared" si="16"/>
        <v>-405.5689104114245</v>
      </c>
      <c r="F107">
        <f t="shared" si="17"/>
        <v>0</v>
      </c>
      <c r="G107">
        <f t="shared" si="18"/>
        <v>-2676.7548087153987</v>
      </c>
      <c r="H107">
        <f t="shared" si="19"/>
        <v>2521.0142985756193</v>
      </c>
      <c r="I107" s="2">
        <f t="shared" si="20"/>
        <v>3677.0272503210704</v>
      </c>
      <c r="J107" s="52">
        <f t="shared" si="21"/>
        <v>557.12534095773856</v>
      </c>
      <c r="K107">
        <f t="shared" si="22"/>
        <v>11.097449486643169</v>
      </c>
      <c r="L107">
        <f t="shared" si="23"/>
        <v>5.6047724680016071E-2</v>
      </c>
      <c r="M107" s="52">
        <f t="shared" si="24"/>
        <v>11.097874082495357</v>
      </c>
      <c r="N107" s="8">
        <f>-G107/($G$18*$B$31)</f>
        <v>2.8345887555172571E-6</v>
      </c>
      <c r="O107" s="5">
        <f>SUM($N$41:N107)*0.1+$N$8</f>
        <v>-1.9804127669017179E-5</v>
      </c>
      <c r="P107" s="5">
        <f>SUM($O$41:O107)+0</f>
        <v>-1.7478602271643888E-3</v>
      </c>
      <c r="Q107" s="8">
        <f>-H107/($G$18*$B$31)</f>
        <v>-2.6696650585901555E-6</v>
      </c>
      <c r="R107" s="5">
        <f>SUM($Q$41:Q107)*0.1+$T$8</f>
        <v>7.8556622053722969E-5</v>
      </c>
      <c r="S107" s="5">
        <f>SUM($R$41:R107)+0</f>
        <v>5.6597834332177219E-3</v>
      </c>
      <c r="T107">
        <f t="shared" si="25"/>
        <v>8.1014482293119701E-5</v>
      </c>
      <c r="U107">
        <f t="shared" si="26"/>
        <v>5.9235263048819939E-3</v>
      </c>
      <c r="W107" s="1"/>
      <c r="AR107" s="1"/>
    </row>
    <row r="108" spans="2:44" x14ac:dyDescent="0.35">
      <c r="B108">
        <f t="shared" si="27"/>
        <v>6.6999999999999922</v>
      </c>
      <c r="C108">
        <f t="shared" si="14"/>
        <v>-367.55259694786133</v>
      </c>
      <c r="D108">
        <f t="shared" si="15"/>
        <v>-381.9718634205488</v>
      </c>
      <c r="E108" s="2">
        <f t="shared" si="16"/>
        <v>-405.5689104114245</v>
      </c>
      <c r="F108">
        <f t="shared" si="17"/>
        <v>0</v>
      </c>
      <c r="G108">
        <f t="shared" si="18"/>
        <v>-2717.3116997565407</v>
      </c>
      <c r="H108">
        <f t="shared" si="19"/>
        <v>2559.2114849176742</v>
      </c>
      <c r="I108" s="2">
        <f t="shared" si="20"/>
        <v>3732.739784416844</v>
      </c>
      <c r="J108" s="52">
        <f t="shared" si="21"/>
        <v>557.12534095773856</v>
      </c>
      <c r="K108">
        <f t="shared" si="22"/>
        <v>11.265592660683216</v>
      </c>
      <c r="L108">
        <f t="shared" si="23"/>
        <v>5.6047724680016071E-2</v>
      </c>
      <c r="M108" s="52">
        <f t="shared" si="24"/>
        <v>11.266010919520937</v>
      </c>
      <c r="N108" s="8">
        <f>-G108/($G$18*$B$31)</f>
        <v>2.8775370699947912E-6</v>
      </c>
      <c r="O108" s="5">
        <f>SUM($N$41:N108)*0.1+$N$8</f>
        <v>-1.9516373962017698E-5</v>
      </c>
      <c r="P108" s="5">
        <f>SUM($O$41:O108)+0</f>
        <v>-1.7673766011264064E-3</v>
      </c>
      <c r="Q108" s="8">
        <f>-H108/($G$18*$B$31)</f>
        <v>-2.7101145291748549E-6</v>
      </c>
      <c r="R108" s="5">
        <f>SUM($Q$41:Q108)*0.1+$T$8</f>
        <v>7.8285610600805486E-5</v>
      </c>
      <c r="S108" s="5">
        <f>SUM($R$41:R108)+0</f>
        <v>5.7380690438185271E-3</v>
      </c>
      <c r="T108">
        <f t="shared" si="25"/>
        <v>8.0681631613188585E-5</v>
      </c>
      <c r="U108">
        <f t="shared" si="26"/>
        <v>6.0040866417663897E-3</v>
      </c>
      <c r="W108" s="1"/>
      <c r="AR108" s="1"/>
    </row>
    <row r="109" spans="2:44" x14ac:dyDescent="0.35">
      <c r="B109">
        <f t="shared" si="27"/>
        <v>6.7999999999999918</v>
      </c>
      <c r="C109">
        <f t="shared" si="14"/>
        <v>-367.55259694786133</v>
      </c>
      <c r="D109">
        <f t="shared" si="15"/>
        <v>-381.9718634205488</v>
      </c>
      <c r="E109" s="2">
        <f t="shared" si="16"/>
        <v>-405.5689104114245</v>
      </c>
      <c r="F109">
        <f t="shared" si="17"/>
        <v>0</v>
      </c>
      <c r="G109">
        <f t="shared" si="18"/>
        <v>-2757.8685907976833</v>
      </c>
      <c r="H109">
        <f t="shared" si="19"/>
        <v>2597.4086712597286</v>
      </c>
      <c r="I109" s="2">
        <f t="shared" si="20"/>
        <v>3788.4523185126177</v>
      </c>
      <c r="J109" s="52">
        <f t="shared" si="21"/>
        <v>557.12534095773856</v>
      </c>
      <c r="K109">
        <f t="shared" si="22"/>
        <v>11.433735834723263</v>
      </c>
      <c r="L109">
        <f t="shared" si="23"/>
        <v>5.6047724680016071E-2</v>
      </c>
      <c r="M109" s="52">
        <f t="shared" si="24"/>
        <v>11.434147942919067</v>
      </c>
      <c r="N109" s="8">
        <f>-G109/($G$18*$B$31)</f>
        <v>2.9204853844723252E-6</v>
      </c>
      <c r="O109" s="5">
        <f>SUM($N$41:N109)*0.1+$N$8</f>
        <v>-1.9224325423570467E-5</v>
      </c>
      <c r="P109" s="5">
        <f>SUM($O$41:O109)+0</f>
        <v>-1.7866009265499769E-3</v>
      </c>
      <c r="Q109" s="8">
        <f>-H109/($G$18*$B$31)</f>
        <v>-2.7505639997595539E-6</v>
      </c>
      <c r="R109" s="5">
        <f>SUM($Q$41:Q109)*0.1+$T$8</f>
        <v>7.8010554200829522E-5</v>
      </c>
      <c r="S109" s="5">
        <f>SUM($R$41:R109)+0</f>
        <v>5.8160795980193563E-3</v>
      </c>
      <c r="T109">
        <f t="shared" si="25"/>
        <v>8.0344391557294768E-5</v>
      </c>
      <c r="U109">
        <f t="shared" si="26"/>
        <v>6.0843015015074851E-3</v>
      </c>
      <c r="W109" s="1"/>
      <c r="AR109" s="1"/>
    </row>
    <row r="110" spans="2:44" x14ac:dyDescent="0.35">
      <c r="B110">
        <f t="shared" si="27"/>
        <v>6.8999999999999915</v>
      </c>
      <c r="C110">
        <f t="shared" si="14"/>
        <v>-367.55259694786133</v>
      </c>
      <c r="D110">
        <f t="shared" si="15"/>
        <v>-381.9718634205488</v>
      </c>
      <c r="E110" s="2">
        <f t="shared" si="16"/>
        <v>-405.5689104114245</v>
      </c>
      <c r="F110">
        <f t="shared" si="17"/>
        <v>0</v>
      </c>
      <c r="G110">
        <f t="shared" si="18"/>
        <v>-2798.4254818388254</v>
      </c>
      <c r="H110">
        <f t="shared" si="19"/>
        <v>2635.6058576017836</v>
      </c>
      <c r="I110" s="2">
        <f t="shared" si="20"/>
        <v>3844.1648526083914</v>
      </c>
      <c r="J110" s="52">
        <f t="shared" si="21"/>
        <v>557.12534095773856</v>
      </c>
      <c r="K110">
        <f t="shared" si="22"/>
        <v>11.601879008763312</v>
      </c>
      <c r="L110">
        <f t="shared" si="23"/>
        <v>5.6047724680016071E-2</v>
      </c>
      <c r="M110" s="52">
        <f t="shared" si="24"/>
        <v>11.602285144587173</v>
      </c>
      <c r="N110" s="8">
        <f>-G110/($G$18*$B$31)</f>
        <v>2.9634336989498593E-6</v>
      </c>
      <c r="O110" s="5">
        <f>SUM($N$41:N110)*0.1+$N$8</f>
        <v>-1.8927982053675482E-5</v>
      </c>
      <c r="P110" s="5">
        <f>SUM($O$41:O110)+0</f>
        <v>-1.8055289086036524E-3</v>
      </c>
      <c r="Q110" s="8">
        <f>-H110/($G$18*$B$31)</f>
        <v>-2.7910134703442532E-6</v>
      </c>
      <c r="R110" s="5">
        <f>SUM($Q$41:Q110)*0.1+$T$8</f>
        <v>7.7731452853795104E-5</v>
      </c>
      <c r="S110" s="5">
        <f>SUM($R$41:R110)+0</f>
        <v>5.8938110508731517E-3</v>
      </c>
      <c r="T110">
        <f t="shared" si="25"/>
        <v>8.0002795372324532E-5</v>
      </c>
      <c r="U110">
        <f t="shared" si="26"/>
        <v>6.1641660703778888E-3</v>
      </c>
      <c r="W110" s="1"/>
      <c r="AR110" s="1"/>
    </row>
    <row r="111" spans="2:44" x14ac:dyDescent="0.35">
      <c r="B111">
        <f t="shared" si="27"/>
        <v>6.9999999999999911</v>
      </c>
      <c r="C111">
        <f t="shared" si="14"/>
        <v>-367.55259694786133</v>
      </c>
      <c r="D111">
        <f t="shared" si="15"/>
        <v>-381.9718634205488</v>
      </c>
      <c r="E111" s="2">
        <f t="shared" si="16"/>
        <v>-405.5689104114245</v>
      </c>
      <c r="F111">
        <f t="shared" si="17"/>
        <v>0</v>
      </c>
      <c r="G111">
        <f t="shared" si="18"/>
        <v>-2838.9823728799679</v>
      </c>
      <c r="H111">
        <f t="shared" si="19"/>
        <v>2673.803043943838</v>
      </c>
      <c r="I111" s="2">
        <f t="shared" si="20"/>
        <v>3899.877386704165</v>
      </c>
      <c r="J111" s="52">
        <f t="shared" si="21"/>
        <v>557.12534095773856</v>
      </c>
      <c r="K111">
        <f t="shared" si="22"/>
        <v>11.770022182803359</v>
      </c>
      <c r="L111">
        <f t="shared" si="23"/>
        <v>5.6047724680016071E-2</v>
      </c>
      <c r="M111" s="52">
        <f t="shared" si="24"/>
        <v>11.770422516885644</v>
      </c>
      <c r="N111" s="8">
        <f>-G111/($G$18*$B$31)</f>
        <v>3.0063820134273933E-6</v>
      </c>
      <c r="O111" s="5">
        <f>SUM($N$41:N111)*0.1+$N$8</f>
        <v>-1.8627343852332742E-5</v>
      </c>
      <c r="P111" s="5">
        <f>SUM($O$41:O111)+0</f>
        <v>-1.8241562524559851E-3</v>
      </c>
      <c r="Q111" s="8">
        <f>-H111/($G$18*$B$31)</f>
        <v>-2.8314629409289522E-6</v>
      </c>
      <c r="R111" s="5">
        <f>SUM($Q$41:Q111)*0.1+$T$8</f>
        <v>7.7448306559702205E-5</v>
      </c>
      <c r="S111" s="5">
        <f>SUM($R$41:R111)+0</f>
        <v>5.9712593574328537E-3</v>
      </c>
      <c r="T111">
        <f t="shared" si="25"/>
        <v>7.965687746804195E-5</v>
      </c>
      <c r="U111">
        <f t="shared" si="26"/>
        <v>6.2436755478727174E-3</v>
      </c>
      <c r="W111" s="1"/>
      <c r="AR111" s="1"/>
    </row>
    <row r="112" spans="2:44" x14ac:dyDescent="0.35">
      <c r="B112">
        <f t="shared" si="27"/>
        <v>7.0999999999999908</v>
      </c>
      <c r="C112">
        <f t="shared" si="14"/>
        <v>-367.55259694786133</v>
      </c>
      <c r="D112">
        <f t="shared" si="15"/>
        <v>-381.9718634205488</v>
      </c>
      <c r="E112" s="2">
        <f t="shared" si="16"/>
        <v>-405.5689104114245</v>
      </c>
      <c r="F112">
        <f t="shared" si="17"/>
        <v>0</v>
      </c>
      <c r="G112">
        <f t="shared" si="18"/>
        <v>-2879.53926392111</v>
      </c>
      <c r="H112">
        <f t="shared" si="19"/>
        <v>2712.0002302858929</v>
      </c>
      <c r="I112" s="2">
        <f t="shared" si="20"/>
        <v>3955.5899207999387</v>
      </c>
      <c r="J112" s="52">
        <f t="shared" si="21"/>
        <v>557.12534095773856</v>
      </c>
      <c r="K112">
        <f t="shared" si="22"/>
        <v>11.938165356843408</v>
      </c>
      <c r="L112">
        <f t="shared" si="23"/>
        <v>5.6047724680016071E-2</v>
      </c>
      <c r="M112" s="52">
        <f t="shared" si="24"/>
        <v>11.938560052605236</v>
      </c>
      <c r="N112" s="8">
        <f>-G112/($G$18*$B$31)</f>
        <v>3.0493303279049274E-6</v>
      </c>
      <c r="O112" s="5">
        <f>SUM($N$41:N112)*0.1+$N$8</f>
        <v>-1.8322410819542249E-5</v>
      </c>
      <c r="P112" s="5">
        <f>SUM($O$41:O112)+0</f>
        <v>-1.8424786632755274E-3</v>
      </c>
      <c r="Q112" s="8">
        <f>-H112/($G$18*$B$31)</f>
        <v>-2.8719124115136516E-6</v>
      </c>
      <c r="R112" s="5">
        <f>SUM($Q$41:Q112)*0.1+$T$8</f>
        <v>7.716111531855084E-5</v>
      </c>
      <c r="S112" s="5">
        <f>SUM($R$41:R112)+0</f>
        <v>6.0484204727514045E-3</v>
      </c>
      <c r="T112">
        <f t="shared" si="25"/>
        <v>7.9306673460956492E-5</v>
      </c>
      <c r="U112">
        <f t="shared" si="26"/>
        <v>6.3228251470228E-3</v>
      </c>
      <c r="W112" s="1"/>
      <c r="AR112" s="1"/>
    </row>
    <row r="113" spans="2:44" x14ac:dyDescent="0.35">
      <c r="B113">
        <f t="shared" si="27"/>
        <v>7.1999999999999904</v>
      </c>
      <c r="C113">
        <f t="shared" si="14"/>
        <v>-367.55259694786133</v>
      </c>
      <c r="D113">
        <f t="shared" si="15"/>
        <v>-381.9718634205488</v>
      </c>
      <c r="E113" s="2">
        <f t="shared" si="16"/>
        <v>-405.5689104114245</v>
      </c>
      <c r="F113">
        <f t="shared" si="17"/>
        <v>0</v>
      </c>
      <c r="G113">
        <f t="shared" si="18"/>
        <v>-2920.0961549622525</v>
      </c>
      <c r="H113">
        <f t="shared" si="19"/>
        <v>2750.1974166279479</v>
      </c>
      <c r="I113" s="2">
        <f t="shared" si="20"/>
        <v>4011.3024548957123</v>
      </c>
      <c r="J113" s="52">
        <f t="shared" si="21"/>
        <v>557.12534095773856</v>
      </c>
      <c r="K113">
        <f t="shared" si="22"/>
        <v>12.106308530883455</v>
      </c>
      <c r="L113">
        <f t="shared" si="23"/>
        <v>5.6047724680016071E-2</v>
      </c>
      <c r="M113" s="52">
        <f t="shared" si="24"/>
        <v>12.106697744937179</v>
      </c>
      <c r="N113" s="8">
        <f>-G113/($G$18*$B$31)</f>
        <v>3.0922786423824619E-6</v>
      </c>
      <c r="O113" s="5">
        <f>SUM($N$41:N113)*0.1+$N$8</f>
        <v>-1.8013182955304002E-5</v>
      </c>
      <c r="P113" s="5">
        <f>SUM($O$41:O113)+0</f>
        <v>-1.8604918462308314E-3</v>
      </c>
      <c r="Q113" s="8">
        <f>-H113/($G$18*$B$31)</f>
        <v>-2.912361882098351E-6</v>
      </c>
      <c r="R113" s="5">
        <f>SUM($Q$41:Q113)*0.1+$T$8</f>
        <v>7.6869879130341006E-5</v>
      </c>
      <c r="S113" s="5">
        <f>SUM($R$41:R113)+0</f>
        <v>6.1252903518817453E-3</v>
      </c>
      <c r="T113">
        <f t="shared" si="25"/>
        <v>7.8952220220171701E-5</v>
      </c>
      <c r="U113">
        <f t="shared" si="26"/>
        <v>6.4016100947142203E-3</v>
      </c>
      <c r="W113" s="1"/>
      <c r="AR113" s="1"/>
    </row>
    <row r="114" spans="2:44" x14ac:dyDescent="0.35">
      <c r="B114">
        <f t="shared" si="27"/>
        <v>7.2999999999999901</v>
      </c>
      <c r="C114">
        <f t="shared" si="14"/>
        <v>-367.55259694786133</v>
      </c>
      <c r="D114">
        <f t="shared" si="15"/>
        <v>-381.9718634205488</v>
      </c>
      <c r="E114" s="2">
        <f t="shared" si="16"/>
        <v>-405.5689104114245</v>
      </c>
      <c r="F114">
        <f t="shared" si="17"/>
        <v>0</v>
      </c>
      <c r="G114">
        <f t="shared" si="18"/>
        <v>-2960.6530460033946</v>
      </c>
      <c r="H114">
        <f t="shared" si="19"/>
        <v>2788.3946029700023</v>
      </c>
      <c r="I114" s="2">
        <f t="shared" si="20"/>
        <v>4067.0149889914856</v>
      </c>
      <c r="J114" s="52">
        <f t="shared" si="21"/>
        <v>557.12534095773856</v>
      </c>
      <c r="K114">
        <f t="shared" si="22"/>
        <v>12.2744517049235</v>
      </c>
      <c r="L114">
        <f t="shared" si="23"/>
        <v>5.6047724680016071E-2</v>
      </c>
      <c r="M114" s="52">
        <f t="shared" si="24"/>
        <v>12.274835587445757</v>
      </c>
      <c r="N114" s="8">
        <f>-G114/($G$18*$B$31)</f>
        <v>3.1352269568599955E-6</v>
      </c>
      <c r="O114" s="5">
        <f>SUM($N$41:N114)*0.1+$N$8</f>
        <v>-1.7699660259618004E-5</v>
      </c>
      <c r="P114" s="5">
        <f>SUM($O$41:O114)+0</f>
        <v>-1.8781915064904494E-3</v>
      </c>
      <c r="Q114" s="8">
        <f>-H114/($G$18*$B$31)</f>
        <v>-2.9528113526830499E-6</v>
      </c>
      <c r="R114" s="5">
        <f>SUM($Q$41:Q114)*0.1+$T$8</f>
        <v>7.6574597995072706E-5</v>
      </c>
      <c r="S114" s="5">
        <f>SUM($R$41:R114)+0</f>
        <v>6.2018649498768183E-3</v>
      </c>
      <c r="T114">
        <f t="shared" si="25"/>
        <v>7.8593555915309579E-5</v>
      </c>
      <c r="U114">
        <f t="shared" si="26"/>
        <v>6.4800256320143874E-3</v>
      </c>
      <c r="W114" s="1"/>
      <c r="AR114" s="1"/>
    </row>
    <row r="115" spans="2:44" x14ac:dyDescent="0.35">
      <c r="B115">
        <f t="shared" si="27"/>
        <v>7.3999999999999897</v>
      </c>
      <c r="C115">
        <f t="shared" si="14"/>
        <v>-367.55259694786133</v>
      </c>
      <c r="D115">
        <f t="shared" si="15"/>
        <v>-381.9718634205488</v>
      </c>
      <c r="E115" s="2">
        <f t="shared" si="16"/>
        <v>-405.5689104114245</v>
      </c>
      <c r="F115">
        <f t="shared" si="17"/>
        <v>0</v>
      </c>
      <c r="G115">
        <f t="shared" si="18"/>
        <v>-3001.2099370445371</v>
      </c>
      <c r="H115">
        <f t="shared" si="19"/>
        <v>2826.5917893120572</v>
      </c>
      <c r="I115" s="2">
        <f t="shared" si="20"/>
        <v>4122.7275230872592</v>
      </c>
      <c r="J115" s="52">
        <f t="shared" si="21"/>
        <v>557.12534095773856</v>
      </c>
      <c r="K115">
        <f t="shared" si="22"/>
        <v>12.442594878963549</v>
      </c>
      <c r="L115">
        <f t="shared" si="23"/>
        <v>5.6047724680016071E-2</v>
      </c>
      <c r="M115" s="52">
        <f t="shared" si="24"/>
        <v>12.442973574043119</v>
      </c>
      <c r="N115" s="8">
        <f>-G115/($G$18*$B$31)</f>
        <v>3.17817527133753E-6</v>
      </c>
      <c r="O115" s="5">
        <f>SUM($N$41:N115)*0.1+$N$8</f>
        <v>-1.7381842732484252E-5</v>
      </c>
      <c r="P115" s="5">
        <f>SUM($O$41:O115)+0</f>
        <v>-1.8955733492229336E-3</v>
      </c>
      <c r="Q115" s="8">
        <f>-H115/($G$18*$B$31)</f>
        <v>-2.9932608232677493E-6</v>
      </c>
      <c r="R115" s="5">
        <f>SUM($Q$41:Q115)*0.1+$T$8</f>
        <v>7.6275271912745925E-5</v>
      </c>
      <c r="S115" s="5">
        <f>SUM($R$41:R115)+0</f>
        <v>6.2781402217895639E-3</v>
      </c>
      <c r="T115">
        <f t="shared" si="25"/>
        <v>7.8230720066609015E-5</v>
      </c>
      <c r="U115">
        <f t="shared" si="26"/>
        <v>6.55806701450482E-3</v>
      </c>
      <c r="W115" s="1"/>
      <c r="AR115" s="1"/>
    </row>
    <row r="116" spans="2:44" x14ac:dyDescent="0.35">
      <c r="B116">
        <f t="shared" si="27"/>
        <v>7.4999999999999893</v>
      </c>
      <c r="C116">
        <f t="shared" si="14"/>
        <v>-367.55259694786133</v>
      </c>
      <c r="D116">
        <f t="shared" si="15"/>
        <v>-381.9718634205488</v>
      </c>
      <c r="E116" s="2">
        <f t="shared" si="16"/>
        <v>-405.5689104114245</v>
      </c>
      <c r="F116">
        <f t="shared" si="17"/>
        <v>0</v>
      </c>
      <c r="G116">
        <f t="shared" si="18"/>
        <v>-3041.7668280856792</v>
      </c>
      <c r="H116">
        <f t="shared" si="19"/>
        <v>2864.7889756541117</v>
      </c>
      <c r="I116" s="2">
        <f t="shared" si="20"/>
        <v>4178.4400571830329</v>
      </c>
      <c r="J116" s="52">
        <f t="shared" si="21"/>
        <v>557.12534095773856</v>
      </c>
      <c r="K116">
        <f t="shared" si="22"/>
        <v>12.610738053003596</v>
      </c>
      <c r="L116">
        <f t="shared" si="23"/>
        <v>5.6047724680016071E-2</v>
      </c>
      <c r="M116" s="52">
        <f t="shared" si="24"/>
        <v>12.611111698966049</v>
      </c>
      <c r="N116" s="8">
        <f>-G116/($G$18*$B$31)</f>
        <v>3.2211235858150637E-6</v>
      </c>
      <c r="O116" s="5">
        <f>SUM($N$41:N116)*0.1+$N$8</f>
        <v>-1.7059730373902746E-5</v>
      </c>
      <c r="P116" s="5">
        <f>SUM($O$41:O116)+0</f>
        <v>-1.9126330795968362E-3</v>
      </c>
      <c r="Q116" s="8">
        <f>-H116/($G$18*$B$31)</f>
        <v>-3.0337102938524483E-6</v>
      </c>
      <c r="R116" s="5">
        <f>SUM($Q$41:Q116)*0.1+$T$8</f>
        <v>7.5971900883360676E-5</v>
      </c>
      <c r="S116" s="5">
        <f>SUM($R$41:R116)+0</f>
        <v>6.3541121226729242E-3</v>
      </c>
      <c r="T116">
        <f t="shared" si="25"/>
        <v>7.7863753597302504E-5</v>
      </c>
      <c r="U116">
        <f t="shared" si="26"/>
        <v>6.6357295126208311E-3</v>
      </c>
      <c r="W116" s="1"/>
      <c r="AR116" s="1"/>
    </row>
    <row r="117" spans="2:44" x14ac:dyDescent="0.35">
      <c r="B117">
        <f t="shared" si="27"/>
        <v>7.599999999999989</v>
      </c>
      <c r="C117">
        <f t="shared" si="14"/>
        <v>-367.55259694786133</v>
      </c>
      <c r="D117">
        <f t="shared" si="15"/>
        <v>-381.9718634205488</v>
      </c>
      <c r="E117" s="2">
        <f t="shared" si="16"/>
        <v>-405.5689104114245</v>
      </c>
      <c r="F117">
        <f t="shared" si="17"/>
        <v>0</v>
      </c>
      <c r="G117">
        <f t="shared" si="18"/>
        <v>-3082.3237191268217</v>
      </c>
      <c r="H117">
        <f t="shared" si="19"/>
        <v>2902.9861619961666</v>
      </c>
      <c r="I117" s="2">
        <f t="shared" si="20"/>
        <v>4234.1525912788074</v>
      </c>
      <c r="J117" s="52">
        <f t="shared" si="21"/>
        <v>557.12534095773856</v>
      </c>
      <c r="K117">
        <f t="shared" si="22"/>
        <v>12.778881227043646</v>
      </c>
      <c r="L117">
        <f t="shared" si="23"/>
        <v>5.6047724680016071E-2</v>
      </c>
      <c r="M117" s="52">
        <f t="shared" si="24"/>
        <v>12.77924995675466</v>
      </c>
      <c r="N117" s="8">
        <f>-G117/($G$18*$B$31)</f>
        <v>3.2640719002925981E-6</v>
      </c>
      <c r="O117" s="5">
        <f>SUM($N$41:N117)*0.1+$N$8</f>
        <v>-1.6733323183873486E-5</v>
      </c>
      <c r="P117" s="5">
        <f>SUM($O$41:O117)+0</f>
        <v>-1.9293664027807097E-3</v>
      </c>
      <c r="Q117" s="8">
        <f>-H117/($G$18*$B$31)</f>
        <v>-3.0741597644371477E-6</v>
      </c>
      <c r="R117" s="5">
        <f>SUM($Q$41:Q117)*0.1+$T$8</f>
        <v>7.5664484906916974E-5</v>
      </c>
      <c r="S117" s="5">
        <f>SUM($R$41:R117)+0</f>
        <v>6.4297766075798414E-3</v>
      </c>
      <c r="T117">
        <f t="shared" si="25"/>
        <v>7.7492698888379308E-5</v>
      </c>
      <c r="U117">
        <f t="shared" si="26"/>
        <v>6.7130084119982978E-3</v>
      </c>
      <c r="W117" s="1"/>
      <c r="AR117" s="1"/>
    </row>
    <row r="118" spans="2:44" x14ac:dyDescent="0.35">
      <c r="B118">
        <f t="shared" si="27"/>
        <v>7.6999999999999886</v>
      </c>
      <c r="C118">
        <f t="shared" si="14"/>
        <v>-367.55259694786133</v>
      </c>
      <c r="D118">
        <f t="shared" si="15"/>
        <v>-381.9718634205488</v>
      </c>
      <c r="E118" s="2">
        <f t="shared" si="16"/>
        <v>-405.5689104114245</v>
      </c>
      <c r="F118">
        <f t="shared" si="17"/>
        <v>0</v>
      </c>
      <c r="G118">
        <f t="shared" si="18"/>
        <v>-3122.8806101679638</v>
      </c>
      <c r="H118">
        <f t="shared" si="19"/>
        <v>2941.1833483382215</v>
      </c>
      <c r="I118" s="2">
        <f t="shared" si="20"/>
        <v>4289.8651253745802</v>
      </c>
      <c r="J118" s="52">
        <f t="shared" si="21"/>
        <v>557.12534095773856</v>
      </c>
      <c r="K118">
        <f t="shared" si="22"/>
        <v>12.947024401083691</v>
      </c>
      <c r="L118">
        <f t="shared" si="23"/>
        <v>5.6047724680016071E-2</v>
      </c>
      <c r="M118" s="52">
        <f t="shared" si="24"/>
        <v>12.947388342232651</v>
      </c>
      <c r="N118" s="8">
        <f>-G118/($G$18*$B$31)</f>
        <v>3.3070202147701318E-6</v>
      </c>
      <c r="O118" s="5">
        <f>SUM($N$41:N118)*0.1+$N$8</f>
        <v>-1.6402621162396472E-5</v>
      </c>
      <c r="P118" s="5">
        <f>SUM($O$41:O118)+0</f>
        <v>-1.9457690239431061E-3</v>
      </c>
      <c r="Q118" s="8">
        <f>-H118/($G$18*$B$31)</f>
        <v>-3.114609235021847E-6</v>
      </c>
      <c r="R118" s="5">
        <f>SUM($Q$41:Q118)*0.1+$T$8</f>
        <v>7.5353023983414791E-5</v>
      </c>
      <c r="S118" s="5">
        <f>SUM($R$41:R118)+0</f>
        <v>6.5051296315632558E-3</v>
      </c>
      <c r="T118">
        <f t="shared" si="25"/>
        <v>7.7117599835849286E-5</v>
      </c>
      <c r="U118">
        <f t="shared" si="26"/>
        <v>6.7898990138277326E-3</v>
      </c>
      <c r="W118" s="1"/>
      <c r="AR118" s="1"/>
    </row>
    <row r="119" spans="2:44" x14ac:dyDescent="0.35">
      <c r="B119">
        <f t="shared" si="27"/>
        <v>7.7999999999999883</v>
      </c>
      <c r="C119">
        <f t="shared" si="14"/>
        <v>-367.55259694786133</v>
      </c>
      <c r="D119">
        <f t="shared" si="15"/>
        <v>-381.9718634205488</v>
      </c>
      <c r="E119" s="2">
        <f t="shared" si="16"/>
        <v>-405.5689104114245</v>
      </c>
      <c r="F119">
        <f t="shared" si="17"/>
        <v>0</v>
      </c>
      <c r="G119">
        <f t="shared" si="18"/>
        <v>-3163.4375012091064</v>
      </c>
      <c r="H119">
        <f t="shared" si="19"/>
        <v>2979.380534680276</v>
      </c>
      <c r="I119" s="2">
        <f t="shared" si="20"/>
        <v>4345.5776594703539</v>
      </c>
      <c r="J119" s="52">
        <f t="shared" si="21"/>
        <v>557.12534095773856</v>
      </c>
      <c r="K119">
        <f t="shared" si="22"/>
        <v>13.115167575123738</v>
      </c>
      <c r="L119">
        <f t="shared" si="23"/>
        <v>5.6047724680016071E-2</v>
      </c>
      <c r="M119" s="52">
        <f t="shared" si="24"/>
        <v>13.115526850489175</v>
      </c>
      <c r="N119" s="8">
        <f>-G119/($G$18*$B$31)</f>
        <v>3.3499685292476663E-6</v>
      </c>
      <c r="O119" s="5">
        <f>SUM($N$41:N119)*0.1+$N$8</f>
        <v>-1.6067624309471708E-5</v>
      </c>
      <c r="P119" s="5">
        <f>SUM($O$41:O119)+0</f>
        <v>-1.9618366482525777E-3</v>
      </c>
      <c r="Q119" s="8">
        <f>-H119/($G$18*$B$31)</f>
        <v>-3.155058705606546E-6</v>
      </c>
      <c r="R119" s="5">
        <f>SUM($Q$41:Q119)*0.1+$T$8</f>
        <v>7.5037518112854127E-5</v>
      </c>
      <c r="S119" s="5">
        <f>SUM($R$41:R119)+0</f>
        <v>6.5801671496761097E-3</v>
      </c>
      <c r="T119">
        <f t="shared" si="25"/>
        <v>7.6738501910626568E-5</v>
      </c>
      <c r="U119">
        <f t="shared" si="26"/>
        <v>6.8663966352158481E-3</v>
      </c>
      <c r="W119" s="1"/>
      <c r="AR119" s="1"/>
    </row>
    <row r="120" spans="2:44" x14ac:dyDescent="0.35">
      <c r="B120">
        <f t="shared" si="27"/>
        <v>7.8999999999999879</v>
      </c>
      <c r="C120">
        <f t="shared" si="14"/>
        <v>-367.55259694786133</v>
      </c>
      <c r="D120">
        <f t="shared" si="15"/>
        <v>-381.9718634205488</v>
      </c>
      <c r="E120" s="2">
        <f t="shared" si="16"/>
        <v>-405.5689104114245</v>
      </c>
      <c r="F120">
        <f t="shared" si="17"/>
        <v>0</v>
      </c>
      <c r="G120">
        <f t="shared" si="18"/>
        <v>-3203.9943922502484</v>
      </c>
      <c r="H120">
        <f t="shared" si="19"/>
        <v>3017.5777210223309</v>
      </c>
      <c r="I120" s="2">
        <f t="shared" si="20"/>
        <v>4401.2901935661275</v>
      </c>
      <c r="J120" s="52">
        <f t="shared" si="21"/>
        <v>557.12534095773856</v>
      </c>
      <c r="K120">
        <f t="shared" si="22"/>
        <v>13.283310749163787</v>
      </c>
      <c r="L120">
        <f t="shared" si="23"/>
        <v>5.6047724680016071E-2</v>
      </c>
      <c r="M120" s="52">
        <f t="shared" si="24"/>
        <v>13.28366547686201</v>
      </c>
      <c r="N120" s="8">
        <f>-G120/($G$18*$B$31)</f>
        <v>3.3929168437252003E-6</v>
      </c>
      <c r="O120" s="5">
        <f>SUM($N$41:N120)*0.1+$N$8</f>
        <v>-1.5728332625099186E-5</v>
      </c>
      <c r="P120" s="5">
        <f>SUM($O$41:O120)+0</f>
        <v>-1.9775649808776771E-3</v>
      </c>
      <c r="Q120" s="8">
        <f>-H120/($G$18*$B$31)</f>
        <v>-3.1955081761912454E-6</v>
      </c>
      <c r="R120" s="5">
        <f>SUM($Q$41:Q120)*0.1+$T$8</f>
        <v>7.4717967295235009E-5</v>
      </c>
      <c r="S120" s="5">
        <f>SUM($R$41:R120)+0</f>
        <v>6.6548851169713451E-3</v>
      </c>
      <c r="T120">
        <f t="shared" si="25"/>
        <v>7.6355452221158168E-5</v>
      </c>
      <c r="U120">
        <f t="shared" si="26"/>
        <v>6.9424966095548392E-3</v>
      </c>
      <c r="W120" s="1"/>
      <c r="AR120" s="1"/>
    </row>
    <row r="121" spans="2:44" x14ac:dyDescent="0.35">
      <c r="B121">
        <f t="shared" si="27"/>
        <v>7.9999999999999876</v>
      </c>
      <c r="C121">
        <f t="shared" si="14"/>
        <v>-367.55259694786133</v>
      </c>
      <c r="D121">
        <f t="shared" si="15"/>
        <v>-381.9718634205488</v>
      </c>
      <c r="E121" s="2">
        <f t="shared" si="16"/>
        <v>-405.5689104114245</v>
      </c>
      <c r="F121">
        <f t="shared" si="17"/>
        <v>0</v>
      </c>
      <c r="G121">
        <f t="shared" si="18"/>
        <v>-3244.551283291391</v>
      </c>
      <c r="H121">
        <f t="shared" si="19"/>
        <v>3055.7749073643859</v>
      </c>
      <c r="I121" s="2">
        <f t="shared" si="20"/>
        <v>4457.0027276619012</v>
      </c>
      <c r="J121" s="52">
        <f t="shared" si="21"/>
        <v>557.12534095773856</v>
      </c>
      <c r="K121">
        <f t="shared" si="22"/>
        <v>13.451453923203834</v>
      </c>
      <c r="L121">
        <f t="shared" si="23"/>
        <v>5.6047724680016071E-2</v>
      </c>
      <c r="M121" s="52">
        <f t="shared" si="24"/>
        <v>13.451804216922028</v>
      </c>
      <c r="N121" s="8">
        <f>-G121/($G$18*$B$31)</f>
        <v>3.4358651582027344E-6</v>
      </c>
      <c r="O121" s="5">
        <f>SUM($N$41:N121)*0.1+$N$8</f>
        <v>-1.5384746109278913E-5</v>
      </c>
      <c r="P121" s="5">
        <f>SUM($O$41:O121)+0</f>
        <v>-1.9929497269869558E-3</v>
      </c>
      <c r="Q121" s="8">
        <f>-H121/($G$18*$B$31)</f>
        <v>-3.2359576467759448E-6</v>
      </c>
      <c r="R121" s="5">
        <f>SUM($Q$41:Q121)*0.1+$T$8</f>
        <v>7.4394371530557411E-5</v>
      </c>
      <c r="S121" s="5">
        <f>SUM($R$41:R121)+0</f>
        <v>6.7292794885019025E-3</v>
      </c>
      <c r="T121">
        <f t="shared" si="25"/>
        <v>7.5968499578927992E-5</v>
      </c>
      <c r="U121">
        <f t="shared" si="26"/>
        <v>7.0181942868995728E-3</v>
      </c>
      <c r="W121" s="1"/>
      <c r="AR121" s="1"/>
    </row>
    <row r="122" spans="2:44" x14ac:dyDescent="0.35">
      <c r="B122">
        <f t="shared" si="27"/>
        <v>8.0999999999999872</v>
      </c>
      <c r="C122">
        <f t="shared" si="14"/>
        <v>-367.55259694786133</v>
      </c>
      <c r="D122">
        <f t="shared" si="15"/>
        <v>-381.9718634205488</v>
      </c>
      <c r="E122" s="2">
        <f t="shared" si="16"/>
        <v>-405.5689104114245</v>
      </c>
      <c r="F122">
        <f t="shared" si="17"/>
        <v>0</v>
      </c>
      <c r="G122">
        <f t="shared" si="18"/>
        <v>-3285.1081743325331</v>
      </c>
      <c r="H122">
        <f t="shared" si="19"/>
        <v>3093.9720937064403</v>
      </c>
      <c r="I122" s="2">
        <f t="shared" si="20"/>
        <v>4512.7152617576749</v>
      </c>
      <c r="J122" s="52">
        <f t="shared" si="21"/>
        <v>557.12534095773856</v>
      </c>
      <c r="K122">
        <f t="shared" si="22"/>
        <v>13.619597097243881</v>
      </c>
      <c r="L122">
        <f t="shared" si="23"/>
        <v>5.6047724680016071E-2</v>
      </c>
      <c r="M122" s="52">
        <f t="shared" si="24"/>
        <v>13.619943066458809</v>
      </c>
      <c r="N122" s="8">
        <f>-G122/($G$18*$B$31)</f>
        <v>3.4788134726802685E-6</v>
      </c>
      <c r="O122" s="5">
        <f>SUM($N$41:N122)*0.1+$N$8</f>
        <v>-1.5036864762010887E-5</v>
      </c>
      <c r="P122" s="5">
        <f>SUM($O$41:O122)+0</f>
        <v>-2.0079865917489669E-3</v>
      </c>
      <c r="Q122" s="8">
        <f>-H122/($G$18*$B$31)</f>
        <v>-3.2764071173606437E-6</v>
      </c>
      <c r="R122" s="5">
        <f>SUM($Q$41:Q122)*0.1+$T$8</f>
        <v>7.4066730818821345E-5</v>
      </c>
      <c r="S122" s="5">
        <f>SUM($R$41:R122)+0</f>
        <v>6.803346219320724E-3</v>
      </c>
      <c r="T122">
        <f t="shared" si="25"/>
        <v>7.5577694566973555E-5</v>
      </c>
      <c r="U122">
        <f t="shared" si="26"/>
        <v>7.0934850343529459E-3</v>
      </c>
      <c r="W122" s="1"/>
      <c r="AR122" s="1"/>
    </row>
    <row r="123" spans="2:44" x14ac:dyDescent="0.35">
      <c r="B123">
        <f t="shared" si="27"/>
        <v>8.1999999999999869</v>
      </c>
      <c r="C123">
        <f t="shared" si="14"/>
        <v>-367.55259694786133</v>
      </c>
      <c r="D123">
        <f t="shared" si="15"/>
        <v>-381.9718634205488</v>
      </c>
      <c r="E123" s="2">
        <f t="shared" si="16"/>
        <v>-405.5689104114245</v>
      </c>
      <c r="F123">
        <f t="shared" si="17"/>
        <v>0</v>
      </c>
      <c r="G123">
        <f t="shared" si="18"/>
        <v>-3325.6650653736756</v>
      </c>
      <c r="H123">
        <f t="shared" si="19"/>
        <v>3132.1692800484952</v>
      </c>
      <c r="I123" s="2">
        <f t="shared" si="20"/>
        <v>4568.4277958534494</v>
      </c>
      <c r="J123" s="52">
        <f t="shared" si="21"/>
        <v>557.12534095773856</v>
      </c>
      <c r="K123">
        <f t="shared" si="22"/>
        <v>13.787740271283932</v>
      </c>
      <c r="L123">
        <f t="shared" si="23"/>
        <v>5.6047724680016071E-2</v>
      </c>
      <c r="M123" s="52">
        <f t="shared" si="24"/>
        <v>13.788082021467313</v>
      </c>
      <c r="N123" s="8">
        <f>-G123/($G$18*$B$31)</f>
        <v>3.5217617871578025E-6</v>
      </c>
      <c r="O123" s="5">
        <f>SUM($N$41:N123)*0.1+$N$8</f>
        <v>-1.4684688583295106E-5</v>
      </c>
      <c r="P123" s="5">
        <f>SUM($O$41:O123)+0</f>
        <v>-2.0226712803322619E-3</v>
      </c>
      <c r="Q123" s="8">
        <f>-H123/($G$18*$B$31)</f>
        <v>-3.3168565879453431E-6</v>
      </c>
      <c r="R123" s="5">
        <f>SUM($Q$41:Q123)*0.1+$T$8</f>
        <v>7.3735045160026812E-5</v>
      </c>
      <c r="S123" s="5">
        <f>SUM($R$41:R123)+0</f>
        <v>6.8770812644807508E-3</v>
      </c>
      <c r="T123">
        <f t="shared" si="25"/>
        <v>7.5183089611557935E-5</v>
      </c>
      <c r="U123">
        <f t="shared" si="26"/>
        <v>7.1683642364596062E-3</v>
      </c>
      <c r="W123" s="1"/>
      <c r="AR123" s="1"/>
    </row>
    <row r="124" spans="2:44" x14ac:dyDescent="0.35">
      <c r="B124">
        <f t="shared" si="27"/>
        <v>8.2999999999999865</v>
      </c>
      <c r="C124">
        <f t="shared" si="14"/>
        <v>-367.55259694786133</v>
      </c>
      <c r="D124">
        <f t="shared" si="15"/>
        <v>-381.9718634205488</v>
      </c>
      <c r="E124" s="2">
        <f t="shared" si="16"/>
        <v>-405.5689104114245</v>
      </c>
      <c r="F124">
        <f t="shared" si="17"/>
        <v>0</v>
      </c>
      <c r="G124">
        <f t="shared" si="18"/>
        <v>-3366.2219564148177</v>
      </c>
      <c r="H124">
        <f t="shared" si="19"/>
        <v>3170.3664663905497</v>
      </c>
      <c r="I124" s="2">
        <f t="shared" si="20"/>
        <v>4624.1403299492222</v>
      </c>
      <c r="J124" s="52">
        <f t="shared" si="21"/>
        <v>557.12534095773856</v>
      </c>
      <c r="K124">
        <f t="shared" si="22"/>
        <v>13.955883445323977</v>
      </c>
      <c r="L124">
        <f t="shared" si="23"/>
        <v>5.6047724680016071E-2</v>
      </c>
      <c r="M124" s="52">
        <f t="shared" si="24"/>
        <v>13.956221078135487</v>
      </c>
      <c r="N124" s="8">
        <f>-G124/($G$18*$B$31)</f>
        <v>3.5647101016353366E-6</v>
      </c>
      <c r="O124" s="5">
        <f>SUM($N$41:N124)*0.1+$N$8</f>
        <v>-1.4328217573131573E-5</v>
      </c>
      <c r="P124" s="5">
        <f>SUM($O$41:O124)+0</f>
        <v>-2.0369994979053934E-3</v>
      </c>
      <c r="Q124" s="8">
        <f>-H124/($G$18*$B$31)</f>
        <v>-3.3573060585300421E-6</v>
      </c>
      <c r="R124" s="5">
        <f>SUM($Q$41:Q124)*0.1+$T$8</f>
        <v>7.3399314554173812E-5</v>
      </c>
      <c r="S124" s="5">
        <f>SUM($R$41:R124)+0</f>
        <v>6.9504805790349244E-3</v>
      </c>
      <c r="T124">
        <f t="shared" si="25"/>
        <v>7.4784739057146869E-5</v>
      </c>
      <c r="U124">
        <f t="shared" si="26"/>
        <v>7.242827295608289E-3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2:44" x14ac:dyDescent="0.35">
      <c r="B125">
        <f t="shared" si="27"/>
        <v>8.3999999999999861</v>
      </c>
      <c r="C125">
        <f t="shared" si="14"/>
        <v>-367.55259694786133</v>
      </c>
      <c r="D125">
        <f t="shared" si="15"/>
        <v>-381.9718634205488</v>
      </c>
      <c r="E125" s="2">
        <f t="shared" si="16"/>
        <v>-405.5689104114245</v>
      </c>
      <c r="F125">
        <f t="shared" si="17"/>
        <v>0</v>
      </c>
      <c r="G125">
        <f t="shared" si="18"/>
        <v>-3406.7788474559602</v>
      </c>
      <c r="H125">
        <f t="shared" si="19"/>
        <v>3208.5636527326046</v>
      </c>
      <c r="I125" s="2">
        <f t="shared" si="20"/>
        <v>4679.8528640449958</v>
      </c>
      <c r="J125" s="52">
        <f t="shared" si="21"/>
        <v>557.12534095773856</v>
      </c>
      <c r="K125">
        <f t="shared" si="22"/>
        <v>14.124026619364024</v>
      </c>
      <c r="L125">
        <f t="shared" si="23"/>
        <v>5.6047724680016071E-2</v>
      </c>
      <c r="M125" s="52">
        <f t="shared" si="24"/>
        <v>14.124360232832812</v>
      </c>
      <c r="N125" s="8">
        <f>-G125/($G$18*$B$31)</f>
        <v>3.6076584161128707E-6</v>
      </c>
      <c r="O125" s="5">
        <f>SUM($N$41:N125)*0.1+$N$8</f>
        <v>-1.3967451731520287E-5</v>
      </c>
      <c r="P125" s="5">
        <f>SUM($O$41:O125)+0</f>
        <v>-2.0509669496369138E-3</v>
      </c>
      <c r="Q125" s="8">
        <f>-H125/($G$18*$B$31)</f>
        <v>-3.3977555291147415E-6</v>
      </c>
      <c r="R125" s="5">
        <f>SUM($Q$41:Q125)*0.1+$T$8</f>
        <v>7.3059539001262331E-5</v>
      </c>
      <c r="S125" s="5">
        <f>SUM($R$41:R125)+0</f>
        <v>7.0235401180361867E-3</v>
      </c>
      <c r="T125">
        <f t="shared" si="25"/>
        <v>7.4382699244846724E-5</v>
      </c>
      <c r="U125">
        <f t="shared" si="26"/>
        <v>7.3168696324430104E-3</v>
      </c>
      <c r="W125" s="1"/>
    </row>
    <row r="126" spans="2:44" x14ac:dyDescent="0.35">
      <c r="B126">
        <f t="shared" si="27"/>
        <v>8.4999999999999858</v>
      </c>
      <c r="C126">
        <f t="shared" si="14"/>
        <v>-367.55259694786133</v>
      </c>
      <c r="D126">
        <f t="shared" si="15"/>
        <v>-381.9718634205488</v>
      </c>
      <c r="E126" s="2">
        <f t="shared" si="16"/>
        <v>-405.5689104114245</v>
      </c>
      <c r="F126">
        <f t="shared" si="17"/>
        <v>0</v>
      </c>
      <c r="G126">
        <f t="shared" si="18"/>
        <v>-3447.3357384971023</v>
      </c>
      <c r="H126">
        <f t="shared" si="19"/>
        <v>3246.7608390746595</v>
      </c>
      <c r="I126" s="2">
        <f t="shared" si="20"/>
        <v>4735.5653981407704</v>
      </c>
      <c r="J126" s="52">
        <f t="shared" si="21"/>
        <v>557.12534095773856</v>
      </c>
      <c r="K126">
        <f t="shared" si="22"/>
        <v>14.292169793404074</v>
      </c>
      <c r="L126">
        <f t="shared" si="23"/>
        <v>5.6047724680016071E-2</v>
      </c>
      <c r="M126" s="52">
        <f t="shared" si="24"/>
        <v>14.292499482099599</v>
      </c>
      <c r="N126" s="8">
        <f>-G126/($G$18*$B$31)</f>
        <v>3.6506067305904047E-6</v>
      </c>
      <c r="O126" s="5">
        <f>SUM($N$41:N126)*0.1+$N$8</f>
        <v>-1.3602391058461244E-5</v>
      </c>
      <c r="P126" s="5">
        <f>SUM($O$41:O126)+0</f>
        <v>-2.0645693406953752E-3</v>
      </c>
      <c r="Q126" s="8">
        <f>-H126/($G$18*$B$31)</f>
        <v>-3.4382049996994413E-6</v>
      </c>
      <c r="R126" s="5">
        <f>SUM($Q$41:Q126)*0.1+$T$8</f>
        <v>7.2715718501292396E-5</v>
      </c>
      <c r="S126" s="5">
        <f>SUM($R$41:R126)+0</f>
        <v>7.0962558365374791E-3</v>
      </c>
      <c r="T126">
        <f t="shared" si="25"/>
        <v>7.3977028594466421E-5</v>
      </c>
      <c r="U126">
        <f t="shared" si="26"/>
        <v>7.3904866862833582E-3</v>
      </c>
      <c r="W126" s="1"/>
    </row>
    <row r="127" spans="2:44" x14ac:dyDescent="0.35">
      <c r="B127">
        <f t="shared" si="27"/>
        <v>8.5999999999999854</v>
      </c>
      <c r="C127">
        <f t="shared" si="14"/>
        <v>-367.55259694786133</v>
      </c>
      <c r="D127">
        <f t="shared" si="15"/>
        <v>-381.9718634205488</v>
      </c>
      <c r="E127" s="2">
        <f t="shared" si="16"/>
        <v>-405.5689104114245</v>
      </c>
      <c r="F127">
        <f t="shared" si="17"/>
        <v>0</v>
      </c>
      <c r="G127">
        <f t="shared" si="18"/>
        <v>-3487.8926295382448</v>
      </c>
      <c r="H127">
        <f t="shared" si="19"/>
        <v>3284.958025416714</v>
      </c>
      <c r="I127" s="2">
        <f t="shared" si="20"/>
        <v>4791.2779322365441</v>
      </c>
      <c r="J127" s="52">
        <f t="shared" si="21"/>
        <v>557.12534095773856</v>
      </c>
      <c r="K127">
        <f t="shared" si="22"/>
        <v>14.460312967444123</v>
      </c>
      <c r="L127">
        <f t="shared" si="23"/>
        <v>5.6047724680016071E-2</v>
      </c>
      <c r="M127" s="52">
        <f t="shared" si="24"/>
        <v>14.460638822637058</v>
      </c>
      <c r="N127" s="8">
        <f>-G127/($G$18*$B$31)</f>
        <v>3.6935550450679392E-6</v>
      </c>
      <c r="O127" s="5">
        <f>SUM($N$41:N127)*0.1+$N$8</f>
        <v>-1.3233035553954451E-5</v>
      </c>
      <c r="P127" s="5">
        <f>SUM($O$41:O127)+0</f>
        <v>-2.0778023762493296E-3</v>
      </c>
      <c r="Q127" s="8">
        <f>-H127/($G$18*$B$31)</f>
        <v>-3.4786544702841402E-6</v>
      </c>
      <c r="R127" s="5">
        <f>SUM($Q$41:Q127)*0.1+$T$8</f>
        <v>7.236785305426398E-5</v>
      </c>
      <c r="S127" s="5">
        <f>SUM($R$41:R127)+0</f>
        <v>7.1686236895917429E-3</v>
      </c>
      <c r="T127">
        <f t="shared" si="25"/>
        <v>7.3567787690372789E-5</v>
      </c>
      <c r="U127">
        <f t="shared" si="26"/>
        <v>7.4636739155541417E-3</v>
      </c>
      <c r="W127" s="1"/>
    </row>
    <row r="128" spans="2:44" x14ac:dyDescent="0.35">
      <c r="B128">
        <f t="shared" si="27"/>
        <v>8.6999999999999851</v>
      </c>
      <c r="C128">
        <f t="shared" si="14"/>
        <v>-367.55259694786133</v>
      </c>
      <c r="D128">
        <f t="shared" si="15"/>
        <v>-381.9718634205488</v>
      </c>
      <c r="E128" s="2">
        <f t="shared" si="16"/>
        <v>-405.5689104114245</v>
      </c>
      <c r="F128">
        <f t="shared" si="17"/>
        <v>0</v>
      </c>
      <c r="G128">
        <f t="shared" si="18"/>
        <v>-3528.4495205793869</v>
      </c>
      <c r="H128">
        <f t="shared" si="19"/>
        <v>3323.1552117587689</v>
      </c>
      <c r="I128" s="2">
        <f t="shared" si="20"/>
        <v>4846.9904663323168</v>
      </c>
      <c r="J128" s="52">
        <f t="shared" si="21"/>
        <v>557.12534095773856</v>
      </c>
      <c r="K128">
        <f t="shared" si="22"/>
        <v>14.628456141484168</v>
      </c>
      <c r="L128">
        <f t="shared" si="23"/>
        <v>5.6047724680016071E-2</v>
      </c>
      <c r="M128" s="52">
        <f t="shared" si="24"/>
        <v>14.628778251298066</v>
      </c>
      <c r="N128" s="8">
        <f>-G128/($G$18*$B$31)</f>
        <v>3.7365033595454728E-6</v>
      </c>
      <c r="O128" s="5">
        <f>SUM($N$41:N128)*0.1+$N$8</f>
        <v>-1.2859385217999904E-5</v>
      </c>
      <c r="P128" s="5">
        <f>SUM($O$41:O128)+0</f>
        <v>-2.0906617614673295E-3</v>
      </c>
      <c r="Q128" s="8">
        <f>-H128/($G$18*$B$31)</f>
        <v>-3.5191039408688396E-6</v>
      </c>
      <c r="R128" s="5">
        <f>SUM($Q$41:Q128)*0.1+$T$8</f>
        <v>7.2015942660177097E-5</v>
      </c>
      <c r="S128" s="5">
        <f>SUM($R$41:R128)+0</f>
        <v>7.2406396322519202E-3</v>
      </c>
      <c r="T128">
        <f t="shared" si="25"/>
        <v>7.3155039371316252E-5</v>
      </c>
      <c r="U128">
        <f t="shared" si="26"/>
        <v>7.5364267982246666E-3</v>
      </c>
      <c r="W128" s="1"/>
    </row>
    <row r="129" spans="2:23" x14ac:dyDescent="0.35">
      <c r="B129">
        <f t="shared" si="27"/>
        <v>8.7999999999999847</v>
      </c>
      <c r="C129">
        <f t="shared" si="14"/>
        <v>-367.55259694786133</v>
      </c>
      <c r="D129">
        <f t="shared" si="15"/>
        <v>-381.9718634205488</v>
      </c>
      <c r="E129" s="2">
        <f t="shared" si="16"/>
        <v>-405.5689104114245</v>
      </c>
      <c r="F129">
        <f t="shared" si="17"/>
        <v>0</v>
      </c>
      <c r="G129">
        <f t="shared" si="18"/>
        <v>-3569.0064116205294</v>
      </c>
      <c r="H129">
        <f t="shared" si="19"/>
        <v>3361.3523981008234</v>
      </c>
      <c r="I129" s="2">
        <f t="shared" si="20"/>
        <v>4902.7030004280905</v>
      </c>
      <c r="J129" s="52">
        <f t="shared" si="21"/>
        <v>557.12534095773856</v>
      </c>
      <c r="K129">
        <f t="shared" si="22"/>
        <v>14.796599315524215</v>
      </c>
      <c r="L129">
        <f t="shared" si="23"/>
        <v>5.6047724680016071E-2</v>
      </c>
      <c r="M129" s="52">
        <f t="shared" si="24"/>
        <v>14.796917765078547</v>
      </c>
      <c r="N129" s="8">
        <f>-G129/($G$18*$B$31)</f>
        <v>3.7794516740230073E-6</v>
      </c>
      <c r="O129" s="5">
        <f>SUM($N$41:N129)*0.1+$N$8</f>
        <v>-1.2481440050597603E-5</v>
      </c>
      <c r="P129" s="5">
        <f>SUM($O$41:O129)+0</f>
        <v>-2.1031432015179269E-3</v>
      </c>
      <c r="Q129" s="8">
        <f>-H129/($G$18*$B$31)</f>
        <v>-3.5595534114535386E-6</v>
      </c>
      <c r="R129" s="5">
        <f>SUM($Q$41:Q129)*0.1+$T$8</f>
        <v>7.1659987319031747E-5</v>
      </c>
      <c r="S129" s="5">
        <f>SUM($R$41:R129)+0</f>
        <v>7.3122996195709522E-3</v>
      </c>
      <c r="T129">
        <f t="shared" si="25"/>
        <v>7.2738848824410561E-5</v>
      </c>
      <c r="U129">
        <f t="shared" si="26"/>
        <v>7.6087408322578947E-3</v>
      </c>
      <c r="W129" s="1"/>
    </row>
    <row r="130" spans="2:23" x14ac:dyDescent="0.35">
      <c r="B130">
        <f t="shared" si="27"/>
        <v>8.8999999999999844</v>
      </c>
      <c r="C130">
        <f t="shared" si="14"/>
        <v>-367.55259694786133</v>
      </c>
      <c r="D130">
        <f t="shared" si="15"/>
        <v>-381.9718634205488</v>
      </c>
      <c r="E130" s="2">
        <f t="shared" si="16"/>
        <v>-405.5689104114245</v>
      </c>
      <c r="F130">
        <f t="shared" si="17"/>
        <v>0</v>
      </c>
      <c r="G130">
        <f t="shared" si="18"/>
        <v>-3609.5633026616715</v>
      </c>
      <c r="H130">
        <f t="shared" si="19"/>
        <v>3399.5495844428783</v>
      </c>
      <c r="I130" s="2">
        <f t="shared" si="20"/>
        <v>4958.4155345238651</v>
      </c>
      <c r="J130" s="52">
        <f t="shared" si="21"/>
        <v>557.12534095773856</v>
      </c>
      <c r="K130">
        <f t="shared" si="22"/>
        <v>14.964742489564266</v>
      </c>
      <c r="L130">
        <f t="shared" si="23"/>
        <v>5.6047724680016071E-2</v>
      </c>
      <c r="M130" s="52">
        <f t="shared" si="24"/>
        <v>14.96505736110943</v>
      </c>
      <c r="N130" s="8">
        <f>-G130/($G$18*$B$31)</f>
        <v>3.822399988500541E-6</v>
      </c>
      <c r="O130" s="5">
        <f>SUM($N$41:N130)*0.1+$N$8</f>
        <v>-1.2099200051747548E-5</v>
      </c>
      <c r="P130" s="5">
        <f>SUM($O$41:O130)+0</f>
        <v>-2.1152424015696745E-3</v>
      </c>
      <c r="Q130" s="8">
        <f>-H130/($G$18*$B$31)</f>
        <v>-3.6000028820382379E-6</v>
      </c>
      <c r="R130" s="5">
        <f>SUM($Q$41:Q130)*0.1+$T$8</f>
        <v>7.1299987030827916E-5</v>
      </c>
      <c r="S130" s="5">
        <f>SUM($R$41:R130)+0</f>
        <v>7.3835996066017803E-3</v>
      </c>
      <c r="T130">
        <f t="shared" si="25"/>
        <v>7.2319283683457743E-5</v>
      </c>
      <c r="U130">
        <f t="shared" si="26"/>
        <v>7.680611536069781E-3</v>
      </c>
      <c r="W130" s="1"/>
    </row>
    <row r="131" spans="2:23" x14ac:dyDescent="0.35">
      <c r="B131">
        <f t="shared" si="27"/>
        <v>8.999999999999984</v>
      </c>
      <c r="C131">
        <f t="shared" si="14"/>
        <v>-367.55259694786133</v>
      </c>
      <c r="D131">
        <f t="shared" si="15"/>
        <v>-381.9718634205488</v>
      </c>
      <c r="E131" s="2">
        <f t="shared" si="16"/>
        <v>-405.5689104114245</v>
      </c>
      <c r="F131">
        <f t="shared" si="17"/>
        <v>0</v>
      </c>
      <c r="G131">
        <f t="shared" si="18"/>
        <v>-3650.120193702814</v>
      </c>
      <c r="H131">
        <f t="shared" si="19"/>
        <v>3437.7467707849332</v>
      </c>
      <c r="I131" s="2">
        <f t="shared" si="20"/>
        <v>5014.1280686196387</v>
      </c>
      <c r="J131" s="52">
        <f t="shared" si="21"/>
        <v>557.12534095773856</v>
      </c>
      <c r="K131">
        <f t="shared" si="22"/>
        <v>15.132885663604313</v>
      </c>
      <c r="L131">
        <f t="shared" si="23"/>
        <v>5.6047724680016071E-2</v>
      </c>
      <c r="M131" s="52">
        <f t="shared" si="24"/>
        <v>15.133197036649142</v>
      </c>
      <c r="N131" s="8">
        <f>-G131/($G$18*$B$31)</f>
        <v>3.865348302978075E-6</v>
      </c>
      <c r="O131" s="5">
        <f>SUM($N$41:N131)*0.1+$N$8</f>
        <v>-1.1712665221449739E-5</v>
      </c>
      <c r="P131" s="5">
        <f>SUM($O$41:O131)+0</f>
        <v>-2.1269550667911241E-3</v>
      </c>
      <c r="Q131" s="8">
        <f>-H131/($G$18*$B$31)</f>
        <v>-3.6404523526229373E-6</v>
      </c>
      <c r="R131" s="5">
        <f>SUM($Q$41:Q131)*0.1+$T$8</f>
        <v>7.0935941795565631E-5</v>
      </c>
      <c r="S131" s="5">
        <f>SUM($R$41:R131)+0</f>
        <v>7.4545355483973457E-3</v>
      </c>
      <c r="T131">
        <f t="shared" si="25"/>
        <v>7.1896414131816287E-5</v>
      </c>
      <c r="U131">
        <f t="shared" si="26"/>
        <v>7.7520344489990598E-3</v>
      </c>
      <c r="W131" s="1"/>
    </row>
    <row r="132" spans="2:23" x14ac:dyDescent="0.35">
      <c r="B132">
        <f t="shared" si="27"/>
        <v>9.0999999999999837</v>
      </c>
      <c r="C132">
        <f t="shared" si="14"/>
        <v>-367.55259694786133</v>
      </c>
      <c r="D132">
        <f t="shared" si="15"/>
        <v>-381.9718634205488</v>
      </c>
      <c r="E132" s="2">
        <f t="shared" si="16"/>
        <v>-405.5689104114245</v>
      </c>
      <c r="F132">
        <f t="shared" si="17"/>
        <v>0</v>
      </c>
      <c r="G132">
        <f t="shared" si="18"/>
        <v>-3690.6770847439561</v>
      </c>
      <c r="H132">
        <f t="shared" si="19"/>
        <v>3475.9439571269877</v>
      </c>
      <c r="I132" s="2">
        <f t="shared" si="20"/>
        <v>5069.8406027154115</v>
      </c>
      <c r="J132" s="52">
        <f t="shared" si="21"/>
        <v>557.12534095773856</v>
      </c>
      <c r="K132">
        <f t="shared" si="22"/>
        <v>15.301028837644358</v>
      </c>
      <c r="L132">
        <f t="shared" si="23"/>
        <v>5.6047724680016071E-2</v>
      </c>
      <c r="M132" s="52">
        <f t="shared" si="24"/>
        <v>15.301336789076622</v>
      </c>
      <c r="N132" s="8">
        <f>-G132/($G$18*$B$31)</f>
        <v>3.9082966174556091E-6</v>
      </c>
      <c r="O132" s="5">
        <f>SUM($N$41:N132)*0.1+$N$8</f>
        <v>-1.1321835559704179E-5</v>
      </c>
      <c r="P132" s="5">
        <f>SUM($O$41:O132)+0</f>
        <v>-2.1382769023508283E-3</v>
      </c>
      <c r="Q132" s="8">
        <f>-H132/($G$18*$B$31)</f>
        <v>-3.6809018232076363E-6</v>
      </c>
      <c r="R132" s="5">
        <f>SUM($Q$41:Q132)*0.1+$T$8</f>
        <v>7.0567851613244866E-5</v>
      </c>
      <c r="S132" s="5">
        <f>SUM($R$41:R132)+0</f>
        <v>7.5251034000105906E-3</v>
      </c>
      <c r="T132">
        <f t="shared" si="25"/>
        <v>7.1470313010017853E-5</v>
      </c>
      <c r="U132">
        <f t="shared" si="26"/>
        <v>7.8230051317877847E-3</v>
      </c>
      <c r="W132" s="1"/>
    </row>
    <row r="133" spans="2:23" x14ac:dyDescent="0.35">
      <c r="B133">
        <f t="shared" si="27"/>
        <v>9.1999999999999833</v>
      </c>
      <c r="C133">
        <f t="shared" si="14"/>
        <v>-367.55259694786133</v>
      </c>
      <c r="D133">
        <f t="shared" si="15"/>
        <v>-381.9718634205488</v>
      </c>
      <c r="E133" s="2">
        <f t="shared" si="16"/>
        <v>-405.5689104114245</v>
      </c>
      <c r="F133">
        <f t="shared" si="17"/>
        <v>0</v>
      </c>
      <c r="G133">
        <f t="shared" si="18"/>
        <v>-3731.2339757850987</v>
      </c>
      <c r="H133">
        <f t="shared" si="19"/>
        <v>3514.1411434690426</v>
      </c>
      <c r="I133" s="2">
        <f t="shared" si="20"/>
        <v>5125.5531368111851</v>
      </c>
      <c r="J133" s="52">
        <f t="shared" si="21"/>
        <v>557.12534095773856</v>
      </c>
      <c r="K133">
        <f t="shared" si="22"/>
        <v>15.469172011684405</v>
      </c>
      <c r="L133">
        <f t="shared" si="23"/>
        <v>5.6047724680016071E-2</v>
      </c>
      <c r="M133" s="52">
        <f t="shared" si="24"/>
        <v>15.469476615884766</v>
      </c>
      <c r="N133" s="8">
        <f>-G133/($G$18*$B$31)</f>
        <v>3.951244931933144E-6</v>
      </c>
      <c r="O133" s="5">
        <f>SUM($N$41:N133)*0.1+$N$8</f>
        <v>-1.0926711066510865E-5</v>
      </c>
      <c r="P133" s="5">
        <f>SUM($O$41:O133)+0</f>
        <v>-2.1492036134173392E-3</v>
      </c>
      <c r="Q133" s="8">
        <f>-H133/($G$18*$B$31)</f>
        <v>-3.7213512937923357E-6</v>
      </c>
      <c r="R133" s="5">
        <f>SUM($Q$41:Q133)*0.1+$T$8</f>
        <v>7.0195716483865633E-5</v>
      </c>
      <c r="S133" s="5">
        <f>SUM($R$41:R133)+0</f>
        <v>7.5952991164944562E-3</v>
      </c>
      <c r="T133">
        <f t="shared" si="25"/>
        <v>7.1041055928345098E-5</v>
      </c>
      <c r="U133">
        <f t="shared" si="26"/>
        <v>7.8935191670729231E-3</v>
      </c>
      <c r="W133" s="1"/>
    </row>
    <row r="134" spans="2:23" x14ac:dyDescent="0.35">
      <c r="B134">
        <f t="shared" si="27"/>
        <v>9.2999999999999829</v>
      </c>
      <c r="C134">
        <f t="shared" si="14"/>
        <v>-367.55259694786133</v>
      </c>
      <c r="D134">
        <f t="shared" si="15"/>
        <v>-381.9718634205488</v>
      </c>
      <c r="E134" s="2">
        <f t="shared" si="16"/>
        <v>-405.5689104114245</v>
      </c>
      <c r="F134">
        <f t="shared" si="17"/>
        <v>0</v>
      </c>
      <c r="G134">
        <f t="shared" si="18"/>
        <v>-3771.7908668262407</v>
      </c>
      <c r="H134">
        <f t="shared" si="19"/>
        <v>3552.3383298110975</v>
      </c>
      <c r="I134" s="2">
        <f t="shared" si="20"/>
        <v>5181.2656709069597</v>
      </c>
      <c r="J134" s="52">
        <f t="shared" si="21"/>
        <v>557.12534095773856</v>
      </c>
      <c r="K134">
        <f t="shared" si="22"/>
        <v>15.637315185724455</v>
      </c>
      <c r="L134">
        <f t="shared" si="23"/>
        <v>5.6047724680016071E-2</v>
      </c>
      <c r="M134" s="52">
        <f t="shared" si="24"/>
        <v>15.63761651467429</v>
      </c>
      <c r="N134" s="8">
        <f>-G134/($G$18*$B$31)</f>
        <v>3.9941932464106772E-6</v>
      </c>
      <c r="O134" s="5">
        <f>SUM($N$41:N134)*0.1+$N$8</f>
        <v>-1.0527291741869794E-5</v>
      </c>
      <c r="P134" s="5">
        <f>SUM($O$41:O134)+0</f>
        <v>-2.1597309051592092E-3</v>
      </c>
      <c r="Q134" s="8">
        <f>-H134/($G$18*$B$31)</f>
        <v>-3.7618007643770351E-6</v>
      </c>
      <c r="R134" s="5">
        <f>SUM($Q$41:Q134)*0.1+$T$8</f>
        <v>6.9819536407427933E-5</v>
      </c>
      <c r="S134" s="5">
        <f>SUM($R$41:R134)+0</f>
        <v>7.6651186529018839E-3</v>
      </c>
      <c r="T134">
        <f t="shared" si="25"/>
        <v>7.0608721384589554E-5</v>
      </c>
      <c r="U134">
        <f t="shared" si="26"/>
        <v>7.9635721598893174E-3</v>
      </c>
      <c r="W134" s="1"/>
    </row>
    <row r="135" spans="2:23" x14ac:dyDescent="0.35">
      <c r="B135">
        <f t="shared" si="27"/>
        <v>9.3999999999999826</v>
      </c>
      <c r="C135">
        <f t="shared" si="14"/>
        <v>-367.55259694786133</v>
      </c>
      <c r="D135">
        <f t="shared" si="15"/>
        <v>-381.9718634205488</v>
      </c>
      <c r="E135" s="2">
        <f t="shared" si="16"/>
        <v>-405.5689104114245</v>
      </c>
      <c r="F135">
        <f t="shared" si="17"/>
        <v>0</v>
      </c>
      <c r="G135">
        <f t="shared" si="18"/>
        <v>-3812.3477578673833</v>
      </c>
      <c r="H135">
        <f t="shared" si="19"/>
        <v>3590.535516153152</v>
      </c>
      <c r="I135" s="2">
        <f t="shared" si="20"/>
        <v>5236.9782050027334</v>
      </c>
      <c r="J135" s="52">
        <f t="shared" si="21"/>
        <v>557.12534095773856</v>
      </c>
      <c r="K135">
        <f t="shared" si="22"/>
        <v>15.805458359764504</v>
      </c>
      <c r="L135">
        <f t="shared" si="23"/>
        <v>5.6047724680016071E-2</v>
      </c>
      <c r="M135" s="52">
        <f t="shared" si="24"/>
        <v>15.805756483148002</v>
      </c>
      <c r="N135" s="8">
        <f>-G135/($G$18*$B$31)</f>
        <v>4.0371415608882121E-6</v>
      </c>
      <c r="O135" s="5">
        <f>SUM($N$41:N135)*0.1+$N$8</f>
        <v>-1.0123577585780976E-5</v>
      </c>
      <c r="P135" s="5">
        <f>SUM($O$41:O135)+0</f>
        <v>-2.1698544827449904E-3</v>
      </c>
      <c r="Q135" s="8">
        <f>-H135/($G$18*$B$31)</f>
        <v>-3.802250234961734E-6</v>
      </c>
      <c r="R135" s="5">
        <f>SUM($Q$41:Q135)*0.1+$T$8</f>
        <v>6.9439311383931752E-5</v>
      </c>
      <c r="S135" s="5">
        <f>SUM($R$41:R135)+0</f>
        <v>7.7345579642858157E-3</v>
      </c>
      <c r="T135">
        <f t="shared" si="25"/>
        <v>7.0173390887215656E-5</v>
      </c>
      <c r="U135">
        <f t="shared" si="26"/>
        <v>8.033159738184326E-3</v>
      </c>
      <c r="W135" s="1"/>
    </row>
    <row r="136" spans="2:23" x14ac:dyDescent="0.35">
      <c r="B136">
        <f t="shared" si="27"/>
        <v>9.4999999999999822</v>
      </c>
      <c r="C136">
        <f t="shared" si="14"/>
        <v>-367.55259694786133</v>
      </c>
      <c r="D136">
        <f t="shared" si="15"/>
        <v>-381.9718634205488</v>
      </c>
      <c r="E136" s="2">
        <f t="shared" si="16"/>
        <v>-405.5689104114245</v>
      </c>
      <c r="F136">
        <f t="shared" si="17"/>
        <v>0</v>
      </c>
      <c r="G136">
        <f t="shared" si="18"/>
        <v>-3852.9046489085254</v>
      </c>
      <c r="H136">
        <f t="shared" si="19"/>
        <v>3628.7327024952069</v>
      </c>
      <c r="I136" s="2">
        <f t="shared" si="20"/>
        <v>5292.6907390985061</v>
      </c>
      <c r="J136" s="52">
        <f t="shared" si="21"/>
        <v>557.12534095773856</v>
      </c>
      <c r="K136">
        <f t="shared" si="22"/>
        <v>15.973601533804548</v>
      </c>
      <c r="L136">
        <f t="shared" si="23"/>
        <v>5.6047724680016071E-2</v>
      </c>
      <c r="M136" s="52">
        <f t="shared" si="24"/>
        <v>15.973896519105425</v>
      </c>
      <c r="N136" s="8">
        <f>-G136/($G$18*$B$31)</f>
        <v>4.0800898753657454E-6</v>
      </c>
      <c r="O136" s="5">
        <f>SUM($N$41:N136)*0.1+$N$8</f>
        <v>-9.7155685982443999E-6</v>
      </c>
      <c r="P136" s="5">
        <f>SUM($O$41:O136)+0</f>
        <v>-2.1795700513432348E-3</v>
      </c>
      <c r="Q136" s="8">
        <f>-H136/($G$18*$B$31)</f>
        <v>-3.8426997055464334E-6</v>
      </c>
      <c r="R136" s="5">
        <f>SUM($Q$41:Q136)*0.1+$T$8</f>
        <v>6.9055041413377117E-5</v>
      </c>
      <c r="S136" s="5">
        <f>SUM($R$41:R136)+0</f>
        <v>7.8036130056991929E-3</v>
      </c>
      <c r="T136">
        <f t="shared" si="25"/>
        <v>6.9735149084162871E-5</v>
      </c>
      <c r="U136">
        <f t="shared" si="26"/>
        <v>8.102277553344488E-3</v>
      </c>
      <c r="W136" s="1"/>
    </row>
    <row r="137" spans="2:23" x14ac:dyDescent="0.35">
      <c r="B137">
        <f t="shared" si="27"/>
        <v>9.5999999999999819</v>
      </c>
      <c r="C137">
        <f t="shared" si="14"/>
        <v>-367.55259694786133</v>
      </c>
      <c r="D137">
        <f t="shared" si="15"/>
        <v>-381.9718634205488</v>
      </c>
      <c r="E137" s="2">
        <f t="shared" si="16"/>
        <v>-405.5689104114245</v>
      </c>
      <c r="F137">
        <f t="shared" si="17"/>
        <v>0</v>
      </c>
      <c r="G137">
        <f t="shared" si="18"/>
        <v>-3893.4615399496679</v>
      </c>
      <c r="H137">
        <f t="shared" si="19"/>
        <v>3666.9298888372614</v>
      </c>
      <c r="I137" s="2">
        <f t="shared" si="20"/>
        <v>5348.4032731942798</v>
      </c>
      <c r="J137" s="52">
        <f t="shared" si="21"/>
        <v>557.12534095773856</v>
      </c>
      <c r="K137">
        <f t="shared" si="22"/>
        <v>16.141744707844595</v>
      </c>
      <c r="L137">
        <f t="shared" si="23"/>
        <v>5.6047724680016071E-2</v>
      </c>
      <c r="M137" s="52">
        <f t="shared" si="24"/>
        <v>16.142036620437782</v>
      </c>
      <c r="N137" s="8">
        <f>-G137/($G$18*$B$31)</f>
        <v>4.1230381898432803E-6</v>
      </c>
      <c r="O137" s="5">
        <f>SUM($N$41:N137)*0.1+$N$8</f>
        <v>-9.3032647792600736E-6</v>
      </c>
      <c r="P137" s="5">
        <f>SUM($O$41:O137)+0</f>
        <v>-2.188873316122495E-3</v>
      </c>
      <c r="Q137" s="8">
        <f>-H137/($G$18*$B$31)</f>
        <v>-3.8831491761311324E-6</v>
      </c>
      <c r="R137" s="5">
        <f>SUM($Q$41:Q137)*0.1+$T$8</f>
        <v>6.8666726495764002E-5</v>
      </c>
      <c r="S137" s="5">
        <f>SUM($R$41:R137)+0</f>
        <v>7.8722797321949568E-3</v>
      </c>
      <c r="T137">
        <f t="shared" si="25"/>
        <v>6.9294083897523888E-5</v>
      </c>
      <c r="U137">
        <f t="shared" si="26"/>
        <v>8.1709212807345409E-3</v>
      </c>
      <c r="W137" s="1"/>
    </row>
    <row r="138" spans="2:23" x14ac:dyDescent="0.35">
      <c r="B138">
        <f t="shared" si="27"/>
        <v>9.6999999999999815</v>
      </c>
      <c r="C138">
        <f t="shared" si="14"/>
        <v>-367.55259694786133</v>
      </c>
      <c r="D138">
        <f t="shared" si="15"/>
        <v>-381.9718634205488</v>
      </c>
      <c r="E138" s="2">
        <f t="shared" si="16"/>
        <v>-405.5689104114245</v>
      </c>
      <c r="F138">
        <f t="shared" si="17"/>
        <v>0</v>
      </c>
      <c r="G138">
        <f t="shared" si="18"/>
        <v>-3934.01843099081</v>
      </c>
      <c r="H138">
        <f t="shared" si="19"/>
        <v>3705.1270751793163</v>
      </c>
      <c r="I138" s="2">
        <f t="shared" si="20"/>
        <v>5404.1158072900535</v>
      </c>
      <c r="J138" s="52">
        <f t="shared" si="21"/>
        <v>557.12534095773856</v>
      </c>
      <c r="K138">
        <f t="shared" si="22"/>
        <v>16.309887881884645</v>
      </c>
      <c r="L138">
        <f t="shared" si="23"/>
        <v>5.6047724680016071E-2</v>
      </c>
      <c r="M138" s="52">
        <f t="shared" si="24"/>
        <v>16.31017678512324</v>
      </c>
      <c r="N138" s="8">
        <f>-G138/($G$18*$B$31)</f>
        <v>4.1659865043208135E-6</v>
      </c>
      <c r="O138" s="5">
        <f>SUM($N$41:N138)*0.1+$N$8</f>
        <v>-8.8866661288279899E-6</v>
      </c>
      <c r="P138" s="5">
        <f>SUM($O$41:O138)+0</f>
        <v>-2.1977599822513229E-3</v>
      </c>
      <c r="Q138" s="8">
        <f>-H138/($G$18*$B$31)</f>
        <v>-3.9235986467158313E-6</v>
      </c>
      <c r="R138" s="5">
        <f>SUM($Q$41:Q138)*0.1+$T$8</f>
        <v>6.8274366631092419E-5</v>
      </c>
      <c r="S138" s="5">
        <f>SUM($R$41:R138)+0</f>
        <v>7.9405540988260487E-3</v>
      </c>
      <c r="T138">
        <f t="shared" si="25"/>
        <v>6.8850286664342105E-5</v>
      </c>
      <c r="U138">
        <f t="shared" si="26"/>
        <v>8.2390866202491451E-3</v>
      </c>
      <c r="W138" s="1"/>
    </row>
    <row r="139" spans="2:23" x14ac:dyDescent="0.35">
      <c r="B139">
        <f t="shared" si="27"/>
        <v>9.7999999999999812</v>
      </c>
      <c r="C139">
        <f t="shared" si="14"/>
        <v>-367.55259694786133</v>
      </c>
      <c r="D139">
        <f t="shared" si="15"/>
        <v>-381.9718634205488</v>
      </c>
      <c r="E139" s="2">
        <f t="shared" si="16"/>
        <v>-405.5689104114245</v>
      </c>
      <c r="F139">
        <f t="shared" si="17"/>
        <v>0</v>
      </c>
      <c r="G139">
        <f t="shared" si="18"/>
        <v>-3974.5753220319525</v>
      </c>
      <c r="H139">
        <f t="shared" si="19"/>
        <v>3743.3242615213712</v>
      </c>
      <c r="I139" s="2">
        <f t="shared" si="20"/>
        <v>5459.828341385828</v>
      </c>
      <c r="J139" s="52">
        <f t="shared" si="21"/>
        <v>557.12534095773856</v>
      </c>
      <c r="K139">
        <f t="shared" si="22"/>
        <v>16.478031055924696</v>
      </c>
      <c r="L139">
        <f t="shared" si="23"/>
        <v>5.6047724680016071E-2</v>
      </c>
      <c r="M139" s="52">
        <f t="shared" si="24"/>
        <v>16.478317011222479</v>
      </c>
      <c r="N139" s="8">
        <f>-G139/($G$18*$B$31)</f>
        <v>4.2089348187983484E-6</v>
      </c>
      <c r="O139" s="5">
        <f>SUM($N$41:N139)*0.1+$N$8</f>
        <v>-8.4657726469481589E-6</v>
      </c>
      <c r="P139" s="5">
        <f>SUM($O$41:O139)+0</f>
        <v>-2.2062257548982711E-3</v>
      </c>
      <c r="Q139" s="8">
        <f>-H139/($G$18*$B$31)</f>
        <v>-3.9640481173005311E-6</v>
      </c>
      <c r="R139" s="5">
        <f>SUM($Q$41:Q139)*0.1+$T$8</f>
        <v>6.7877961819362369E-5</v>
      </c>
      <c r="S139" s="5">
        <f>SUM($R$41:R139)+0</f>
        <v>8.0084320606454117E-3</v>
      </c>
      <c r="T139">
        <f t="shared" si="25"/>
        <v>6.8403852283775878E-5</v>
      </c>
      <c r="U139">
        <f t="shared" si="26"/>
        <v>8.3067692968776825E-3</v>
      </c>
      <c r="W139" s="1"/>
    </row>
    <row r="140" spans="2:23" x14ac:dyDescent="0.35">
      <c r="B140">
        <f t="shared" si="27"/>
        <v>9.8999999999999808</v>
      </c>
      <c r="C140">
        <f t="shared" si="14"/>
        <v>-367.55259694786133</v>
      </c>
      <c r="D140">
        <f t="shared" si="15"/>
        <v>-381.9718634205488</v>
      </c>
      <c r="E140" s="2">
        <f t="shared" si="16"/>
        <v>-405.5689104114245</v>
      </c>
      <c r="F140">
        <f t="shared" si="17"/>
        <v>0</v>
      </c>
      <c r="G140">
        <f t="shared" si="18"/>
        <v>-4015.1322130730946</v>
      </c>
      <c r="H140">
        <f t="shared" si="19"/>
        <v>3781.5214478634257</v>
      </c>
      <c r="I140" s="2">
        <f t="shared" si="20"/>
        <v>5515.5408754816008</v>
      </c>
      <c r="J140" s="52">
        <f t="shared" si="21"/>
        <v>557.12534095773856</v>
      </c>
      <c r="K140">
        <f t="shared" si="22"/>
        <v>16.646174229964739</v>
      </c>
      <c r="L140">
        <f t="shared" si="23"/>
        <v>5.6047724680016071E-2</v>
      </c>
      <c r="M140" s="52">
        <f t="shared" si="24"/>
        <v>16.646457296874537</v>
      </c>
      <c r="N140" s="8">
        <f>-G140/($G$18*$B$31)</f>
        <v>4.2518831332758825E-6</v>
      </c>
      <c r="O140" s="5">
        <f>SUM($N$41:N140)*0.1+$N$8</f>
        <v>-8.0405843336205706E-6</v>
      </c>
      <c r="P140" s="5">
        <f>SUM($O$41:O140)+0</f>
        <v>-2.2142663392318916E-3</v>
      </c>
      <c r="Q140" s="8">
        <f>-H140/($G$18*$B$31)</f>
        <v>-4.0044975878852301E-6</v>
      </c>
      <c r="R140" s="5">
        <f>SUM($Q$41:Q140)*0.1+$T$8</f>
        <v>6.7477512060573838E-5</v>
      </c>
      <c r="S140" s="5">
        <f>SUM($R$41:R140)+0</f>
        <v>8.075909572705986E-3</v>
      </c>
      <c r="T140">
        <f t="shared" si="25"/>
        <v>6.795487937088074E-5</v>
      </c>
      <c r="U140">
        <f t="shared" si="26"/>
        <v>8.3739650612824727E-3</v>
      </c>
      <c r="W140" s="1"/>
    </row>
    <row r="141" spans="2:23" x14ac:dyDescent="0.35">
      <c r="B141">
        <f t="shared" si="27"/>
        <v>9.9999999999999805</v>
      </c>
      <c r="C141">
        <f t="shared" si="14"/>
        <v>-367.55259694786133</v>
      </c>
      <c r="D141">
        <f t="shared" si="15"/>
        <v>-381.9718634205488</v>
      </c>
      <c r="E141" s="2">
        <f t="shared" si="16"/>
        <v>-405.5689104114245</v>
      </c>
      <c r="F141">
        <f t="shared" si="17"/>
        <v>0</v>
      </c>
      <c r="G141">
        <f t="shared" si="18"/>
        <v>-4055.6891041142371</v>
      </c>
      <c r="H141">
        <f t="shared" si="19"/>
        <v>3819.7186342054806</v>
      </c>
      <c r="I141" s="2">
        <f t="shared" si="20"/>
        <v>5571.2534095773744</v>
      </c>
      <c r="J141" s="52">
        <f t="shared" si="21"/>
        <v>557.12534095773856</v>
      </c>
      <c r="K141">
        <f t="shared" si="22"/>
        <v>16.814317404004786</v>
      </c>
      <c r="L141">
        <f t="shared" si="23"/>
        <v>5.6047724680016071E-2</v>
      </c>
      <c r="M141" s="52">
        <f t="shared" si="24"/>
        <v>16.814597640292902</v>
      </c>
      <c r="N141" s="8">
        <f>-G141/($G$18*$B$31)</f>
        <v>4.2948314477534165E-6</v>
      </c>
      <c r="O141" s="5">
        <f>SUM($N$41:N141)*0.1+$N$8</f>
        <v>-7.6111011888452283E-6</v>
      </c>
      <c r="P141" s="5">
        <f>SUM($O$41:O141)+0</f>
        <v>-2.2218774404207369E-3</v>
      </c>
      <c r="Q141" s="8">
        <f>-H141/($G$18*$B$31)</f>
        <v>-4.0449470584699291E-6</v>
      </c>
      <c r="R141" s="5">
        <f>SUM($Q$41:Q141)*0.1+$T$8</f>
        <v>6.7073017354726854E-5</v>
      </c>
      <c r="S141" s="5">
        <f>SUM($R$41:R141)+0</f>
        <v>8.1429825900607121E-3</v>
      </c>
      <c r="T141">
        <f t="shared" si="25"/>
        <v>6.7503470417263229E-5</v>
      </c>
      <c r="U141">
        <f t="shared" si="26"/>
        <v>8.4406696903908326E-3</v>
      </c>
      <c r="W141" s="1"/>
    </row>
    <row r="142" spans="2:23" x14ac:dyDescent="0.35">
      <c r="B142">
        <f t="shared" si="27"/>
        <v>10.09999999999998</v>
      </c>
      <c r="C142">
        <f t="shared" si="14"/>
        <v>-367.55259694786133</v>
      </c>
      <c r="D142">
        <f t="shared" si="15"/>
        <v>-381.9718634205488</v>
      </c>
      <c r="E142" s="2">
        <f t="shared" si="16"/>
        <v>-405.5689104114245</v>
      </c>
      <c r="F142">
        <f t="shared" si="17"/>
        <v>0</v>
      </c>
      <c r="G142">
        <f t="shared" si="18"/>
        <v>-4096.2459951553792</v>
      </c>
      <c r="H142">
        <f t="shared" si="19"/>
        <v>3857.9158205475351</v>
      </c>
      <c r="I142" s="2">
        <f t="shared" si="20"/>
        <v>5626.9659436731481</v>
      </c>
      <c r="J142" s="52">
        <f t="shared" si="21"/>
        <v>557.12534095773856</v>
      </c>
      <c r="K142">
        <f t="shared" si="22"/>
        <v>16.982460578044833</v>
      </c>
      <c r="L142">
        <f t="shared" si="23"/>
        <v>5.6047724680016071E-2</v>
      </c>
      <c r="M142" s="52">
        <f t="shared" si="24"/>
        <v>16.982738039761792</v>
      </c>
      <c r="N142" s="8">
        <f>-G142/($G$18*$B$31)</f>
        <v>4.3377797622309506E-6</v>
      </c>
      <c r="O142" s="5">
        <f>SUM($N$41:N142)*0.1+$N$8</f>
        <v>-7.1773232126221353E-6</v>
      </c>
      <c r="P142" s="5">
        <f>SUM($O$41:O142)+0</f>
        <v>-2.2290547636333591E-3</v>
      </c>
      <c r="Q142" s="8">
        <f>-H142/($G$18*$B$31)</f>
        <v>-4.085396529054628E-6</v>
      </c>
      <c r="R142" s="5">
        <f>SUM($Q$41:Q142)*0.1+$T$8</f>
        <v>6.6664477701821389E-5</v>
      </c>
      <c r="S142" s="5">
        <f>SUM($R$41:R142)+0</f>
        <v>8.2096470677625339E-3</v>
      </c>
      <c r="T142">
        <f t="shared" si="25"/>
        <v>6.7049731958860847E-5</v>
      </c>
      <c r="U142">
        <f t="shared" si="26"/>
        <v>8.5068789880013308E-3</v>
      </c>
      <c r="W142" s="1"/>
    </row>
    <row r="143" spans="2:23" x14ac:dyDescent="0.35">
      <c r="B143">
        <f t="shared" si="27"/>
        <v>10.19999999999998</v>
      </c>
      <c r="C143">
        <f t="shared" si="14"/>
        <v>-367.55259694786133</v>
      </c>
      <c r="D143">
        <f t="shared" si="15"/>
        <v>-381.9718634205488</v>
      </c>
      <c r="E143" s="2">
        <f t="shared" si="16"/>
        <v>-405.5689104114245</v>
      </c>
      <c r="F143">
        <f t="shared" si="17"/>
        <v>0</v>
      </c>
      <c r="G143">
        <f t="shared" si="18"/>
        <v>-4136.8028861965213</v>
      </c>
      <c r="H143">
        <f t="shared" si="19"/>
        <v>3896.11300688959</v>
      </c>
      <c r="I143" s="2">
        <f t="shared" si="20"/>
        <v>5682.6784777689218</v>
      </c>
      <c r="J143" s="52">
        <f t="shared" si="21"/>
        <v>557.12534095773856</v>
      </c>
      <c r="K143">
        <f t="shared" si="22"/>
        <v>17.150603752084884</v>
      </c>
      <c r="L143">
        <f t="shared" si="23"/>
        <v>5.6047724680016071E-2</v>
      </c>
      <c r="M143" s="52">
        <f t="shared" si="24"/>
        <v>17.150878493632725</v>
      </c>
      <c r="N143" s="8">
        <f>-G143/($G$18*$B$31)</f>
        <v>4.3807280767084838E-6</v>
      </c>
      <c r="O143" s="5">
        <f>SUM($N$41:N143)*0.1+$N$8</f>
        <v>-6.739250404951285E-6</v>
      </c>
      <c r="P143" s="5">
        <f>SUM($O$41:O143)+0</f>
        <v>-2.2357940140383102E-3</v>
      </c>
      <c r="Q143" s="8">
        <f>-H143/($G$18*$B$31)</f>
        <v>-4.1258459996393278E-6</v>
      </c>
      <c r="R143" s="5">
        <f>SUM($Q$41:Q143)*0.1+$T$8</f>
        <v>6.6251893101857456E-5</v>
      </c>
      <c r="S143" s="5">
        <f>SUM($R$41:R143)+0</f>
        <v>8.2758989608643918E-3</v>
      </c>
      <c r="T143">
        <f t="shared" si="25"/>
        <v>6.6593774751102551E-5</v>
      </c>
      <c r="U143">
        <f t="shared" si="26"/>
        <v>8.5725887854046657E-3</v>
      </c>
      <c r="W143" s="1"/>
    </row>
    <row r="144" spans="2:23" x14ac:dyDescent="0.35">
      <c r="B144">
        <f t="shared" si="27"/>
        <v>10.299999999999979</v>
      </c>
      <c r="C144">
        <f t="shared" si="14"/>
        <v>-367.55259694786133</v>
      </c>
      <c r="D144">
        <f t="shared" si="15"/>
        <v>-381.9718634205488</v>
      </c>
      <c r="E144" s="2">
        <f t="shared" si="16"/>
        <v>-405.5689104114245</v>
      </c>
      <c r="F144">
        <f t="shared" si="17"/>
        <v>0</v>
      </c>
      <c r="G144">
        <f t="shared" si="18"/>
        <v>-4177.3597772376643</v>
      </c>
      <c r="H144">
        <f t="shared" si="19"/>
        <v>3934.3101932316449</v>
      </c>
      <c r="I144" s="2">
        <f t="shared" si="20"/>
        <v>5738.3910118646963</v>
      </c>
      <c r="J144" s="52">
        <f t="shared" si="21"/>
        <v>557.12534095773856</v>
      </c>
      <c r="K144">
        <f t="shared" si="22"/>
        <v>17.31874692612493</v>
      </c>
      <c r="L144">
        <f t="shared" si="23"/>
        <v>5.6047724680016071E-2</v>
      </c>
      <c r="M144" s="52">
        <f t="shared" si="24"/>
        <v>17.319019000321212</v>
      </c>
      <c r="N144" s="8">
        <f>-G144/($G$18*$B$31)</f>
        <v>4.4236763911860187E-6</v>
      </c>
      <c r="O144" s="5">
        <f>SUM($N$41:N144)*0.1+$N$8</f>
        <v>-6.2968827658326841E-6</v>
      </c>
      <c r="P144" s="5">
        <f>SUM($O$41:O144)+0</f>
        <v>-2.2420908968041426E-3</v>
      </c>
      <c r="Q144" s="8">
        <f>-H144/($G$18*$B$31)</f>
        <v>-4.1662954702240268E-6</v>
      </c>
      <c r="R144" s="5">
        <f>SUM($Q$41:Q144)*0.1+$T$8</f>
        <v>6.5835263554835056E-5</v>
      </c>
      <c r="S144" s="5">
        <f>SUM($R$41:R144)+0</f>
        <v>8.3417342244192262E-3</v>
      </c>
      <c r="T144">
        <f t="shared" si="25"/>
        <v>6.613571395170112E-5</v>
      </c>
      <c r="U144">
        <f t="shared" si="26"/>
        <v>8.6377949420195794E-3</v>
      </c>
      <c r="W144" s="1"/>
    </row>
    <row r="145" spans="2:23" x14ac:dyDescent="0.35">
      <c r="B145">
        <f t="shared" si="27"/>
        <v>10.399999999999979</v>
      </c>
      <c r="C145">
        <f t="shared" si="14"/>
        <v>-367.55259694786133</v>
      </c>
      <c r="D145">
        <f t="shared" si="15"/>
        <v>-381.9718634205488</v>
      </c>
      <c r="E145" s="2">
        <f t="shared" si="16"/>
        <v>-405.5689104114245</v>
      </c>
      <c r="F145">
        <f t="shared" si="17"/>
        <v>0</v>
      </c>
      <c r="G145">
        <f t="shared" si="18"/>
        <v>-4217.9166682788064</v>
      </c>
      <c r="H145">
        <f t="shared" si="19"/>
        <v>3972.5073795736994</v>
      </c>
      <c r="I145" s="2">
        <f t="shared" si="20"/>
        <v>5794.10354596047</v>
      </c>
      <c r="J145" s="52">
        <f t="shared" si="21"/>
        <v>557.12534095773856</v>
      </c>
      <c r="K145">
        <f t="shared" si="22"/>
        <v>17.486890100164981</v>
      </c>
      <c r="L145">
        <f t="shared" si="23"/>
        <v>5.6047724680016071E-2</v>
      </c>
      <c r="M145" s="52">
        <f t="shared" si="24"/>
        <v>17.487159558303727</v>
      </c>
      <c r="N145" s="8">
        <f>-G145/($G$18*$B$31)</f>
        <v>4.4666247056635528E-6</v>
      </c>
      <c r="O145" s="5">
        <f>SUM($N$41:N145)*0.1+$N$8</f>
        <v>-5.8502202952663257E-6</v>
      </c>
      <c r="P145" s="5">
        <f>SUM($O$41:O145)+0</f>
        <v>-2.247941117099409E-3</v>
      </c>
      <c r="Q145" s="8">
        <f>-H145/($G$18*$B$31)</f>
        <v>-4.2067449408087257E-6</v>
      </c>
      <c r="R145" s="5">
        <f>SUM($Q$41:Q145)*0.1+$T$8</f>
        <v>6.5414589060754175E-5</v>
      </c>
      <c r="S145" s="5">
        <f>SUM($R$41:R145)+0</f>
        <v>8.407148813479981E-3</v>
      </c>
      <c r="T145">
        <f t="shared" si="25"/>
        <v>6.5675669311324758E-5</v>
      </c>
      <c r="U145">
        <f t="shared" si="26"/>
        <v>8.7024933460442232E-3</v>
      </c>
      <c r="W145" s="1"/>
    </row>
    <row r="146" spans="2:23" x14ac:dyDescent="0.35">
      <c r="B146">
        <f t="shared" si="27"/>
        <v>10.499999999999979</v>
      </c>
      <c r="C146">
        <f t="shared" si="14"/>
        <v>-367.55259694786133</v>
      </c>
      <c r="D146">
        <f t="shared" si="15"/>
        <v>-381.9718634205488</v>
      </c>
      <c r="E146" s="2">
        <f t="shared" si="16"/>
        <v>-405.5689104114245</v>
      </c>
      <c r="F146">
        <f t="shared" si="17"/>
        <v>0</v>
      </c>
      <c r="G146">
        <f t="shared" si="18"/>
        <v>-4258.4735593199484</v>
      </c>
      <c r="H146">
        <f t="shared" si="19"/>
        <v>4010.7045659157543</v>
      </c>
      <c r="I146" s="2">
        <f t="shared" si="20"/>
        <v>5849.8160800562428</v>
      </c>
      <c r="J146" s="52">
        <f t="shared" si="21"/>
        <v>557.12534095773856</v>
      </c>
      <c r="K146">
        <f t="shared" si="22"/>
        <v>17.655033274205024</v>
      </c>
      <c r="L146">
        <f t="shared" si="23"/>
        <v>5.6047724680016071E-2</v>
      </c>
      <c r="M146" s="52">
        <f t="shared" si="24"/>
        <v>17.655300166114763</v>
      </c>
      <c r="N146" s="8">
        <f>-G146/($G$18*$B$31)</f>
        <v>4.5095730201410868E-6</v>
      </c>
      <c r="O146" s="5">
        <f>SUM($N$41:N146)*0.1+$N$8</f>
        <v>-5.3992629932522168E-6</v>
      </c>
      <c r="P146" s="5">
        <f>SUM($O$41:O146)+0</f>
        <v>-2.2533403800926613E-3</v>
      </c>
      <c r="Q146" s="8">
        <f>-H146/($G$18*$B$31)</f>
        <v>-4.2471944113934255E-6</v>
      </c>
      <c r="R146" s="5">
        <f>SUM($Q$41:Q146)*0.1+$T$8</f>
        <v>6.4989869619614841E-5</v>
      </c>
      <c r="S146" s="5">
        <f>SUM($R$41:R146)+0</f>
        <v>8.4721386830995966E-3</v>
      </c>
      <c r="T146">
        <f t="shared" si="25"/>
        <v>6.5213765372387742E-5</v>
      </c>
      <c r="U146">
        <f t="shared" si="26"/>
        <v>8.7666799151234383E-3</v>
      </c>
      <c r="W146" s="1"/>
    </row>
    <row r="147" spans="2:23" x14ac:dyDescent="0.35">
      <c r="B147">
        <f t="shared" si="27"/>
        <v>10.599999999999978</v>
      </c>
      <c r="C147">
        <f t="shared" si="14"/>
        <v>-367.55259694786133</v>
      </c>
      <c r="D147">
        <f t="shared" si="15"/>
        <v>-381.9718634205488</v>
      </c>
      <c r="E147" s="2">
        <f t="shared" si="16"/>
        <v>-405.5689104114245</v>
      </c>
      <c r="F147">
        <f t="shared" si="17"/>
        <v>0</v>
      </c>
      <c r="G147">
        <f t="shared" si="18"/>
        <v>-4299.0304503610905</v>
      </c>
      <c r="H147">
        <f t="shared" si="19"/>
        <v>4048.9017522578092</v>
      </c>
      <c r="I147" s="2">
        <f t="shared" si="20"/>
        <v>5905.5286141520164</v>
      </c>
      <c r="J147" s="52">
        <f t="shared" si="21"/>
        <v>557.12534095773856</v>
      </c>
      <c r="K147">
        <f t="shared" si="22"/>
        <v>17.823176448245071</v>
      </c>
      <c r="L147">
        <f t="shared" si="23"/>
        <v>5.6047724680016071E-2</v>
      </c>
      <c r="M147" s="52">
        <f t="shared" si="24"/>
        <v>17.823440822344129</v>
      </c>
      <c r="N147" s="8">
        <f>-G147/($G$18*$B$31)</f>
        <v>4.5525213346186209E-6</v>
      </c>
      <c r="O147" s="5">
        <f>SUM($N$41:N147)*0.1+$N$8</f>
        <v>-4.9440108597903539E-6</v>
      </c>
      <c r="P147" s="5">
        <f>SUM($O$41:O147)+0</f>
        <v>-2.2582843909524516E-3</v>
      </c>
      <c r="Q147" s="8">
        <f>-H147/($G$18*$B$31)</f>
        <v>-4.2876438819781254E-6</v>
      </c>
      <c r="R147" s="5">
        <f>SUM($Q$41:Q147)*0.1+$T$8</f>
        <v>6.4561105231417026E-5</v>
      </c>
      <c r="S147" s="5">
        <f>SUM($R$41:R147)+0</f>
        <v>8.5366997883310133E-3</v>
      </c>
      <c r="T147">
        <f t="shared" si="25"/>
        <v>6.4750131676189106E-5</v>
      </c>
      <c r="U147">
        <f t="shared" si="26"/>
        <v>8.8303505970323878E-3</v>
      </c>
      <c r="W147" s="1"/>
    </row>
    <row r="148" spans="2:23" x14ac:dyDescent="0.35">
      <c r="B148">
        <f t="shared" si="27"/>
        <v>10.699999999999978</v>
      </c>
      <c r="C148">
        <f t="shared" si="14"/>
        <v>-367.55259694786133</v>
      </c>
      <c r="D148">
        <f t="shared" si="15"/>
        <v>-381.9718634205488</v>
      </c>
      <c r="E148" s="2">
        <f t="shared" si="16"/>
        <v>-405.5689104114245</v>
      </c>
      <c r="F148">
        <f t="shared" si="17"/>
        <v>0</v>
      </c>
      <c r="G148">
        <f t="shared" si="18"/>
        <v>-4339.5873414022335</v>
      </c>
      <c r="H148">
        <f t="shared" si="19"/>
        <v>4087.0989385998637</v>
      </c>
      <c r="I148" s="2">
        <f t="shared" si="20"/>
        <v>5961.241148247791</v>
      </c>
      <c r="J148" s="52">
        <f t="shared" si="21"/>
        <v>557.12534095773856</v>
      </c>
      <c r="K148">
        <f t="shared" si="22"/>
        <v>17.991319622285122</v>
      </c>
      <c r="L148">
        <f t="shared" si="23"/>
        <v>5.6047724680016071E-2</v>
      </c>
      <c r="M148" s="52">
        <f t="shared" si="24"/>
        <v>17.991581525634345</v>
      </c>
      <c r="N148" s="8">
        <f>-G148/($G$18*$B$31)</f>
        <v>4.595469649096155E-6</v>
      </c>
      <c r="O148" s="5">
        <f>SUM($N$41:N148)*0.1+$N$8</f>
        <v>-4.4844638948807403E-6</v>
      </c>
      <c r="P148" s="5">
        <f>SUM($O$41:O148)+0</f>
        <v>-2.2627688548473323E-3</v>
      </c>
      <c r="Q148" s="8">
        <f>-H148/($G$18*$B$31)</f>
        <v>-4.3280933525628235E-6</v>
      </c>
      <c r="R148" s="5">
        <f>SUM($Q$41:Q148)*0.1+$T$8</f>
        <v>6.4128295896160743E-5</v>
      </c>
      <c r="S148" s="5">
        <f>SUM($R$41:R148)+0</f>
        <v>8.6008280842271734E-3</v>
      </c>
      <c r="T148">
        <f t="shared" si="25"/>
        <v>6.4284902978615718E-5</v>
      </c>
      <c r="U148">
        <f t="shared" si="26"/>
        <v>8.8935013703770223E-3</v>
      </c>
      <c r="W148" s="1"/>
    </row>
    <row r="149" spans="2:23" x14ac:dyDescent="0.35">
      <c r="B149">
        <f t="shared" si="27"/>
        <v>10.799999999999978</v>
      </c>
      <c r="C149">
        <f t="shared" si="14"/>
        <v>-367.55259694786133</v>
      </c>
      <c r="D149">
        <f t="shared" si="15"/>
        <v>-381.9718634205488</v>
      </c>
      <c r="E149" s="2">
        <f t="shared" si="16"/>
        <v>-405.5689104114245</v>
      </c>
      <c r="F149">
        <f t="shared" si="17"/>
        <v>0</v>
      </c>
      <c r="G149">
        <f t="shared" si="18"/>
        <v>-4380.1442324433756</v>
      </c>
      <c r="H149">
        <f t="shared" si="19"/>
        <v>4125.2961249419186</v>
      </c>
      <c r="I149" s="2">
        <f t="shared" si="20"/>
        <v>6016.9536823435637</v>
      </c>
      <c r="J149" s="52">
        <f t="shared" si="21"/>
        <v>557.12534095773856</v>
      </c>
      <c r="K149">
        <f t="shared" si="22"/>
        <v>18.159462796325169</v>
      </c>
      <c r="L149">
        <f t="shared" si="23"/>
        <v>5.6047724680016071E-2</v>
      </c>
      <c r="M149" s="52">
        <f t="shared" si="24"/>
        <v>18.159722274678195</v>
      </c>
      <c r="N149" s="8">
        <f>-G149/($G$18*$B$31)</f>
        <v>4.638417963573689E-6</v>
      </c>
      <c r="O149" s="5">
        <f>SUM($N$41:N149)*0.1+$N$8</f>
        <v>-4.0206220985233694E-6</v>
      </c>
      <c r="P149" s="5">
        <f>SUM($O$41:O149)+0</f>
        <v>-2.2667894769458556E-3</v>
      </c>
      <c r="Q149" s="8">
        <f>-H149/($G$18*$B$31)</f>
        <v>-4.3685428231475233E-6</v>
      </c>
      <c r="R149" s="5">
        <f>SUM($Q$41:Q149)*0.1+$T$8</f>
        <v>6.3691441613845993E-5</v>
      </c>
      <c r="S149" s="5">
        <f>SUM($R$41:R149)+0</f>
        <v>8.664519525841019E-3</v>
      </c>
      <c r="T149">
        <f t="shared" si="25"/>
        <v>6.3818219474606842E-5</v>
      </c>
      <c r="U149">
        <f t="shared" si="26"/>
        <v>8.9561282453118514E-3</v>
      </c>
      <c r="W149" s="1"/>
    </row>
    <row r="150" spans="2:23" x14ac:dyDescent="0.35">
      <c r="B150">
        <f t="shared" si="27"/>
        <v>10.899999999999977</v>
      </c>
      <c r="C150">
        <f t="shared" si="14"/>
        <v>-367.55259694786133</v>
      </c>
      <c r="D150">
        <f t="shared" si="15"/>
        <v>-381.9718634205488</v>
      </c>
      <c r="E150" s="2">
        <f t="shared" si="16"/>
        <v>-405.5689104114245</v>
      </c>
      <c r="F150">
        <f t="shared" si="17"/>
        <v>0</v>
      </c>
      <c r="G150">
        <f t="shared" si="18"/>
        <v>-4420.7011234845177</v>
      </c>
      <c r="H150">
        <f t="shared" si="19"/>
        <v>4163.4933112839735</v>
      </c>
      <c r="I150" s="2">
        <f t="shared" si="20"/>
        <v>6072.6662164393374</v>
      </c>
      <c r="J150" s="52">
        <f t="shared" si="21"/>
        <v>557.12534095773856</v>
      </c>
      <c r="K150">
        <f t="shared" si="22"/>
        <v>18.327605970365216</v>
      </c>
      <c r="L150">
        <f t="shared" si="23"/>
        <v>5.6047724680016071E-2</v>
      </c>
      <c r="M150" s="52">
        <f t="shared" si="24"/>
        <v>18.327863068216441</v>
      </c>
      <c r="N150" s="8">
        <f>-G150/($G$18*$B$31)</f>
        <v>4.6813662780512231E-6</v>
      </c>
      <c r="O150" s="5">
        <f>SUM($N$41:N150)*0.1+$N$8</f>
        <v>-3.5524854707182478E-6</v>
      </c>
      <c r="P150" s="5">
        <f>SUM($O$41:O150)+0</f>
        <v>-2.2703419624165739E-3</v>
      </c>
      <c r="Q150" s="8">
        <f>-H150/($G$18*$B$31)</f>
        <v>-4.4089922937322231E-6</v>
      </c>
      <c r="R150" s="5">
        <f>SUM($Q$41:Q150)*0.1+$T$8</f>
        <v>6.3250542384472763E-5</v>
      </c>
      <c r="S150" s="5">
        <f>SUM($R$41:R150)+0</f>
        <v>8.7277700682254922E-3</v>
      </c>
      <c r="T150">
        <f t="shared" si="25"/>
        <v>6.33502270315557E-5</v>
      </c>
      <c r="U150">
        <f t="shared" si="26"/>
        <v>9.0182272642755218E-3</v>
      </c>
      <c r="W150" s="1"/>
    </row>
    <row r="151" spans="2:23" x14ac:dyDescent="0.35">
      <c r="B151">
        <f t="shared" si="27"/>
        <v>10.999999999999977</v>
      </c>
      <c r="C151">
        <f t="shared" si="14"/>
        <v>-367.55259694786133</v>
      </c>
      <c r="D151">
        <f t="shared" si="15"/>
        <v>-381.9718634205488</v>
      </c>
      <c r="E151" s="2">
        <f t="shared" si="16"/>
        <v>-405.5689104114245</v>
      </c>
      <c r="F151">
        <f t="shared" si="17"/>
        <v>0</v>
      </c>
      <c r="G151">
        <f t="shared" si="18"/>
        <v>-4461.2580145256597</v>
      </c>
      <c r="H151">
        <f t="shared" si="19"/>
        <v>4201.6904976260275</v>
      </c>
      <c r="I151" s="2">
        <f t="shared" si="20"/>
        <v>6128.3787505351102</v>
      </c>
      <c r="J151" s="52">
        <f t="shared" si="21"/>
        <v>557.12534095773856</v>
      </c>
      <c r="K151">
        <f t="shared" si="22"/>
        <v>18.495749144405259</v>
      </c>
      <c r="L151">
        <f t="shared" si="23"/>
        <v>5.6047724680016071E-2</v>
      </c>
      <c r="M151" s="52">
        <f t="shared" si="24"/>
        <v>18.496003905035629</v>
      </c>
      <c r="N151" s="8">
        <f>-G151/($G$18*$B$31)</f>
        <v>4.7243145925287572E-6</v>
      </c>
      <c r="O151" s="5">
        <f>SUM($N$41:N151)*0.1+$N$8</f>
        <v>-3.0800540114653757E-6</v>
      </c>
      <c r="P151" s="5">
        <f>SUM($O$41:O151)+0</f>
        <v>-2.2734220164280393E-3</v>
      </c>
      <c r="Q151" s="8">
        <f>-H151/($G$18*$B$31)</f>
        <v>-4.4494417643169212E-6</v>
      </c>
      <c r="R151" s="5">
        <f>SUM($Q$41:Q151)*0.1+$T$8</f>
        <v>6.2805598208041079E-5</v>
      </c>
      <c r="S151" s="5">
        <f>SUM($R$41:R151)+0</f>
        <v>8.7905756664335335E-3</v>
      </c>
      <c r="T151">
        <f t="shared" si="25"/>
        <v>6.2881077431795306E-5</v>
      </c>
      <c r="U151">
        <f t="shared" si="26"/>
        <v>9.0797945027447126E-3</v>
      </c>
      <c r="W151" s="1"/>
    </row>
    <row r="152" spans="2:23" x14ac:dyDescent="0.35">
      <c r="B152">
        <f t="shared" si="27"/>
        <v>11.099999999999977</v>
      </c>
      <c r="C152">
        <f t="shared" si="14"/>
        <v>-367.55259694786133</v>
      </c>
      <c r="D152">
        <f t="shared" si="15"/>
        <v>-381.9718634205488</v>
      </c>
      <c r="E152" s="2">
        <f t="shared" si="16"/>
        <v>-405.5689104114245</v>
      </c>
      <c r="F152">
        <f t="shared" si="17"/>
        <v>0</v>
      </c>
      <c r="G152">
        <f t="shared" si="18"/>
        <v>-4501.8149055668027</v>
      </c>
      <c r="H152">
        <f t="shared" si="19"/>
        <v>4239.8876839680825</v>
      </c>
      <c r="I152" s="2">
        <f t="shared" si="20"/>
        <v>6184.0912846308847</v>
      </c>
      <c r="J152" s="52">
        <f t="shared" si="21"/>
        <v>557.12534095773856</v>
      </c>
      <c r="K152">
        <f t="shared" si="22"/>
        <v>18.66389231844531</v>
      </c>
      <c r="L152">
        <f t="shared" si="23"/>
        <v>5.6047724680016071E-2</v>
      </c>
      <c r="M152" s="52">
        <f t="shared" si="24"/>
        <v>18.664144783966055</v>
      </c>
      <c r="N152" s="8">
        <f>-G152/($G$18*$B$31)</f>
        <v>4.7672629070062921E-6</v>
      </c>
      <c r="O152" s="5">
        <f>SUM($N$41:N152)*0.1+$N$8</f>
        <v>-2.6033277207647461E-6</v>
      </c>
      <c r="P152" s="5">
        <f>SUM($O$41:O152)+0</f>
        <v>-2.2760253441488042E-3</v>
      </c>
      <c r="Q152" s="8">
        <f>-H152/($G$18*$B$31)</f>
        <v>-4.4898912349016202E-6</v>
      </c>
      <c r="R152" s="5">
        <f>SUM($Q$41:Q152)*0.1+$T$8</f>
        <v>6.2356609084550913E-5</v>
      </c>
      <c r="S152" s="5">
        <f>SUM($R$41:R152)+0</f>
        <v>8.8529322755180849E-3</v>
      </c>
      <c r="T152">
        <f t="shared" si="25"/>
        <v>6.2410928624281821E-5</v>
      </c>
      <c r="U152">
        <f t="shared" si="26"/>
        <v>9.1408260700068834E-3</v>
      </c>
      <c r="W152" s="1"/>
    </row>
    <row r="153" spans="2:23" x14ac:dyDescent="0.35">
      <c r="B153">
        <f t="shared" si="27"/>
        <v>11.199999999999976</v>
      </c>
      <c r="C153">
        <f t="shared" si="14"/>
        <v>-367.55259694786133</v>
      </c>
      <c r="D153">
        <f t="shared" si="15"/>
        <v>-381.9718634205488</v>
      </c>
      <c r="E153" s="2">
        <f t="shared" si="16"/>
        <v>-405.5689104114245</v>
      </c>
      <c r="F153">
        <f t="shared" si="17"/>
        <v>0</v>
      </c>
      <c r="G153">
        <f t="shared" si="18"/>
        <v>-4542.3717966079448</v>
      </c>
      <c r="H153">
        <f t="shared" si="19"/>
        <v>4278.0848703101374</v>
      </c>
      <c r="I153" s="2">
        <f t="shared" si="20"/>
        <v>6239.8038187266593</v>
      </c>
      <c r="J153" s="52">
        <f t="shared" si="21"/>
        <v>557.12534095773856</v>
      </c>
      <c r="K153">
        <f t="shared" si="22"/>
        <v>18.83203549248536</v>
      </c>
      <c r="L153">
        <f t="shared" si="23"/>
        <v>5.6047724680016071E-2</v>
      </c>
      <c r="M153" s="52">
        <f t="shared" si="24"/>
        <v>18.832285703879755</v>
      </c>
      <c r="N153" s="8">
        <f>-G153/($G$18*$B$31)</f>
        <v>4.8102112214838253E-6</v>
      </c>
      <c r="O153" s="5">
        <f>SUM($N$41:N153)*0.1+$N$8</f>
        <v>-2.1223065986163626E-6</v>
      </c>
      <c r="P153" s="5">
        <f>SUM($O$41:O153)+0</f>
        <v>-2.2781476507474207E-3</v>
      </c>
      <c r="Q153" s="8">
        <f>-H153/($G$18*$B$31)</f>
        <v>-4.53034070548632E-6</v>
      </c>
      <c r="R153" s="5">
        <f>SUM($Q$41:Q153)*0.1+$T$8</f>
        <v>6.1903575014002281E-5</v>
      </c>
      <c r="S153" s="5">
        <f>SUM($R$41:R153)+0</f>
        <v>8.9148358505320869E-3</v>
      </c>
      <c r="T153">
        <f t="shared" si="25"/>
        <v>6.1939944985548204E-5</v>
      </c>
      <c r="U153">
        <f t="shared" si="26"/>
        <v>9.2013181099524083E-3</v>
      </c>
      <c r="W153" s="1"/>
    </row>
    <row r="154" spans="2:23" x14ac:dyDescent="0.35">
      <c r="B154">
        <f t="shared" si="27"/>
        <v>11.299999999999976</v>
      </c>
      <c r="C154">
        <f t="shared" si="14"/>
        <v>-367.55259694786133</v>
      </c>
      <c r="D154">
        <f t="shared" si="15"/>
        <v>-381.9718634205488</v>
      </c>
      <c r="E154" s="2">
        <f t="shared" si="16"/>
        <v>-405.5689104114245</v>
      </c>
      <c r="F154">
        <f t="shared" si="17"/>
        <v>0</v>
      </c>
      <c r="G154">
        <f t="shared" si="18"/>
        <v>-4582.9286876490869</v>
      </c>
      <c r="H154">
        <f t="shared" si="19"/>
        <v>4316.2820566521923</v>
      </c>
      <c r="I154" s="2">
        <f t="shared" si="20"/>
        <v>6295.5163528224321</v>
      </c>
      <c r="J154" s="52">
        <f t="shared" si="21"/>
        <v>557.12534095773856</v>
      </c>
      <c r="K154">
        <f t="shared" si="22"/>
        <v>19.000178666525407</v>
      </c>
      <c r="L154">
        <f t="shared" si="23"/>
        <v>5.6047724680016071E-2</v>
      </c>
      <c r="M154" s="52">
        <f t="shared" si="24"/>
        <v>19.000426663688703</v>
      </c>
      <c r="N154" s="8">
        <f>-G154/($G$18*$B$31)</f>
        <v>4.8531595359613593E-6</v>
      </c>
      <c r="O154" s="5">
        <f>SUM($N$41:N154)*0.1+$N$8</f>
        <v>-1.6369906450202284E-6</v>
      </c>
      <c r="P154" s="5">
        <f>SUM($O$41:O154)+0</f>
        <v>-2.2797846413924409E-3</v>
      </c>
      <c r="Q154" s="8">
        <f>-H154/($G$18*$B$31)</f>
        <v>-4.5707901760710198E-6</v>
      </c>
      <c r="R154" s="5">
        <f>SUM($Q$41:Q154)*0.1+$T$8</f>
        <v>6.1446495996395181E-5</v>
      </c>
      <c r="S154" s="5">
        <f>SUM($R$41:R154)+0</f>
        <v>8.9762823465284816E-3</v>
      </c>
      <c r="T154">
        <f t="shared" si="25"/>
        <v>6.146829758995195E-5</v>
      </c>
      <c r="U154">
        <f t="shared" si="26"/>
        <v>9.2612668018866463E-3</v>
      </c>
      <c r="W154" s="1"/>
    </row>
    <row r="155" spans="2:23" x14ac:dyDescent="0.35">
      <c r="B155">
        <f t="shared" si="27"/>
        <v>11.399999999999975</v>
      </c>
      <c r="C155">
        <f t="shared" si="14"/>
        <v>-367.55259694786133</v>
      </c>
      <c r="D155">
        <f t="shared" si="15"/>
        <v>-381.9718634205488</v>
      </c>
      <c r="E155" s="2">
        <f t="shared" si="16"/>
        <v>-405.5689104114245</v>
      </c>
      <c r="F155">
        <f t="shared" si="17"/>
        <v>0</v>
      </c>
      <c r="G155">
        <f t="shared" si="18"/>
        <v>-4623.485578690229</v>
      </c>
      <c r="H155">
        <f t="shared" si="19"/>
        <v>4354.4792429942472</v>
      </c>
      <c r="I155" s="2">
        <f t="shared" si="20"/>
        <v>6351.2288869182057</v>
      </c>
      <c r="J155" s="52">
        <f t="shared" si="21"/>
        <v>557.12534095773856</v>
      </c>
      <c r="K155">
        <f t="shared" si="22"/>
        <v>19.168321840565454</v>
      </c>
      <c r="L155">
        <f t="shared" si="23"/>
        <v>5.6047724680016071E-2</v>
      </c>
      <c r="M155" s="52">
        <f t="shared" si="24"/>
        <v>19.168567662343058</v>
      </c>
      <c r="N155" s="8">
        <f>-G155/($G$18*$B$31)</f>
        <v>4.8961078504388934E-6</v>
      </c>
      <c r="O155" s="5">
        <f>SUM($N$41:N155)*0.1+$N$8</f>
        <v>-1.1473798599763403E-6</v>
      </c>
      <c r="P155" s="5">
        <f>SUM($O$41:O155)+0</f>
        <v>-2.2809320212524172E-3</v>
      </c>
      <c r="Q155" s="8">
        <f>-H155/($G$18*$B$31)</f>
        <v>-4.6112396466557187E-6</v>
      </c>
      <c r="R155" s="5">
        <f>SUM($Q$41:Q155)*0.1+$T$8</f>
        <v>6.0985372031729601E-5</v>
      </c>
      <c r="S155" s="5">
        <f>SUM($R$41:R155)+0</f>
        <v>9.0372677185602112E-3</v>
      </c>
      <c r="T155">
        <f t="shared" si="25"/>
        <v>6.0996164489183637E-5</v>
      </c>
      <c r="U155">
        <f t="shared" si="26"/>
        <v>9.3206683613625656E-3</v>
      </c>
      <c r="W155" s="1"/>
    </row>
    <row r="156" spans="2:23" x14ac:dyDescent="0.35">
      <c r="B156">
        <f t="shared" si="27"/>
        <v>11.499999999999975</v>
      </c>
      <c r="C156">
        <f t="shared" si="14"/>
        <v>-367.55259694786133</v>
      </c>
      <c r="D156">
        <f t="shared" si="15"/>
        <v>-381.9718634205488</v>
      </c>
      <c r="E156" s="2">
        <f t="shared" si="16"/>
        <v>-405.5689104114245</v>
      </c>
      <c r="F156">
        <f t="shared" si="17"/>
        <v>0</v>
      </c>
      <c r="G156">
        <f t="shared" si="18"/>
        <v>-4664.042469731372</v>
      </c>
      <c r="H156">
        <f t="shared" si="19"/>
        <v>4392.6764293363021</v>
      </c>
      <c r="I156" s="2">
        <f t="shared" si="20"/>
        <v>6406.9414210139803</v>
      </c>
      <c r="J156" s="52">
        <f t="shared" si="21"/>
        <v>557.12534095773856</v>
      </c>
      <c r="K156">
        <f t="shared" si="22"/>
        <v>19.336465014605505</v>
      </c>
      <c r="L156">
        <f t="shared" si="23"/>
        <v>5.6047724680016071E-2</v>
      </c>
      <c r="M156" s="52">
        <f t="shared" si="24"/>
        <v>19.33670869882949</v>
      </c>
      <c r="N156" s="8">
        <f>-G156/($G$18*$B$31)</f>
        <v>4.9390561649164283E-6</v>
      </c>
      <c r="O156" s="5">
        <f>SUM($N$41:N156)*0.1+$N$8</f>
        <v>-6.5347424348469473E-7</v>
      </c>
      <c r="P156" s="5">
        <f>SUM($O$41:O156)+0</f>
        <v>-2.2815854954959017E-3</v>
      </c>
      <c r="Q156" s="8">
        <f>-H156/($G$18*$B$31)</f>
        <v>-4.6516891172404185E-6</v>
      </c>
      <c r="R156" s="5">
        <f>SUM($Q$41:Q156)*0.1+$T$8</f>
        <v>6.0520203120005567E-5</v>
      </c>
      <c r="S156" s="5">
        <f>SUM($R$41:R156)+0</f>
        <v>9.0977879216802161E-3</v>
      </c>
      <c r="T156">
        <f t="shared" si="25"/>
        <v>6.0523731000935737E-5</v>
      </c>
      <c r="U156">
        <f t="shared" si="26"/>
        <v>9.3795190410344443E-3</v>
      </c>
      <c r="W156" s="1"/>
    </row>
    <row r="157" spans="2:23" x14ac:dyDescent="0.35">
      <c r="B157">
        <f t="shared" si="27"/>
        <v>11.599999999999975</v>
      </c>
      <c r="C157">
        <f t="shared" si="14"/>
        <v>-367.55259694786133</v>
      </c>
      <c r="D157">
        <f t="shared" si="15"/>
        <v>-381.9718634205488</v>
      </c>
      <c r="E157" s="2">
        <f t="shared" si="16"/>
        <v>-405.5689104114245</v>
      </c>
      <c r="F157">
        <f t="shared" si="17"/>
        <v>0</v>
      </c>
      <c r="G157">
        <f t="shared" si="18"/>
        <v>-4704.599360772514</v>
      </c>
      <c r="H157">
        <f t="shared" si="19"/>
        <v>4430.8736156783561</v>
      </c>
      <c r="I157" s="2">
        <f t="shared" si="20"/>
        <v>6462.653955109753</v>
      </c>
      <c r="J157" s="52">
        <f t="shared" si="21"/>
        <v>557.12534095773856</v>
      </c>
      <c r="K157">
        <f t="shared" si="22"/>
        <v>19.504608188645548</v>
      </c>
      <c r="L157">
        <f t="shared" si="23"/>
        <v>5.6047724680016071E-2</v>
      </c>
      <c r="M157" s="52">
        <f t="shared" si="24"/>
        <v>19.504849772169596</v>
      </c>
      <c r="N157" s="8">
        <f>-G157/($G$18*$B$31)</f>
        <v>4.9820044793939624E-6</v>
      </c>
      <c r="O157" s="5">
        <f>SUM($N$41:N157)*0.1+$N$8</f>
        <v>-1.5527379554529857E-7</v>
      </c>
      <c r="P157" s="5">
        <f>SUM($O$41:O157)+0</f>
        <v>-2.2817407692914469E-3</v>
      </c>
      <c r="Q157" s="8">
        <f>-H157/($G$18*$B$31)</f>
        <v>-4.6921385878251166E-6</v>
      </c>
      <c r="R157" s="5">
        <f>SUM($Q$41:Q157)*0.1+$T$8</f>
        <v>6.0050989261223051E-5</v>
      </c>
      <c r="S157" s="5">
        <f>SUM($R$41:R157)+0</f>
        <v>9.1578389109414383E-3</v>
      </c>
      <c r="T157">
        <f t="shared" si="25"/>
        <v>6.0051190006552821E-5</v>
      </c>
      <c r="U157">
        <f t="shared" si="26"/>
        <v>9.4378151315333454E-3</v>
      </c>
      <c r="W157" s="1"/>
    </row>
    <row r="158" spans="2:23" x14ac:dyDescent="0.35">
      <c r="B158">
        <f t="shared" si="27"/>
        <v>11.699999999999974</v>
      </c>
      <c r="C158">
        <f t="shared" si="14"/>
        <v>-367.55259694786133</v>
      </c>
      <c r="D158">
        <f t="shared" si="15"/>
        <v>-381.9718634205488</v>
      </c>
      <c r="E158" s="2">
        <f t="shared" si="16"/>
        <v>-405.5689104114245</v>
      </c>
      <c r="F158">
        <f t="shared" si="17"/>
        <v>0</v>
      </c>
      <c r="G158">
        <f t="shared" si="18"/>
        <v>-4745.1562518136561</v>
      </c>
      <c r="H158">
        <f t="shared" si="19"/>
        <v>4469.0708020204111</v>
      </c>
      <c r="I158" s="2">
        <f t="shared" si="20"/>
        <v>6518.3664892055267</v>
      </c>
      <c r="J158" s="52">
        <f t="shared" si="21"/>
        <v>557.12534095773856</v>
      </c>
      <c r="K158">
        <f t="shared" si="22"/>
        <v>19.672751362685595</v>
      </c>
      <c r="L158">
        <f t="shared" si="23"/>
        <v>5.6047724680016071E-2</v>
      </c>
      <c r="M158" s="52">
        <f t="shared" si="24"/>
        <v>19.672990881418446</v>
      </c>
      <c r="N158" s="8">
        <f>-G158/($G$18*$B$31)</f>
        <v>5.0249527938714956E-6</v>
      </c>
      <c r="O158" s="5">
        <f>SUM($N$41:N158)*0.1+$N$8</f>
        <v>3.4722148384184819E-7</v>
      </c>
      <c r="P158" s="5">
        <f>SUM($O$41:O158)+0</f>
        <v>-2.2813935478076049E-3</v>
      </c>
      <c r="Q158" s="8">
        <f>-H158/($G$18*$B$31)</f>
        <v>-4.7325880584098165E-6</v>
      </c>
      <c r="R158" s="5">
        <f>SUM($Q$41:Q158)*0.1+$T$8</f>
        <v>5.9577730455382069E-5</v>
      </c>
      <c r="S158" s="5">
        <f>SUM($R$41:R158)+0</f>
        <v>9.2174166413968202E-3</v>
      </c>
      <c r="T158">
        <f t="shared" si="25"/>
        <v>5.9578742257394137E-5</v>
      </c>
      <c r="U158">
        <f t="shared" si="26"/>
        <v>9.4955529623649212E-3</v>
      </c>
      <c r="W158" s="1"/>
    </row>
    <row r="159" spans="2:23" x14ac:dyDescent="0.35">
      <c r="B159">
        <f t="shared" si="27"/>
        <v>11.799999999999974</v>
      </c>
      <c r="C159">
        <f t="shared" si="14"/>
        <v>-367.55259694786133</v>
      </c>
      <c r="D159">
        <f t="shared" si="15"/>
        <v>-381.9718634205488</v>
      </c>
      <c r="E159" s="2">
        <f t="shared" si="16"/>
        <v>-405.5689104114245</v>
      </c>
      <c r="F159">
        <f t="shared" si="17"/>
        <v>0</v>
      </c>
      <c r="G159">
        <f t="shared" si="18"/>
        <v>-4785.7131428547982</v>
      </c>
      <c r="H159">
        <f t="shared" si="19"/>
        <v>4507.267988362466</v>
      </c>
      <c r="I159" s="2">
        <f t="shared" si="20"/>
        <v>6574.0790233013004</v>
      </c>
      <c r="J159" s="52">
        <f t="shared" si="21"/>
        <v>557.12534095773856</v>
      </c>
      <c r="K159">
        <f t="shared" si="22"/>
        <v>19.840894536725642</v>
      </c>
      <c r="L159">
        <f t="shared" si="23"/>
        <v>5.6047724680016071E-2</v>
      </c>
      <c r="M159" s="52">
        <f t="shared" si="24"/>
        <v>19.841132025663125</v>
      </c>
      <c r="N159" s="8">
        <f>-G159/($G$18*$B$31)</f>
        <v>5.0679011083490297E-6</v>
      </c>
      <c r="O159" s="5">
        <f>SUM($N$41:N159)*0.1+$N$8</f>
        <v>8.5401159467675235E-7</v>
      </c>
      <c r="P159" s="5">
        <f>SUM($O$41:O159)+0</f>
        <v>-2.2805395362129281E-3</v>
      </c>
      <c r="Q159" s="8">
        <f>-H159/($G$18*$B$31)</f>
        <v>-4.7730375289945154E-6</v>
      </c>
      <c r="R159" s="5">
        <f>SUM($Q$41:Q159)*0.1+$T$8</f>
        <v>5.910042670248262E-5</v>
      </c>
      <c r="S159" s="5">
        <f>SUM($R$41:R159)+0</f>
        <v>9.276517068099302E-3</v>
      </c>
      <c r="T159">
        <f t="shared" si="25"/>
        <v>5.9106596689535109E-5</v>
      </c>
      <c r="U159">
        <f t="shared" si="26"/>
        <v>9.5527289028302237E-3</v>
      </c>
      <c r="W159" s="1"/>
    </row>
    <row r="160" spans="2:23" x14ac:dyDescent="0.35">
      <c r="B160">
        <f t="shared" si="27"/>
        <v>11.899999999999974</v>
      </c>
      <c r="C160">
        <f t="shared" si="14"/>
        <v>-367.55259694786133</v>
      </c>
      <c r="D160">
        <f t="shared" si="15"/>
        <v>-381.9718634205488</v>
      </c>
      <c r="E160" s="2">
        <f t="shared" si="16"/>
        <v>-405.5689104114245</v>
      </c>
      <c r="F160">
        <f t="shared" si="17"/>
        <v>0</v>
      </c>
      <c r="G160">
        <f t="shared" si="18"/>
        <v>-4826.2700338959412</v>
      </c>
      <c r="H160">
        <f t="shared" si="19"/>
        <v>4545.4651747045209</v>
      </c>
      <c r="I160" s="2">
        <f t="shared" si="20"/>
        <v>6629.7915573970749</v>
      </c>
      <c r="J160" s="52">
        <f t="shared" si="21"/>
        <v>557.12534095773856</v>
      </c>
      <c r="K160">
        <f t="shared" si="22"/>
        <v>20.009037710765693</v>
      </c>
      <c r="L160">
        <f t="shared" si="23"/>
        <v>5.6047724680016071E-2</v>
      </c>
      <c r="M160" s="52">
        <f t="shared" si="24"/>
        <v>20.009273204021405</v>
      </c>
      <c r="N160" s="8">
        <f>-G160/($G$18*$B$31)</f>
        <v>5.1108494228265646E-6</v>
      </c>
      <c r="O160" s="5">
        <f>SUM($N$41:N160)*0.1+$N$8</f>
        <v>1.3650965369594139E-6</v>
      </c>
      <c r="P160" s="5">
        <f>SUM($O$41:O160)+0</f>
        <v>-2.2791744396759685E-3</v>
      </c>
      <c r="Q160" s="8">
        <f>-H160/($G$18*$B$31)</f>
        <v>-4.8134869995792152E-6</v>
      </c>
      <c r="R160" s="5">
        <f>SUM($Q$41:Q160)*0.1+$T$8</f>
        <v>5.8619078002524689E-5</v>
      </c>
      <c r="S160" s="5">
        <f>SUM($R$41:R160)+0</f>
        <v>9.3351361461018259E-3</v>
      </c>
      <c r="T160">
        <f t="shared" si="25"/>
        <v>5.8634970746315656E-5</v>
      </c>
      <c r="U160">
        <f t="shared" si="26"/>
        <v>9.60933936297023E-3</v>
      </c>
      <c r="W160" s="1"/>
    </row>
    <row r="161" spans="2:23" x14ac:dyDescent="0.35">
      <c r="B161">
        <f t="shared" si="27"/>
        <v>11.999999999999973</v>
      </c>
      <c r="C161">
        <f t="shared" si="14"/>
        <v>-367.55259694786133</v>
      </c>
      <c r="D161">
        <f t="shared" si="15"/>
        <v>-381.9718634205488</v>
      </c>
      <c r="E161" s="2">
        <f t="shared" si="16"/>
        <v>-405.5689104114245</v>
      </c>
      <c r="F161">
        <f t="shared" si="17"/>
        <v>0</v>
      </c>
      <c r="G161">
        <f t="shared" si="18"/>
        <v>-4866.8269249370833</v>
      </c>
      <c r="H161">
        <f t="shared" si="19"/>
        <v>4583.6623610465758</v>
      </c>
      <c r="I161" s="2">
        <f t="shared" si="20"/>
        <v>6685.5040914928486</v>
      </c>
      <c r="J161" s="52">
        <f t="shared" si="21"/>
        <v>557.12534095773856</v>
      </c>
      <c r="K161">
        <f t="shared" si="22"/>
        <v>20.177180884805743</v>
      </c>
      <c r="L161">
        <f t="shared" si="23"/>
        <v>5.6047724680016071E-2</v>
      </c>
      <c r="M161" s="52">
        <f t="shared" si="24"/>
        <v>20.177414415640467</v>
      </c>
      <c r="N161" s="8">
        <f>-G161/($G$18*$B$31)</f>
        <v>5.1537977373040986E-6</v>
      </c>
      <c r="O161" s="5">
        <f>SUM($N$41:N161)*0.1+$N$8</f>
        <v>1.8804763106898193E-6</v>
      </c>
      <c r="P161" s="5">
        <f>SUM($O$41:O161)+0</f>
        <v>-2.2772939633652787E-3</v>
      </c>
      <c r="Q161" s="8">
        <f>-H161/($G$18*$B$31)</f>
        <v>-4.8539364701639142E-6</v>
      </c>
      <c r="R161" s="5">
        <f>SUM($Q$41:Q161)*0.1+$T$8</f>
        <v>5.8133684355508305E-5</v>
      </c>
      <c r="S161" s="5">
        <f>SUM($R$41:R161)+0</f>
        <v>9.3932698304573341E-3</v>
      </c>
      <c r="T161">
        <f t="shared" si="25"/>
        <v>5.8164090708107327E-5</v>
      </c>
      <c r="U161">
        <f t="shared" si="26"/>
        <v>9.6653807945346823E-3</v>
      </c>
      <c r="W161" s="1"/>
    </row>
    <row r="162" spans="2:23" x14ac:dyDescent="0.35">
      <c r="B162">
        <f t="shared" si="27"/>
        <v>12.099999999999973</v>
      </c>
      <c r="C162">
        <f t="shared" si="14"/>
        <v>-367.55259694786133</v>
      </c>
      <c r="D162">
        <f t="shared" si="15"/>
        <v>-381.9718634205488</v>
      </c>
      <c r="E162" s="2">
        <f t="shared" si="16"/>
        <v>-405.5689104114245</v>
      </c>
      <c r="F162">
        <f t="shared" si="17"/>
        <v>0</v>
      </c>
      <c r="G162">
        <f t="shared" si="18"/>
        <v>-4907.3838159782254</v>
      </c>
      <c r="H162">
        <f t="shared" si="19"/>
        <v>4621.8595473886298</v>
      </c>
      <c r="I162" s="2">
        <f t="shared" si="20"/>
        <v>6741.2166255886214</v>
      </c>
      <c r="J162" s="52">
        <f t="shared" si="21"/>
        <v>557.12534095773856</v>
      </c>
      <c r="K162">
        <f t="shared" si="22"/>
        <v>20.345324058845787</v>
      </c>
      <c r="L162">
        <f t="shared" si="23"/>
        <v>5.6047724680016071E-2</v>
      </c>
      <c r="M162" s="52">
        <f t="shared" si="24"/>
        <v>20.345555659695673</v>
      </c>
      <c r="N162" s="8">
        <f>-G162/($G$18*$B$31)</f>
        <v>5.1967460517816319E-6</v>
      </c>
      <c r="O162" s="5">
        <f>SUM($N$41:N162)*0.1+$N$8</f>
        <v>2.400150915867982E-6</v>
      </c>
      <c r="P162" s="5">
        <f>SUM($O$41:O162)+0</f>
        <v>-2.2748938124494108E-3</v>
      </c>
      <c r="Q162" s="8">
        <f>-H162/($G$18*$B$31)</f>
        <v>-4.8943859407486131E-6</v>
      </c>
      <c r="R162" s="5">
        <f>SUM($Q$41:Q162)*0.1+$T$8</f>
        <v>5.764424576143344E-5</v>
      </c>
      <c r="S162" s="5">
        <f>SUM($R$41:R162)+0</f>
        <v>9.4509140762187669E-3</v>
      </c>
      <c r="T162">
        <f t="shared" si="25"/>
        <v>5.7694192028517735E-5</v>
      </c>
      <c r="U162">
        <f t="shared" si="26"/>
        <v>9.7208496919760391E-3</v>
      </c>
      <c r="W162" s="1"/>
    </row>
    <row r="163" spans="2:23" x14ac:dyDescent="0.35">
      <c r="B163">
        <f t="shared" si="27"/>
        <v>12.199999999999973</v>
      </c>
      <c r="C163">
        <f t="shared" si="14"/>
        <v>-367.55259694786133</v>
      </c>
      <c r="D163">
        <f t="shared" si="15"/>
        <v>-381.9718634205488</v>
      </c>
      <c r="E163" s="2">
        <f t="shared" si="16"/>
        <v>-405.5689104114245</v>
      </c>
      <c r="F163">
        <f t="shared" si="17"/>
        <v>0</v>
      </c>
      <c r="G163">
        <f t="shared" si="18"/>
        <v>-4947.9407070193674</v>
      </c>
      <c r="H163">
        <f t="shared" si="19"/>
        <v>4660.0567337306848</v>
      </c>
      <c r="I163" s="2">
        <f t="shared" si="20"/>
        <v>6796.929159684395</v>
      </c>
      <c r="J163" s="52">
        <f t="shared" si="21"/>
        <v>557.12534095773856</v>
      </c>
      <c r="K163">
        <f t="shared" si="22"/>
        <v>20.513467232885834</v>
      </c>
      <c r="L163">
        <f t="shared" si="23"/>
        <v>5.6047724680016071E-2</v>
      </c>
      <c r="M163" s="52">
        <f t="shared" si="24"/>
        <v>20.513696935389444</v>
      </c>
      <c r="N163" s="8">
        <f>-G163/($G$18*$B$31)</f>
        <v>5.2396943662591659E-6</v>
      </c>
      <c r="O163" s="5">
        <f>SUM($N$41:N163)*0.1+$N$8</f>
        <v>2.9241203524939022E-6</v>
      </c>
      <c r="P163" s="5">
        <f>SUM($O$41:O163)+0</f>
        <v>-2.2719696920969167E-3</v>
      </c>
      <c r="Q163" s="8">
        <f>-H163/($G$18*$B$31)</f>
        <v>-4.9348354113333121E-6</v>
      </c>
      <c r="R163" s="5">
        <f>SUM($Q$41:Q163)*0.1+$T$8</f>
        <v>5.7150762220300108E-5</v>
      </c>
      <c r="S163" s="5">
        <f>SUM($R$41:R163)+0</f>
        <v>9.5080648384390665E-3</v>
      </c>
      <c r="T163">
        <f t="shared" si="25"/>
        <v>5.7225519676077658E-5</v>
      </c>
      <c r="U163">
        <f t="shared" si="26"/>
        <v>9.7757425934692187E-3</v>
      </c>
      <c r="W163" s="1"/>
    </row>
    <row r="164" spans="2:23" x14ac:dyDescent="0.35">
      <c r="B164">
        <f t="shared" si="27"/>
        <v>12.299999999999972</v>
      </c>
      <c r="C164">
        <f t="shared" si="14"/>
        <v>-367.55259694786133</v>
      </c>
      <c r="D164">
        <f t="shared" si="15"/>
        <v>-381.9718634205488</v>
      </c>
      <c r="E164" s="2">
        <f t="shared" si="16"/>
        <v>-405.5689104114245</v>
      </c>
      <c r="F164">
        <f t="shared" si="17"/>
        <v>0</v>
      </c>
      <c r="G164">
        <f t="shared" si="18"/>
        <v>-4988.4975980605104</v>
      </c>
      <c r="H164">
        <f t="shared" si="19"/>
        <v>4698.2539200727397</v>
      </c>
      <c r="I164" s="2">
        <f t="shared" si="20"/>
        <v>6852.6416937801696</v>
      </c>
      <c r="J164" s="52">
        <f t="shared" si="21"/>
        <v>557.12534095773856</v>
      </c>
      <c r="K164">
        <f t="shared" si="22"/>
        <v>20.681610406925884</v>
      </c>
      <c r="L164">
        <f t="shared" si="23"/>
        <v>5.6047724680016071E-2</v>
      </c>
      <c r="M164" s="52">
        <f t="shared" si="24"/>
        <v>20.681838241950121</v>
      </c>
      <c r="N164" s="8">
        <f>-G164/($G$18*$B$31)</f>
        <v>5.2826426807367008E-6</v>
      </c>
      <c r="O164" s="5">
        <f>SUM($N$41:N164)*0.1+$N$8</f>
        <v>3.4523846205675729E-6</v>
      </c>
      <c r="P164" s="5">
        <f>SUM($O$41:O164)+0</f>
        <v>-2.2685173074763489E-3</v>
      </c>
      <c r="Q164" s="8">
        <f>-H164/($G$18*$B$31)</f>
        <v>-4.9752848819180119E-6</v>
      </c>
      <c r="R164" s="5">
        <f>SUM($Q$41:Q164)*0.1+$T$8</f>
        <v>5.6653233732108302E-5</v>
      </c>
      <c r="S164" s="5">
        <f>SUM($R$41:R164)+0</f>
        <v>9.5647180721711751E-3</v>
      </c>
      <c r="T164">
        <f t="shared" si="25"/>
        <v>5.6758328480261161E-5</v>
      </c>
      <c r="U164">
        <f t="shared" si="26"/>
        <v>9.830056081957906E-3</v>
      </c>
      <c r="W164" s="1"/>
    </row>
    <row r="165" spans="2:23" x14ac:dyDescent="0.35">
      <c r="B165">
        <f t="shared" si="27"/>
        <v>12.399999999999972</v>
      </c>
      <c r="C165">
        <f t="shared" si="14"/>
        <v>-367.55259694786133</v>
      </c>
      <c r="D165">
        <f t="shared" si="15"/>
        <v>-381.9718634205488</v>
      </c>
      <c r="E165" s="2">
        <f t="shared" si="16"/>
        <v>-405.5689104114245</v>
      </c>
      <c r="F165">
        <f t="shared" si="17"/>
        <v>0</v>
      </c>
      <c r="G165">
        <f t="shared" si="18"/>
        <v>-5029.0544891016525</v>
      </c>
      <c r="H165">
        <f t="shared" si="19"/>
        <v>4736.4511064147946</v>
      </c>
      <c r="I165" s="2">
        <f t="shared" si="20"/>
        <v>6908.3542278759433</v>
      </c>
      <c r="J165" s="52">
        <f t="shared" si="21"/>
        <v>557.12534095773856</v>
      </c>
      <c r="K165">
        <f t="shared" si="22"/>
        <v>20.849753580965931</v>
      </c>
      <c r="L165">
        <f t="shared" si="23"/>
        <v>5.6047724680016071E-2</v>
      </c>
      <c r="M165" s="52">
        <f t="shared" si="24"/>
        <v>20.849979578630936</v>
      </c>
      <c r="N165" s="8">
        <f>-G165/($G$18*$B$31)</f>
        <v>5.3255909952142349E-6</v>
      </c>
      <c r="O165" s="5">
        <f>SUM($N$41:N165)*0.1+$N$8</f>
        <v>3.9849437200889943E-6</v>
      </c>
      <c r="P165" s="5">
        <f>SUM($O$41:O165)+0</f>
        <v>-2.26453236375626E-3</v>
      </c>
      <c r="Q165" s="8">
        <f>-H165/($G$18*$B$31)</f>
        <v>-5.0157343525027109E-6</v>
      </c>
      <c r="R165" s="5">
        <f>SUM($Q$41:Q165)*0.1+$T$8</f>
        <v>5.6151660296858035E-5</v>
      </c>
      <c r="S165" s="5">
        <f>SUM($R$41:R165)+0</f>
        <v>9.6208697324680331E-3</v>
      </c>
      <c r="T165">
        <f t="shared" si="25"/>
        <v>5.62928834804722E-5</v>
      </c>
      <c r="U165">
        <f t="shared" si="26"/>
        <v>9.883786786228194E-3</v>
      </c>
      <c r="W165" s="1"/>
    </row>
    <row r="166" spans="2:23" x14ac:dyDescent="0.35">
      <c r="B166">
        <f t="shared" si="27"/>
        <v>12.499999999999972</v>
      </c>
      <c r="C166">
        <f t="shared" si="14"/>
        <v>-367.55259694786133</v>
      </c>
      <c r="D166">
        <f t="shared" si="15"/>
        <v>-381.9718634205488</v>
      </c>
      <c r="E166" s="2">
        <f t="shared" si="16"/>
        <v>-405.5689104114245</v>
      </c>
      <c r="F166">
        <f t="shared" si="17"/>
        <v>0</v>
      </c>
      <c r="G166">
        <f t="shared" si="18"/>
        <v>-5069.6113801427946</v>
      </c>
      <c r="H166">
        <f t="shared" si="19"/>
        <v>4774.6482927568495</v>
      </c>
      <c r="I166" s="2">
        <f t="shared" si="20"/>
        <v>6964.066761971716</v>
      </c>
      <c r="J166" s="52">
        <f t="shared" si="21"/>
        <v>557.12534095773856</v>
      </c>
      <c r="K166">
        <f t="shared" si="22"/>
        <v>21.017896755005978</v>
      </c>
      <c r="L166">
        <f t="shared" si="23"/>
        <v>5.6047724680016071E-2</v>
      </c>
      <c r="M166" s="52">
        <f t="shared" si="24"/>
        <v>21.018120944709025</v>
      </c>
      <c r="N166" s="8">
        <f>-G166/($G$18*$B$31)</f>
        <v>5.368539309691769E-6</v>
      </c>
      <c r="O166" s="5">
        <f>SUM($N$41:N166)*0.1+$N$8</f>
        <v>4.5217976510581663E-6</v>
      </c>
      <c r="P166" s="5">
        <f>SUM($O$41:O166)+0</f>
        <v>-2.260010566105202E-3</v>
      </c>
      <c r="Q166" s="8">
        <f>-H166/($G$18*$B$31)</f>
        <v>-5.0561838230874107E-6</v>
      </c>
      <c r="R166" s="5">
        <f>SUM($Q$41:Q166)*0.1+$T$8</f>
        <v>5.5646041914549287E-5</v>
      </c>
      <c r="S166" s="5">
        <f>SUM($R$41:R166)+0</f>
        <v>9.6765157743825825E-3</v>
      </c>
      <c r="T166">
        <f t="shared" si="25"/>
        <v>5.5829460276388947E-5</v>
      </c>
      <c r="U166">
        <f t="shared" si="26"/>
        <v>9.93693138201035E-3</v>
      </c>
      <c r="W166" s="1"/>
    </row>
    <row r="167" spans="2:23" x14ac:dyDescent="0.35">
      <c r="B167">
        <f t="shared" si="27"/>
        <v>12.599999999999971</v>
      </c>
      <c r="C167">
        <f t="shared" si="14"/>
        <v>-367.55259694786133</v>
      </c>
      <c r="D167">
        <f t="shared" si="15"/>
        <v>-381.9718634205488</v>
      </c>
      <c r="E167" s="2">
        <f t="shared" si="16"/>
        <v>-405.5689104114245</v>
      </c>
      <c r="F167">
        <f t="shared" si="17"/>
        <v>0</v>
      </c>
      <c r="G167">
        <f t="shared" si="18"/>
        <v>-5110.1682711839367</v>
      </c>
      <c r="H167">
        <f t="shared" si="19"/>
        <v>4812.8454790989035</v>
      </c>
      <c r="I167" s="2">
        <f t="shared" si="20"/>
        <v>7019.7792960674897</v>
      </c>
      <c r="J167" s="52">
        <f t="shared" si="21"/>
        <v>557.12534095773856</v>
      </c>
      <c r="K167">
        <f t="shared" si="22"/>
        <v>21.186039929046025</v>
      </c>
      <c r="L167">
        <f t="shared" si="23"/>
        <v>5.6047724680016071E-2</v>
      </c>
      <c r="M167" s="52">
        <f t="shared" si="24"/>
        <v>21.186262339484468</v>
      </c>
      <c r="N167" s="8">
        <f>-G167/($G$18*$B$31)</f>
        <v>5.4114876241693022E-6</v>
      </c>
      <c r="O167" s="5">
        <f>SUM($N$41:N167)*0.1+$N$8</f>
        <v>5.0629464134751024E-6</v>
      </c>
      <c r="P167" s="5">
        <f>SUM($O$41:O167)+0</f>
        <v>-2.254947619691727E-3</v>
      </c>
      <c r="Q167" s="8">
        <f>-H167/($G$18*$B$31)</f>
        <v>-5.0966332936721088E-6</v>
      </c>
      <c r="R167" s="5">
        <f>SUM($Q$41:Q167)*0.1+$T$8</f>
        <v>5.5136378585182079E-5</v>
      </c>
      <c r="S167" s="5">
        <f>SUM($R$41:R167)+0</f>
        <v>9.7316521529677638E-3</v>
      </c>
      <c r="T167">
        <f t="shared" si="25"/>
        <v>5.5368345377790057E-5</v>
      </c>
      <c r="U167">
        <f t="shared" si="26"/>
        <v>9.9894865931095516E-3</v>
      </c>
      <c r="W167" s="1"/>
    </row>
    <row r="168" spans="2:23" x14ac:dyDescent="0.35">
      <c r="B168">
        <f t="shared" si="27"/>
        <v>12.699999999999971</v>
      </c>
      <c r="C168">
        <f t="shared" si="14"/>
        <v>-367.55259694786133</v>
      </c>
      <c r="D168">
        <f t="shared" si="15"/>
        <v>-381.9718634205488</v>
      </c>
      <c r="E168" s="2">
        <f t="shared" si="16"/>
        <v>-405.5689104114245</v>
      </c>
      <c r="F168">
        <f t="shared" si="17"/>
        <v>0</v>
      </c>
      <c r="G168">
        <f t="shared" si="18"/>
        <v>-5150.7251622250797</v>
      </c>
      <c r="H168">
        <f t="shared" si="19"/>
        <v>4851.0426654409584</v>
      </c>
      <c r="I168" s="2">
        <f t="shared" si="20"/>
        <v>7075.4918301632633</v>
      </c>
      <c r="J168" s="52">
        <f t="shared" si="21"/>
        <v>557.12534095773856</v>
      </c>
      <c r="K168">
        <f t="shared" si="22"/>
        <v>21.354183103086072</v>
      </c>
      <c r="L168">
        <f t="shared" si="23"/>
        <v>5.6047724680016071E-2</v>
      </c>
      <c r="M168" s="52">
        <f t="shared" si="24"/>
        <v>21.354403762279389</v>
      </c>
      <c r="N168" s="8">
        <f>-G168/($G$18*$B$31)</f>
        <v>5.4544359386468371E-6</v>
      </c>
      <c r="O168" s="5">
        <f>SUM($N$41:N168)*0.1+$N$8</f>
        <v>5.6083900073397824E-6</v>
      </c>
      <c r="P168" s="5">
        <f>SUM($O$41:O168)+0</f>
        <v>-2.2493392296843873E-3</v>
      </c>
      <c r="Q168" s="8">
        <f>-H168/($G$18*$B$31)</f>
        <v>-5.1370827642568086E-6</v>
      </c>
      <c r="R168" s="5">
        <f>SUM($Q$41:Q168)*0.1+$T$8</f>
        <v>5.4622670308756397E-5</v>
      </c>
      <c r="S168" s="5">
        <f>SUM($R$41:R168)+0</f>
        <v>9.7862748232765209E-3</v>
      </c>
      <c r="T168">
        <f t="shared" si="25"/>
        <v>5.4909836551691965E-5</v>
      </c>
      <c r="U168">
        <f t="shared" si="26"/>
        <v>1.0041449192566432E-2</v>
      </c>
      <c r="W168" s="1"/>
    </row>
    <row r="169" spans="2:23" x14ac:dyDescent="0.35">
      <c r="B169">
        <f t="shared" si="27"/>
        <v>12.799999999999971</v>
      </c>
      <c r="C169">
        <f t="shared" si="14"/>
        <v>-367.55259694786133</v>
      </c>
      <c r="D169">
        <f t="shared" si="15"/>
        <v>-381.9718634205488</v>
      </c>
      <c r="E169" s="2">
        <f t="shared" si="16"/>
        <v>-405.5689104114245</v>
      </c>
      <c r="F169">
        <f t="shared" si="17"/>
        <v>0</v>
      </c>
      <c r="G169">
        <f t="shared" si="18"/>
        <v>-5191.2820532662217</v>
      </c>
      <c r="H169">
        <f t="shared" si="19"/>
        <v>4889.2398517830134</v>
      </c>
      <c r="I169" s="2">
        <f t="shared" si="20"/>
        <v>7131.204364259037</v>
      </c>
      <c r="J169" s="52">
        <f t="shared" si="21"/>
        <v>557.12534095773856</v>
      </c>
      <c r="K169">
        <f t="shared" si="22"/>
        <v>21.522326277126119</v>
      </c>
      <c r="L169">
        <f t="shared" si="23"/>
        <v>5.6047724680016071E-2</v>
      </c>
      <c r="M169" s="52">
        <f t="shared" si="24"/>
        <v>21.522545212437095</v>
      </c>
      <c r="N169" s="8">
        <f>-G169/($G$18*$B$31)</f>
        <v>5.4973842531243712E-6</v>
      </c>
      <c r="O169" s="5">
        <f>SUM($N$41:N169)*0.1+$N$8</f>
        <v>6.1581284326522198E-6</v>
      </c>
      <c r="P169" s="5">
        <f>SUM($O$41:O169)+0</f>
        <v>-2.2431811012517352E-3</v>
      </c>
      <c r="Q169" s="8">
        <f>-H169/($G$18*$B$31)</f>
        <v>-5.1775322348415076E-6</v>
      </c>
      <c r="R169" s="5">
        <f>SUM($Q$41:Q169)*0.1+$T$8</f>
        <v>5.4104917085272241E-5</v>
      </c>
      <c r="S169" s="5">
        <f>SUM($R$41:R169)+0</f>
        <v>9.8403797403617925E-3</v>
      </c>
      <c r="T169">
        <f t="shared" si="25"/>
        <v>5.4454243164304689E-5</v>
      </c>
      <c r="U169">
        <f t="shared" si="26"/>
        <v>1.009281600384827E-2</v>
      </c>
      <c r="W169" s="1"/>
    </row>
    <row r="170" spans="2:23" x14ac:dyDescent="0.35">
      <c r="B170">
        <f t="shared" si="27"/>
        <v>12.89999999999997</v>
      </c>
      <c r="C170">
        <f t="shared" ref="C170:C233" si="28">IF(B170&lt;$G$6,$B$14,$B$14+$B$12)</f>
        <v>-367.55259694786133</v>
      </c>
      <c r="D170">
        <f t="shared" ref="D170:D233" si="29">IF(B170&lt;18, $B$15, $B$15+$B$11 )</f>
        <v>-381.9718634205488</v>
      </c>
      <c r="E170" s="2">
        <f t="shared" ref="E170:E233" si="30">IF(B170&lt;18, $B$16, $B$16+$B$13 )</f>
        <v>-405.5689104114245</v>
      </c>
      <c r="F170">
        <f t="shared" ref="F170:F233" si="31">IF(B170&lt;18,0,-$G$7*$B$11)</f>
        <v>0</v>
      </c>
      <c r="G170">
        <f t="shared" ref="G170:G233" si="32">IF(B170&lt;$G$6,    $B$16*B170,    $B$16*B170-(-B170+$G$6)*$B$13+$G$7*$B$12)</f>
        <v>-5231.8389443073638</v>
      </c>
      <c r="H170">
        <f t="shared" ref="H170:H233" si="33">IF(B170&lt;$G$6,-B170*$B$15,-B170*$B$15+(-B170+$G$6)*$B$11)</f>
        <v>4927.4370381250683</v>
      </c>
      <c r="I170" s="2">
        <f t="shared" ref="I170:I233" si="34">SQRT(H170*H170+G170*G170)</f>
        <v>7186.9168983548116</v>
      </c>
      <c r="J170" s="52">
        <f t="shared" ref="J170:J233" si="35">SQRT(D170*D170+E170*E170)</f>
        <v>557.12534095773856</v>
      </c>
      <c r="K170">
        <f t="shared" ref="K170:K233" si="36">32*I170/(PI()*$G$11^3)</f>
        <v>21.69046945116617</v>
      </c>
      <c r="L170">
        <f t="shared" ref="L170:L233" si="37">16*J170/(PI()*$G$11^4)</f>
        <v>5.6047724680016071E-2</v>
      </c>
      <c r="M170" s="52">
        <f t="shared" ref="M170:M233" si="38">SQRT(K170^2+3*L170^2)</f>
        <v>21.690686689321254</v>
      </c>
      <c r="N170" s="8">
        <f>-G170/($G$18*$B$31)</f>
        <v>5.5403325676019052E-6</v>
      </c>
      <c r="O170" s="5">
        <f>SUM($N$41:N170)*0.1+$N$8</f>
        <v>6.7121616894124078E-6</v>
      </c>
      <c r="P170" s="5">
        <f>SUM($O$41:O170)+0</f>
        <v>-2.2364689395623226E-3</v>
      </c>
      <c r="Q170" s="8">
        <f>-H170/($G$18*$B$31)</f>
        <v>-5.2179817054262074E-6</v>
      </c>
      <c r="R170" s="5">
        <f>SUM($Q$41:Q170)*0.1+$T$8</f>
        <v>5.3583118914729624E-5</v>
      </c>
      <c r="S170" s="5">
        <f>SUM($R$41:R170)+0</f>
        <v>9.8939628592765224E-3</v>
      </c>
      <c r="T170">
        <f t="shared" ref="T170:T233" si="39">SQRT(SUMSQ(O170,R170))</f>
        <v>5.4001886514962337E-5</v>
      </c>
      <c r="U170">
        <f t="shared" ref="U170:U233" si="40">SQRT(SUMSQ(S170,P170))</f>
        <v>1.0143583902071806E-2</v>
      </c>
      <c r="W170" s="1"/>
    </row>
    <row r="171" spans="2:23" x14ac:dyDescent="0.35">
      <c r="B171">
        <f t="shared" ref="B171:B234" si="41">B170+0.1</f>
        <v>12.99999999999997</v>
      </c>
      <c r="C171">
        <f t="shared" si="28"/>
        <v>-367.55259694786133</v>
      </c>
      <c r="D171">
        <f t="shared" si="29"/>
        <v>-381.9718634205488</v>
      </c>
      <c r="E171" s="2">
        <f t="shared" si="30"/>
        <v>-405.5689104114245</v>
      </c>
      <c r="F171">
        <f t="shared" si="31"/>
        <v>0</v>
      </c>
      <c r="G171">
        <f t="shared" si="32"/>
        <v>-5272.3958353485059</v>
      </c>
      <c r="H171">
        <f t="shared" si="33"/>
        <v>4965.6342244671232</v>
      </c>
      <c r="I171" s="2">
        <f t="shared" si="34"/>
        <v>7242.6294324505843</v>
      </c>
      <c r="J171" s="52">
        <f t="shared" si="35"/>
        <v>557.12534095773856</v>
      </c>
      <c r="K171">
        <f t="shared" si="36"/>
        <v>21.858612625206217</v>
      </c>
      <c r="L171">
        <f t="shared" si="37"/>
        <v>5.6047724680016071E-2</v>
      </c>
      <c r="M171" s="52">
        <f t="shared" si="38"/>
        <v>21.858828192315112</v>
      </c>
      <c r="N171" s="8">
        <f>-G171/($G$18*$B$31)</f>
        <v>5.5832808820794384E-6</v>
      </c>
      <c r="O171" s="5">
        <f>SUM($N$41:N171)*0.1+$N$8</f>
        <v>7.2704897776203531E-6</v>
      </c>
      <c r="P171" s="5">
        <f>SUM($O$41:O171)+0</f>
        <v>-2.229198449784702E-3</v>
      </c>
      <c r="Q171" s="8">
        <f>-H171/($G$18*$B$31)</f>
        <v>-5.2584311760109063E-6</v>
      </c>
      <c r="R171" s="5">
        <f>SUM($Q$41:Q171)*0.1+$T$8</f>
        <v>5.3057275797128527E-5</v>
      </c>
      <c r="S171" s="5">
        <f>SUM($R$41:R171)+0</f>
        <v>9.947020135073651E-3</v>
      </c>
      <c r="T171">
        <f t="shared" si="39"/>
        <v>5.3553100158805397E-5</v>
      </c>
      <c r="U171">
        <f t="shared" si="40"/>
        <v>1.0193749815258522E-2</v>
      </c>
      <c r="W171" s="1"/>
    </row>
    <row r="172" spans="2:23" x14ac:dyDescent="0.35">
      <c r="B172">
        <f t="shared" si="41"/>
        <v>13.099999999999969</v>
      </c>
      <c r="C172">
        <f t="shared" si="28"/>
        <v>-367.55259694786133</v>
      </c>
      <c r="D172">
        <f t="shared" si="29"/>
        <v>-381.9718634205488</v>
      </c>
      <c r="E172" s="2">
        <f t="shared" si="30"/>
        <v>-405.5689104114245</v>
      </c>
      <c r="F172">
        <f t="shared" si="31"/>
        <v>0</v>
      </c>
      <c r="G172">
        <f t="shared" si="32"/>
        <v>-5312.9527263896489</v>
      </c>
      <c r="H172">
        <f t="shared" si="33"/>
        <v>5003.8314108091772</v>
      </c>
      <c r="I172" s="2">
        <f t="shared" si="34"/>
        <v>7298.3419665463589</v>
      </c>
      <c r="J172" s="52">
        <f t="shared" si="35"/>
        <v>557.12534095773856</v>
      </c>
      <c r="K172">
        <f t="shared" si="36"/>
        <v>22.026755799246267</v>
      </c>
      <c r="L172">
        <f t="shared" si="37"/>
        <v>5.6047724680016071E-2</v>
      </c>
      <c r="M172" s="52">
        <f t="shared" si="38"/>
        <v>22.026969720820755</v>
      </c>
      <c r="N172" s="8">
        <f>-G172/($G$18*$B$31)</f>
        <v>5.6262291965569733E-6</v>
      </c>
      <c r="O172" s="5">
        <f>SUM($N$41:N172)*0.1+$N$8</f>
        <v>7.8331126972760559E-6</v>
      </c>
      <c r="P172" s="5">
        <f>SUM($O$41:O172)+0</f>
        <v>-2.221365337087426E-3</v>
      </c>
      <c r="Q172" s="8">
        <f>-H172/($G$18*$B$31)</f>
        <v>-5.2988806465956053E-6</v>
      </c>
      <c r="R172" s="5">
        <f>SUM($Q$41:Q172)*0.1+$T$8</f>
        <v>5.2527387732468969E-5</v>
      </c>
      <c r="S172" s="5">
        <f>SUM($R$41:R172)+0</f>
        <v>9.9995475228061206E-3</v>
      </c>
      <c r="T172">
        <f t="shared" si="39"/>
        <v>5.3108230214584999E-5</v>
      </c>
      <c r="U172">
        <f t="shared" si="40"/>
        <v>1.0243310725623409E-2</v>
      </c>
      <c r="W172" s="1"/>
    </row>
    <row r="173" spans="2:23" x14ac:dyDescent="0.35">
      <c r="B173">
        <f t="shared" si="41"/>
        <v>13.199999999999969</v>
      </c>
      <c r="C173">
        <f t="shared" si="28"/>
        <v>-367.55259694786133</v>
      </c>
      <c r="D173">
        <f t="shared" si="29"/>
        <v>-381.9718634205488</v>
      </c>
      <c r="E173" s="2">
        <f t="shared" si="30"/>
        <v>-405.5689104114245</v>
      </c>
      <c r="F173">
        <f t="shared" si="31"/>
        <v>0</v>
      </c>
      <c r="G173">
        <f t="shared" si="32"/>
        <v>-5353.509617430791</v>
      </c>
      <c r="H173">
        <f t="shared" si="33"/>
        <v>5042.0285971512321</v>
      </c>
      <c r="I173" s="2">
        <f t="shared" si="34"/>
        <v>7354.0545006421316</v>
      </c>
      <c r="J173" s="52">
        <f t="shared" si="35"/>
        <v>557.12534095773856</v>
      </c>
      <c r="K173">
        <f t="shared" si="36"/>
        <v>22.19489897328631</v>
      </c>
      <c r="L173">
        <f t="shared" si="37"/>
        <v>5.6047724680016071E-2</v>
      </c>
      <c r="M173" s="52">
        <f t="shared" si="38"/>
        <v>22.195111274258373</v>
      </c>
      <c r="N173" s="8">
        <f>-G173/($G$18*$B$31)</f>
        <v>5.6691775110345074E-6</v>
      </c>
      <c r="O173" s="5">
        <f>SUM($N$41:N173)*0.1+$N$8</f>
        <v>8.4000304483795025E-6</v>
      </c>
      <c r="P173" s="5">
        <f>SUM($O$41:O173)+0</f>
        <v>-2.2129653066390465E-3</v>
      </c>
      <c r="Q173" s="8">
        <f>-H173/($G$18*$B$31)</f>
        <v>-5.3393301171803042E-6</v>
      </c>
      <c r="R173" s="5">
        <f>SUM($Q$41:Q173)*0.1+$T$8</f>
        <v>5.1993454720750937E-5</v>
      </c>
      <c r="S173" s="5">
        <f>SUM($R$41:R173)+0</f>
        <v>1.0051540977526871E-2</v>
      </c>
      <c r="T173">
        <f t="shared" si="39"/>
        <v>5.2667635653525221E-5</v>
      </c>
      <c r="U173">
        <f t="shared" si="40"/>
        <v>1.0292263670898151E-2</v>
      </c>
      <c r="W173" s="1"/>
    </row>
    <row r="174" spans="2:23" x14ac:dyDescent="0.35">
      <c r="B174">
        <f t="shared" si="41"/>
        <v>13.299999999999969</v>
      </c>
      <c r="C174">
        <f t="shared" si="28"/>
        <v>-367.55259694786133</v>
      </c>
      <c r="D174">
        <f t="shared" si="29"/>
        <v>-381.9718634205488</v>
      </c>
      <c r="E174" s="2">
        <f t="shared" si="30"/>
        <v>-405.5689104114245</v>
      </c>
      <c r="F174">
        <f t="shared" si="31"/>
        <v>0</v>
      </c>
      <c r="G174">
        <f t="shared" si="32"/>
        <v>-5394.066508471933</v>
      </c>
      <c r="H174">
        <f t="shared" si="33"/>
        <v>5080.2257834932871</v>
      </c>
      <c r="I174" s="2">
        <f t="shared" si="34"/>
        <v>7409.7670347379053</v>
      </c>
      <c r="J174" s="52">
        <f t="shared" si="35"/>
        <v>557.12534095773856</v>
      </c>
      <c r="K174">
        <f t="shared" si="36"/>
        <v>22.363042147326357</v>
      </c>
      <c r="L174">
        <f t="shared" si="37"/>
        <v>5.6047724680016071E-2</v>
      </c>
      <c r="M174" s="52">
        <f t="shared" si="38"/>
        <v>22.363252852065607</v>
      </c>
      <c r="N174" s="8">
        <f>-G174/($G$18*$B$31)</f>
        <v>5.7121258255120415E-6</v>
      </c>
      <c r="O174" s="5">
        <f>SUM($N$41:N174)*0.1+$N$8</f>
        <v>8.9712430309307065E-6</v>
      </c>
      <c r="P174" s="5">
        <f>SUM($O$41:O174)+0</f>
        <v>-2.2039940636081157E-3</v>
      </c>
      <c r="Q174" s="8">
        <f>-H174/($G$18*$B$31)</f>
        <v>-5.3797795877650041E-6</v>
      </c>
      <c r="R174" s="5">
        <f>SUM($Q$41:Q174)*0.1+$T$8</f>
        <v>5.1455476761974431E-5</v>
      </c>
      <c r="S174" s="5">
        <f>SUM($R$41:R174)+0</f>
        <v>1.0102996454288846E-2</v>
      </c>
      <c r="T174">
        <f t="shared" si="39"/>
        <v>5.2231688564722027E-5</v>
      </c>
      <c r="U174">
        <f t="shared" si="40"/>
        <v>1.0340605745689796E-2</v>
      </c>
      <c r="W174" s="1"/>
    </row>
    <row r="175" spans="2:23" x14ac:dyDescent="0.35">
      <c r="B175">
        <f t="shared" si="41"/>
        <v>13.399999999999968</v>
      </c>
      <c r="C175">
        <f t="shared" si="28"/>
        <v>-367.55259694786133</v>
      </c>
      <c r="D175">
        <f t="shared" si="29"/>
        <v>-381.9718634205488</v>
      </c>
      <c r="E175" s="2">
        <f t="shared" si="30"/>
        <v>-405.5689104114245</v>
      </c>
      <c r="F175">
        <f t="shared" si="31"/>
        <v>0</v>
      </c>
      <c r="G175">
        <f t="shared" si="32"/>
        <v>-5434.6233995130751</v>
      </c>
      <c r="H175">
        <f t="shared" si="33"/>
        <v>5118.422969835342</v>
      </c>
      <c r="I175" s="2">
        <f t="shared" si="34"/>
        <v>7465.4795688336799</v>
      </c>
      <c r="J175" s="52">
        <f t="shared" si="35"/>
        <v>557.12534095773856</v>
      </c>
      <c r="K175">
        <f t="shared" si="36"/>
        <v>22.531185321366408</v>
      </c>
      <c r="L175">
        <f t="shared" si="37"/>
        <v>5.6047724680016071E-2</v>
      </c>
      <c r="M175" s="52">
        <f t="shared" si="38"/>
        <v>22.53139445369688</v>
      </c>
      <c r="N175" s="8">
        <f>-G175/($G$18*$B$31)</f>
        <v>5.7550741399895755E-6</v>
      </c>
      <c r="O175" s="5">
        <f>SUM($N$41:N175)*0.1+$N$8</f>
        <v>9.5467504449296678E-6</v>
      </c>
      <c r="P175" s="5">
        <f>SUM($O$41:O175)+0</f>
        <v>-2.1944473131631859E-3</v>
      </c>
      <c r="Q175" s="8">
        <f>-H175/($G$18*$B$31)</f>
        <v>-5.420229058349703E-6</v>
      </c>
      <c r="R175" s="5">
        <f>SUM($Q$41:Q175)*0.1+$T$8</f>
        <v>5.0913453856139464E-5</v>
      </c>
      <c r="S175" s="5">
        <f>SUM($R$41:R175)+0</f>
        <v>1.0153909908144985E-2</v>
      </c>
      <c r="T175">
        <f t="shared" si="39"/>
        <v>5.1800774392078415E-5</v>
      </c>
      <c r="U175">
        <f t="shared" si="40"/>
        <v>1.038833410287588E-2</v>
      </c>
      <c r="W175" s="1"/>
    </row>
    <row r="176" spans="2:23" x14ac:dyDescent="0.35">
      <c r="B176">
        <f t="shared" si="41"/>
        <v>13.499999999999968</v>
      </c>
      <c r="C176">
        <f t="shared" si="28"/>
        <v>-367.55259694786133</v>
      </c>
      <c r="D176">
        <f t="shared" si="29"/>
        <v>-381.9718634205488</v>
      </c>
      <c r="E176" s="2">
        <f t="shared" si="30"/>
        <v>-405.5689104114245</v>
      </c>
      <c r="F176">
        <f t="shared" si="31"/>
        <v>0</v>
      </c>
      <c r="G176">
        <f t="shared" si="32"/>
        <v>-5475.1802905542181</v>
      </c>
      <c r="H176">
        <f t="shared" si="33"/>
        <v>5156.6201561773969</v>
      </c>
      <c r="I176" s="2">
        <f t="shared" si="34"/>
        <v>7521.1921029294535</v>
      </c>
      <c r="J176" s="52">
        <f t="shared" si="35"/>
        <v>557.12534095773856</v>
      </c>
      <c r="K176">
        <f t="shared" si="36"/>
        <v>22.699328495406455</v>
      </c>
      <c r="L176">
        <f t="shared" si="37"/>
        <v>5.6047724680016071E-2</v>
      </c>
      <c r="M176" s="52">
        <f t="shared" si="38"/>
        <v>22.699536078622774</v>
      </c>
      <c r="N176" s="8">
        <f>-G176/($G$18*$B$31)</f>
        <v>5.7980224544671104E-6</v>
      </c>
      <c r="O176" s="5">
        <f>SUM($N$41:N176)*0.1+$N$8</f>
        <v>1.012655269037638E-5</v>
      </c>
      <c r="P176" s="5">
        <f>SUM($O$41:O176)+0</f>
        <v>-2.1843207604728097E-3</v>
      </c>
      <c r="Q176" s="8">
        <f>-H176/($G$18*$B$31)</f>
        <v>-5.4606785289344028E-6</v>
      </c>
      <c r="R176" s="5">
        <f>SUM($Q$41:Q176)*0.1+$T$8</f>
        <v>5.0367386003246017E-5</v>
      </c>
      <c r="S176" s="5">
        <f>SUM($R$41:R176)+0</f>
        <v>1.0204277294148231E-2</v>
      </c>
      <c r="T176">
        <f t="shared" si="39"/>
        <v>5.1375292137280853E-5</v>
      </c>
      <c r="U176">
        <f t="shared" si="40"/>
        <v>1.0435445955037172E-2</v>
      </c>
      <c r="W176" s="1"/>
    </row>
    <row r="177" spans="2:23" x14ac:dyDescent="0.35">
      <c r="B177">
        <f t="shared" si="41"/>
        <v>13.599999999999968</v>
      </c>
      <c r="C177">
        <f t="shared" si="28"/>
        <v>-367.55259694786133</v>
      </c>
      <c r="D177">
        <f t="shared" si="29"/>
        <v>-381.9718634205488</v>
      </c>
      <c r="E177" s="2">
        <f t="shared" si="30"/>
        <v>-405.5689104114245</v>
      </c>
      <c r="F177">
        <f t="shared" si="31"/>
        <v>0</v>
      </c>
      <c r="G177">
        <f t="shared" si="32"/>
        <v>-5515.7371815953602</v>
      </c>
      <c r="H177">
        <f t="shared" si="33"/>
        <v>5194.8173425194509</v>
      </c>
      <c r="I177" s="2">
        <f t="shared" si="34"/>
        <v>7576.9046370252263</v>
      </c>
      <c r="J177" s="52">
        <f t="shared" si="35"/>
        <v>557.12534095773856</v>
      </c>
      <c r="K177">
        <f t="shared" si="36"/>
        <v>22.867471669446502</v>
      </c>
      <c r="L177">
        <f t="shared" si="37"/>
        <v>5.6047724680016071E-2</v>
      </c>
      <c r="M177" s="52">
        <f t="shared" si="38"/>
        <v>22.867677726329447</v>
      </c>
      <c r="N177" s="8">
        <f>-G177/($G$18*$B$31)</f>
        <v>5.8409707689446437E-6</v>
      </c>
      <c r="O177" s="5">
        <f>SUM($N$41:N177)*0.1+$N$8</f>
        <v>1.0710649767270842E-5</v>
      </c>
      <c r="P177" s="5">
        <f>SUM($O$41:O177)+0</f>
        <v>-2.1736101107055388E-3</v>
      </c>
      <c r="Q177" s="8">
        <f>-H177/($G$18*$B$31)</f>
        <v>-5.5011279995191009E-6</v>
      </c>
      <c r="R177" s="5">
        <f>SUM($Q$41:Q177)*0.1+$T$8</f>
        <v>4.9817273203294109E-5</v>
      </c>
      <c r="S177" s="5">
        <f>SUM($R$41:R177)+0</f>
        <v>1.0254094567351525E-2</v>
      </c>
      <c r="T177">
        <f t="shared" si="39"/>
        <v>5.095565452281802E-5</v>
      </c>
      <c r="U177">
        <f t="shared" si="40"/>
        <v>1.0481938575929045E-2</v>
      </c>
      <c r="W177" s="1"/>
    </row>
    <row r="178" spans="2:23" x14ac:dyDescent="0.35">
      <c r="B178">
        <f t="shared" si="41"/>
        <v>13.699999999999967</v>
      </c>
      <c r="C178">
        <f t="shared" si="28"/>
        <v>-367.55259694786133</v>
      </c>
      <c r="D178">
        <f t="shared" si="29"/>
        <v>-381.9718634205488</v>
      </c>
      <c r="E178" s="2">
        <f t="shared" si="30"/>
        <v>-405.5689104114245</v>
      </c>
      <c r="F178">
        <f t="shared" si="31"/>
        <v>0</v>
      </c>
      <c r="G178">
        <f t="shared" si="32"/>
        <v>-5556.2940726365023</v>
      </c>
      <c r="H178">
        <f t="shared" si="33"/>
        <v>5233.0145288615058</v>
      </c>
      <c r="I178" s="2">
        <f t="shared" si="34"/>
        <v>7632.617171121</v>
      </c>
      <c r="J178" s="52">
        <f t="shared" si="35"/>
        <v>557.12534095773856</v>
      </c>
      <c r="K178">
        <f t="shared" si="36"/>
        <v>23.035614843486549</v>
      </c>
      <c r="L178">
        <f t="shared" si="37"/>
        <v>5.6047724680016071E-2</v>
      </c>
      <c r="M178" s="52">
        <f t="shared" si="38"/>
        <v>23.035819396318058</v>
      </c>
      <c r="N178" s="8">
        <f>-G178/($G$18*$B$31)</f>
        <v>5.8839190834221777E-6</v>
      </c>
      <c r="O178" s="5">
        <f>SUM($N$41:N178)*0.1+$N$8</f>
        <v>1.1299041675613062E-5</v>
      </c>
      <c r="P178" s="5">
        <f>SUM($O$41:O178)+0</f>
        <v>-2.1623110690299255E-3</v>
      </c>
      <c r="Q178" s="8">
        <f>-H178/($G$18*$B$31)</f>
        <v>-5.5415774701038007E-6</v>
      </c>
      <c r="R178" s="5">
        <f>SUM($Q$41:Q178)*0.1+$T$8</f>
        <v>4.9263115456283727E-5</v>
      </c>
      <c r="S178" s="5">
        <f>SUM($R$41:R178)+0</f>
        <v>1.0303357682807809E-2</v>
      </c>
      <c r="T178">
        <f t="shared" si="39"/>
        <v>5.0542288108537202E-5</v>
      </c>
      <c r="U178">
        <f t="shared" si="40"/>
        <v>1.0527809301992701E-2</v>
      </c>
      <c r="W178" s="1"/>
    </row>
    <row r="179" spans="2:23" x14ac:dyDescent="0.35">
      <c r="B179">
        <f t="shared" si="41"/>
        <v>13.799999999999967</v>
      </c>
      <c r="C179">
        <f t="shared" si="28"/>
        <v>-367.55259694786133</v>
      </c>
      <c r="D179">
        <f t="shared" si="29"/>
        <v>-381.9718634205488</v>
      </c>
      <c r="E179" s="2">
        <f t="shared" si="30"/>
        <v>-405.5689104114245</v>
      </c>
      <c r="F179">
        <f t="shared" si="31"/>
        <v>0</v>
      </c>
      <c r="G179">
        <f t="shared" si="32"/>
        <v>-5596.8509636776444</v>
      </c>
      <c r="H179">
        <f t="shared" si="33"/>
        <v>5271.2117152035607</v>
      </c>
      <c r="I179" s="2">
        <f t="shared" si="34"/>
        <v>7688.3297052167736</v>
      </c>
      <c r="J179" s="52">
        <f t="shared" si="35"/>
        <v>557.12534095773856</v>
      </c>
      <c r="K179">
        <f t="shared" si="36"/>
        <v>23.203758017526596</v>
      </c>
      <c r="L179">
        <f t="shared" si="37"/>
        <v>5.6047724680016071E-2</v>
      </c>
      <c r="M179" s="52">
        <f t="shared" si="38"/>
        <v>23.203961088104229</v>
      </c>
      <c r="N179" s="8">
        <f>-G179/($G$18*$B$31)</f>
        <v>5.9268673978997118E-6</v>
      </c>
      <c r="O179" s="5">
        <f>SUM($N$41:N179)*0.1+$N$8</f>
        <v>1.1891728415403033E-5</v>
      </c>
      <c r="P179" s="5">
        <f>SUM($O$41:O179)+0</f>
        <v>-2.1504193406145225E-3</v>
      </c>
      <c r="Q179" s="8">
        <f>-H179/($G$18*$B$31)</f>
        <v>-5.5820269406884997E-6</v>
      </c>
      <c r="R179" s="5">
        <f>SUM($Q$41:Q179)*0.1+$T$8</f>
        <v>4.8704912762214871E-5</v>
      </c>
      <c r="S179" s="5">
        <f>SUM($R$41:R179)+0</f>
        <v>1.0352062595570024E-2</v>
      </c>
      <c r="T179">
        <f t="shared" si="39"/>
        <v>5.0135633354737478E-5</v>
      </c>
      <c r="U179">
        <f t="shared" si="40"/>
        <v>1.0573055533907357E-2</v>
      </c>
      <c r="W179" s="1"/>
    </row>
    <row r="180" spans="2:23" x14ac:dyDescent="0.35">
      <c r="B180">
        <f t="shared" si="41"/>
        <v>13.899999999999967</v>
      </c>
      <c r="C180">
        <f t="shared" si="28"/>
        <v>-367.55259694786133</v>
      </c>
      <c r="D180">
        <f t="shared" si="29"/>
        <v>-381.9718634205488</v>
      </c>
      <c r="E180" s="2">
        <f t="shared" si="30"/>
        <v>-405.5689104114245</v>
      </c>
      <c r="F180">
        <f t="shared" si="31"/>
        <v>0</v>
      </c>
      <c r="G180">
        <f t="shared" si="32"/>
        <v>-5637.4078547187873</v>
      </c>
      <c r="H180">
        <f t="shared" si="33"/>
        <v>5309.4089015456157</v>
      </c>
      <c r="I180" s="2">
        <f t="shared" si="34"/>
        <v>7744.0422393125482</v>
      </c>
      <c r="J180" s="52">
        <f t="shared" si="35"/>
        <v>557.12534095773856</v>
      </c>
      <c r="K180">
        <f t="shared" si="36"/>
        <v>23.371901191566646</v>
      </c>
      <c r="L180">
        <f t="shared" si="37"/>
        <v>5.6047724680016071E-2</v>
      </c>
      <c r="M180" s="52">
        <f t="shared" si="38"/>
        <v>23.372102801217519</v>
      </c>
      <c r="N180" s="8">
        <f>-G180/($G$18*$B$31)</f>
        <v>5.9698157123772467E-6</v>
      </c>
      <c r="O180" s="5">
        <f>SUM($N$41:N180)*0.1+$N$8</f>
        <v>1.2488709986640754E-5</v>
      </c>
      <c r="P180" s="5">
        <f>SUM($O$41:O180)+0</f>
        <v>-2.1379306306278816E-3</v>
      </c>
      <c r="Q180" s="8">
        <f>-H180/($G$18*$B$31)</f>
        <v>-5.6224764112731995E-6</v>
      </c>
      <c r="R180" s="5">
        <f>SUM($Q$41:Q180)*0.1+$T$8</f>
        <v>4.8142665121087548E-5</v>
      </c>
      <c r="S180" s="5">
        <f>SUM($R$41:R180)+0</f>
        <v>1.0400205260691112E-2</v>
      </c>
      <c r="T180">
        <f t="shared" si="39"/>
        <v>4.9736144624323266E-5</v>
      </c>
      <c r="U180">
        <f t="shared" si="40"/>
        <v>1.0617674738184629E-2</v>
      </c>
      <c r="W180" s="1"/>
    </row>
    <row r="181" spans="2:23" x14ac:dyDescent="0.35">
      <c r="B181">
        <f t="shared" si="41"/>
        <v>13.999999999999966</v>
      </c>
      <c r="C181">
        <f t="shared" si="28"/>
        <v>-367.55259694786133</v>
      </c>
      <c r="D181">
        <f t="shared" si="29"/>
        <v>-381.9718634205488</v>
      </c>
      <c r="E181" s="2">
        <f t="shared" si="30"/>
        <v>-405.5689104114245</v>
      </c>
      <c r="F181">
        <f t="shared" si="31"/>
        <v>0</v>
      </c>
      <c r="G181">
        <f t="shared" si="32"/>
        <v>-5677.9647457599294</v>
      </c>
      <c r="H181">
        <f t="shared" si="33"/>
        <v>5347.6060878876706</v>
      </c>
      <c r="I181" s="2">
        <f t="shared" si="34"/>
        <v>7799.7547734083219</v>
      </c>
      <c r="J181" s="52">
        <f t="shared" si="35"/>
        <v>557.12534095773856</v>
      </c>
      <c r="K181">
        <f t="shared" si="36"/>
        <v>23.540044365606693</v>
      </c>
      <c r="L181">
        <f t="shared" si="37"/>
        <v>5.6047724680016071E-2</v>
      </c>
      <c r="M181" s="52">
        <f t="shared" si="38"/>
        <v>23.540244535200923</v>
      </c>
      <c r="N181" s="8">
        <f>-G181/($G$18*$B$31)</f>
        <v>6.0127640268547799E-6</v>
      </c>
      <c r="O181" s="5">
        <f>SUM($N$41:N181)*0.1+$N$8</f>
        <v>1.3089986389326233E-5</v>
      </c>
      <c r="P181" s="5">
        <f>SUM($O$41:O181)+0</f>
        <v>-2.1248406442385555E-3</v>
      </c>
      <c r="Q181" s="8">
        <f>-H181/($G$18*$B$31)</f>
        <v>-5.6629258818578985E-6</v>
      </c>
      <c r="R181" s="5">
        <f>SUM($Q$41:Q181)*0.1+$T$8</f>
        <v>4.7576372532901757E-5</v>
      </c>
      <c r="S181" s="5">
        <f>SUM($R$41:R181)+0</f>
        <v>1.0447781633224013E-2</v>
      </c>
      <c r="T181">
        <f t="shared" si="39"/>
        <v>4.9344290116103552E-5</v>
      </c>
      <c r="U181">
        <f t="shared" si="40"/>
        <v>1.0661664448806348E-2</v>
      </c>
      <c r="W181" s="1"/>
    </row>
    <row r="182" spans="2:23" x14ac:dyDescent="0.35">
      <c r="B182">
        <f t="shared" si="41"/>
        <v>14.099999999999966</v>
      </c>
      <c r="C182">
        <f t="shared" si="28"/>
        <v>-367.55259694786133</v>
      </c>
      <c r="D182">
        <f t="shared" si="29"/>
        <v>-381.9718634205488</v>
      </c>
      <c r="E182" s="2">
        <f t="shared" si="30"/>
        <v>-405.5689104114245</v>
      </c>
      <c r="F182">
        <f t="shared" si="31"/>
        <v>0</v>
      </c>
      <c r="G182">
        <f t="shared" si="32"/>
        <v>-5718.5216368010715</v>
      </c>
      <c r="H182">
        <f t="shared" si="33"/>
        <v>5385.8032742297255</v>
      </c>
      <c r="I182" s="2">
        <f t="shared" si="34"/>
        <v>7855.4673075040955</v>
      </c>
      <c r="J182" s="52">
        <f t="shared" si="35"/>
        <v>557.12534095773856</v>
      </c>
      <c r="K182">
        <f t="shared" si="36"/>
        <v>23.70818753964674</v>
      </c>
      <c r="L182">
        <f t="shared" si="37"/>
        <v>5.6047724680016071E-2</v>
      </c>
      <c r="M182" s="52">
        <f t="shared" si="38"/>
        <v>23.708386289610399</v>
      </c>
      <c r="N182" s="8">
        <f>-G182/($G$18*$B$31)</f>
        <v>6.055712341332314E-6</v>
      </c>
      <c r="O182" s="5">
        <f>SUM($N$41:N182)*0.1+$N$8</f>
        <v>1.3695557623459469E-5</v>
      </c>
      <c r="P182" s="5">
        <f>SUM($O$41:O182)+0</f>
        <v>-2.1111450866150962E-3</v>
      </c>
      <c r="Q182" s="8">
        <f>-H182/($G$18*$B$31)</f>
        <v>-5.7033753524425983E-6</v>
      </c>
      <c r="R182" s="5">
        <f>SUM($Q$41:Q182)*0.1+$T$8</f>
        <v>4.7006034997657499E-5</v>
      </c>
      <c r="S182" s="5">
        <f>SUM($R$41:R182)+0</f>
        <v>1.0494787668221671E-2</v>
      </c>
      <c r="T182">
        <f t="shared" si="39"/>
        <v>4.8960551720936521E-5</v>
      </c>
      <c r="U182">
        <f t="shared" si="40"/>
        <v>1.0705022268907091E-2</v>
      </c>
      <c r="W182" s="1"/>
    </row>
    <row r="183" spans="2:23" x14ac:dyDescent="0.35">
      <c r="B183">
        <f t="shared" si="41"/>
        <v>14.199999999999966</v>
      </c>
      <c r="C183">
        <f t="shared" si="28"/>
        <v>-367.55259694786133</v>
      </c>
      <c r="D183">
        <f t="shared" si="29"/>
        <v>-381.9718634205488</v>
      </c>
      <c r="E183" s="2">
        <f t="shared" si="30"/>
        <v>-405.5689104114245</v>
      </c>
      <c r="F183">
        <f t="shared" si="31"/>
        <v>0</v>
      </c>
      <c r="G183">
        <f t="shared" si="32"/>
        <v>-5759.0785278422136</v>
      </c>
      <c r="H183">
        <f t="shared" si="33"/>
        <v>5424.0004605717795</v>
      </c>
      <c r="I183" s="2">
        <f t="shared" si="34"/>
        <v>7911.1798415998674</v>
      </c>
      <c r="J183" s="52">
        <f t="shared" si="35"/>
        <v>557.12534095773856</v>
      </c>
      <c r="K183">
        <f t="shared" si="36"/>
        <v>23.876330713686784</v>
      </c>
      <c r="L183">
        <f t="shared" si="37"/>
        <v>5.6047724680016071E-2</v>
      </c>
      <c r="M183" s="52">
        <f t="shared" si="38"/>
        <v>23.876528064014423</v>
      </c>
      <c r="N183" s="8">
        <f>-G183/($G$18*$B$31)</f>
        <v>6.098660655809848E-6</v>
      </c>
      <c r="O183" s="5">
        <f>SUM($N$41:N183)*0.1+$N$8</f>
        <v>1.4305423689040449E-5</v>
      </c>
      <c r="P183" s="5">
        <f>SUM($O$41:O183)+0</f>
        <v>-2.0968396629260557E-3</v>
      </c>
      <c r="Q183" s="8">
        <f>-H183/($G$18*$B$31)</f>
        <v>-5.7438248230272964E-6</v>
      </c>
      <c r="R183" s="5">
        <f>SUM($Q$41:Q183)*0.1+$T$8</f>
        <v>4.6431652515354767E-5</v>
      </c>
      <c r="S183" s="5">
        <f>SUM($R$41:R183)+0</f>
        <v>1.0541219320737026E-2</v>
      </c>
      <c r="T183">
        <f t="shared" si="39"/>
        <v>4.8585424792108278E-5</v>
      </c>
      <c r="U183">
        <f t="shared" si="40"/>
        <v>1.0747745872502728E-2</v>
      </c>
      <c r="W183" s="1"/>
    </row>
    <row r="184" spans="2:23" x14ac:dyDescent="0.35">
      <c r="B184">
        <f t="shared" si="41"/>
        <v>14.299999999999965</v>
      </c>
      <c r="C184">
        <f t="shared" si="28"/>
        <v>-367.55259694786133</v>
      </c>
      <c r="D184">
        <f t="shared" si="29"/>
        <v>-381.9718634205488</v>
      </c>
      <c r="E184" s="2">
        <f t="shared" si="30"/>
        <v>-405.5689104114245</v>
      </c>
      <c r="F184">
        <f t="shared" si="31"/>
        <v>0</v>
      </c>
      <c r="G184">
        <f t="shared" si="32"/>
        <v>-5799.6354188833566</v>
      </c>
      <c r="H184">
        <f t="shared" si="33"/>
        <v>5462.1976469138344</v>
      </c>
      <c r="I184" s="2">
        <f t="shared" si="34"/>
        <v>7966.8923756956428</v>
      </c>
      <c r="J184" s="52">
        <f t="shared" si="35"/>
        <v>557.12534095773856</v>
      </c>
      <c r="K184">
        <f t="shared" si="36"/>
        <v>24.044473887726838</v>
      </c>
      <c r="L184">
        <f t="shared" si="37"/>
        <v>5.6047724680016071E-2</v>
      </c>
      <c r="M184" s="52">
        <f t="shared" si="38"/>
        <v>24.044669857993544</v>
      </c>
      <c r="N184" s="8">
        <f>-G184/($G$18*$B$31)</f>
        <v>6.141608970287383E-6</v>
      </c>
      <c r="O184" s="5">
        <f>SUM($N$41:N184)*0.1+$N$8</f>
        <v>1.4919584586069186E-5</v>
      </c>
      <c r="P184" s="5">
        <f>SUM($O$41:O184)+0</f>
        <v>-2.0819200783399865E-3</v>
      </c>
      <c r="Q184" s="8">
        <f>-H184/($G$18*$B$31)</f>
        <v>-5.7842742936119962E-6</v>
      </c>
      <c r="R184" s="5">
        <f>SUM($Q$41:Q184)*0.1+$T$8</f>
        <v>4.5853225085993561E-5</v>
      </c>
      <c r="S184" s="5">
        <f>SUM($R$41:R184)+0</f>
        <v>1.058707254582302E-2</v>
      </c>
      <c r="T184">
        <f t="shared" si="39"/>
        <v>4.8219417821119141E-5</v>
      </c>
      <c r="U184">
        <f t="shared" si="40"/>
        <v>1.0789833006266347E-2</v>
      </c>
      <c r="W184" s="1"/>
    </row>
    <row r="185" spans="2:23" x14ac:dyDescent="0.35">
      <c r="B185">
        <f t="shared" si="41"/>
        <v>14.399999999999965</v>
      </c>
      <c r="C185">
        <f t="shared" si="28"/>
        <v>-367.55259694786133</v>
      </c>
      <c r="D185">
        <f t="shared" si="29"/>
        <v>-381.9718634205488</v>
      </c>
      <c r="E185" s="2">
        <f t="shared" si="30"/>
        <v>-405.5689104114245</v>
      </c>
      <c r="F185">
        <f t="shared" si="31"/>
        <v>0</v>
      </c>
      <c r="G185">
        <f t="shared" si="32"/>
        <v>-5840.1923099244987</v>
      </c>
      <c r="H185">
        <f t="shared" si="33"/>
        <v>5500.3948332558894</v>
      </c>
      <c r="I185" s="2">
        <f t="shared" si="34"/>
        <v>8022.6049097914156</v>
      </c>
      <c r="J185" s="52">
        <f t="shared" si="35"/>
        <v>557.12534095773856</v>
      </c>
      <c r="K185">
        <f t="shared" si="36"/>
        <v>24.212617061766881</v>
      </c>
      <c r="L185">
        <f t="shared" si="37"/>
        <v>5.6047724680016071E-2</v>
      </c>
      <c r="M185" s="52">
        <f t="shared" si="38"/>
        <v>24.212811671139935</v>
      </c>
      <c r="N185" s="8">
        <f>-G185/($G$18*$B$31)</f>
        <v>6.184557284764917E-6</v>
      </c>
      <c r="O185" s="5">
        <f>SUM($N$41:N185)*0.1+$N$8</f>
        <v>1.553804031454568E-5</v>
      </c>
      <c r="P185" s="5">
        <f>SUM($O$41:O185)+0</f>
        <v>-2.0663820380254407E-3</v>
      </c>
      <c r="Q185" s="8">
        <f>-H185/($G$18*$B$31)</f>
        <v>-5.8247237641966952E-6</v>
      </c>
      <c r="R185" s="5">
        <f>SUM($Q$41:Q185)*0.1+$T$8</f>
        <v>4.5270752709573888E-5</v>
      </c>
      <c r="S185" s="5">
        <f>SUM($R$41:R185)+0</f>
        <v>1.0632343298532593E-2</v>
      </c>
      <c r="T185">
        <f t="shared" si="39"/>
        <v>4.7863052009956894E-5</v>
      </c>
      <c r="U185">
        <f t="shared" si="40"/>
        <v>1.0831281491352956E-2</v>
      </c>
      <c r="W185" s="1"/>
    </row>
    <row r="186" spans="2:23" x14ac:dyDescent="0.35">
      <c r="B186">
        <f t="shared" si="41"/>
        <v>14.499999999999964</v>
      </c>
      <c r="C186">
        <f t="shared" si="28"/>
        <v>-367.55259694786133</v>
      </c>
      <c r="D186">
        <f t="shared" si="29"/>
        <v>-381.9718634205488</v>
      </c>
      <c r="E186" s="2">
        <f t="shared" si="30"/>
        <v>-405.5689104114245</v>
      </c>
      <c r="F186">
        <f t="shared" si="31"/>
        <v>0</v>
      </c>
      <c r="G186">
        <f t="shared" si="32"/>
        <v>-5880.7492009656407</v>
      </c>
      <c r="H186">
        <f t="shared" si="33"/>
        <v>5538.5920195979443</v>
      </c>
      <c r="I186" s="2">
        <f t="shared" si="34"/>
        <v>8078.3174438871902</v>
      </c>
      <c r="J186" s="52">
        <f t="shared" si="35"/>
        <v>557.12534095773856</v>
      </c>
      <c r="K186">
        <f t="shared" si="36"/>
        <v>24.380760235806932</v>
      </c>
      <c r="L186">
        <f t="shared" si="37"/>
        <v>5.6047724680016071E-2</v>
      </c>
      <c r="M186" s="52">
        <f t="shared" si="38"/>
        <v>24.380953503057054</v>
      </c>
      <c r="N186" s="8">
        <f>-G186/($G$18*$B$31)</f>
        <v>6.2275055992424502E-6</v>
      </c>
      <c r="O186" s="5">
        <f>SUM($N$41:N186)*0.1+$N$8</f>
        <v>1.6160790874469925E-5</v>
      </c>
      <c r="P186" s="5">
        <f>SUM($O$41:O186)+0</f>
        <v>-2.0502212471509708E-3</v>
      </c>
      <c r="Q186" s="8">
        <f>-H186/($G$18*$B$31)</f>
        <v>-5.865173234781395E-6</v>
      </c>
      <c r="R186" s="5">
        <f>SUM($Q$41:Q186)*0.1+$T$8</f>
        <v>4.4684235386095748E-5</v>
      </c>
      <c r="S186" s="5">
        <f>SUM($R$41:R186)+0</f>
        <v>1.0677027533918689E-2</v>
      </c>
      <c r="T186">
        <f t="shared" si="39"/>
        <v>4.7516860730990656E-5</v>
      </c>
      <c r="U186">
        <f t="shared" si="40"/>
        <v>1.0872089225274372E-2</v>
      </c>
      <c r="W186" s="1"/>
    </row>
    <row r="187" spans="2:23" x14ac:dyDescent="0.35">
      <c r="B187">
        <f t="shared" si="41"/>
        <v>14.599999999999964</v>
      </c>
      <c r="C187">
        <f t="shared" si="28"/>
        <v>-367.55259694786133</v>
      </c>
      <c r="D187">
        <f t="shared" si="29"/>
        <v>-381.9718634205488</v>
      </c>
      <c r="E187" s="2">
        <f t="shared" si="30"/>
        <v>-405.5689104114245</v>
      </c>
      <c r="F187">
        <f t="shared" si="31"/>
        <v>0</v>
      </c>
      <c r="G187">
        <f t="shared" si="32"/>
        <v>-5921.3060920067828</v>
      </c>
      <c r="H187">
        <f t="shared" si="33"/>
        <v>5576.7892059399992</v>
      </c>
      <c r="I187" s="2">
        <f t="shared" si="34"/>
        <v>8134.0299779829629</v>
      </c>
      <c r="J187" s="52">
        <f t="shared" si="35"/>
        <v>557.12534095773856</v>
      </c>
      <c r="K187">
        <f t="shared" si="36"/>
        <v>24.548903409846979</v>
      </c>
      <c r="L187">
        <f t="shared" si="37"/>
        <v>5.6047724680016071E-2</v>
      </c>
      <c r="M187" s="52">
        <f t="shared" si="38"/>
        <v>24.549095353359196</v>
      </c>
      <c r="N187" s="8">
        <f>-G187/($G$18*$B$31)</f>
        <v>6.2704539137199843E-6</v>
      </c>
      <c r="O187" s="5">
        <f>SUM($N$41:N187)*0.1+$N$8</f>
        <v>1.6787836265841921E-5</v>
      </c>
      <c r="P187" s="5">
        <f>SUM($O$41:O187)+0</f>
        <v>-2.0334334108851287E-3</v>
      </c>
      <c r="Q187" s="8">
        <f>-H187/($G$18*$B$31)</f>
        <v>-5.9056227053660939E-6</v>
      </c>
      <c r="R187" s="5">
        <f>SUM($Q$41:Q187)*0.1+$T$8</f>
        <v>4.409367311555914E-5</v>
      </c>
      <c r="S187" s="5">
        <f>SUM($R$41:R187)+0</f>
        <v>1.0721121207034248E-2</v>
      </c>
      <c r="T187">
        <f t="shared" si="39"/>
        <v>4.7181388865849428E-5</v>
      </c>
      <c r="U187">
        <f t="shared" si="40"/>
        <v>1.0912254183825788E-2</v>
      </c>
      <c r="W187" s="1"/>
    </row>
    <row r="188" spans="2:23" x14ac:dyDescent="0.35">
      <c r="B188">
        <f t="shared" si="41"/>
        <v>14.699999999999964</v>
      </c>
      <c r="C188">
        <f t="shared" si="28"/>
        <v>-367.55259694786133</v>
      </c>
      <c r="D188">
        <f t="shared" si="29"/>
        <v>-381.9718634205488</v>
      </c>
      <c r="E188" s="2">
        <f t="shared" si="30"/>
        <v>-405.5689104114245</v>
      </c>
      <c r="F188">
        <f t="shared" si="31"/>
        <v>0</v>
      </c>
      <c r="G188">
        <f t="shared" si="32"/>
        <v>-5961.8629830479258</v>
      </c>
      <c r="H188">
        <f t="shared" si="33"/>
        <v>5614.9863922820532</v>
      </c>
      <c r="I188" s="2">
        <f t="shared" si="34"/>
        <v>8189.7425120787375</v>
      </c>
      <c r="J188" s="52">
        <f t="shared" si="35"/>
        <v>557.12534095773856</v>
      </c>
      <c r="K188">
        <f t="shared" si="36"/>
        <v>24.717046583887026</v>
      </c>
      <c r="L188">
        <f t="shared" si="37"/>
        <v>5.6047724680016071E-2</v>
      </c>
      <c r="M188" s="52">
        <f t="shared" si="38"/>
        <v>24.717237221671169</v>
      </c>
      <c r="N188" s="8">
        <f>-G188/($G$18*$B$31)</f>
        <v>6.3134022281975192E-6</v>
      </c>
      <c r="O188" s="5">
        <f>SUM($N$41:N188)*0.1+$N$8</f>
        <v>1.7419176488661674E-5</v>
      </c>
      <c r="P188" s="5">
        <f>SUM($O$41:O188)+0</f>
        <v>-2.0160142343964671E-3</v>
      </c>
      <c r="Q188" s="8">
        <f>-H188/($G$18*$B$31)</f>
        <v>-5.9460721759507929E-6</v>
      </c>
      <c r="R188" s="5">
        <f>SUM($Q$41:Q188)*0.1+$T$8</f>
        <v>4.3499065897964058E-5</v>
      </c>
      <c r="S188" s="5">
        <f>SUM($R$41:R188)+0</f>
        <v>1.0764620272932212E-2</v>
      </c>
      <c r="T188">
        <f t="shared" si="39"/>
        <v>4.685719201508519E-5</v>
      </c>
      <c r="U188">
        <f t="shared" si="40"/>
        <v>1.0951774423065531E-2</v>
      </c>
      <c r="W188" s="1"/>
    </row>
    <row r="189" spans="2:23" x14ac:dyDescent="0.35">
      <c r="B189">
        <f t="shared" si="41"/>
        <v>14.799999999999963</v>
      </c>
      <c r="C189">
        <f t="shared" si="28"/>
        <v>-367.55259694786133</v>
      </c>
      <c r="D189">
        <f t="shared" si="29"/>
        <v>-381.9718634205488</v>
      </c>
      <c r="E189" s="2">
        <f t="shared" si="30"/>
        <v>-405.5689104114245</v>
      </c>
      <c r="F189">
        <f t="shared" si="31"/>
        <v>0</v>
      </c>
      <c r="G189">
        <f t="shared" si="32"/>
        <v>-6002.4198740890679</v>
      </c>
      <c r="H189">
        <f t="shared" si="33"/>
        <v>5653.1835786241081</v>
      </c>
      <c r="I189" s="2">
        <f t="shared" si="34"/>
        <v>8245.4550461745112</v>
      </c>
      <c r="J189" s="52">
        <f t="shared" si="35"/>
        <v>557.12534095773856</v>
      </c>
      <c r="K189">
        <f t="shared" si="36"/>
        <v>24.885189757927076</v>
      </c>
      <c r="L189">
        <f t="shared" si="37"/>
        <v>5.6047724680016071E-2</v>
      </c>
      <c r="M189" s="52">
        <f t="shared" si="38"/>
        <v>24.885379107627919</v>
      </c>
      <c r="N189" s="8">
        <f>-G189/($G$18*$B$31)</f>
        <v>6.3563505426750533E-6</v>
      </c>
      <c r="O189" s="5">
        <f>SUM($N$41:N189)*0.1+$N$8</f>
        <v>1.8054811542929178E-5</v>
      </c>
      <c r="P189" s="5">
        <f>SUM($O$41:O189)+0</f>
        <v>-1.9979594228535379E-3</v>
      </c>
      <c r="Q189" s="8">
        <f>-H189/($G$18*$B$31)</f>
        <v>-5.9865216465354918E-6</v>
      </c>
      <c r="R189" s="5">
        <f>SUM($Q$41:Q189)*0.1+$T$8</f>
        <v>4.2900413733310503E-5</v>
      </c>
      <c r="S189" s="5">
        <f>SUM($R$41:R189)+0</f>
        <v>1.0807520686665522E-2</v>
      </c>
      <c r="T189">
        <f t="shared" si="39"/>
        <v>4.6544835571091078E-5</v>
      </c>
      <c r="U189">
        <f t="shared" si="40"/>
        <v>1.0990648081349546E-2</v>
      </c>
      <c r="W189" s="1"/>
    </row>
    <row r="190" spans="2:23" x14ac:dyDescent="0.35">
      <c r="B190">
        <f t="shared" si="41"/>
        <v>14.899999999999963</v>
      </c>
      <c r="C190">
        <f t="shared" si="28"/>
        <v>-367.55259694786133</v>
      </c>
      <c r="D190">
        <f t="shared" si="29"/>
        <v>-381.9718634205488</v>
      </c>
      <c r="E190" s="2">
        <f t="shared" si="30"/>
        <v>-405.5689104114245</v>
      </c>
      <c r="F190">
        <f t="shared" si="31"/>
        <v>0</v>
      </c>
      <c r="G190">
        <f t="shared" si="32"/>
        <v>-6042.97676513021</v>
      </c>
      <c r="H190">
        <f t="shared" si="33"/>
        <v>5691.380764966163</v>
      </c>
      <c r="I190" s="2">
        <f t="shared" si="34"/>
        <v>8301.1675802702848</v>
      </c>
      <c r="J190" s="52">
        <f t="shared" si="35"/>
        <v>557.12534095773856</v>
      </c>
      <c r="K190">
        <f t="shared" si="36"/>
        <v>25.053332931967123</v>
      </c>
      <c r="L190">
        <f t="shared" si="37"/>
        <v>5.6047724680016071E-2</v>
      </c>
      <c r="M190" s="52">
        <f t="shared" si="38"/>
        <v>25.053521010874178</v>
      </c>
      <c r="N190" s="8">
        <f>-G190/($G$18*$B$31)</f>
        <v>6.3992988571525873E-6</v>
      </c>
      <c r="O190" s="5">
        <f>SUM($N$41:N190)*0.1+$N$8</f>
        <v>1.8694741428644439E-5</v>
      </c>
      <c r="P190" s="5">
        <f>SUM($O$41:O190)+0</f>
        <v>-1.9792646814248936E-3</v>
      </c>
      <c r="Q190" s="8">
        <f>-H190/($G$18*$B$31)</f>
        <v>-6.0269711171201917E-6</v>
      </c>
      <c r="R190" s="5">
        <f>SUM($Q$41:Q190)*0.1+$T$8</f>
        <v>4.229771662159848E-5</v>
      </c>
      <c r="S190" s="5">
        <f>SUM($R$41:R190)+0</f>
        <v>1.0849818403287121E-2</v>
      </c>
      <c r="T190">
        <f t="shared" si="39"/>
        <v>4.6244893647676637E-5</v>
      </c>
      <c r="U190">
        <f t="shared" si="40"/>
        <v>1.1028873381422234E-2</v>
      </c>
      <c r="W190" s="1"/>
    </row>
    <row r="191" spans="2:23" x14ac:dyDescent="0.35">
      <c r="B191">
        <f t="shared" si="41"/>
        <v>14.999999999999963</v>
      </c>
      <c r="C191">
        <f t="shared" si="28"/>
        <v>-367.55259694786133</v>
      </c>
      <c r="D191">
        <f t="shared" si="29"/>
        <v>-381.9718634205488</v>
      </c>
      <c r="E191" s="2">
        <f t="shared" si="30"/>
        <v>-405.5689104114245</v>
      </c>
      <c r="F191">
        <f t="shared" si="31"/>
        <v>0</v>
      </c>
      <c r="G191">
        <f t="shared" si="32"/>
        <v>-6083.533656171352</v>
      </c>
      <c r="H191">
        <f t="shared" si="33"/>
        <v>5729.577951308218</v>
      </c>
      <c r="I191" s="2">
        <f t="shared" si="34"/>
        <v>8356.8801143660567</v>
      </c>
      <c r="J191" s="52">
        <f t="shared" si="35"/>
        <v>557.12534095773856</v>
      </c>
      <c r="K191">
        <f t="shared" si="36"/>
        <v>25.221476106007163</v>
      </c>
      <c r="L191">
        <f t="shared" si="37"/>
        <v>5.6047724680016071E-2</v>
      </c>
      <c r="M191" s="52">
        <f t="shared" si="38"/>
        <v>25.221662931064156</v>
      </c>
      <c r="N191" s="8">
        <f>-G191/($G$18*$B$31)</f>
        <v>6.4422471716301205E-6</v>
      </c>
      <c r="O191" s="5">
        <f>SUM($N$41:N191)*0.1+$N$8</f>
        <v>1.9338966145807451E-5</v>
      </c>
      <c r="P191" s="5">
        <f>SUM($O$41:O191)+0</f>
        <v>-1.9599257152790863E-3</v>
      </c>
      <c r="Q191" s="8">
        <f>-H191/($G$18*$B$31)</f>
        <v>-6.0674205877048906E-6</v>
      </c>
      <c r="R191" s="5">
        <f>SUM($Q$41:Q191)*0.1+$T$8</f>
        <v>4.1690974562827989E-5</v>
      </c>
      <c r="S191" s="5">
        <f>SUM($R$41:R191)+0</f>
        <v>1.089150937784995E-2</v>
      </c>
      <c r="T191">
        <f t="shared" si="39"/>
        <v>4.5957947860920172E-5</v>
      </c>
      <c r="U191">
        <f t="shared" si="40"/>
        <v>1.1066448632565265E-2</v>
      </c>
      <c r="W191" s="1"/>
    </row>
    <row r="192" spans="2:23" x14ac:dyDescent="0.35">
      <c r="B192">
        <f t="shared" si="41"/>
        <v>15.099999999999962</v>
      </c>
      <c r="C192">
        <f t="shared" si="28"/>
        <v>-367.55259694786133</v>
      </c>
      <c r="D192">
        <f t="shared" si="29"/>
        <v>-381.9718634205488</v>
      </c>
      <c r="E192" s="2">
        <f t="shared" si="30"/>
        <v>-405.5689104114245</v>
      </c>
      <c r="F192">
        <f t="shared" si="31"/>
        <v>0</v>
      </c>
      <c r="G192">
        <f t="shared" si="32"/>
        <v>-6124.090547212495</v>
      </c>
      <c r="H192">
        <f t="shared" si="33"/>
        <v>5767.7751376502729</v>
      </c>
      <c r="I192" s="2">
        <f t="shared" si="34"/>
        <v>8412.5926484618321</v>
      </c>
      <c r="J192" s="52">
        <f t="shared" si="35"/>
        <v>557.12534095773856</v>
      </c>
      <c r="K192">
        <f t="shared" si="36"/>
        <v>25.389619280047217</v>
      </c>
      <c r="L192">
        <f t="shared" si="37"/>
        <v>5.6047724680016071E-2</v>
      </c>
      <c r="M192" s="52">
        <f t="shared" si="38"/>
        <v>25.389804867861251</v>
      </c>
      <c r="N192" s="8">
        <f>-G192/($G$18*$B$31)</f>
        <v>6.4851954861076555E-6</v>
      </c>
      <c r="O192" s="5">
        <f>SUM($N$41:N192)*0.1+$N$8</f>
        <v>1.998748569441822E-5</v>
      </c>
      <c r="P192" s="5">
        <f>SUM($O$41:O192)+0</f>
        <v>-1.9399382295846681E-3</v>
      </c>
      <c r="Q192" s="8">
        <f>-H192/($G$18*$B$31)</f>
        <v>-6.1078700582895904E-6</v>
      </c>
      <c r="R192" s="5">
        <f>SUM($Q$41:Q192)*0.1+$T$8</f>
        <v>4.1080187556999032E-5</v>
      </c>
      <c r="S192" s="5">
        <f>SUM($R$41:R192)+0</f>
        <v>1.0932589565406948E-2</v>
      </c>
      <c r="T192">
        <f t="shared" si="39"/>
        <v>4.5684585957440736E-5</v>
      </c>
      <c r="U192">
        <f t="shared" si="40"/>
        <v>1.1103372232806075E-2</v>
      </c>
      <c r="W192" s="1"/>
    </row>
    <row r="193" spans="2:23" x14ac:dyDescent="0.35">
      <c r="B193">
        <f t="shared" si="41"/>
        <v>15.199999999999962</v>
      </c>
      <c r="C193">
        <f t="shared" si="28"/>
        <v>-367.55259694786133</v>
      </c>
      <c r="D193">
        <f t="shared" si="29"/>
        <v>-381.9718634205488</v>
      </c>
      <c r="E193" s="2">
        <f t="shared" si="30"/>
        <v>-405.5689104114245</v>
      </c>
      <c r="F193">
        <f t="shared" si="31"/>
        <v>0</v>
      </c>
      <c r="G193">
        <f t="shared" si="32"/>
        <v>-6164.6474382536371</v>
      </c>
      <c r="H193">
        <f t="shared" si="33"/>
        <v>5805.9723239923269</v>
      </c>
      <c r="I193" s="2">
        <f t="shared" si="34"/>
        <v>8468.305182557604</v>
      </c>
      <c r="J193" s="52">
        <f t="shared" si="35"/>
        <v>557.12534095773856</v>
      </c>
      <c r="K193">
        <f t="shared" si="36"/>
        <v>25.557762454087261</v>
      </c>
      <c r="L193">
        <f t="shared" si="37"/>
        <v>5.6047724680016071E-2</v>
      </c>
      <c r="M193" s="52">
        <f t="shared" si="38"/>
        <v>25.557946820937669</v>
      </c>
      <c r="N193" s="8">
        <f>-G193/($G$18*$B$31)</f>
        <v>6.5281438005851895E-6</v>
      </c>
      <c r="O193" s="5">
        <f>SUM($N$41:N193)*0.1+$N$8</f>
        <v>2.064030007447674E-5</v>
      </c>
      <c r="P193" s="5">
        <f>SUM($O$41:O193)+0</f>
        <v>-1.9192979295101914E-3</v>
      </c>
      <c r="Q193" s="8">
        <f>-H193/($G$18*$B$31)</f>
        <v>-6.1483195288742885E-6</v>
      </c>
      <c r="R193" s="5">
        <f>SUM($Q$41:Q193)*0.1+$T$8</f>
        <v>4.04653556041116E-5</v>
      </c>
      <c r="S193" s="5">
        <f>SUM($R$41:R193)+0</f>
        <v>1.097305492101106E-2</v>
      </c>
      <c r="T193">
        <f t="shared" si="39"/>
        <v>4.542540028807287E-5</v>
      </c>
      <c r="U193">
        <f t="shared" si="40"/>
        <v>1.113964267118776E-2</v>
      </c>
      <c r="W193" s="1"/>
    </row>
    <row r="194" spans="2:23" x14ac:dyDescent="0.35">
      <c r="B194">
        <f t="shared" si="41"/>
        <v>15.299999999999962</v>
      </c>
      <c r="C194">
        <f t="shared" si="28"/>
        <v>-367.55259694786133</v>
      </c>
      <c r="D194">
        <f t="shared" si="29"/>
        <v>-381.9718634205488</v>
      </c>
      <c r="E194" s="2">
        <f t="shared" si="30"/>
        <v>-405.5689104114245</v>
      </c>
      <c r="F194">
        <f t="shared" si="31"/>
        <v>0</v>
      </c>
      <c r="G194">
        <f t="shared" si="32"/>
        <v>-6205.2043292947792</v>
      </c>
      <c r="H194">
        <f t="shared" si="33"/>
        <v>5844.1695103343818</v>
      </c>
      <c r="I194" s="2">
        <f t="shared" si="34"/>
        <v>8524.0177166533795</v>
      </c>
      <c r="J194" s="52">
        <f t="shared" si="35"/>
        <v>557.12534095773856</v>
      </c>
      <c r="K194">
        <f t="shared" si="36"/>
        <v>25.725905628127315</v>
      </c>
      <c r="L194">
        <f t="shared" si="37"/>
        <v>5.6047724680016071E-2</v>
      </c>
      <c r="M194" s="52">
        <f t="shared" si="38"/>
        <v>25.726088789974238</v>
      </c>
      <c r="N194" s="8">
        <f>-G194/($G$18*$B$31)</f>
        <v>6.5710921150627236E-6</v>
      </c>
      <c r="O194" s="5">
        <f>SUM($N$41:N194)*0.1+$N$8</f>
        <v>2.1297409285983004E-5</v>
      </c>
      <c r="P194" s="5">
        <f>SUM($O$41:O194)+0</f>
        <v>-1.8980005202242085E-3</v>
      </c>
      <c r="Q194" s="8">
        <f>-H194/($G$18*$B$31)</f>
        <v>-6.1887689994589883E-6</v>
      </c>
      <c r="R194" s="5">
        <f>SUM($Q$41:Q194)*0.1+$T$8</f>
        <v>3.9846478704165708E-5</v>
      </c>
      <c r="S194" s="5">
        <f>SUM($R$41:R194)+0</f>
        <v>1.1012901399715226E-2</v>
      </c>
      <c r="T194">
        <f t="shared" si="39"/>
        <v>4.5180986127088974E-5</v>
      </c>
      <c r="U194">
        <f t="shared" si="40"/>
        <v>1.1175258530102155E-2</v>
      </c>
      <c r="W194" s="1"/>
    </row>
    <row r="195" spans="2:23" x14ac:dyDescent="0.35">
      <c r="B195">
        <f t="shared" si="41"/>
        <v>15.399999999999961</v>
      </c>
      <c r="C195">
        <f t="shared" si="28"/>
        <v>-367.55259694786133</v>
      </c>
      <c r="D195">
        <f t="shared" si="29"/>
        <v>-381.9718634205488</v>
      </c>
      <c r="E195" s="2">
        <f t="shared" si="30"/>
        <v>-405.5689104114245</v>
      </c>
      <c r="F195">
        <f t="shared" si="31"/>
        <v>0</v>
      </c>
      <c r="G195">
        <f t="shared" si="32"/>
        <v>-6245.7612203359213</v>
      </c>
      <c r="H195">
        <f t="shared" si="33"/>
        <v>5882.3666966764367</v>
      </c>
      <c r="I195" s="2">
        <f t="shared" si="34"/>
        <v>8579.7302507491513</v>
      </c>
      <c r="J195" s="52">
        <f t="shared" si="35"/>
        <v>557.12534095773856</v>
      </c>
      <c r="K195">
        <f t="shared" si="36"/>
        <v>25.894048802167354</v>
      </c>
      <c r="L195">
        <f t="shared" si="37"/>
        <v>5.6047724680016071E-2</v>
      </c>
      <c r="M195" s="52">
        <f t="shared" si="38"/>
        <v>25.89423077466002</v>
      </c>
      <c r="N195" s="8">
        <f>-G195/($G$18*$B$31)</f>
        <v>6.6140404295402568E-6</v>
      </c>
      <c r="O195" s="5">
        <f>SUM($N$41:N195)*0.1+$N$8</f>
        <v>2.1958813328937038E-5</v>
      </c>
      <c r="P195" s="5">
        <f>SUM($O$41:O195)+0</f>
        <v>-1.8760417068952714E-3</v>
      </c>
      <c r="Q195" s="8">
        <f>-H195/($G$18*$B$31)</f>
        <v>-6.2292184700436873E-6</v>
      </c>
      <c r="R195" s="5">
        <f>SUM($Q$41:Q195)*0.1+$T$8</f>
        <v>3.9223556857161342E-5</v>
      </c>
      <c r="S195" s="5">
        <f>SUM($R$41:R195)+0</f>
        <v>1.1052124956572387E-2</v>
      </c>
      <c r="T195">
        <f t="shared" si="39"/>
        <v>4.4951939839589478E-5</v>
      </c>
      <c r="U195">
        <f t="shared" si="40"/>
        <v>1.121021848768795E-2</v>
      </c>
      <c r="W195" s="1"/>
    </row>
    <row r="196" spans="2:23" x14ac:dyDescent="0.35">
      <c r="B196">
        <f t="shared" si="41"/>
        <v>15.499999999999961</v>
      </c>
      <c r="C196">
        <f t="shared" si="28"/>
        <v>-367.55259694786133</v>
      </c>
      <c r="D196">
        <f t="shared" si="29"/>
        <v>-381.9718634205488</v>
      </c>
      <c r="E196" s="2">
        <f t="shared" si="30"/>
        <v>-405.5689104114245</v>
      </c>
      <c r="F196">
        <f t="shared" si="31"/>
        <v>0</v>
      </c>
      <c r="G196">
        <f t="shared" si="32"/>
        <v>-6286.3181113770643</v>
      </c>
      <c r="H196">
        <f t="shared" si="33"/>
        <v>5920.5638830184917</v>
      </c>
      <c r="I196" s="2">
        <f t="shared" si="34"/>
        <v>8635.4427848449268</v>
      </c>
      <c r="J196" s="52">
        <f t="shared" si="35"/>
        <v>557.12534095773856</v>
      </c>
      <c r="K196">
        <f t="shared" si="36"/>
        <v>26.062191976207409</v>
      </c>
      <c r="L196">
        <f t="shared" si="37"/>
        <v>5.6047724680016071E-2</v>
      </c>
      <c r="M196" s="52">
        <f t="shared" si="38"/>
        <v>26.062372774692165</v>
      </c>
      <c r="N196" s="8">
        <f>-G196/($G$18*$B$31)</f>
        <v>6.6569887440177917E-6</v>
      </c>
      <c r="O196" s="5">
        <f>SUM($N$41:N196)*0.1+$N$8</f>
        <v>2.2624512203338817E-5</v>
      </c>
      <c r="P196" s="5">
        <f>SUM($O$41:O196)+0</f>
        <v>-1.8534171946919327E-3</v>
      </c>
      <c r="Q196" s="8">
        <f>-H196/($G$18*$B$31)</f>
        <v>-6.2696679406283871E-6</v>
      </c>
      <c r="R196" s="5">
        <f>SUM($Q$41:Q196)*0.1+$T$8</f>
        <v>3.8596590063098501E-5</v>
      </c>
      <c r="S196" s="5">
        <f>SUM($R$41:R196)+0</f>
        <v>1.1090721546635486E-2</v>
      </c>
      <c r="T196">
        <f t="shared" si="39"/>
        <v>4.4738856902450036E-5</v>
      </c>
      <c r="U196">
        <f t="shared" si="40"/>
        <v>1.1244521320295691E-2</v>
      </c>
      <c r="W196" s="1"/>
    </row>
    <row r="197" spans="2:23" x14ac:dyDescent="0.35">
      <c r="B197">
        <f t="shared" si="41"/>
        <v>15.599999999999961</v>
      </c>
      <c r="C197">
        <f t="shared" si="28"/>
        <v>-367.55259694786133</v>
      </c>
      <c r="D197">
        <f t="shared" si="29"/>
        <v>-381.9718634205488</v>
      </c>
      <c r="E197" s="2">
        <f t="shared" si="30"/>
        <v>-405.5689104114245</v>
      </c>
      <c r="F197">
        <f t="shared" si="31"/>
        <v>0</v>
      </c>
      <c r="G197">
        <f t="shared" si="32"/>
        <v>-6326.8750024182063</v>
      </c>
      <c r="H197">
        <f t="shared" si="33"/>
        <v>5958.7610693605466</v>
      </c>
      <c r="I197" s="2">
        <f t="shared" si="34"/>
        <v>8691.1553189407005</v>
      </c>
      <c r="J197" s="52">
        <f t="shared" si="35"/>
        <v>557.12534095773856</v>
      </c>
      <c r="K197">
        <f t="shared" si="36"/>
        <v>26.230335150247456</v>
      </c>
      <c r="L197">
        <f t="shared" si="37"/>
        <v>5.6047724680016071E-2</v>
      </c>
      <c r="M197" s="52">
        <f t="shared" si="38"/>
        <v>26.230514789775526</v>
      </c>
      <c r="N197" s="8">
        <f>-G197/($G$18*$B$31)</f>
        <v>6.6999370584953258E-6</v>
      </c>
      <c r="O197" s="5">
        <f>SUM($N$41:N197)*0.1+$N$8</f>
        <v>2.3294505909188353E-5</v>
      </c>
      <c r="P197" s="5">
        <f>SUM($O$41:O197)+0</f>
        <v>-1.8301226887827444E-3</v>
      </c>
      <c r="Q197" s="8">
        <f>-H197/($G$18*$B$31)</f>
        <v>-6.3101174112130869E-6</v>
      </c>
      <c r="R197" s="5">
        <f>SUM($Q$41:Q197)*0.1+$T$8</f>
        <v>3.7965578321977201E-5</v>
      </c>
      <c r="S197" s="5">
        <f>SUM($R$41:R197)+0</f>
        <v>1.1128687124957464E-2</v>
      </c>
      <c r="T197">
        <f t="shared" si="39"/>
        <v>4.4542329787241665E-5</v>
      </c>
      <c r="U197">
        <f t="shared" si="40"/>
        <v>1.1278165905021589E-2</v>
      </c>
      <c r="W197" s="1"/>
    </row>
    <row r="198" spans="2:23" x14ac:dyDescent="0.35">
      <c r="B198">
        <f t="shared" si="41"/>
        <v>15.69999999999996</v>
      </c>
      <c r="C198">
        <f t="shared" si="28"/>
        <v>-367.55259694786133</v>
      </c>
      <c r="D198">
        <f t="shared" si="29"/>
        <v>-381.9718634205488</v>
      </c>
      <c r="E198" s="2">
        <f t="shared" si="30"/>
        <v>-405.5689104114245</v>
      </c>
      <c r="F198">
        <f t="shared" si="31"/>
        <v>0</v>
      </c>
      <c r="G198">
        <f t="shared" si="32"/>
        <v>-6367.4318934593484</v>
      </c>
      <c r="H198">
        <f t="shared" si="33"/>
        <v>5996.9582557026006</v>
      </c>
      <c r="I198" s="2">
        <f t="shared" si="34"/>
        <v>8746.8678530364741</v>
      </c>
      <c r="J198" s="52">
        <f t="shared" si="35"/>
        <v>557.12534095773856</v>
      </c>
      <c r="K198">
        <f t="shared" si="36"/>
        <v>26.398478324287503</v>
      </c>
      <c r="L198">
        <f t="shared" si="37"/>
        <v>5.6047724680016071E-2</v>
      </c>
      <c r="M198" s="52">
        <f t="shared" si="38"/>
        <v>26.39865681962252</v>
      </c>
      <c r="N198" s="8">
        <f>-G198/($G$18*$B$31)</f>
        <v>6.7428853729728598E-6</v>
      </c>
      <c r="O198" s="5">
        <f>SUM($N$41:N198)*0.1+$N$8</f>
        <v>2.3968794446485639E-5</v>
      </c>
      <c r="P198" s="5">
        <f>SUM($O$41:O198)+0</f>
        <v>-1.8061538943362587E-3</v>
      </c>
      <c r="Q198" s="8">
        <f>-H198/($G$18*$B$31)</f>
        <v>-6.350566881797785E-6</v>
      </c>
      <c r="R198" s="5">
        <f>SUM($Q$41:Q198)*0.1+$T$8</f>
        <v>3.7330521633797419E-5</v>
      </c>
      <c r="S198" s="5">
        <f>SUM($R$41:R198)+0</f>
        <v>1.1166017646591262E-2</v>
      </c>
      <c r="T198">
        <f t="shared" si="39"/>
        <v>4.4362945716772438E-5</v>
      </c>
      <c r="U198">
        <f t="shared" si="40"/>
        <v>1.1311151222312143E-2</v>
      </c>
      <c r="W198" s="1"/>
    </row>
    <row r="199" spans="2:23" x14ac:dyDescent="0.35">
      <c r="B199">
        <f t="shared" si="41"/>
        <v>15.79999999999996</v>
      </c>
      <c r="C199">
        <f t="shared" si="28"/>
        <v>-367.55259694786133</v>
      </c>
      <c r="D199">
        <f t="shared" si="29"/>
        <v>-381.9718634205488</v>
      </c>
      <c r="E199" s="2">
        <f t="shared" si="30"/>
        <v>-405.5689104114245</v>
      </c>
      <c r="F199">
        <f t="shared" si="31"/>
        <v>0</v>
      </c>
      <c r="G199">
        <f t="shared" si="32"/>
        <v>-6407.9887845004905</v>
      </c>
      <c r="H199">
        <f t="shared" si="33"/>
        <v>6035.1554420446555</v>
      </c>
      <c r="I199" s="2">
        <f t="shared" si="34"/>
        <v>8802.580387132246</v>
      </c>
      <c r="J199" s="52">
        <f t="shared" si="35"/>
        <v>557.12534095773856</v>
      </c>
      <c r="K199">
        <f t="shared" si="36"/>
        <v>26.566621498327546</v>
      </c>
      <c r="L199">
        <f t="shared" si="37"/>
        <v>5.6047724680016071E-2</v>
      </c>
      <c r="M199" s="52">
        <f t="shared" si="38"/>
        <v>26.566798863952819</v>
      </c>
      <c r="N199" s="8">
        <f>-G199/($G$18*$B$31)</f>
        <v>6.7858336874503939E-6</v>
      </c>
      <c r="O199" s="5">
        <f>SUM($N$41:N199)*0.1+$N$8</f>
        <v>2.4647377815230676E-5</v>
      </c>
      <c r="P199" s="5">
        <f>SUM($O$41:O199)+0</f>
        <v>-1.781506516521028E-3</v>
      </c>
      <c r="Q199" s="8">
        <f>-H199/($G$18*$B$31)</f>
        <v>-6.391016352382484E-6</v>
      </c>
      <c r="R199" s="5">
        <f>SUM($Q$41:Q199)*0.1+$T$8</f>
        <v>3.669141999855917E-5</v>
      </c>
      <c r="S199" s="5">
        <f>SUM($R$41:R199)+0</f>
        <v>1.120270906658982E-2</v>
      </c>
      <c r="T199">
        <f t="shared" si="39"/>
        <v>4.4201284310270821E-5</v>
      </c>
      <c r="U199">
        <f t="shared" si="40"/>
        <v>1.134347635864159E-2</v>
      </c>
      <c r="W199" s="1"/>
    </row>
    <row r="200" spans="2:23" x14ac:dyDescent="0.35">
      <c r="B200">
        <f t="shared" si="41"/>
        <v>15.899999999999959</v>
      </c>
      <c r="C200">
        <f t="shared" si="28"/>
        <v>-367.55259694786133</v>
      </c>
      <c r="D200">
        <f t="shared" si="29"/>
        <v>-381.9718634205488</v>
      </c>
      <c r="E200" s="2">
        <f t="shared" si="30"/>
        <v>-405.5689104114245</v>
      </c>
      <c r="F200">
        <f t="shared" si="31"/>
        <v>0</v>
      </c>
      <c r="G200">
        <f t="shared" si="32"/>
        <v>-6448.5456755416335</v>
      </c>
      <c r="H200">
        <f t="shared" si="33"/>
        <v>6073.3526283867104</v>
      </c>
      <c r="I200" s="2">
        <f t="shared" si="34"/>
        <v>8858.2929212280214</v>
      </c>
      <c r="J200" s="52">
        <f t="shared" si="35"/>
        <v>557.12534095773856</v>
      </c>
      <c r="K200">
        <f t="shared" si="36"/>
        <v>26.7347646723676</v>
      </c>
      <c r="L200">
        <f t="shared" si="37"/>
        <v>5.6047724680016071E-2</v>
      </c>
      <c r="M200" s="52">
        <f t="shared" si="38"/>
        <v>26.734940922493173</v>
      </c>
      <c r="N200" s="8">
        <f>-G200/($G$18*$B$31)</f>
        <v>6.828782001927928E-6</v>
      </c>
      <c r="O200" s="5">
        <f>SUM($N$41:N200)*0.1+$N$8</f>
        <v>2.533025601542347E-5</v>
      </c>
      <c r="P200" s="5">
        <f>SUM($O$41:O200)+0</f>
        <v>-1.7561762605056044E-3</v>
      </c>
      <c r="Q200" s="8">
        <f>-H200/($G$18*$B$31)</f>
        <v>-6.4314658229671838E-6</v>
      </c>
      <c r="R200" s="5">
        <f>SUM($Q$41:Q200)*0.1+$T$8</f>
        <v>3.6048273416262447E-5</v>
      </c>
      <c r="S200" s="5">
        <f>SUM($R$41:R200)+0</f>
        <v>1.1238757340006083E-2</v>
      </c>
      <c r="T200">
        <f t="shared" si="39"/>
        <v>4.4057915135654236E-5</v>
      </c>
      <c r="U200">
        <f t="shared" si="40"/>
        <v>1.1375140509264229E-2</v>
      </c>
      <c r="W200" s="1"/>
    </row>
    <row r="201" spans="2:23" x14ac:dyDescent="0.35">
      <c r="B201">
        <f t="shared" si="41"/>
        <v>15.999999999999959</v>
      </c>
      <c r="C201">
        <f t="shared" si="28"/>
        <v>-367.55259694786133</v>
      </c>
      <c r="D201">
        <f t="shared" si="29"/>
        <v>-381.9718634205488</v>
      </c>
      <c r="E201" s="2">
        <f t="shared" si="30"/>
        <v>-405.5689104114245</v>
      </c>
      <c r="F201">
        <f t="shared" si="31"/>
        <v>0</v>
      </c>
      <c r="G201">
        <f t="shared" si="32"/>
        <v>-6489.1025665827756</v>
      </c>
      <c r="H201">
        <f t="shared" si="33"/>
        <v>6111.5498147287653</v>
      </c>
      <c r="I201" s="2">
        <f t="shared" si="34"/>
        <v>8914.0054553237951</v>
      </c>
      <c r="J201" s="52">
        <f t="shared" si="35"/>
        <v>557.12534095773856</v>
      </c>
      <c r="K201">
        <f t="shared" si="36"/>
        <v>26.902907846407647</v>
      </c>
      <c r="L201">
        <f t="shared" si="37"/>
        <v>5.6047724680016071E-2</v>
      </c>
      <c r="M201" s="52">
        <f t="shared" si="38"/>
        <v>26.90308299497713</v>
      </c>
      <c r="N201" s="8">
        <f>-G201/($G$18*$B$31)</f>
        <v>6.871730316405462E-6</v>
      </c>
      <c r="O201" s="5">
        <f>SUM($N$41:N201)*0.1+$N$8</f>
        <v>2.6017429047064009E-5</v>
      </c>
      <c r="P201" s="5">
        <f>SUM($O$41:O201)+0</f>
        <v>-1.7301588314585403E-3</v>
      </c>
      <c r="Q201" s="8">
        <f>-H201/($G$18*$B$31)</f>
        <v>-6.4719152935518836E-6</v>
      </c>
      <c r="R201" s="5">
        <f>SUM($Q$41:Q201)*0.1+$T$8</f>
        <v>3.5401081886907264E-5</v>
      </c>
      <c r="S201" s="5">
        <f>SUM($R$41:R201)+0</f>
        <v>1.127415842189299E-2</v>
      </c>
      <c r="T201">
        <f t="shared" si="39"/>
        <v>4.3933395190703432E-5</v>
      </c>
      <c r="U201">
        <f t="shared" si="40"/>
        <v>1.1406142981043794E-2</v>
      </c>
      <c r="W201" s="1"/>
    </row>
    <row r="202" spans="2:23" x14ac:dyDescent="0.35">
      <c r="B202">
        <f t="shared" si="41"/>
        <v>16.099999999999959</v>
      </c>
      <c r="C202">
        <f t="shared" si="28"/>
        <v>-367.55259694786133</v>
      </c>
      <c r="D202">
        <f t="shared" si="29"/>
        <v>-381.9718634205488</v>
      </c>
      <c r="E202" s="2">
        <f t="shared" si="30"/>
        <v>-405.5689104114245</v>
      </c>
      <c r="F202">
        <f t="shared" si="31"/>
        <v>0</v>
      </c>
      <c r="G202">
        <f t="shared" si="32"/>
        <v>-6529.6594576239177</v>
      </c>
      <c r="H202">
        <f t="shared" si="33"/>
        <v>6149.7470010708203</v>
      </c>
      <c r="I202" s="2">
        <f t="shared" si="34"/>
        <v>8969.7179894195688</v>
      </c>
      <c r="J202" s="52">
        <f t="shared" si="35"/>
        <v>557.12534095773856</v>
      </c>
      <c r="K202">
        <f t="shared" si="36"/>
        <v>27.071051020447694</v>
      </c>
      <c r="L202">
        <f t="shared" si="37"/>
        <v>5.6047724680016071E-2</v>
      </c>
      <c r="M202" s="52">
        <f t="shared" si="38"/>
        <v>27.071225081144881</v>
      </c>
      <c r="N202" s="8">
        <f>-G202/($G$18*$B$31)</f>
        <v>6.9146786308829961E-6</v>
      </c>
      <c r="O202" s="5">
        <f>SUM($N$41:N202)*0.1+$N$8</f>
        <v>2.6708896910152304E-5</v>
      </c>
      <c r="P202" s="5">
        <f>SUM($O$41:O202)+0</f>
        <v>-1.703449934548388E-3</v>
      </c>
      <c r="Q202" s="8">
        <f>-H202/($G$18*$B$31)</f>
        <v>-6.5123647641365826E-6</v>
      </c>
      <c r="R202" s="5">
        <f>SUM($Q$41:Q202)*0.1+$T$8</f>
        <v>3.47498454104936E-5</v>
      </c>
      <c r="S202" s="5">
        <f>SUM($R$41:R202)+0</f>
        <v>1.1308908267303484E-2</v>
      </c>
      <c r="T202">
        <f t="shared" si="39"/>
        <v>4.3828266338178909E-5</v>
      </c>
      <c r="U202">
        <f t="shared" si="40"/>
        <v>1.1436483195362024E-2</v>
      </c>
      <c r="W202" s="1"/>
    </row>
    <row r="203" spans="2:23" x14ac:dyDescent="0.35">
      <c r="B203">
        <f t="shared" si="41"/>
        <v>16.19999999999996</v>
      </c>
      <c r="C203">
        <f t="shared" si="28"/>
        <v>-367.55259694786133</v>
      </c>
      <c r="D203">
        <f t="shared" si="29"/>
        <v>-381.9718634205488</v>
      </c>
      <c r="E203" s="2">
        <f t="shared" si="30"/>
        <v>-405.5689104114245</v>
      </c>
      <c r="F203">
        <f t="shared" si="31"/>
        <v>0</v>
      </c>
      <c r="G203">
        <f t="shared" si="32"/>
        <v>-6570.2163486650607</v>
      </c>
      <c r="H203">
        <f t="shared" si="33"/>
        <v>6187.9441874128752</v>
      </c>
      <c r="I203" s="2">
        <f t="shared" si="34"/>
        <v>9025.4305235153424</v>
      </c>
      <c r="J203" s="52">
        <f t="shared" si="35"/>
        <v>557.12534095773856</v>
      </c>
      <c r="K203">
        <f t="shared" si="36"/>
        <v>27.239194194487741</v>
      </c>
      <c r="L203">
        <f t="shared" si="37"/>
        <v>5.6047724680016071E-2</v>
      </c>
      <c r="M203" s="52">
        <f t="shared" si="38"/>
        <v>27.239367180743024</v>
      </c>
      <c r="N203" s="8">
        <f>-G203/($G$18*$B$31)</f>
        <v>6.957626945360531E-6</v>
      </c>
      <c r="O203" s="5">
        <f>SUM($N$41:N203)*0.1+$N$8</f>
        <v>2.7404659604688364E-5</v>
      </c>
      <c r="P203" s="5">
        <f>SUM($O$41:O203)+0</f>
        <v>-1.6760452749436997E-3</v>
      </c>
      <c r="Q203" s="8">
        <f>-H203/($G$18*$B$31)</f>
        <v>-6.5528142347212824E-6</v>
      </c>
      <c r="R203" s="5">
        <f>SUM($Q$41:Q203)*0.1+$T$8</f>
        <v>3.4094563987021475E-5</v>
      </c>
      <c r="S203" s="5">
        <f>SUM($R$41:R203)+0</f>
        <v>1.1343002831290507E-2</v>
      </c>
      <c r="T203">
        <f t="shared" si="39"/>
        <v>4.3743052722848912E-5</v>
      </c>
      <c r="U203">
        <f t="shared" si="40"/>
        <v>1.1466160691108665E-2</v>
      </c>
      <c r="W203" s="1"/>
    </row>
    <row r="204" spans="2:23" x14ac:dyDescent="0.35">
      <c r="B204">
        <f t="shared" si="41"/>
        <v>16.299999999999962</v>
      </c>
      <c r="C204">
        <f t="shared" si="28"/>
        <v>-367.55259694786133</v>
      </c>
      <c r="D204">
        <f t="shared" si="29"/>
        <v>-381.9718634205488</v>
      </c>
      <c r="E204" s="2">
        <f t="shared" si="30"/>
        <v>-405.5689104114245</v>
      </c>
      <c r="F204">
        <f t="shared" si="31"/>
        <v>0</v>
      </c>
      <c r="G204">
        <f t="shared" si="32"/>
        <v>-6610.7732397062036</v>
      </c>
      <c r="H204">
        <f t="shared" si="33"/>
        <v>6226.141373754931</v>
      </c>
      <c r="I204" s="2">
        <f t="shared" si="34"/>
        <v>9081.1430576111179</v>
      </c>
      <c r="J204" s="52">
        <f t="shared" si="35"/>
        <v>557.12534095773856</v>
      </c>
      <c r="K204">
        <f t="shared" si="36"/>
        <v>27.407337368527795</v>
      </c>
      <c r="L204">
        <f t="shared" si="37"/>
        <v>5.6047724680016071E-2</v>
      </c>
      <c r="M204" s="52">
        <f t="shared" si="38"/>
        <v>27.407509293524384</v>
      </c>
      <c r="N204" s="8">
        <f>-G204/($G$18*$B$31)</f>
        <v>7.0005752598380659E-6</v>
      </c>
      <c r="O204" s="5">
        <f>SUM($N$41:N204)*0.1+$N$8</f>
        <v>2.8104717130672168E-5</v>
      </c>
      <c r="P204" s="5">
        <f>SUM($O$41:O204)+0</f>
        <v>-1.6479405578130274E-3</v>
      </c>
      <c r="Q204" s="8">
        <f>-H204/($G$18*$B$31)</f>
        <v>-6.5932637053059822E-6</v>
      </c>
      <c r="R204" s="5">
        <f>SUM($Q$41:Q204)*0.1+$T$8</f>
        <v>3.3435237616490876E-5</v>
      </c>
      <c r="S204" s="5">
        <f>SUM($R$41:R204)+0</f>
        <v>1.1376438068906997E-2</v>
      </c>
      <c r="T204">
        <f t="shared" si="39"/>
        <v>4.3678258200920786E-5</v>
      </c>
      <c r="U204">
        <f t="shared" si="40"/>
        <v>1.1495175127755186E-2</v>
      </c>
      <c r="W204" s="1"/>
    </row>
    <row r="205" spans="2:23" x14ac:dyDescent="0.35">
      <c r="B205">
        <f t="shared" si="41"/>
        <v>16.399999999999963</v>
      </c>
      <c r="C205">
        <f t="shared" si="28"/>
        <v>-367.55259694786133</v>
      </c>
      <c r="D205">
        <f t="shared" si="29"/>
        <v>-381.9718634205488</v>
      </c>
      <c r="E205" s="2">
        <f t="shared" si="30"/>
        <v>-405.5689104114245</v>
      </c>
      <c r="F205">
        <f t="shared" si="31"/>
        <v>0</v>
      </c>
      <c r="G205">
        <f t="shared" si="32"/>
        <v>-6651.3301307473466</v>
      </c>
      <c r="H205">
        <f t="shared" si="33"/>
        <v>6264.3385600969859</v>
      </c>
      <c r="I205" s="2">
        <f t="shared" si="34"/>
        <v>9136.8555917068916</v>
      </c>
      <c r="J205" s="52">
        <f t="shared" si="35"/>
        <v>557.12534095773856</v>
      </c>
      <c r="K205">
        <f t="shared" si="36"/>
        <v>27.575480542567842</v>
      </c>
      <c r="L205">
        <f t="shared" si="37"/>
        <v>5.6047724680016071E-2</v>
      </c>
      <c r="M205" s="52">
        <f t="shared" si="38"/>
        <v>27.575651419247798</v>
      </c>
      <c r="N205" s="8">
        <f>-G205/($G$18*$B$31)</f>
        <v>7.0435235743156008E-6</v>
      </c>
      <c r="O205" s="5">
        <f>SUM($N$41:N205)*0.1+$N$8</f>
        <v>2.8809069488103729E-5</v>
      </c>
      <c r="P205" s="5">
        <f>SUM($O$41:O205)+0</f>
        <v>-1.6191314883249237E-3</v>
      </c>
      <c r="Q205" s="8">
        <f>-H205/($G$18*$B$31)</f>
        <v>-6.633713175890682E-6</v>
      </c>
      <c r="R205" s="5">
        <f>SUM($Q$41:Q205)*0.1+$T$8</f>
        <v>3.2771866298901811E-5</v>
      </c>
      <c r="S205" s="5">
        <f>SUM($R$41:R205)+0</f>
        <v>1.1409209935205899E-2</v>
      </c>
      <c r="T205">
        <f t="shared" si="39"/>
        <v>4.3634363814354913E-5</v>
      </c>
      <c r="U205">
        <f t="shared" si="40"/>
        <v>1.1523526288514564E-2</v>
      </c>
      <c r="W205" s="1"/>
    </row>
    <row r="206" spans="2:23" x14ac:dyDescent="0.35">
      <c r="B206">
        <f t="shared" si="41"/>
        <v>16.499999999999964</v>
      </c>
      <c r="C206">
        <f t="shared" si="28"/>
        <v>-367.55259694786133</v>
      </c>
      <c r="D206">
        <f t="shared" si="29"/>
        <v>-381.9718634205488</v>
      </c>
      <c r="E206" s="2">
        <f t="shared" si="30"/>
        <v>-405.5689104114245</v>
      </c>
      <c r="F206">
        <f t="shared" si="31"/>
        <v>0</v>
      </c>
      <c r="G206">
        <f t="shared" si="32"/>
        <v>-6691.8870217884896</v>
      </c>
      <c r="H206">
        <f t="shared" si="33"/>
        <v>6302.5357464390418</v>
      </c>
      <c r="I206" s="2">
        <f t="shared" si="34"/>
        <v>9192.5681258026671</v>
      </c>
      <c r="J206" s="52">
        <f t="shared" si="35"/>
        <v>557.12534095773856</v>
      </c>
      <c r="K206">
        <f t="shared" si="36"/>
        <v>27.743623716607896</v>
      </c>
      <c r="L206">
        <f t="shared" si="37"/>
        <v>5.6047724680016071E-2</v>
      </c>
      <c r="M206" s="52">
        <f t="shared" si="38"/>
        <v>27.743793557677968</v>
      </c>
      <c r="N206" s="8">
        <f>-G206/($G$18*$B$31)</f>
        <v>7.0864718887931357E-6</v>
      </c>
      <c r="O206" s="5">
        <f>SUM($N$41:N206)*0.1+$N$8</f>
        <v>2.9517716676983047E-5</v>
      </c>
      <c r="P206" s="5">
        <f>SUM($O$41:O206)+0</f>
        <v>-1.5896137716479406E-3</v>
      </c>
      <c r="Q206" s="8">
        <f>-H206/($G$18*$B$31)</f>
        <v>-6.6741626464753818E-6</v>
      </c>
      <c r="R206" s="5">
        <f>SUM($Q$41:Q206)*0.1+$T$8</f>
        <v>3.2104450034254264E-5</v>
      </c>
      <c r="S206" s="5">
        <f>SUM($R$41:R206)+0</f>
        <v>1.1441314385240153E-2</v>
      </c>
      <c r="T206">
        <f t="shared" si="39"/>
        <v>4.3611825343874014E-5</v>
      </c>
      <c r="U206">
        <f t="shared" si="40"/>
        <v>1.1551214083589485E-2</v>
      </c>
      <c r="W206" s="1"/>
    </row>
    <row r="207" spans="2:23" x14ac:dyDescent="0.35">
      <c r="B207">
        <f t="shared" si="41"/>
        <v>16.599999999999966</v>
      </c>
      <c r="C207">
        <f t="shared" si="28"/>
        <v>-367.55259694786133</v>
      </c>
      <c r="D207">
        <f t="shared" si="29"/>
        <v>-381.9718634205488</v>
      </c>
      <c r="E207" s="2">
        <f t="shared" si="30"/>
        <v>-405.5689104114245</v>
      </c>
      <c r="F207">
        <f t="shared" si="31"/>
        <v>0</v>
      </c>
      <c r="G207">
        <f t="shared" si="32"/>
        <v>-6732.4439128296326</v>
      </c>
      <c r="H207">
        <f t="shared" si="33"/>
        <v>6340.7329327810967</v>
      </c>
      <c r="I207" s="2">
        <f t="shared" si="34"/>
        <v>9248.2806598984407</v>
      </c>
      <c r="J207" s="52">
        <f t="shared" si="35"/>
        <v>557.12534095773856</v>
      </c>
      <c r="K207">
        <f t="shared" si="36"/>
        <v>27.911766890647943</v>
      </c>
      <c r="L207">
        <f t="shared" si="37"/>
        <v>5.6047724680016071E-2</v>
      </c>
      <c r="M207" s="52">
        <f t="shared" si="38"/>
        <v>27.911935708585247</v>
      </c>
      <c r="N207" s="8">
        <f>-G207/($G$18*$B$31)</f>
        <v>7.1294202032706698E-6</v>
      </c>
      <c r="O207" s="5">
        <f>SUM($N$41:N207)*0.1+$N$8</f>
        <v>3.0230658697310109E-5</v>
      </c>
      <c r="P207" s="5">
        <f>SUM($O$41:O207)+0</f>
        <v>-1.5593831129506305E-3</v>
      </c>
      <c r="Q207" s="8">
        <f>-H207/($G$18*$B$31)</f>
        <v>-6.7146121170600816E-6</v>
      </c>
      <c r="R207" s="5">
        <f>SUM($Q$41:Q207)*0.1+$T$8</f>
        <v>3.1432988822548263E-5</v>
      </c>
      <c r="S207" s="5">
        <f>SUM($R$41:R207)+0</f>
        <v>1.1472747374062701E-2</v>
      </c>
      <c r="T207">
        <f t="shared" si="39"/>
        <v>4.3611070975059705E-5</v>
      </c>
      <c r="U207">
        <f t="shared" si="40"/>
        <v>1.157823855351142E-2</v>
      </c>
      <c r="W207" s="1"/>
    </row>
    <row r="208" spans="2:23" x14ac:dyDescent="0.35">
      <c r="B208">
        <f t="shared" si="41"/>
        <v>16.699999999999967</v>
      </c>
      <c r="C208">
        <f t="shared" si="28"/>
        <v>-367.55259694786133</v>
      </c>
      <c r="D208">
        <f t="shared" si="29"/>
        <v>-381.9718634205488</v>
      </c>
      <c r="E208" s="2">
        <f t="shared" si="30"/>
        <v>-405.5689104114245</v>
      </c>
      <c r="F208">
        <f t="shared" si="31"/>
        <v>0</v>
      </c>
      <c r="G208">
        <f t="shared" si="32"/>
        <v>-6773.0008038707756</v>
      </c>
      <c r="H208">
        <f t="shared" si="33"/>
        <v>6378.9301191231525</v>
      </c>
      <c r="I208" s="2">
        <f t="shared" si="34"/>
        <v>9303.9931939942162</v>
      </c>
      <c r="J208" s="52">
        <f t="shared" si="35"/>
        <v>557.12534095773856</v>
      </c>
      <c r="K208">
        <f t="shared" si="36"/>
        <v>28.079910064687997</v>
      </c>
      <c r="L208">
        <f t="shared" si="37"/>
        <v>5.6047724680016071E-2</v>
      </c>
      <c r="M208" s="52">
        <f t="shared" si="38"/>
        <v>28.080077871745509</v>
      </c>
      <c r="N208" s="8">
        <f>-G208/($G$18*$B$31)</f>
        <v>7.1723685177482047E-6</v>
      </c>
      <c r="O208" s="5">
        <f>SUM($N$41:N208)*0.1+$N$8</f>
        <v>3.0947895549084929E-5</v>
      </c>
      <c r="P208" s="5">
        <f>SUM($O$41:O208)+0</f>
        <v>-1.5284352174015456E-3</v>
      </c>
      <c r="Q208" s="8">
        <f>-H208/($G$18*$B$31)</f>
        <v>-6.7550615876447823E-6</v>
      </c>
      <c r="R208" s="5">
        <f>SUM($Q$41:Q208)*0.1+$T$8</f>
        <v>3.0757482663783782E-5</v>
      </c>
      <c r="S208" s="5">
        <f>SUM($R$41:R208)+0</f>
        <v>1.1503504856726484E-2</v>
      </c>
      <c r="T208">
        <f t="shared" si="39"/>
        <v>4.3632499111671689E-5</v>
      </c>
      <c r="U208">
        <f t="shared" si="40"/>
        <v>1.1604599872573078E-2</v>
      </c>
      <c r="W208" s="1"/>
    </row>
    <row r="209" spans="2:23" x14ac:dyDescent="0.35">
      <c r="B209">
        <f t="shared" si="41"/>
        <v>16.799999999999969</v>
      </c>
      <c r="C209">
        <f t="shared" si="28"/>
        <v>-367.55259694786133</v>
      </c>
      <c r="D209">
        <f t="shared" si="29"/>
        <v>-381.9718634205488</v>
      </c>
      <c r="E209" s="2">
        <f t="shared" si="30"/>
        <v>-405.5689104114245</v>
      </c>
      <c r="F209">
        <f t="shared" si="31"/>
        <v>0</v>
      </c>
      <c r="G209">
        <f t="shared" si="32"/>
        <v>-6813.5576949119186</v>
      </c>
      <c r="H209">
        <f t="shared" si="33"/>
        <v>6417.1273054652083</v>
      </c>
      <c r="I209" s="2">
        <f t="shared" si="34"/>
        <v>9359.7057280899899</v>
      </c>
      <c r="J209" s="52">
        <f t="shared" si="35"/>
        <v>557.12534095773856</v>
      </c>
      <c r="K209">
        <f t="shared" si="36"/>
        <v>28.248053238728044</v>
      </c>
      <c r="L209">
        <f t="shared" si="37"/>
        <v>5.6047724680016071E-2</v>
      </c>
      <c r="M209" s="52">
        <f t="shared" si="38"/>
        <v>28.248220046939938</v>
      </c>
      <c r="N209" s="8">
        <f>-G209/($G$18*$B$31)</f>
        <v>7.2153168322257396E-6</v>
      </c>
      <c r="O209" s="5">
        <f>SUM($N$41:N209)*0.1+$N$8</f>
        <v>3.1669427232307493E-5</v>
      </c>
      <c r="P209" s="5">
        <f>SUM($O$41:O209)+0</f>
        <v>-1.4967657901692381E-3</v>
      </c>
      <c r="Q209" s="8">
        <f>-H209/($G$18*$B$31)</f>
        <v>-6.7955110582294821E-6</v>
      </c>
      <c r="R209" s="5">
        <f>SUM($Q$41:Q209)*0.1+$T$8</f>
        <v>3.0077931557960833E-5</v>
      </c>
      <c r="S209" s="5">
        <f>SUM($R$41:R209)+0</f>
        <v>1.1533582788284445E-2</v>
      </c>
      <c r="T209">
        <f t="shared" si="39"/>
        <v>4.3676476369182937E-5</v>
      </c>
      <c r="U209">
        <f t="shared" si="40"/>
        <v>1.163029835235675E-2</v>
      </c>
      <c r="W209" s="1"/>
    </row>
    <row r="210" spans="2:23" x14ac:dyDescent="0.35">
      <c r="B210">
        <f t="shared" si="41"/>
        <v>16.89999999999997</v>
      </c>
      <c r="C210">
        <f t="shared" si="28"/>
        <v>-367.55259694786133</v>
      </c>
      <c r="D210">
        <f t="shared" si="29"/>
        <v>-381.9718634205488</v>
      </c>
      <c r="E210" s="2">
        <f t="shared" si="30"/>
        <v>-405.5689104114245</v>
      </c>
      <c r="F210">
        <f t="shared" si="31"/>
        <v>0</v>
      </c>
      <c r="G210">
        <f t="shared" si="32"/>
        <v>-6854.1145859530616</v>
      </c>
      <c r="H210">
        <f t="shared" si="33"/>
        <v>6455.3244918072633</v>
      </c>
      <c r="I210" s="2">
        <f t="shared" si="34"/>
        <v>9415.4182621857653</v>
      </c>
      <c r="J210" s="52">
        <f t="shared" si="35"/>
        <v>557.12534095773856</v>
      </c>
      <c r="K210">
        <f t="shared" si="36"/>
        <v>28.416196412768098</v>
      </c>
      <c r="L210">
        <f t="shared" si="37"/>
        <v>5.6047724680016071E-2</v>
      </c>
      <c r="M210" s="52">
        <f t="shared" si="38"/>
        <v>28.416362233954928</v>
      </c>
      <c r="N210" s="8">
        <f>-G210/($G$18*$B$31)</f>
        <v>7.2582651467032745E-6</v>
      </c>
      <c r="O210" s="5">
        <f>SUM($N$41:N210)*0.1+$N$8</f>
        <v>3.2395253746977827E-5</v>
      </c>
      <c r="P210" s="5">
        <f>SUM($O$41:O210)+0</f>
        <v>-1.4643705364222603E-3</v>
      </c>
      <c r="Q210" s="8">
        <f>-H210/($G$18*$B$31)</f>
        <v>-6.8359605288141819E-6</v>
      </c>
      <c r="R210" s="5">
        <f>SUM($Q$41:Q210)*0.1+$T$8</f>
        <v>2.939433550507941E-5</v>
      </c>
      <c r="S210" s="5">
        <f>SUM($R$41:R210)+0</f>
        <v>1.1562977123789524E-2</v>
      </c>
      <c r="T210">
        <f t="shared" si="39"/>
        <v>4.3743335779479062E-5</v>
      </c>
      <c r="U210">
        <f t="shared" si="40"/>
        <v>1.1655334445361123E-2</v>
      </c>
      <c r="W210" s="1"/>
    </row>
    <row r="211" spans="2:23" x14ac:dyDescent="0.35">
      <c r="B211">
        <f t="shared" si="41"/>
        <v>16.999999999999972</v>
      </c>
      <c r="C211">
        <f t="shared" si="28"/>
        <v>-367.55259694786133</v>
      </c>
      <c r="D211">
        <f t="shared" si="29"/>
        <v>-381.9718634205488</v>
      </c>
      <c r="E211" s="2">
        <f t="shared" si="30"/>
        <v>-405.5689104114245</v>
      </c>
      <c r="F211">
        <f t="shared" si="31"/>
        <v>0</v>
      </c>
      <c r="G211">
        <f t="shared" si="32"/>
        <v>-6894.6714769942046</v>
      </c>
      <c r="H211">
        <f t="shared" si="33"/>
        <v>6493.5216781493191</v>
      </c>
      <c r="I211" s="2">
        <f t="shared" si="34"/>
        <v>9471.1307962815408</v>
      </c>
      <c r="J211" s="52">
        <f t="shared" si="35"/>
        <v>557.12534095773856</v>
      </c>
      <c r="K211">
        <f t="shared" si="36"/>
        <v>28.584339586808149</v>
      </c>
      <c r="L211">
        <f t="shared" si="37"/>
        <v>5.6047724680016071E-2</v>
      </c>
      <c r="M211" s="52">
        <f t="shared" si="38"/>
        <v>28.584504432581873</v>
      </c>
      <c r="N211" s="8">
        <f>-G211/($G$18*$B$31)</f>
        <v>7.3012134611808094E-6</v>
      </c>
      <c r="O211" s="5">
        <f>SUM($N$41:N211)*0.1+$N$8</f>
        <v>3.3125375093095905E-5</v>
      </c>
      <c r="P211" s="5">
        <f>SUM($O$41:O211)+0</f>
        <v>-1.4312451613291645E-3</v>
      </c>
      <c r="Q211" s="8">
        <f>-H211/($G$18*$B$31)</f>
        <v>-6.8764099993988825E-6</v>
      </c>
      <c r="R211" s="5">
        <f>SUM($Q$41:Q211)*0.1+$T$8</f>
        <v>2.8706694505139527E-5</v>
      </c>
      <c r="S211" s="5">
        <f>SUM($R$41:R211)+0</f>
        <v>1.1591683818294663E-2</v>
      </c>
      <c r="T211">
        <f t="shared" si="39"/>
        <v>4.3833375234742155E-5</v>
      </c>
      <c r="U211">
        <f t="shared" si="40"/>
        <v>1.1679708748729246E-2</v>
      </c>
      <c r="W211" s="1"/>
    </row>
    <row r="212" spans="2:23" x14ac:dyDescent="0.35">
      <c r="B212">
        <f t="shared" si="41"/>
        <v>17.099999999999973</v>
      </c>
      <c r="C212">
        <f t="shared" si="28"/>
        <v>-367.55259694786133</v>
      </c>
      <c r="D212">
        <f t="shared" si="29"/>
        <v>-381.9718634205488</v>
      </c>
      <c r="E212" s="2">
        <f t="shared" si="30"/>
        <v>-405.5689104114245</v>
      </c>
      <c r="F212">
        <f t="shared" si="31"/>
        <v>0</v>
      </c>
      <c r="G212">
        <f t="shared" si="32"/>
        <v>-6935.2283680353476</v>
      </c>
      <c r="H212">
        <f t="shared" si="33"/>
        <v>6531.718864491374</v>
      </c>
      <c r="I212" s="2">
        <f t="shared" si="34"/>
        <v>9526.8433303773145</v>
      </c>
      <c r="J212" s="52">
        <f t="shared" si="35"/>
        <v>557.12534095773856</v>
      </c>
      <c r="K212">
        <f t="shared" si="36"/>
        <v>28.752482760848199</v>
      </c>
      <c r="L212">
        <f t="shared" si="37"/>
        <v>5.6047724680016071E-2</v>
      </c>
      <c r="M212" s="52">
        <f t="shared" si="38"/>
        <v>28.752646642617062</v>
      </c>
      <c r="N212" s="8">
        <f>-G212/($G$18*$B$31)</f>
        <v>7.3441617756583444E-6</v>
      </c>
      <c r="O212" s="5">
        <f>SUM($N$41:N212)*0.1+$N$8</f>
        <v>3.3859791270661741E-5</v>
      </c>
      <c r="P212" s="5">
        <f>SUM($O$41:O212)+0</f>
        <v>-1.3973853700585028E-3</v>
      </c>
      <c r="Q212" s="8">
        <f>-H212/($G$18*$B$31)</f>
        <v>-6.9168594699835815E-6</v>
      </c>
      <c r="R212" s="5">
        <f>SUM($Q$41:Q212)*0.1+$T$8</f>
        <v>2.8015008558141163E-5</v>
      </c>
      <c r="S212" s="5">
        <f>SUM($R$41:R212)+0</f>
        <v>1.1619698826852804E-2</v>
      </c>
      <c r="T212">
        <f t="shared" si="39"/>
        <v>4.3946856194789447E-5</v>
      </c>
      <c r="U212">
        <f t="shared" si="40"/>
        <v>1.1703422008080284E-2</v>
      </c>
      <c r="W212" s="1"/>
    </row>
    <row r="213" spans="2:23" x14ac:dyDescent="0.35">
      <c r="B213">
        <f t="shared" si="41"/>
        <v>17.199999999999974</v>
      </c>
      <c r="C213">
        <f t="shared" si="28"/>
        <v>-367.55259694786133</v>
      </c>
      <c r="D213">
        <f t="shared" si="29"/>
        <v>-381.9718634205488</v>
      </c>
      <c r="E213" s="2">
        <f t="shared" si="30"/>
        <v>-405.5689104114245</v>
      </c>
      <c r="F213">
        <f t="shared" si="31"/>
        <v>0</v>
      </c>
      <c r="G213">
        <f t="shared" si="32"/>
        <v>-6975.7852590764905</v>
      </c>
      <c r="H213">
        <f t="shared" si="33"/>
        <v>6569.9160508334298</v>
      </c>
      <c r="I213" s="2">
        <f t="shared" si="34"/>
        <v>9582.55586447309</v>
      </c>
      <c r="J213" s="52">
        <f t="shared" si="35"/>
        <v>557.12534095773856</v>
      </c>
      <c r="K213">
        <f t="shared" si="36"/>
        <v>28.92062593488825</v>
      </c>
      <c r="L213">
        <f t="shared" si="37"/>
        <v>5.6047724680016071E-2</v>
      </c>
      <c r="M213" s="52">
        <f t="shared" si="38"/>
        <v>28.920788863861517</v>
      </c>
      <c r="N213" s="8">
        <f>-G213/($G$18*$B$31)</f>
        <v>7.3871100901358793E-6</v>
      </c>
      <c r="O213" s="5">
        <f>SUM($N$41:N213)*0.1+$N$8</f>
        <v>3.4598502279675334E-5</v>
      </c>
      <c r="P213" s="5">
        <f>SUM($O$41:O213)+0</f>
        <v>-1.3627868677788275E-3</v>
      </c>
      <c r="Q213" s="8">
        <f>-H213/($G$18*$B$31)</f>
        <v>-6.9573089405682821E-6</v>
      </c>
      <c r="R213" s="5">
        <f>SUM($Q$41:Q213)*0.1+$T$8</f>
        <v>2.7319277664084339E-5</v>
      </c>
      <c r="S213" s="5">
        <f>SUM($R$41:R213)+0</f>
        <v>1.1647018104516889E-2</v>
      </c>
      <c r="T213">
        <f t="shared" si="39"/>
        <v>4.408400267766116E-5</v>
      </c>
      <c r="U213">
        <f t="shared" si="40"/>
        <v>1.1726475121447817E-2</v>
      </c>
      <c r="W213" s="1"/>
    </row>
    <row r="214" spans="2:23" x14ac:dyDescent="0.35">
      <c r="B214">
        <f t="shared" si="41"/>
        <v>17.299999999999976</v>
      </c>
      <c r="C214">
        <f t="shared" si="28"/>
        <v>-367.55259694786133</v>
      </c>
      <c r="D214">
        <f t="shared" si="29"/>
        <v>-381.9718634205488</v>
      </c>
      <c r="E214" s="2">
        <f t="shared" si="30"/>
        <v>-405.5689104114245</v>
      </c>
      <c r="F214">
        <f t="shared" si="31"/>
        <v>0</v>
      </c>
      <c r="G214">
        <f t="shared" si="32"/>
        <v>-7016.3421501176344</v>
      </c>
      <c r="H214">
        <f t="shared" si="33"/>
        <v>6608.1132371754848</v>
      </c>
      <c r="I214" s="2">
        <f t="shared" si="34"/>
        <v>9638.2683985688636</v>
      </c>
      <c r="J214" s="52">
        <f t="shared" si="35"/>
        <v>557.12534095773856</v>
      </c>
      <c r="K214">
        <f t="shared" si="36"/>
        <v>29.088769108928297</v>
      </c>
      <c r="L214">
        <f t="shared" si="37"/>
        <v>5.6047724680016071E-2</v>
      </c>
      <c r="M214" s="52">
        <f t="shared" si="38"/>
        <v>29.088931096120849</v>
      </c>
      <c r="N214" s="8">
        <f>-G214/($G$18*$B$31)</f>
        <v>7.430058404613415E-6</v>
      </c>
      <c r="O214" s="5">
        <f>SUM($N$41:N214)*0.1+$N$8</f>
        <v>3.5341508120136671E-5</v>
      </c>
      <c r="P214" s="5">
        <f>SUM($O$41:O214)+0</f>
        <v>-1.3274453596586909E-3</v>
      </c>
      <c r="Q214" s="8">
        <f>-H214/($G$18*$B$31)</f>
        <v>-6.9977584111529811E-6</v>
      </c>
      <c r="R214" s="5">
        <f>SUM($Q$41:Q214)*0.1+$T$8</f>
        <v>2.661950182296904E-5</v>
      </c>
      <c r="S214" s="5">
        <f>SUM($R$41:R214)+0</f>
        <v>1.1673637606339857E-2</v>
      </c>
      <c r="T214">
        <f t="shared" si="39"/>
        <v>4.4245000548183271E-5</v>
      </c>
      <c r="U214">
        <f t="shared" si="40"/>
        <v>1.1748869143327435E-2</v>
      </c>
      <c r="W214" s="1"/>
    </row>
    <row r="215" spans="2:23" x14ac:dyDescent="0.35">
      <c r="B215">
        <f t="shared" si="41"/>
        <v>17.399999999999977</v>
      </c>
      <c r="C215">
        <f t="shared" si="28"/>
        <v>-367.55259694786133</v>
      </c>
      <c r="D215">
        <f t="shared" si="29"/>
        <v>-381.9718634205488</v>
      </c>
      <c r="E215" s="2">
        <f t="shared" si="30"/>
        <v>-405.5689104114245</v>
      </c>
      <c r="F215">
        <f t="shared" si="31"/>
        <v>0</v>
      </c>
      <c r="G215">
        <f t="shared" si="32"/>
        <v>-7056.8990411587774</v>
      </c>
      <c r="H215">
        <f t="shared" si="33"/>
        <v>6646.3104235175406</v>
      </c>
      <c r="I215" s="2">
        <f t="shared" si="34"/>
        <v>9693.9809326646391</v>
      </c>
      <c r="J215" s="52">
        <f t="shared" si="35"/>
        <v>557.12534095773856</v>
      </c>
      <c r="K215">
        <f t="shared" si="36"/>
        <v>29.256912282968351</v>
      </c>
      <c r="L215">
        <f t="shared" si="37"/>
        <v>5.6047724680016071E-2</v>
      </c>
      <c r="M215" s="52">
        <f t="shared" si="38"/>
        <v>29.257073339205167</v>
      </c>
      <c r="N215" s="8">
        <f>-G215/($G$18*$B$31)</f>
        <v>7.4730067190909499E-6</v>
      </c>
      <c r="O215" s="5">
        <f>SUM($N$41:N215)*0.1+$N$8</f>
        <v>3.6088808792045765E-5</v>
      </c>
      <c r="P215" s="5">
        <f>SUM($O$41:O215)+0</f>
        <v>-1.2913565508666451E-3</v>
      </c>
      <c r="Q215" s="8">
        <f>-H215/($G$18*$B$31)</f>
        <v>-7.0382078817376817E-6</v>
      </c>
      <c r="R215" s="5">
        <f>SUM($Q$41:Q215)*0.1+$T$8</f>
        <v>2.5915681034795274E-5</v>
      </c>
      <c r="S215" s="5">
        <f>SUM($R$41:R215)+0</f>
        <v>1.1699553287374653E-2</v>
      </c>
      <c r="T215">
        <f t="shared" si="39"/>
        <v>4.4429997113730346E-5</v>
      </c>
      <c r="U215">
        <f t="shared" si="40"/>
        <v>1.1770605288836477E-2</v>
      </c>
      <c r="W215" s="1"/>
    </row>
    <row r="216" spans="2:23" x14ac:dyDescent="0.35">
      <c r="B216">
        <f t="shared" si="41"/>
        <v>17.499999999999979</v>
      </c>
      <c r="C216">
        <f t="shared" si="28"/>
        <v>-367.55259694786133</v>
      </c>
      <c r="D216">
        <f t="shared" si="29"/>
        <v>-381.9718634205488</v>
      </c>
      <c r="E216" s="2">
        <f t="shared" si="30"/>
        <v>-405.5689104114245</v>
      </c>
      <c r="F216">
        <f t="shared" si="31"/>
        <v>0</v>
      </c>
      <c r="G216">
        <f t="shared" si="32"/>
        <v>-7097.4559321999204</v>
      </c>
      <c r="H216">
        <f t="shared" si="33"/>
        <v>6684.5076098595955</v>
      </c>
      <c r="I216" s="2">
        <f t="shared" si="34"/>
        <v>9749.6934667604128</v>
      </c>
      <c r="J216" s="52">
        <f t="shared" si="35"/>
        <v>557.12534095773856</v>
      </c>
      <c r="K216">
        <f t="shared" si="36"/>
        <v>29.425055457008398</v>
      </c>
      <c r="L216">
        <f t="shared" si="37"/>
        <v>5.6047724680016071E-2</v>
      </c>
      <c r="M216" s="52">
        <f t="shared" si="38"/>
        <v>29.425215592928883</v>
      </c>
      <c r="N216" s="8">
        <f>-G216/($G$18*$B$31)</f>
        <v>7.5159550335684848E-6</v>
      </c>
      <c r="O216" s="5">
        <f>SUM($N$41:N216)*0.1+$N$8</f>
        <v>3.6840404295402603E-5</v>
      </c>
      <c r="P216" s="5">
        <f>SUM($O$41:O216)+0</f>
        <v>-1.2545161465712426E-3</v>
      </c>
      <c r="Q216" s="8">
        <f>-H216/($G$18*$B$31)</f>
        <v>-7.0786573523223816E-6</v>
      </c>
      <c r="R216" s="5">
        <f>SUM($Q$41:Q216)*0.1+$T$8</f>
        <v>2.5207815299563028E-5</v>
      </c>
      <c r="S216" s="5">
        <f>SUM($R$41:R216)+0</f>
        <v>1.1724761102674217E-2</v>
      </c>
      <c r="T216">
        <f t="shared" si="39"/>
        <v>4.4639101030661475E-5</v>
      </c>
      <c r="U216">
        <f t="shared" si="40"/>
        <v>1.179168493798873E-2</v>
      </c>
      <c r="W216" s="1"/>
    </row>
    <row r="217" spans="2:23" x14ac:dyDescent="0.35">
      <c r="B217">
        <f t="shared" si="41"/>
        <v>17.59999999999998</v>
      </c>
      <c r="C217">
        <f t="shared" si="28"/>
        <v>-367.55259694786133</v>
      </c>
      <c r="D217">
        <f t="shared" si="29"/>
        <v>-381.9718634205488</v>
      </c>
      <c r="E217" s="2">
        <f t="shared" si="30"/>
        <v>-405.5689104114245</v>
      </c>
      <c r="F217">
        <f t="shared" si="31"/>
        <v>0</v>
      </c>
      <c r="G217">
        <f t="shared" si="32"/>
        <v>-7138.0128232410634</v>
      </c>
      <c r="H217">
        <f t="shared" si="33"/>
        <v>6722.7047962016513</v>
      </c>
      <c r="I217" s="2">
        <f t="shared" si="34"/>
        <v>9805.4060008561883</v>
      </c>
      <c r="J217" s="52">
        <f t="shared" si="35"/>
        <v>557.12534095773856</v>
      </c>
      <c r="K217">
        <f t="shared" si="36"/>
        <v>29.593198631048452</v>
      </c>
      <c r="L217">
        <f t="shared" si="37"/>
        <v>5.6047724680016071E-2</v>
      </c>
      <c r="M217" s="52">
        <f t="shared" si="38"/>
        <v>29.593357857110664</v>
      </c>
      <c r="N217" s="8">
        <f>-G217/($G$18*$B$31)</f>
        <v>7.5589033480460189E-6</v>
      </c>
      <c r="O217" s="5">
        <f>SUM($N$41:N217)*0.1+$N$8</f>
        <v>3.7596294630207212E-5</v>
      </c>
      <c r="P217" s="5">
        <f>SUM($O$41:O217)+0</f>
        <v>-1.2169198519410354E-3</v>
      </c>
      <c r="Q217" s="8">
        <f>-H217/($G$18*$B$31)</f>
        <v>-7.1191068229070814E-6</v>
      </c>
      <c r="R217" s="5">
        <f>SUM($Q$41:Q217)*0.1+$T$8</f>
        <v>2.4495904617272328E-5</v>
      </c>
      <c r="S217" s="5">
        <f>SUM($R$41:R217)+0</f>
        <v>1.1749257007291489E-2</v>
      </c>
      <c r="T217">
        <f t="shared" si="39"/>
        <v>4.4872382519093542E-5</v>
      </c>
      <c r="U217">
        <f t="shared" si="40"/>
        <v>1.1812109640087005E-2</v>
      </c>
      <c r="W217" s="1"/>
    </row>
    <row r="218" spans="2:23" x14ac:dyDescent="0.35">
      <c r="B218">
        <f t="shared" si="41"/>
        <v>17.699999999999982</v>
      </c>
      <c r="C218">
        <f t="shared" si="28"/>
        <v>-367.55259694786133</v>
      </c>
      <c r="D218">
        <f t="shared" si="29"/>
        <v>-381.9718634205488</v>
      </c>
      <c r="E218" s="2">
        <f t="shared" si="30"/>
        <v>-405.5689104114245</v>
      </c>
      <c r="F218">
        <f t="shared" si="31"/>
        <v>0</v>
      </c>
      <c r="G218">
        <f t="shared" si="32"/>
        <v>-7178.5697142822064</v>
      </c>
      <c r="H218">
        <f t="shared" si="33"/>
        <v>6760.9019825437063</v>
      </c>
      <c r="I218" s="2">
        <f t="shared" si="34"/>
        <v>9861.1185349519619</v>
      </c>
      <c r="J218" s="52">
        <f t="shared" si="35"/>
        <v>557.12534095773856</v>
      </c>
      <c r="K218">
        <f t="shared" si="36"/>
        <v>29.761341805088499</v>
      </c>
      <c r="L218">
        <f t="shared" si="37"/>
        <v>5.6047724680016071E-2</v>
      </c>
      <c r="M218" s="52">
        <f t="shared" si="38"/>
        <v>29.761500131573236</v>
      </c>
      <c r="N218" s="8">
        <f>-G218/($G$18*$B$31)</f>
        <v>7.6018516625235538E-6</v>
      </c>
      <c r="O218" s="5">
        <f>SUM($N$41:N218)*0.1+$N$8</f>
        <v>3.8356479796459578E-5</v>
      </c>
      <c r="P218" s="5">
        <f>SUM($O$41:O218)+0</f>
        <v>-1.1785633721445759E-3</v>
      </c>
      <c r="Q218" s="8">
        <f>-H218/($G$18*$B$31)</f>
        <v>-7.1595562934917812E-6</v>
      </c>
      <c r="R218" s="5">
        <f>SUM($Q$41:Q218)*0.1+$T$8</f>
        <v>2.3779948987923146E-5</v>
      </c>
      <c r="S218" s="5">
        <f>SUM($R$41:R218)+0</f>
        <v>1.1773036956279412E-2</v>
      </c>
      <c r="T218">
        <f t="shared" si="39"/>
        <v>4.5129873878002799E-5</v>
      </c>
      <c r="U218">
        <f t="shared" si="40"/>
        <v>1.1831881118236508E-2</v>
      </c>
      <c r="W218" s="1"/>
    </row>
    <row r="219" spans="2:23" x14ac:dyDescent="0.35">
      <c r="B219">
        <f t="shared" si="41"/>
        <v>17.799999999999983</v>
      </c>
      <c r="C219">
        <f t="shared" si="28"/>
        <v>-367.55259694786133</v>
      </c>
      <c r="D219">
        <f t="shared" si="29"/>
        <v>-381.9718634205488</v>
      </c>
      <c r="E219" s="2">
        <f t="shared" si="30"/>
        <v>-405.5689104114245</v>
      </c>
      <c r="F219">
        <f t="shared" si="31"/>
        <v>0</v>
      </c>
      <c r="G219">
        <f t="shared" si="32"/>
        <v>-7219.1266053233494</v>
      </c>
      <c r="H219">
        <f t="shared" si="33"/>
        <v>6799.0991688857621</v>
      </c>
      <c r="I219" s="2">
        <f t="shared" si="34"/>
        <v>9916.8310690477374</v>
      </c>
      <c r="J219" s="52">
        <f t="shared" si="35"/>
        <v>557.12534095773856</v>
      </c>
      <c r="K219">
        <f t="shared" si="36"/>
        <v>29.929484979128553</v>
      </c>
      <c r="L219">
        <f t="shared" si="37"/>
        <v>5.6047724680016071E-2</v>
      </c>
      <c r="M219" s="52">
        <f t="shared" si="38"/>
        <v>29.929642416143352</v>
      </c>
      <c r="N219" s="8">
        <f>-G219/($G$18*$B$31)</f>
        <v>7.6447999770010887E-6</v>
      </c>
      <c r="O219" s="5">
        <f>SUM($N$41:N219)*0.1+$N$8</f>
        <v>3.9120959794159689E-5</v>
      </c>
      <c r="P219" s="5">
        <f>SUM($O$41:O219)+0</f>
        <v>-1.1394424123504162E-3</v>
      </c>
      <c r="Q219" s="8">
        <f>-H219/($G$18*$B$31)</f>
        <v>-7.200005764076481E-6</v>
      </c>
      <c r="R219" s="5">
        <f>SUM($Q$41:Q219)*0.1+$T$8</f>
        <v>2.3059948411515498E-5</v>
      </c>
      <c r="S219" s="5">
        <f>SUM($R$41:R219)+0</f>
        <v>1.1796096904690927E-2</v>
      </c>
      <c r="T219">
        <f t="shared" si="39"/>
        <v>4.5411570287295892E-5</v>
      </c>
      <c r="U219">
        <f t="shared" si="40"/>
        <v>1.185100127398195E-2</v>
      </c>
      <c r="W219" s="1"/>
    </row>
    <row r="220" spans="2:23" x14ac:dyDescent="0.35">
      <c r="B220">
        <f t="shared" si="41"/>
        <v>17.899999999999984</v>
      </c>
      <c r="C220">
        <f t="shared" si="28"/>
        <v>-367.55259694786133</v>
      </c>
      <c r="D220">
        <f t="shared" si="29"/>
        <v>-381.9718634205488</v>
      </c>
      <c r="E220" s="2">
        <f t="shared" si="30"/>
        <v>-405.5689104114245</v>
      </c>
      <c r="F220">
        <f t="shared" si="31"/>
        <v>0</v>
      </c>
      <c r="G220">
        <f t="shared" si="32"/>
        <v>-7259.6834963644924</v>
      </c>
      <c r="H220">
        <f t="shared" si="33"/>
        <v>6837.2963552278179</v>
      </c>
      <c r="I220" s="2">
        <f t="shared" si="34"/>
        <v>9972.5436031435129</v>
      </c>
      <c r="J220" s="52">
        <f t="shared" si="35"/>
        <v>557.12534095773856</v>
      </c>
      <c r="K220">
        <f t="shared" si="36"/>
        <v>30.097628153168607</v>
      </c>
      <c r="L220">
        <f t="shared" si="37"/>
        <v>5.6047724680016071E-2</v>
      </c>
      <c r="M220" s="52">
        <f t="shared" si="38"/>
        <v>30.097784710651595</v>
      </c>
      <c r="N220" s="8">
        <f>-G220/($G$18*$B$31)</f>
        <v>7.6877482914786236E-6</v>
      </c>
      <c r="O220" s="5">
        <f>SUM($N$41:N220)*0.1+$N$8</f>
        <v>3.9889734623307543E-5</v>
      </c>
      <c r="P220" s="5">
        <f>SUM($O$41:O220)+0</f>
        <v>-1.0995526777271088E-3</v>
      </c>
      <c r="Q220" s="8">
        <f>-H220/($G$18*$B$31)</f>
        <v>-7.2404552346611816E-6</v>
      </c>
      <c r="R220" s="5">
        <f>SUM($Q$41:Q220)*0.1+$T$8</f>
        <v>2.2335902888049382E-5</v>
      </c>
      <c r="S220" s="5">
        <f>SUM($R$41:R220)+0</f>
        <v>1.1818432807578976E-2</v>
      </c>
      <c r="T220">
        <f t="shared" si="39"/>
        <v>4.5717430878629579E-5</v>
      </c>
      <c r="U220">
        <f t="shared" si="40"/>
        <v>1.1869472192071387E-2</v>
      </c>
      <c r="W220" s="1"/>
    </row>
    <row r="221" spans="2:23" x14ac:dyDescent="0.35">
      <c r="B221">
        <f t="shared" si="41"/>
        <v>17.999999999999986</v>
      </c>
      <c r="C221">
        <f t="shared" si="28"/>
        <v>0</v>
      </c>
      <c r="D221">
        <f t="shared" si="29"/>
        <v>254.64790894703248</v>
      </c>
      <c r="E221" s="2">
        <f t="shared" si="30"/>
        <v>-138.01250077889625</v>
      </c>
      <c r="F221">
        <f t="shared" si="31"/>
        <v>-19098.593171027438</v>
      </c>
      <c r="G221">
        <f t="shared" si="32"/>
        <v>3726.3375210302011</v>
      </c>
      <c r="H221">
        <f t="shared" si="33"/>
        <v>6875.4935415698819</v>
      </c>
      <c r="I221" s="2">
        <f t="shared" si="34"/>
        <v>7820.3582245832358</v>
      </c>
      <c r="J221" s="52">
        <f t="shared" si="35"/>
        <v>289.6428972067863</v>
      </c>
      <c r="K221">
        <f t="shared" si="36"/>
        <v>23.602226596821914</v>
      </c>
      <c r="L221">
        <f t="shared" si="37"/>
        <v>2.9138551354101108E-2</v>
      </c>
      <c r="M221" s="52">
        <f t="shared" si="38"/>
        <v>23.602280557040515</v>
      </c>
      <c r="N221" s="8">
        <f>-G221/($G$18*$B$31)</f>
        <v>-3.9460597593708527E-6</v>
      </c>
      <c r="O221" s="5">
        <f>SUM($N$41:N221)*0.1+$N$8</f>
        <v>3.949512864737046E-5</v>
      </c>
      <c r="P221" s="5">
        <f>SUM($O$41:O221)+0</f>
        <v>-1.0600575490797384E-3</v>
      </c>
      <c r="Q221" s="8">
        <f>-H221/($G$18*$B$31)</f>
        <v>-7.2809047052458908E-6</v>
      </c>
      <c r="R221" s="5">
        <f>SUM($Q$41:Q221)*0.1+$T$8</f>
        <v>2.1607812417524786E-5</v>
      </c>
      <c r="S221" s="5">
        <f>SUM($R$41:R221)+0</f>
        <v>1.1840040619996502E-2</v>
      </c>
      <c r="T221">
        <f t="shared" si="39"/>
        <v>4.5019581787742999E-5</v>
      </c>
      <c r="U221">
        <f t="shared" si="40"/>
        <v>1.1887400215796897E-2</v>
      </c>
      <c r="W221" s="1"/>
    </row>
    <row r="222" spans="2:23" x14ac:dyDescent="0.35">
      <c r="B222">
        <f t="shared" si="41"/>
        <v>18.099999999999987</v>
      </c>
      <c r="C222">
        <f t="shared" si="28"/>
        <v>0</v>
      </c>
      <c r="D222">
        <f t="shared" si="29"/>
        <v>254.64790894703248</v>
      </c>
      <c r="E222" s="2">
        <f t="shared" si="30"/>
        <v>-138.01250077889625</v>
      </c>
      <c r="F222">
        <f t="shared" si="31"/>
        <v>-19098.593171027438</v>
      </c>
      <c r="G222">
        <f t="shared" si="32"/>
        <v>3712.5362709523115</v>
      </c>
      <c r="H222">
        <f t="shared" si="33"/>
        <v>6850.0287506751783</v>
      </c>
      <c r="I222" s="2">
        <f t="shared" si="34"/>
        <v>7791.3939348625572</v>
      </c>
      <c r="J222" s="52">
        <f t="shared" si="35"/>
        <v>289.6428972067863</v>
      </c>
      <c r="K222">
        <f t="shared" si="36"/>
        <v>23.51481094275961</v>
      </c>
      <c r="L222">
        <f t="shared" si="37"/>
        <v>2.9138551354101108E-2</v>
      </c>
      <c r="M222" s="52">
        <f t="shared" si="38"/>
        <v>23.514865103573356</v>
      </c>
      <c r="N222" s="8">
        <f>-G222/($G$18*$B$31)</f>
        <v>-3.9314447232250345E-6</v>
      </c>
      <c r="O222" s="5">
        <f>SUM($N$41:N222)*0.1+$N$8</f>
        <v>3.910198417504796E-5</v>
      </c>
      <c r="P222" s="5">
        <f>SUM($O$41:O222)+0</f>
        <v>-1.0209555649046903E-3</v>
      </c>
      <c r="Q222" s="8">
        <f>-H222/($G$18*$B$31)</f>
        <v>-7.2539383915227576E-6</v>
      </c>
      <c r="R222" s="5">
        <f>SUM($Q$41:Q222)*0.1+$T$8</f>
        <v>2.0882418578372519E-5</v>
      </c>
      <c r="S222" s="5">
        <f>SUM($R$41:R222)+0</f>
        <v>1.1860923038574875E-2</v>
      </c>
      <c r="T222">
        <f t="shared" si="39"/>
        <v>4.4328778148151783E-5</v>
      </c>
      <c r="U222">
        <f t="shared" si="40"/>
        <v>1.1904782467248451E-2</v>
      </c>
      <c r="W222" s="1"/>
    </row>
    <row r="223" spans="2:23" x14ac:dyDescent="0.35">
      <c r="B223">
        <f t="shared" si="41"/>
        <v>18.199999999999989</v>
      </c>
      <c r="C223">
        <f t="shared" si="28"/>
        <v>0</v>
      </c>
      <c r="D223">
        <f t="shared" si="29"/>
        <v>254.64790894703248</v>
      </c>
      <c r="E223" s="2">
        <f t="shared" si="30"/>
        <v>-138.01250077889625</v>
      </c>
      <c r="F223">
        <f t="shared" si="31"/>
        <v>-19098.593171027438</v>
      </c>
      <c r="G223">
        <f t="shared" si="32"/>
        <v>3698.735020874421</v>
      </c>
      <c r="H223">
        <f t="shared" si="33"/>
        <v>6824.5639597804748</v>
      </c>
      <c r="I223" s="2">
        <f t="shared" si="34"/>
        <v>7762.4296451418777</v>
      </c>
      <c r="J223" s="52">
        <f t="shared" si="35"/>
        <v>289.6428972067863</v>
      </c>
      <c r="K223">
        <f t="shared" si="36"/>
        <v>23.427395288697305</v>
      </c>
      <c r="L223">
        <f t="shared" si="37"/>
        <v>2.9138551354101108E-2</v>
      </c>
      <c r="M223" s="52">
        <f t="shared" si="38"/>
        <v>23.427449651603172</v>
      </c>
      <c r="N223" s="8">
        <f>-G223/($G$18*$B$31)</f>
        <v>-3.9168296870792155E-6</v>
      </c>
      <c r="O223" s="5">
        <f>SUM($N$41:N223)*0.1+$N$8</f>
        <v>3.8710301206340042E-5</v>
      </c>
      <c r="P223" s="5">
        <f>SUM($O$41:O223)+0</f>
        <v>-9.8224526369835034E-4</v>
      </c>
      <c r="Q223" s="8">
        <f>-H223/($G$18*$B$31)</f>
        <v>-7.2269720777996243E-6</v>
      </c>
      <c r="R223" s="5">
        <f>SUM($Q$41:Q223)*0.1+$T$8</f>
        <v>2.0159721370592554E-5</v>
      </c>
      <c r="S223" s="5">
        <f>SUM($R$41:R223)+0</f>
        <v>1.1881082759945467E-2</v>
      </c>
      <c r="T223">
        <f t="shared" si="39"/>
        <v>4.3645180549809823E-5</v>
      </c>
      <c r="U223">
        <f t="shared" si="40"/>
        <v>1.1921616220409515E-2</v>
      </c>
      <c r="W223" s="1"/>
    </row>
    <row r="224" spans="2:23" x14ac:dyDescent="0.35">
      <c r="B224">
        <f t="shared" si="41"/>
        <v>18.29999999999999</v>
      </c>
      <c r="C224">
        <f t="shared" si="28"/>
        <v>0</v>
      </c>
      <c r="D224">
        <f t="shared" si="29"/>
        <v>254.64790894703248</v>
      </c>
      <c r="E224" s="2">
        <f t="shared" si="30"/>
        <v>-138.01250077889625</v>
      </c>
      <c r="F224">
        <f t="shared" si="31"/>
        <v>-19098.593171027438</v>
      </c>
      <c r="G224">
        <f t="shared" si="32"/>
        <v>3684.9337707965315</v>
      </c>
      <c r="H224">
        <f t="shared" si="33"/>
        <v>6799.0991688857712</v>
      </c>
      <c r="I224" s="2">
        <f t="shared" si="34"/>
        <v>7733.4653554211991</v>
      </c>
      <c r="J224" s="52">
        <f t="shared" si="35"/>
        <v>289.6428972067863</v>
      </c>
      <c r="K224">
        <f t="shared" si="36"/>
        <v>23.339979634635</v>
      </c>
      <c r="L224">
        <f t="shared" si="37"/>
        <v>2.9138551354101108E-2</v>
      </c>
      <c r="M224" s="52">
        <f t="shared" si="38"/>
        <v>23.340034201146782</v>
      </c>
      <c r="N224" s="8">
        <f>-G224/($G$18*$B$31)</f>
        <v>-3.9022146509333982E-6</v>
      </c>
      <c r="O224" s="5">
        <f>SUM($N$41:N224)*0.1+$N$8</f>
        <v>3.8320079741246693E-5</v>
      </c>
      <c r="P224" s="5">
        <f>SUM($O$41:O224)+0</f>
        <v>-9.4392518395710365E-4</v>
      </c>
      <c r="Q224" s="8">
        <f>-H224/($G$18*$B$31)</f>
        <v>-7.2000057640764911E-6</v>
      </c>
      <c r="R224" s="5">
        <f>SUM($Q$41:Q224)*0.1+$T$8</f>
        <v>1.9439720794184919E-5</v>
      </c>
      <c r="S224" s="5">
        <f>SUM($R$41:R224)+0</f>
        <v>1.1900522480739651E-2</v>
      </c>
      <c r="T224">
        <f t="shared" si="39"/>
        <v>4.2968956886703343E-5</v>
      </c>
      <c r="U224">
        <f t="shared" si="40"/>
        <v>1.1937898896686061E-2</v>
      </c>
      <c r="W224" s="1"/>
    </row>
    <row r="225" spans="2:23" x14ac:dyDescent="0.35">
      <c r="B225">
        <f t="shared" si="41"/>
        <v>18.399999999999991</v>
      </c>
      <c r="C225">
        <f t="shared" si="28"/>
        <v>0</v>
      </c>
      <c r="D225">
        <f t="shared" si="29"/>
        <v>254.64790894703248</v>
      </c>
      <c r="E225" s="2">
        <f t="shared" si="30"/>
        <v>-138.01250077889625</v>
      </c>
      <c r="F225">
        <f t="shared" si="31"/>
        <v>-19098.593171027438</v>
      </c>
      <c r="G225">
        <f t="shared" si="32"/>
        <v>3671.1325207186419</v>
      </c>
      <c r="H225">
        <f t="shared" si="33"/>
        <v>6773.6343779910676</v>
      </c>
      <c r="I225" s="2">
        <f t="shared" si="34"/>
        <v>7704.5010657005196</v>
      </c>
      <c r="J225" s="52">
        <f t="shared" si="35"/>
        <v>289.6428972067863</v>
      </c>
      <c r="K225">
        <f t="shared" si="36"/>
        <v>23.252563980572695</v>
      </c>
      <c r="L225">
        <f t="shared" si="37"/>
        <v>2.9138551354101108E-2</v>
      </c>
      <c r="M225" s="52">
        <f t="shared" si="38"/>
        <v>23.25261875222126</v>
      </c>
      <c r="N225" s="8">
        <f>-G225/($G$18*$B$31)</f>
        <v>-3.8875996147875801E-6</v>
      </c>
      <c r="O225" s="5">
        <f>SUM($N$41:N225)*0.1+$N$8</f>
        <v>3.7931319779767939E-5</v>
      </c>
      <c r="P225" s="5">
        <f>SUM($O$41:O225)+0</f>
        <v>-9.0599386417733571E-4</v>
      </c>
      <c r="Q225" s="8">
        <f>-H225/($G$18*$B$31)</f>
        <v>-7.1730394503533579E-6</v>
      </c>
      <c r="R225" s="5">
        <f>SUM($Q$41:Q225)*0.1+$T$8</f>
        <v>1.8722416849149587E-5</v>
      </c>
      <c r="S225" s="5">
        <f>SUM($R$41:R225)+0</f>
        <v>1.1919244897588801E-2</v>
      </c>
      <c r="T225">
        <f t="shared" si="39"/>
        <v>4.2300282657546571E-5</v>
      </c>
      <c r="U225">
        <f t="shared" si="40"/>
        <v>1.195362806057741E-2</v>
      </c>
      <c r="W225" s="1"/>
    </row>
    <row r="226" spans="2:23" x14ac:dyDescent="0.35">
      <c r="B226">
        <f t="shared" si="41"/>
        <v>18.499999999999993</v>
      </c>
      <c r="C226">
        <f t="shared" si="28"/>
        <v>0</v>
      </c>
      <c r="D226">
        <f t="shared" si="29"/>
        <v>254.64790894703248</v>
      </c>
      <c r="E226" s="2">
        <f t="shared" si="30"/>
        <v>-138.01250077889625</v>
      </c>
      <c r="F226">
        <f t="shared" si="31"/>
        <v>-19098.593171027438</v>
      </c>
      <c r="G226">
        <f t="shared" si="32"/>
        <v>3657.3312706407523</v>
      </c>
      <c r="H226">
        <f t="shared" si="33"/>
        <v>6748.169587096364</v>
      </c>
      <c r="I226" s="2">
        <f t="shared" si="34"/>
        <v>7675.536775979841</v>
      </c>
      <c r="J226" s="52">
        <f t="shared" si="35"/>
        <v>289.6428972067863</v>
      </c>
      <c r="K226">
        <f t="shared" si="36"/>
        <v>23.165148326510391</v>
      </c>
      <c r="L226">
        <f t="shared" si="37"/>
        <v>2.9138551354101108E-2</v>
      </c>
      <c r="M226" s="52">
        <f t="shared" si="38"/>
        <v>23.165203304843931</v>
      </c>
      <c r="N226" s="8">
        <f>-G226/($G$18*$B$31)</f>
        <v>-3.8729845786417619E-6</v>
      </c>
      <c r="O226" s="5">
        <f>SUM($N$41:N226)*0.1+$N$8</f>
        <v>3.7544021321903768E-5</v>
      </c>
      <c r="P226" s="5">
        <f>SUM($O$41:O226)+0</f>
        <v>-8.6844984285543191E-4</v>
      </c>
      <c r="Q226" s="8">
        <f>-H226/($G$18*$B$31)</f>
        <v>-7.1460731366302247E-6</v>
      </c>
      <c r="R226" s="5">
        <f>SUM($Q$41:Q226)*0.1+$T$8</f>
        <v>1.8007809535486557E-5</v>
      </c>
      <c r="S226" s="5">
        <f>SUM($R$41:R226)+0</f>
        <v>1.1937252707124287E-2</v>
      </c>
      <c r="T226">
        <f t="shared" si="39"/>
        <v>4.1639341268635908E-5</v>
      </c>
      <c r="U226">
        <f t="shared" si="40"/>
        <v>1.1968801415484415E-2</v>
      </c>
      <c r="W226" s="1"/>
    </row>
    <row r="227" spans="2:23" x14ac:dyDescent="0.35">
      <c r="B227">
        <f t="shared" si="41"/>
        <v>18.599999999999994</v>
      </c>
      <c r="C227">
        <f t="shared" si="28"/>
        <v>0</v>
      </c>
      <c r="D227">
        <f t="shared" si="29"/>
        <v>254.64790894703248</v>
      </c>
      <c r="E227" s="2">
        <f t="shared" si="30"/>
        <v>-138.01250077889625</v>
      </c>
      <c r="F227">
        <f t="shared" si="31"/>
        <v>-19098.593171027438</v>
      </c>
      <c r="G227">
        <f t="shared" si="32"/>
        <v>3643.5300205628619</v>
      </c>
      <c r="H227">
        <f t="shared" si="33"/>
        <v>6722.7047962016595</v>
      </c>
      <c r="I227" s="2">
        <f t="shared" si="34"/>
        <v>7646.5724862591605</v>
      </c>
      <c r="J227" s="52">
        <f t="shared" si="35"/>
        <v>289.6428972067863</v>
      </c>
      <c r="K227">
        <f t="shared" si="36"/>
        <v>23.077732672448082</v>
      </c>
      <c r="L227">
        <f t="shared" si="37"/>
        <v>2.9138551354101108E-2</v>
      </c>
      <c r="M227" s="52">
        <f t="shared" si="38"/>
        <v>23.077787859032387</v>
      </c>
      <c r="N227" s="8">
        <f>-G227/($G$18*$B$31)</f>
        <v>-3.8583695424959429E-6</v>
      </c>
      <c r="O227" s="5">
        <f>SUM($N$41:N227)*0.1+$N$8</f>
        <v>3.7158184367654179E-5</v>
      </c>
      <c r="P227" s="5">
        <f>SUM($O$41:O227)+0</f>
        <v>-8.3129165848777771E-4</v>
      </c>
      <c r="Q227" s="8">
        <f>-H227/($G$18*$B$31)</f>
        <v>-7.1191068229070898E-6</v>
      </c>
      <c r="R227" s="5">
        <f>SUM($Q$41:Q227)*0.1+$T$8</f>
        <v>1.7295898853195857E-5</v>
      </c>
      <c r="S227" s="5">
        <f>SUM($R$41:R227)+0</f>
        <v>1.1954548605977482E-2</v>
      </c>
      <c r="T227">
        <f t="shared" si="39"/>
        <v>4.0986324336790203E-5</v>
      </c>
      <c r="U227">
        <f t="shared" si="40"/>
        <v>1.1983416799650653E-2</v>
      </c>
      <c r="W227" s="1"/>
    </row>
    <row r="228" spans="2:23" x14ac:dyDescent="0.35">
      <c r="B228">
        <f t="shared" si="41"/>
        <v>18.699999999999996</v>
      </c>
      <c r="C228">
        <f t="shared" si="28"/>
        <v>0</v>
      </c>
      <c r="D228">
        <f t="shared" si="29"/>
        <v>254.64790894703248</v>
      </c>
      <c r="E228" s="2">
        <f t="shared" si="30"/>
        <v>-138.01250077889625</v>
      </c>
      <c r="F228">
        <f t="shared" si="31"/>
        <v>-19098.593171027438</v>
      </c>
      <c r="G228">
        <f t="shared" si="32"/>
        <v>3629.7287704849723</v>
      </c>
      <c r="H228">
        <f t="shared" si="33"/>
        <v>6697.2400053069568</v>
      </c>
      <c r="I228" s="2">
        <f t="shared" si="34"/>
        <v>7617.6081965384828</v>
      </c>
      <c r="J228" s="52">
        <f t="shared" si="35"/>
        <v>289.6428972067863</v>
      </c>
      <c r="K228">
        <f t="shared" si="36"/>
        <v>22.990317018385781</v>
      </c>
      <c r="L228">
        <f t="shared" si="37"/>
        <v>2.9138551354101108E-2</v>
      </c>
      <c r="M228" s="52">
        <f t="shared" si="38"/>
        <v>22.990372414804504</v>
      </c>
      <c r="N228" s="8">
        <f>-G228/($G$18*$B$31)</f>
        <v>-3.8437545063501256E-6</v>
      </c>
      <c r="O228" s="5">
        <f>SUM($N$41:N228)*0.1+$N$8</f>
        <v>3.6773808917019172E-5</v>
      </c>
      <c r="P228" s="5">
        <f>SUM($O$41:O228)+0</f>
        <v>-7.9451784957075859E-4</v>
      </c>
      <c r="Q228" s="8">
        <f>-H228/($G$18*$B$31)</f>
        <v>-7.0921405091839583E-6</v>
      </c>
      <c r="R228" s="5">
        <f>SUM($Q$41:Q228)*0.1+$T$8</f>
        <v>1.6586684802277459E-5</v>
      </c>
      <c r="S228" s="5">
        <f>SUM($R$41:R228)+0</f>
        <v>1.197113529077976E-2</v>
      </c>
      <c r="T228">
        <f t="shared" si="39"/>
        <v>4.0341431989897689E-5</v>
      </c>
      <c r="U228">
        <f t="shared" si="40"/>
        <v>1.1997472182232355E-2</v>
      </c>
      <c r="W228" s="1"/>
    </row>
    <row r="229" spans="2:23" x14ac:dyDescent="0.35">
      <c r="B229">
        <f t="shared" si="41"/>
        <v>18.799999999999997</v>
      </c>
      <c r="C229">
        <f t="shared" si="28"/>
        <v>0</v>
      </c>
      <c r="D229">
        <f t="shared" si="29"/>
        <v>254.64790894703248</v>
      </c>
      <c r="E229" s="2">
        <f t="shared" si="30"/>
        <v>-138.01250077889625</v>
      </c>
      <c r="F229">
        <f t="shared" si="31"/>
        <v>-19098.593171027438</v>
      </c>
      <c r="G229">
        <f t="shared" si="32"/>
        <v>3615.9275204070827</v>
      </c>
      <c r="H229">
        <f t="shared" si="33"/>
        <v>6671.7752144122533</v>
      </c>
      <c r="I229" s="2">
        <f t="shared" si="34"/>
        <v>7588.6439068178042</v>
      </c>
      <c r="J229" s="52">
        <f t="shared" si="35"/>
        <v>289.6428972067863</v>
      </c>
      <c r="K229">
        <f t="shared" si="36"/>
        <v>22.90290136432348</v>
      </c>
      <c r="L229">
        <f t="shared" si="37"/>
        <v>2.9138551354101108E-2</v>
      </c>
      <c r="M229" s="52">
        <f t="shared" si="38"/>
        <v>22.902956972178405</v>
      </c>
      <c r="N229" s="8">
        <f>-G229/($G$18*$B$31)</f>
        <v>-3.8291394702043074E-6</v>
      </c>
      <c r="O229" s="5">
        <f>SUM($N$41:N229)*0.1+$N$8</f>
        <v>3.6390894969998734E-5</v>
      </c>
      <c r="P229" s="5">
        <f>SUM($O$41:O229)+0</f>
        <v>-7.581269546007599E-4</v>
      </c>
      <c r="Q229" s="8">
        <f>-H229/($G$18*$B$31)</f>
        <v>-7.0651741954608243E-6</v>
      </c>
      <c r="R229" s="5">
        <f>SUM($Q$41:Q229)*0.1+$T$8</f>
        <v>1.5880167382731391E-5</v>
      </c>
      <c r="S229" s="5">
        <f>SUM($R$41:R229)+0</f>
        <v>1.1987015458162492E-2</v>
      </c>
      <c r="T229">
        <f t="shared" si="39"/>
        <v>3.9704873162132697E-5</v>
      </c>
      <c r="U229">
        <f t="shared" si="40"/>
        <v>1.2010965659492945E-2</v>
      </c>
      <c r="W229" s="1"/>
    </row>
    <row r="230" spans="2:23" x14ac:dyDescent="0.35">
      <c r="B230">
        <f t="shared" si="41"/>
        <v>18.899999999999999</v>
      </c>
      <c r="C230">
        <f t="shared" si="28"/>
        <v>0</v>
      </c>
      <c r="D230">
        <f t="shared" si="29"/>
        <v>254.64790894703248</v>
      </c>
      <c r="E230" s="2">
        <f t="shared" si="30"/>
        <v>-138.01250077889625</v>
      </c>
      <c r="F230">
        <f t="shared" si="31"/>
        <v>-19098.593171027438</v>
      </c>
      <c r="G230">
        <f t="shared" si="32"/>
        <v>3602.1262703291932</v>
      </c>
      <c r="H230">
        <f t="shared" si="33"/>
        <v>6646.3104235175497</v>
      </c>
      <c r="I230" s="2">
        <f t="shared" si="34"/>
        <v>7559.6796170971256</v>
      </c>
      <c r="J230" s="52">
        <f t="shared" si="35"/>
        <v>289.6428972067863</v>
      </c>
      <c r="K230">
        <f t="shared" si="36"/>
        <v>22.815485710261175</v>
      </c>
      <c r="L230">
        <f t="shared" si="37"/>
        <v>2.9138551354101108E-2</v>
      </c>
      <c r="M230" s="52">
        <f t="shared" si="38"/>
        <v>22.815541531172492</v>
      </c>
      <c r="N230" s="8">
        <f>-G230/($G$18*$B$31)</f>
        <v>-3.8145244340584897E-6</v>
      </c>
      <c r="O230" s="5">
        <f>SUM($N$41:N230)*0.1+$N$8</f>
        <v>3.6009442526592892E-5</v>
      </c>
      <c r="P230" s="5">
        <f>SUM($O$41:O230)+0</f>
        <v>-7.2211751207416702E-4</v>
      </c>
      <c r="Q230" s="8">
        <f>-H230/($G$18*$B$31)</f>
        <v>-7.0382078817376911E-6</v>
      </c>
      <c r="R230" s="5">
        <f>SUM($Q$41:Q230)*0.1+$T$8</f>
        <v>1.5176346594557625E-5</v>
      </c>
      <c r="S230" s="5">
        <f>SUM($R$41:R230)+0</f>
        <v>1.200219180475705E-2</v>
      </c>
      <c r="T230">
        <f t="shared" si="39"/>
        <v>3.9076865880391913E-5</v>
      </c>
      <c r="U230">
        <f t="shared" si="40"/>
        <v>1.2023895451118222E-2</v>
      </c>
      <c r="W230" s="1"/>
    </row>
    <row r="231" spans="2:23" x14ac:dyDescent="0.35">
      <c r="B231">
        <f t="shared" si="41"/>
        <v>19</v>
      </c>
      <c r="C231">
        <f t="shared" si="28"/>
        <v>0</v>
      </c>
      <c r="D231">
        <f t="shared" si="29"/>
        <v>254.64790894703248</v>
      </c>
      <c r="E231" s="2">
        <f t="shared" si="30"/>
        <v>-138.01250077889625</v>
      </c>
      <c r="F231">
        <f t="shared" si="31"/>
        <v>-19098.593171027438</v>
      </c>
      <c r="G231">
        <f t="shared" si="32"/>
        <v>3588.3250202513027</v>
      </c>
      <c r="H231">
        <f t="shared" si="33"/>
        <v>6620.8456326228461</v>
      </c>
      <c r="I231" s="2">
        <f t="shared" si="34"/>
        <v>7530.7153273764461</v>
      </c>
      <c r="J231" s="52">
        <f t="shared" si="35"/>
        <v>289.6428972067863</v>
      </c>
      <c r="K231">
        <f t="shared" si="36"/>
        <v>22.72807005619887</v>
      </c>
      <c r="L231">
        <f t="shared" si="37"/>
        <v>2.9138551354101108E-2</v>
      </c>
      <c r="M231" s="52">
        <f t="shared" si="38"/>
        <v>22.728126091805475</v>
      </c>
      <c r="N231" s="8">
        <f>-G231/($G$18*$B$31)</f>
        <v>-3.7999093979126707E-6</v>
      </c>
      <c r="O231" s="5">
        <f>SUM($N$41:N231)*0.1+$N$8</f>
        <v>3.5629451586801631E-5</v>
      </c>
      <c r="P231" s="5">
        <f>SUM($O$41:O231)+0</f>
        <v>-6.8648806048736541E-4</v>
      </c>
      <c r="Q231" s="8">
        <f>-H231/($G$18*$B$31)</f>
        <v>-7.0112415680145579E-6</v>
      </c>
      <c r="R231" s="5">
        <f>SUM($Q$41:Q231)*0.1+$T$8</f>
        <v>1.4475222437756161E-5</v>
      </c>
      <c r="S231" s="5">
        <f>SUM($R$41:R231)+0</f>
        <v>1.2016667027194805E-2</v>
      </c>
      <c r="T231">
        <f t="shared" si="39"/>
        <v>3.8457637537929453E-5</v>
      </c>
      <c r="U231">
        <f t="shared" si="40"/>
        <v>1.2036259896648232E-2</v>
      </c>
      <c r="W231" s="1"/>
    </row>
    <row r="232" spans="2:23" x14ac:dyDescent="0.35">
      <c r="B232">
        <f t="shared" si="41"/>
        <v>19.100000000000001</v>
      </c>
      <c r="C232">
        <f t="shared" si="28"/>
        <v>0</v>
      </c>
      <c r="D232">
        <f t="shared" si="29"/>
        <v>254.64790894703248</v>
      </c>
      <c r="E232" s="2">
        <f t="shared" si="30"/>
        <v>-138.01250077889625</v>
      </c>
      <c r="F232">
        <f t="shared" si="31"/>
        <v>-19098.593171027438</v>
      </c>
      <c r="G232">
        <f t="shared" si="32"/>
        <v>3574.5237701734131</v>
      </c>
      <c r="H232">
        <f t="shared" si="33"/>
        <v>6595.3808417281416</v>
      </c>
      <c r="I232" s="2">
        <f t="shared" si="34"/>
        <v>7501.7510376557657</v>
      </c>
      <c r="J232" s="52">
        <f t="shared" si="35"/>
        <v>289.6428972067863</v>
      </c>
      <c r="K232">
        <f t="shared" si="36"/>
        <v>22.640654402136562</v>
      </c>
      <c r="L232">
        <f t="shared" si="37"/>
        <v>2.9138551354101108E-2</v>
      </c>
      <c r="M232" s="52">
        <f t="shared" si="38"/>
        <v>22.640710654096321</v>
      </c>
      <c r="N232" s="8">
        <f>-G232/($G$18*$B$31)</f>
        <v>-3.785294361766853E-6</v>
      </c>
      <c r="O232" s="5">
        <f>SUM($N$41:N232)*0.1+$N$8</f>
        <v>3.5250922150624954E-5</v>
      </c>
      <c r="P232" s="5">
        <f>SUM($O$41:O232)+0</f>
        <v>-6.5123713833674043E-4</v>
      </c>
      <c r="Q232" s="8">
        <f>-H232/($G$18*$B$31)</f>
        <v>-6.9842752542914238E-6</v>
      </c>
      <c r="R232" s="5">
        <f>SUM($Q$41:Q232)*0.1+$T$8</f>
        <v>1.3776794912327028E-5</v>
      </c>
      <c r="S232" s="5">
        <f>SUM($R$41:R232)+0</f>
        <v>1.2030443822107132E-2</v>
      </c>
      <c r="T232">
        <f t="shared" si="39"/>
        <v>3.7847425150540172E-5</v>
      </c>
      <c r="U232">
        <f t="shared" si="40"/>
        <v>1.2048057452022077E-2</v>
      </c>
      <c r="W232" s="1"/>
    </row>
    <row r="233" spans="2:23" x14ac:dyDescent="0.35">
      <c r="B233">
        <f t="shared" si="41"/>
        <v>19.200000000000003</v>
      </c>
      <c r="C233">
        <f t="shared" si="28"/>
        <v>0</v>
      </c>
      <c r="D233">
        <f t="shared" si="29"/>
        <v>254.64790894703248</v>
      </c>
      <c r="E233" s="2">
        <f t="shared" si="30"/>
        <v>-138.01250077889625</v>
      </c>
      <c r="F233">
        <f t="shared" si="31"/>
        <v>-19098.593171027438</v>
      </c>
      <c r="G233">
        <f t="shared" si="32"/>
        <v>3560.7225200955236</v>
      </c>
      <c r="H233">
        <f t="shared" si="33"/>
        <v>6569.9160508334389</v>
      </c>
      <c r="I233" s="2">
        <f t="shared" si="34"/>
        <v>7472.786747935088</v>
      </c>
      <c r="J233" s="52">
        <f t="shared" si="35"/>
        <v>289.6428972067863</v>
      </c>
      <c r="K233">
        <f t="shared" si="36"/>
        <v>22.553238748074261</v>
      </c>
      <c r="L233">
        <f t="shared" si="37"/>
        <v>2.9138551354101108E-2</v>
      </c>
      <c r="M233" s="52">
        <f t="shared" si="38"/>
        <v>22.553295218064328</v>
      </c>
      <c r="N233" s="8">
        <f>-G233/($G$18*$B$31)</f>
        <v>-3.7706793256210348E-6</v>
      </c>
      <c r="O233" s="5">
        <f>SUM($N$41:N233)*0.1+$N$8</f>
        <v>3.4873854218062858E-5</v>
      </c>
      <c r="P233" s="5">
        <f>SUM($O$41:O233)+0</f>
        <v>-6.1636328411867757E-4</v>
      </c>
      <c r="Q233" s="8">
        <f>-H233/($G$18*$B$31)</f>
        <v>-6.9573089405682915E-6</v>
      </c>
      <c r="R233" s="5">
        <f>SUM($Q$41:Q233)*0.1+$T$8</f>
        <v>1.3081064018270196E-5</v>
      </c>
      <c r="S233" s="5">
        <f>SUM($R$41:R233)+0</f>
        <v>1.2043524886125402E-2</v>
      </c>
      <c r="T233">
        <f t="shared" si="39"/>
        <v>3.7246475589950575E-5</v>
      </c>
      <c r="U233">
        <f t="shared" si="40"/>
        <v>1.2059286686231961E-2</v>
      </c>
      <c r="W233" s="1"/>
    </row>
    <row r="234" spans="2:23" x14ac:dyDescent="0.35">
      <c r="B234">
        <f t="shared" si="41"/>
        <v>19.300000000000004</v>
      </c>
      <c r="C234">
        <f t="shared" ref="C234:C297" si="42">IF(B234&lt;$G$6,$B$14,$B$14+$B$12)</f>
        <v>0</v>
      </c>
      <c r="D234">
        <f t="shared" ref="D234:D297" si="43">IF(B234&lt;18, $B$15, $B$15+$B$11 )</f>
        <v>254.64790894703248</v>
      </c>
      <c r="E234" s="2">
        <f t="shared" ref="E234:E297" si="44">IF(B234&lt;18, $B$16, $B$16+$B$13 )</f>
        <v>-138.01250077889625</v>
      </c>
      <c r="F234">
        <f t="shared" ref="F234:F297" si="45">IF(B234&lt;18,0,-$G$7*$B$11)</f>
        <v>-19098.593171027438</v>
      </c>
      <c r="G234">
        <f t="shared" ref="G234:G297" si="46">IF(B234&lt;$G$6,    $B$16*B234,    $B$16*B234-(-B234+$G$6)*$B$13+$G$7*$B$12)</f>
        <v>3546.921270017634</v>
      </c>
      <c r="H234">
        <f t="shared" ref="H234:H297" si="47">IF(B234&lt;$G$6,-B234*$B$15,-B234*$B$15+(-B234+$G$6)*$B$11)</f>
        <v>6544.4512599387344</v>
      </c>
      <c r="I234" s="2">
        <f t="shared" ref="I234:I297" si="48">SQRT(H234*H234+G234*G234)</f>
        <v>7443.8224582144085</v>
      </c>
      <c r="J234" s="52">
        <f t="shared" ref="J234:J297" si="49">SQRT(D234*D234+E234*E234)</f>
        <v>289.6428972067863</v>
      </c>
      <c r="K234">
        <f t="shared" ref="K234:K297" si="50">32*I234/(PI()*$G$11^3)</f>
        <v>22.465823094011956</v>
      </c>
      <c r="L234">
        <f t="shared" ref="L234:L297" si="51">16*J234/(PI()*$G$11^4)</f>
        <v>2.9138551354101108E-2</v>
      </c>
      <c r="M234" s="52">
        <f t="shared" ref="M234:M297" si="52">SQRT(K234^2+3*L234^2)</f>
        <v>22.465879783729058</v>
      </c>
      <c r="N234" s="8">
        <f>-G234/($G$18*$B$31)</f>
        <v>-3.7560642894752171E-6</v>
      </c>
      <c r="O234" s="5">
        <f>SUM($N$41:N234)*0.1+$N$8</f>
        <v>3.4498247789115331E-5</v>
      </c>
      <c r="P234" s="5">
        <f>SUM($O$41:O234)+0</f>
        <v>-5.8186503632956228E-4</v>
      </c>
      <c r="Q234" s="8">
        <f>-H234/($G$18*$B$31)</f>
        <v>-6.9303426268451574E-6</v>
      </c>
      <c r="R234" s="5">
        <f>SUM($Q$41:Q234)*0.1+$T$8</f>
        <v>1.2388029755585681E-5</v>
      </c>
      <c r="S234" s="5">
        <f>SUM($R$41:R234)+0</f>
        <v>1.2055912915880988E-2</v>
      </c>
      <c r="T234">
        <f t="shared" ref="T234:T297" si="53">SQRT(SUMSQ(O234,R234))</f>
        <v>3.665504578832875E-5</v>
      </c>
      <c r="U234">
        <f t="shared" ref="U234:U297" si="54">SQRT(SUMSQ(S234,P234))</f>
        <v>1.2069946278082964E-2</v>
      </c>
      <c r="W234" s="1"/>
    </row>
    <row r="235" spans="2:23" x14ac:dyDescent="0.35">
      <c r="B235">
        <f t="shared" ref="B235:B298" si="55">B234+0.1</f>
        <v>19.400000000000006</v>
      </c>
      <c r="C235">
        <f t="shared" si="42"/>
        <v>0</v>
      </c>
      <c r="D235">
        <f t="shared" si="43"/>
        <v>254.64790894703248</v>
      </c>
      <c r="E235" s="2">
        <f t="shared" si="44"/>
        <v>-138.01250077889625</v>
      </c>
      <c r="F235">
        <f t="shared" si="45"/>
        <v>-19098.593171027438</v>
      </c>
      <c r="G235">
        <f t="shared" si="46"/>
        <v>3533.1200199397435</v>
      </c>
      <c r="H235">
        <f t="shared" si="47"/>
        <v>6518.9864690440318</v>
      </c>
      <c r="I235" s="2">
        <f t="shared" si="48"/>
        <v>7414.8581684937299</v>
      </c>
      <c r="J235" s="52">
        <f t="shared" si="49"/>
        <v>289.6428972067863</v>
      </c>
      <c r="K235">
        <f t="shared" si="50"/>
        <v>22.378407439949651</v>
      </c>
      <c r="L235">
        <f t="shared" si="51"/>
        <v>2.9138551354101108E-2</v>
      </c>
      <c r="M235" s="52">
        <f t="shared" si="52"/>
        <v>22.378464351110399</v>
      </c>
      <c r="N235" s="8">
        <f>-G235/($G$18*$B$31)</f>
        <v>-3.7414492533293981E-6</v>
      </c>
      <c r="O235" s="5">
        <f>SUM($N$41:N235)*0.1+$N$8</f>
        <v>3.4124102863782386E-5</v>
      </c>
      <c r="P235" s="5">
        <f>SUM($O$41:O235)+0</f>
        <v>-5.4774093346577994E-4</v>
      </c>
      <c r="Q235" s="8">
        <f>-H235/($G$18*$B$31)</f>
        <v>-6.903376313122025E-6</v>
      </c>
      <c r="R235" s="5">
        <f>SUM($Q$41:Q235)*0.1+$T$8</f>
        <v>1.1697692124273482E-5</v>
      </c>
      <c r="S235" s="5">
        <f>SUM($R$41:R235)+0</f>
        <v>1.2067610608005262E-2</v>
      </c>
      <c r="T235">
        <f t="shared" si="53"/>
        <v>3.6073402907021275E-5</v>
      </c>
      <c r="U235">
        <f t="shared" si="54"/>
        <v>1.2080035013055015E-2</v>
      </c>
      <c r="W235" s="1"/>
    </row>
    <row r="236" spans="2:23" x14ac:dyDescent="0.35">
      <c r="B236">
        <f t="shared" si="55"/>
        <v>19.500000000000007</v>
      </c>
      <c r="C236">
        <f t="shared" si="42"/>
        <v>0</v>
      </c>
      <c r="D236">
        <f t="shared" si="43"/>
        <v>254.64790894703248</v>
      </c>
      <c r="E236" s="2">
        <f t="shared" si="44"/>
        <v>-138.01250077889625</v>
      </c>
      <c r="F236">
        <f t="shared" si="45"/>
        <v>-19098.593171027438</v>
      </c>
      <c r="G236">
        <f t="shared" si="46"/>
        <v>3519.318769861854</v>
      </c>
      <c r="H236">
        <f t="shared" si="47"/>
        <v>6493.5216781493273</v>
      </c>
      <c r="I236" s="2">
        <f t="shared" si="48"/>
        <v>7385.8938787730503</v>
      </c>
      <c r="J236" s="52">
        <f t="shared" si="49"/>
        <v>289.6428972067863</v>
      </c>
      <c r="K236">
        <f t="shared" si="50"/>
        <v>22.290991785887346</v>
      </c>
      <c r="L236">
        <f t="shared" si="51"/>
        <v>2.9138551354101108E-2</v>
      </c>
      <c r="M236" s="52">
        <f t="shared" si="52"/>
        <v>22.291048920228548</v>
      </c>
      <c r="N236" s="8">
        <f>-G236/($G$18*$B$31)</f>
        <v>-3.7268342171835804E-6</v>
      </c>
      <c r="O236" s="5">
        <f>SUM($N$41:N236)*0.1+$N$8</f>
        <v>3.3751419442064024E-5</v>
      </c>
      <c r="P236" s="5">
        <f>SUM($O$41:O236)+0</f>
        <v>-5.1398951402371591E-4</v>
      </c>
      <c r="Q236" s="8">
        <f>-H236/($G$18*$B$31)</f>
        <v>-6.876409999398891E-6</v>
      </c>
      <c r="R236" s="5">
        <f>SUM($Q$41:Q236)*0.1+$T$8</f>
        <v>1.1010051124333599E-5</v>
      </c>
      <c r="S236" s="5">
        <f>SUM($R$41:R236)+0</f>
        <v>1.2078620659129596E-2</v>
      </c>
      <c r="T236">
        <f t="shared" si="53"/>
        <v>3.5501824461773467E-5</v>
      </c>
      <c r="U236">
        <f t="shared" si="54"/>
        <v>1.2089551780263759E-2</v>
      </c>
      <c r="W236" s="1"/>
    </row>
    <row r="237" spans="2:23" x14ac:dyDescent="0.35">
      <c r="B237">
        <f t="shared" si="55"/>
        <v>19.600000000000009</v>
      </c>
      <c r="C237">
        <f t="shared" si="42"/>
        <v>0</v>
      </c>
      <c r="D237">
        <f t="shared" si="43"/>
        <v>254.64790894703248</v>
      </c>
      <c r="E237" s="2">
        <f t="shared" si="44"/>
        <v>-138.01250077889625</v>
      </c>
      <c r="F237">
        <f t="shared" si="45"/>
        <v>-19098.593171027438</v>
      </c>
      <c r="G237">
        <f t="shared" si="46"/>
        <v>3505.5175197839644</v>
      </c>
      <c r="H237">
        <f t="shared" si="47"/>
        <v>6468.0568872546246</v>
      </c>
      <c r="I237" s="2">
        <f t="shared" si="48"/>
        <v>7356.9295890523717</v>
      </c>
      <c r="J237" s="52">
        <f t="shared" si="49"/>
        <v>289.6428972067863</v>
      </c>
      <c r="K237">
        <f t="shared" si="50"/>
        <v>22.203576131825042</v>
      </c>
      <c r="L237">
        <f t="shared" si="51"/>
        <v>2.9138551354101108E-2</v>
      </c>
      <c r="M237" s="52">
        <f t="shared" si="52"/>
        <v>22.203633491104011</v>
      </c>
      <c r="N237" s="8">
        <f>-G237/($G$18*$B$31)</f>
        <v>-3.7122191810377622E-6</v>
      </c>
      <c r="O237" s="5">
        <f>SUM($N$41:N237)*0.1+$N$8</f>
        <v>3.3380197523960244E-5</v>
      </c>
      <c r="P237" s="5">
        <f>SUM($O$41:O237)+0</f>
        <v>-4.8060931649975566E-4</v>
      </c>
      <c r="Q237" s="8">
        <f>-H237/($G$18*$B$31)</f>
        <v>-6.8494436856757586E-6</v>
      </c>
      <c r="R237" s="5">
        <f>SUM($Q$41:Q237)*0.1+$T$8</f>
        <v>1.0325106755766032E-5</v>
      </c>
      <c r="S237" s="5">
        <f>SUM($R$41:R237)+0</f>
        <v>1.2088945765885362E-2</v>
      </c>
      <c r="T237">
        <f t="shared" si="53"/>
        <v>3.494059839579979E-5</v>
      </c>
      <c r="U237">
        <f t="shared" si="54"/>
        <v>1.2098495569517063E-2</v>
      </c>
      <c r="W237" s="1"/>
    </row>
    <row r="238" spans="2:23" x14ac:dyDescent="0.35">
      <c r="B238">
        <f t="shared" si="55"/>
        <v>19.70000000000001</v>
      </c>
      <c r="C238">
        <f t="shared" si="42"/>
        <v>0</v>
      </c>
      <c r="D238">
        <f t="shared" si="43"/>
        <v>254.64790894703248</v>
      </c>
      <c r="E238" s="2">
        <f t="shared" si="44"/>
        <v>-138.01250077889625</v>
      </c>
      <c r="F238">
        <f t="shared" si="45"/>
        <v>-19098.593171027438</v>
      </c>
      <c r="G238">
        <f t="shared" si="46"/>
        <v>3491.7162697060749</v>
      </c>
      <c r="H238">
        <f t="shared" si="47"/>
        <v>6442.592096359921</v>
      </c>
      <c r="I238" s="2">
        <f t="shared" si="48"/>
        <v>7327.9652993316922</v>
      </c>
      <c r="J238" s="52">
        <f t="shared" si="49"/>
        <v>289.6428972067863</v>
      </c>
      <c r="K238">
        <f t="shared" si="50"/>
        <v>22.116160477762737</v>
      </c>
      <c r="L238">
        <f t="shared" si="51"/>
        <v>2.9138551354101108E-2</v>
      </c>
      <c r="M238" s="52">
        <f t="shared" si="52"/>
        <v>22.116218063757636</v>
      </c>
      <c r="N238" s="8">
        <f>-G238/($G$18*$B$31)</f>
        <v>-3.6976041448919445E-6</v>
      </c>
      <c r="O238" s="5">
        <f>SUM($N$41:N238)*0.1+$N$8</f>
        <v>3.3010437109471046E-5</v>
      </c>
      <c r="P238" s="5">
        <f>SUM($O$41:O238)+0</f>
        <v>-4.4759887939028461E-4</v>
      </c>
      <c r="Q238" s="8">
        <f>-H238/($G$18*$B$31)</f>
        <v>-6.8224773719526254E-6</v>
      </c>
      <c r="R238" s="5">
        <f>SUM($Q$41:Q238)*0.1+$T$8</f>
        <v>9.642859018570767E-6</v>
      </c>
      <c r="S238" s="5">
        <f>SUM($R$41:R238)+0</f>
        <v>1.2098588624903933E-2</v>
      </c>
      <c r="T238">
        <f t="shared" si="53"/>
        <v>3.4390023091157913E-5</v>
      </c>
      <c r="U238">
        <f t="shared" si="54"/>
        <v>1.210686546846401E-2</v>
      </c>
      <c r="W238" s="1"/>
    </row>
    <row r="239" spans="2:23" x14ac:dyDescent="0.35">
      <c r="B239">
        <f t="shared" si="55"/>
        <v>19.800000000000011</v>
      </c>
      <c r="C239">
        <f t="shared" si="42"/>
        <v>0</v>
      </c>
      <c r="D239">
        <f t="shared" si="43"/>
        <v>254.64790894703248</v>
      </c>
      <c r="E239" s="2">
        <f t="shared" si="44"/>
        <v>-138.01250077889625</v>
      </c>
      <c r="F239">
        <f t="shared" si="45"/>
        <v>-19098.593171027438</v>
      </c>
      <c r="G239">
        <f t="shared" si="46"/>
        <v>3477.9150196281835</v>
      </c>
      <c r="H239">
        <f t="shared" si="47"/>
        <v>6417.1273054652174</v>
      </c>
      <c r="I239" s="2">
        <f t="shared" si="48"/>
        <v>7299.0010096110127</v>
      </c>
      <c r="J239" s="52">
        <f t="shared" si="49"/>
        <v>289.6428972067863</v>
      </c>
      <c r="K239">
        <f t="shared" si="50"/>
        <v>22.028744823700428</v>
      </c>
      <c r="L239">
        <f t="shared" si="51"/>
        <v>2.9138551354101108E-2</v>
      </c>
      <c r="M239" s="52">
        <f t="shared" si="52"/>
        <v>22.028802638210582</v>
      </c>
      <c r="N239" s="8">
        <f>-G239/($G$18*$B$31)</f>
        <v>-3.6829891087461247E-6</v>
      </c>
      <c r="O239" s="5">
        <f>SUM($N$41:N239)*0.1+$N$8</f>
        <v>3.264213819859643E-5</v>
      </c>
      <c r="P239" s="5">
        <f>SUM($O$41:O239)+0</f>
        <v>-4.1495674119168817E-4</v>
      </c>
      <c r="Q239" s="8">
        <f>-H239/($G$18*$B$31)</f>
        <v>-6.7955110582294922E-6</v>
      </c>
      <c r="R239" s="5">
        <f>SUM($Q$41:Q239)*0.1+$T$8</f>
        <v>8.9633079127478184E-6</v>
      </c>
      <c r="S239" s="5">
        <f>SUM($R$41:R239)+0</f>
        <v>1.2107551932816681E-2</v>
      </c>
      <c r="T239">
        <f t="shared" si="53"/>
        <v>3.3850407307963015E-5</v>
      </c>
      <c r="U239">
        <f t="shared" si="54"/>
        <v>1.2114660659833331E-2</v>
      </c>
      <c r="W239" s="1"/>
    </row>
    <row r="240" spans="2:23" x14ac:dyDescent="0.35">
      <c r="B240">
        <f t="shared" si="55"/>
        <v>19.900000000000013</v>
      </c>
      <c r="C240">
        <f t="shared" si="42"/>
        <v>0</v>
      </c>
      <c r="D240">
        <f t="shared" si="43"/>
        <v>254.64790894703248</v>
      </c>
      <c r="E240" s="2">
        <f t="shared" si="44"/>
        <v>-138.01250077889625</v>
      </c>
      <c r="F240">
        <f t="shared" si="45"/>
        <v>-19098.593171027438</v>
      </c>
      <c r="G240">
        <f t="shared" si="46"/>
        <v>3464.1137695502939</v>
      </c>
      <c r="H240">
        <f t="shared" si="47"/>
        <v>6391.6625145705138</v>
      </c>
      <c r="I240" s="2">
        <f t="shared" si="48"/>
        <v>7270.036719890335</v>
      </c>
      <c r="J240" s="52">
        <f t="shared" si="49"/>
        <v>289.6428972067863</v>
      </c>
      <c r="K240">
        <f t="shared" si="50"/>
        <v>21.941329169638131</v>
      </c>
      <c r="L240">
        <f t="shared" si="51"/>
        <v>2.9138551354101108E-2</v>
      </c>
      <c r="M240" s="52">
        <f t="shared" si="52"/>
        <v>21.941387214484369</v>
      </c>
      <c r="N240" s="8">
        <f>-G240/($G$18*$B$31)</f>
        <v>-3.6683740726003069E-6</v>
      </c>
      <c r="O240" s="5">
        <f>SUM($N$41:N240)*0.1+$N$8</f>
        <v>3.2275300791336397E-5</v>
      </c>
      <c r="P240" s="5">
        <f>SUM($O$41:O240)+0</f>
        <v>-3.8268144040035177E-4</v>
      </c>
      <c r="Q240" s="8">
        <f>-H240/($G$18*$B$31)</f>
        <v>-6.768544744506359E-6</v>
      </c>
      <c r="R240" s="5">
        <f>SUM($Q$41:Q240)*0.1+$T$8</f>
        <v>8.2864534382971858E-6</v>
      </c>
      <c r="S240" s="5">
        <f>SUM($R$41:R240)+0</f>
        <v>1.2115838386254978E-2</v>
      </c>
      <c r="T240">
        <f t="shared" si="53"/>
        <v>3.332207004008465E-5</v>
      </c>
      <c r="U240">
        <f t="shared" si="54"/>
        <v>1.2121880418758326E-2</v>
      </c>
      <c r="W240" s="1"/>
    </row>
    <row r="241" spans="2:23" x14ac:dyDescent="0.35">
      <c r="B241">
        <f t="shared" si="55"/>
        <v>20.000000000000014</v>
      </c>
      <c r="C241">
        <f t="shared" si="42"/>
        <v>0</v>
      </c>
      <c r="D241">
        <f t="shared" si="43"/>
        <v>254.64790894703248</v>
      </c>
      <c r="E241" s="2">
        <f t="shared" si="44"/>
        <v>-138.01250077889625</v>
      </c>
      <c r="F241">
        <f t="shared" si="45"/>
        <v>-19098.593171027438</v>
      </c>
      <c r="G241">
        <f t="shared" si="46"/>
        <v>3450.3125194724043</v>
      </c>
      <c r="H241">
        <f t="shared" si="47"/>
        <v>6366.1977236758094</v>
      </c>
      <c r="I241" s="2">
        <f t="shared" si="48"/>
        <v>7241.0724301696546</v>
      </c>
      <c r="J241" s="52">
        <f t="shared" si="49"/>
        <v>289.6428972067863</v>
      </c>
      <c r="K241">
        <f t="shared" si="50"/>
        <v>21.853913515575822</v>
      </c>
      <c r="L241">
        <f t="shared" si="51"/>
        <v>2.9138551354101108E-2</v>
      </c>
      <c r="M241" s="52">
        <f t="shared" si="52"/>
        <v>21.853971792600827</v>
      </c>
      <c r="N241" s="8">
        <f>-G241/($G$18*$B$31)</f>
        <v>-3.6537590364544888E-6</v>
      </c>
      <c r="O241" s="5">
        <f>SUM($N$41:N241)*0.1+$N$8</f>
        <v>3.1909924887690945E-5</v>
      </c>
      <c r="P241" s="5">
        <f>SUM($O$41:O241)+0</f>
        <v>-3.5077151551266082E-4</v>
      </c>
      <c r="Q241" s="8">
        <f>-H241/($G$18*$B$31)</f>
        <v>-6.7415784307832241E-6</v>
      </c>
      <c r="R241" s="5">
        <f>SUM($Q$41:Q241)*0.1+$T$8</f>
        <v>7.6122955952188692E-6</v>
      </c>
      <c r="S241" s="5">
        <f>SUM($R$41:R241)+0</f>
        <v>1.2123450681850197E-2</v>
      </c>
      <c r="T241">
        <f t="shared" si="53"/>
        <v>3.2805340275130001E-5</v>
      </c>
      <c r="U241">
        <f t="shared" si="54"/>
        <v>1.2128524110185421E-2</v>
      </c>
      <c r="W241" s="1"/>
    </row>
    <row r="242" spans="2:23" x14ac:dyDescent="0.35">
      <c r="B242">
        <f t="shared" si="55"/>
        <v>20.100000000000016</v>
      </c>
      <c r="C242">
        <f t="shared" si="42"/>
        <v>0</v>
      </c>
      <c r="D242">
        <f t="shared" si="43"/>
        <v>254.64790894703248</v>
      </c>
      <c r="E242" s="2">
        <f t="shared" si="44"/>
        <v>-138.01250077889625</v>
      </c>
      <c r="F242">
        <f t="shared" si="45"/>
        <v>-19098.593171027438</v>
      </c>
      <c r="G242">
        <f t="shared" si="46"/>
        <v>3436.5112693945148</v>
      </c>
      <c r="H242">
        <f t="shared" si="47"/>
        <v>6340.7329327811067</v>
      </c>
      <c r="I242" s="2">
        <f t="shared" si="48"/>
        <v>7212.108140448976</v>
      </c>
      <c r="J242" s="52">
        <f t="shared" si="49"/>
        <v>289.6428972067863</v>
      </c>
      <c r="K242">
        <f t="shared" si="50"/>
        <v>21.766497861513518</v>
      </c>
      <c r="L242">
        <f t="shared" si="51"/>
        <v>2.9138551354101108E-2</v>
      </c>
      <c r="M242" s="52">
        <f t="shared" si="52"/>
        <v>21.766556372582173</v>
      </c>
      <c r="N242" s="8">
        <f>-G242/($G$18*$B$31)</f>
        <v>-3.6391440003086711E-6</v>
      </c>
      <c r="O242" s="5">
        <f>SUM($N$41:N242)*0.1+$N$8</f>
        <v>3.154601048766007E-5</v>
      </c>
      <c r="P242" s="5">
        <f>SUM($O$41:O242)+0</f>
        <v>-3.1922550502500074E-4</v>
      </c>
      <c r="Q242" s="8">
        <f>-H242/($G$18*$B$31)</f>
        <v>-6.7146121170600926E-6</v>
      </c>
      <c r="R242" s="5">
        <f>SUM($Q$41:Q242)*0.1+$T$8</f>
        <v>6.9408343835128687E-6</v>
      </c>
      <c r="S242" s="5">
        <f>SUM($R$41:R242)+0</f>
        <v>1.2130391516233709E-2</v>
      </c>
      <c r="T242">
        <f t="shared" si="53"/>
        <v>3.230055664577491E-5</v>
      </c>
      <c r="U242">
        <f t="shared" si="54"/>
        <v>1.2134591186363602E-2</v>
      </c>
      <c r="W242" s="1"/>
    </row>
    <row r="243" spans="2:23" x14ac:dyDescent="0.35">
      <c r="B243">
        <f t="shared" si="55"/>
        <v>20.200000000000017</v>
      </c>
      <c r="C243">
        <f t="shared" si="42"/>
        <v>0</v>
      </c>
      <c r="D243">
        <f t="shared" si="43"/>
        <v>254.64790894703248</v>
      </c>
      <c r="E243" s="2">
        <f t="shared" si="44"/>
        <v>-138.01250077889625</v>
      </c>
      <c r="F243">
        <f t="shared" si="45"/>
        <v>-19098.593171027438</v>
      </c>
      <c r="G243">
        <f t="shared" si="46"/>
        <v>3422.7100193166243</v>
      </c>
      <c r="H243">
        <f t="shared" si="47"/>
        <v>6315.2681418864022</v>
      </c>
      <c r="I243" s="2">
        <f t="shared" si="48"/>
        <v>7183.1438507282965</v>
      </c>
      <c r="J243" s="52">
        <f t="shared" si="49"/>
        <v>289.6428972067863</v>
      </c>
      <c r="K243">
        <f t="shared" si="50"/>
        <v>21.679082207451213</v>
      </c>
      <c r="L243">
        <f t="shared" si="51"/>
        <v>2.9138551354101108E-2</v>
      </c>
      <c r="M243" s="52">
        <f t="shared" si="52"/>
        <v>21.679140954450958</v>
      </c>
      <c r="N243" s="8">
        <f>-G243/($G$18*$B$31)</f>
        <v>-3.6245289641628521E-6</v>
      </c>
      <c r="O243" s="5">
        <f>SUM($N$41:N243)*0.1+$N$8</f>
        <v>3.1183557591243783E-5</v>
      </c>
      <c r="P243" s="5">
        <f>SUM($O$41:O243)+0</f>
        <v>-2.8804194743375694E-4</v>
      </c>
      <c r="Q243" s="8">
        <f>-H243/($G$18*$B$31)</f>
        <v>-6.6876458033369577E-6</v>
      </c>
      <c r="R243" s="5">
        <f>SUM($Q$41:Q243)*0.1+$T$8</f>
        <v>6.2720698031791706E-6</v>
      </c>
      <c r="S243" s="5">
        <f>SUM($R$41:R243)+0</f>
        <v>1.2136663586036888E-2</v>
      </c>
      <c r="T243">
        <f t="shared" si="53"/>
        <v>3.1808066958907919E-5</v>
      </c>
      <c r="U243">
        <f t="shared" si="54"/>
        <v>1.2140081184412038E-2</v>
      </c>
      <c r="W243" s="1"/>
    </row>
    <row r="244" spans="2:23" x14ac:dyDescent="0.35">
      <c r="B244">
        <f t="shared" si="55"/>
        <v>20.300000000000018</v>
      </c>
      <c r="C244">
        <f t="shared" si="42"/>
        <v>0</v>
      </c>
      <c r="D244">
        <f t="shared" si="43"/>
        <v>254.64790894703248</v>
      </c>
      <c r="E244" s="2">
        <f t="shared" si="44"/>
        <v>-138.01250077889625</v>
      </c>
      <c r="F244">
        <f t="shared" si="45"/>
        <v>-19098.593171027438</v>
      </c>
      <c r="G244">
        <f t="shared" si="46"/>
        <v>3408.9087692387357</v>
      </c>
      <c r="H244">
        <f t="shared" si="47"/>
        <v>6289.8033509916986</v>
      </c>
      <c r="I244" s="2">
        <f t="shared" si="48"/>
        <v>7154.1795610076178</v>
      </c>
      <c r="J244" s="52">
        <f t="shared" si="49"/>
        <v>289.6428972067863</v>
      </c>
      <c r="K244">
        <f t="shared" si="50"/>
        <v>21.591666553388908</v>
      </c>
      <c r="L244">
        <f t="shared" si="51"/>
        <v>2.9138551354101108E-2</v>
      </c>
      <c r="M244" s="52">
        <f t="shared" si="52"/>
        <v>21.591725538230108</v>
      </c>
      <c r="N244" s="8">
        <f>-G244/($G$18*$B$31)</f>
        <v>-3.6099139280170352E-6</v>
      </c>
      <c r="O244" s="5">
        <f>SUM($N$41:N244)*0.1+$N$8</f>
        <v>3.0822566198442078E-5</v>
      </c>
      <c r="P244" s="5">
        <f>SUM($O$41:O244)+0</f>
        <v>-2.5721938123531485E-4</v>
      </c>
      <c r="Q244" s="8">
        <f>-H244/($G$18*$B$31)</f>
        <v>-6.6606794896138245E-6</v>
      </c>
      <c r="R244" s="5">
        <f>SUM($Q$41:Q244)*0.1+$T$8</f>
        <v>5.6060018542177886E-6</v>
      </c>
      <c r="S244" s="5">
        <f>SUM($R$41:R244)+0</f>
        <v>1.2142269587891106E-2</v>
      </c>
      <c r="T244">
        <f t="shared" si="53"/>
        <v>3.132822758865936E-5</v>
      </c>
      <c r="U244">
        <f t="shared" si="54"/>
        <v>1.2144993723963316E-2</v>
      </c>
      <c r="W244" s="1"/>
    </row>
    <row r="245" spans="2:23" x14ac:dyDescent="0.35">
      <c r="B245">
        <f t="shared" si="55"/>
        <v>20.40000000000002</v>
      </c>
      <c r="C245">
        <f t="shared" si="42"/>
        <v>0</v>
      </c>
      <c r="D245">
        <f t="shared" si="43"/>
        <v>254.64790894703248</v>
      </c>
      <c r="E245" s="2">
        <f t="shared" si="44"/>
        <v>-138.01250077889625</v>
      </c>
      <c r="F245">
        <f t="shared" si="45"/>
        <v>-19098.593171027438</v>
      </c>
      <c r="G245">
        <f t="shared" si="46"/>
        <v>3395.1075191608452</v>
      </c>
      <c r="H245">
        <f t="shared" si="47"/>
        <v>6264.338560096995</v>
      </c>
      <c r="I245" s="2">
        <f t="shared" si="48"/>
        <v>7125.2152712869383</v>
      </c>
      <c r="J245" s="52">
        <f t="shared" si="49"/>
        <v>289.6428972067863</v>
      </c>
      <c r="K245">
        <f t="shared" si="50"/>
        <v>21.504250899326603</v>
      </c>
      <c r="L245">
        <f t="shared" si="51"/>
        <v>2.9138551354101108E-2</v>
      </c>
      <c r="M245" s="52">
        <f t="shared" si="52"/>
        <v>21.504310123942922</v>
      </c>
      <c r="N245" s="8">
        <f>-G245/($G$18*$B$31)</f>
        <v>-3.5952988918712162E-6</v>
      </c>
      <c r="O245" s="5">
        <f>SUM($N$41:N245)*0.1+$N$8</f>
        <v>3.0463036309254956E-5</v>
      </c>
      <c r="P245" s="5">
        <f>SUM($O$41:O245)+0</f>
        <v>-2.2675634492605988E-4</v>
      </c>
      <c r="Q245" s="8">
        <f>-H245/($G$18*$B$31)</f>
        <v>-6.6337131758906913E-6</v>
      </c>
      <c r="R245" s="5">
        <f>SUM($Q$41:Q245)*0.1+$T$8</f>
        <v>4.9426305366287226E-6</v>
      </c>
      <c r="S245" s="5">
        <f>SUM($R$41:R245)+0</f>
        <v>1.2147212218427735E-2</v>
      </c>
      <c r="T245">
        <f t="shared" si="53"/>
        <v>3.086140271926408E-5</v>
      </c>
      <c r="U245">
        <f t="shared" si="54"/>
        <v>1.2149328504879778E-2</v>
      </c>
      <c r="W245" s="1"/>
    </row>
    <row r="246" spans="2:23" x14ac:dyDescent="0.35">
      <c r="B246">
        <f t="shared" si="55"/>
        <v>20.500000000000021</v>
      </c>
      <c r="C246">
        <f t="shared" si="42"/>
        <v>0</v>
      </c>
      <c r="D246">
        <f t="shared" si="43"/>
        <v>254.64790894703248</v>
      </c>
      <c r="E246" s="2">
        <f t="shared" si="44"/>
        <v>-138.01250077889625</v>
      </c>
      <c r="F246">
        <f t="shared" si="45"/>
        <v>-19098.593171027438</v>
      </c>
      <c r="G246">
        <f t="shared" si="46"/>
        <v>3381.3062690829565</v>
      </c>
      <c r="H246">
        <f t="shared" si="47"/>
        <v>6238.8737692022914</v>
      </c>
      <c r="I246" s="2">
        <f t="shared" si="48"/>
        <v>7096.2509815662597</v>
      </c>
      <c r="J246" s="52">
        <f t="shared" si="49"/>
        <v>289.6428972067863</v>
      </c>
      <c r="K246">
        <f t="shared" si="50"/>
        <v>21.416835245264298</v>
      </c>
      <c r="L246">
        <f t="shared" si="51"/>
        <v>2.9138551354101108E-2</v>
      </c>
      <c r="M246" s="52">
        <f t="shared" si="52"/>
        <v>21.416894711613075</v>
      </c>
      <c r="N246" s="8">
        <f>-G246/($G$18*$B$31)</f>
        <v>-3.5806838557253993E-6</v>
      </c>
      <c r="O246" s="5">
        <f>SUM($N$41:N246)*0.1+$N$8</f>
        <v>3.0104967923682416E-5</v>
      </c>
      <c r="P246" s="5">
        <f>SUM($O$41:O246)+0</f>
        <v>-1.9665137700237745E-4</v>
      </c>
      <c r="Q246" s="8">
        <f>-H246/($G$18*$B$31)</f>
        <v>-6.6067468621675581E-6</v>
      </c>
      <c r="R246" s="5">
        <f>SUM($Q$41:Q246)*0.1+$T$8</f>
        <v>4.2819558504119727E-6</v>
      </c>
      <c r="S246" s="5">
        <f>SUM($R$41:R246)+0</f>
        <v>1.2151494174278148E-2</v>
      </c>
      <c r="T246">
        <f t="shared" si="53"/>
        <v>3.0407963423926051E-5</v>
      </c>
      <c r="U246">
        <f t="shared" si="54"/>
        <v>1.2153085305040555E-2</v>
      </c>
      <c r="W246" s="1"/>
    </row>
    <row r="247" spans="2:23" x14ac:dyDescent="0.35">
      <c r="B247">
        <f t="shared" si="55"/>
        <v>20.600000000000023</v>
      </c>
      <c r="C247">
        <f t="shared" si="42"/>
        <v>0</v>
      </c>
      <c r="D247">
        <f t="shared" si="43"/>
        <v>254.64790894703248</v>
      </c>
      <c r="E247" s="2">
        <f t="shared" si="44"/>
        <v>-138.01250077889625</v>
      </c>
      <c r="F247">
        <f t="shared" si="45"/>
        <v>-19098.593171027438</v>
      </c>
      <c r="G247">
        <f t="shared" si="46"/>
        <v>3367.5050190050661</v>
      </c>
      <c r="H247">
        <f t="shared" si="47"/>
        <v>6213.4089783075888</v>
      </c>
      <c r="I247" s="2">
        <f t="shared" si="48"/>
        <v>7067.286691845582</v>
      </c>
      <c r="J247" s="52">
        <f t="shared" si="49"/>
        <v>289.6428972067863</v>
      </c>
      <c r="K247">
        <f t="shared" si="50"/>
        <v>21.329419591201997</v>
      </c>
      <c r="L247">
        <f t="shared" si="51"/>
        <v>2.9138551354101108E-2</v>
      </c>
      <c r="M247" s="52">
        <f t="shared" si="52"/>
        <v>21.329479301264637</v>
      </c>
      <c r="N247" s="8">
        <f>-G247/($G$18*$B$31)</f>
        <v>-3.5660688195795803E-6</v>
      </c>
      <c r="O247" s="5">
        <f>SUM($N$41:N247)*0.1+$N$8</f>
        <v>2.9748361041724458E-5</v>
      </c>
      <c r="P247" s="5">
        <f>SUM($O$41:O247)+0</f>
        <v>-1.6690301596065298E-4</v>
      </c>
      <c r="Q247" s="8">
        <f>-H247/($G$18*$B$31)</f>
        <v>-6.5797805484444257E-6</v>
      </c>
      <c r="R247" s="5">
        <f>SUM($Q$41:Q247)*0.1+$T$8</f>
        <v>3.6239777955675387E-6</v>
      </c>
      <c r="S247" s="5">
        <f>SUM($R$41:R247)+0</f>
        <v>1.2155118152073716E-2</v>
      </c>
      <c r="T247">
        <f t="shared" si="53"/>
        <v>2.9968286566494857E-5</v>
      </c>
      <c r="U247">
        <f t="shared" si="54"/>
        <v>1.2156263978196949E-2</v>
      </c>
      <c r="W247" s="1"/>
    </row>
    <row r="248" spans="2:23" x14ac:dyDescent="0.35">
      <c r="B248">
        <f t="shared" si="55"/>
        <v>20.700000000000024</v>
      </c>
      <c r="C248">
        <f t="shared" si="42"/>
        <v>0</v>
      </c>
      <c r="D248">
        <f t="shared" si="43"/>
        <v>254.64790894703248</v>
      </c>
      <c r="E248" s="2">
        <f t="shared" si="44"/>
        <v>-138.01250077889625</v>
      </c>
      <c r="F248">
        <f t="shared" si="45"/>
        <v>-19098.593171027438</v>
      </c>
      <c r="G248">
        <f t="shared" si="46"/>
        <v>3353.7037689271765</v>
      </c>
      <c r="H248">
        <f t="shared" si="47"/>
        <v>6187.9441874128843</v>
      </c>
      <c r="I248" s="2">
        <f t="shared" si="48"/>
        <v>7038.3224021249016</v>
      </c>
      <c r="J248" s="52">
        <f t="shared" si="49"/>
        <v>289.6428972067863</v>
      </c>
      <c r="K248">
        <f t="shared" si="50"/>
        <v>21.242003937139689</v>
      </c>
      <c r="L248">
        <f t="shared" si="51"/>
        <v>2.9138551354101108E-2</v>
      </c>
      <c r="M248" s="52">
        <f t="shared" si="52"/>
        <v>21.242063892922062</v>
      </c>
      <c r="N248" s="8">
        <f>-G248/($G$18*$B$31)</f>
        <v>-3.5514537834337626E-6</v>
      </c>
      <c r="O248" s="5">
        <f>SUM($N$41:N248)*0.1+$N$8</f>
        <v>2.9393215663381082E-5</v>
      </c>
      <c r="P248" s="5">
        <f>SUM($O$41:O248)+0</f>
        <v>-1.3750980029727188E-4</v>
      </c>
      <c r="Q248" s="8">
        <f>-H248/($G$18*$B$31)</f>
        <v>-6.5528142347212917E-6</v>
      </c>
      <c r="R248" s="5">
        <f>SUM($Q$41:Q248)*0.1+$T$8</f>
        <v>2.9686963720954073E-6</v>
      </c>
      <c r="S248" s="5">
        <f>SUM($R$41:R248)+0</f>
        <v>1.2158086848445812E-2</v>
      </c>
      <c r="T248">
        <f t="shared" si="53"/>
        <v>2.9542753513911385E-5</v>
      </c>
      <c r="U248">
        <f t="shared" si="54"/>
        <v>1.2158864451893885E-2</v>
      </c>
      <c r="W248" s="1"/>
    </row>
    <row r="249" spans="2:23" x14ac:dyDescent="0.35">
      <c r="B249">
        <f t="shared" si="55"/>
        <v>20.800000000000026</v>
      </c>
      <c r="C249">
        <f t="shared" si="42"/>
        <v>0</v>
      </c>
      <c r="D249">
        <f t="shared" si="43"/>
        <v>254.64790894703248</v>
      </c>
      <c r="E249" s="2">
        <f t="shared" si="44"/>
        <v>-138.01250077889625</v>
      </c>
      <c r="F249">
        <f t="shared" si="45"/>
        <v>-19098.593171027438</v>
      </c>
      <c r="G249">
        <f t="shared" si="46"/>
        <v>3339.902518849286</v>
      </c>
      <c r="H249">
        <f t="shared" si="47"/>
        <v>6162.4793965181816</v>
      </c>
      <c r="I249" s="2">
        <f t="shared" si="48"/>
        <v>7009.358112404223</v>
      </c>
      <c r="J249" s="52">
        <f t="shared" si="49"/>
        <v>289.6428972067863</v>
      </c>
      <c r="K249">
        <f t="shared" si="50"/>
        <v>21.154588283077388</v>
      </c>
      <c r="L249">
        <f t="shared" si="51"/>
        <v>2.9138551354101108E-2</v>
      </c>
      <c r="M249" s="52">
        <f t="shared" si="52"/>
        <v>21.15464848661022</v>
      </c>
      <c r="N249" s="8">
        <f>-G249/($G$18*$B$31)</f>
        <v>-3.5368387472879436E-6</v>
      </c>
      <c r="O249" s="5">
        <f>SUM($N$41:N249)*0.1+$N$8</f>
        <v>2.9039531788652289E-5</v>
      </c>
      <c r="P249" s="5">
        <f>SUM($O$41:O249)+0</f>
        <v>-1.0847026850861959E-4</v>
      </c>
      <c r="Q249" s="8">
        <f>-H249/($G$18*$B$31)</f>
        <v>-6.5258479209981593E-6</v>
      </c>
      <c r="R249" s="5">
        <f>SUM($Q$41:Q249)*0.1+$T$8</f>
        <v>2.3161115799955918E-6</v>
      </c>
      <c r="S249" s="5">
        <f>SUM($R$41:R249)+0</f>
        <v>1.2160402960025808E-2</v>
      </c>
      <c r="T249">
        <f t="shared" si="53"/>
        <v>2.9131748649113676E-5</v>
      </c>
      <c r="U249">
        <f t="shared" si="54"/>
        <v>1.2160886725455294E-2</v>
      </c>
      <c r="W249" s="1"/>
    </row>
    <row r="250" spans="2:23" x14ac:dyDescent="0.35">
      <c r="B250">
        <f t="shared" si="55"/>
        <v>20.900000000000027</v>
      </c>
      <c r="C250">
        <f t="shared" si="42"/>
        <v>0</v>
      </c>
      <c r="D250">
        <f t="shared" si="43"/>
        <v>254.64790894703248</v>
      </c>
      <c r="E250" s="2">
        <f t="shared" si="44"/>
        <v>-138.01250077889625</v>
      </c>
      <c r="F250">
        <f t="shared" si="45"/>
        <v>-19098.593171027438</v>
      </c>
      <c r="G250">
        <f t="shared" si="46"/>
        <v>3326.1012687713974</v>
      </c>
      <c r="H250">
        <f t="shared" si="47"/>
        <v>6137.0146056234771</v>
      </c>
      <c r="I250" s="2">
        <f t="shared" si="48"/>
        <v>6980.3938226835444</v>
      </c>
      <c r="J250" s="52">
        <f t="shared" si="49"/>
        <v>289.6428972067863</v>
      </c>
      <c r="K250">
        <f t="shared" si="50"/>
        <v>21.067172629015083</v>
      </c>
      <c r="L250">
        <f t="shared" si="51"/>
        <v>2.9138551354101108E-2</v>
      </c>
      <c r="M250" s="52">
        <f t="shared" si="52"/>
        <v>21.067233082354392</v>
      </c>
      <c r="N250" s="8">
        <f>-G250/($G$18*$B$31)</f>
        <v>-3.5222237111421267E-6</v>
      </c>
      <c r="O250" s="5">
        <f>SUM($N$41:N250)*0.1+$N$8</f>
        <v>2.8687309417538078E-5</v>
      </c>
      <c r="P250" s="5">
        <f>SUM($O$41:O250)+0</f>
        <v>-7.9782959091081513E-5</v>
      </c>
      <c r="Q250" s="8">
        <f>-H250/($G$18*$B$31)</f>
        <v>-6.4988816072750253E-6</v>
      </c>
      <c r="R250" s="5">
        <f>SUM($Q$41:Q250)*0.1+$T$8</f>
        <v>1.6662234192680925E-6</v>
      </c>
      <c r="S250" s="5">
        <f>SUM($R$41:R250)+0</f>
        <v>1.2162069183445076E-2</v>
      </c>
      <c r="T250">
        <f t="shared" si="53"/>
        <v>2.8735657676491177E-5</v>
      </c>
      <c r="U250">
        <f t="shared" si="54"/>
        <v>1.2162330868031247E-2</v>
      </c>
      <c r="W250" s="1"/>
    </row>
    <row r="251" spans="2:23" x14ac:dyDescent="0.35">
      <c r="B251">
        <f t="shared" si="55"/>
        <v>21.000000000000028</v>
      </c>
      <c r="C251">
        <f t="shared" si="42"/>
        <v>0</v>
      </c>
      <c r="D251">
        <f t="shared" si="43"/>
        <v>254.64790894703248</v>
      </c>
      <c r="E251" s="2">
        <f t="shared" si="44"/>
        <v>-138.01250077889625</v>
      </c>
      <c r="F251">
        <f t="shared" si="45"/>
        <v>-19098.593171027438</v>
      </c>
      <c r="G251">
        <f t="shared" si="46"/>
        <v>3312.300018693506</v>
      </c>
      <c r="H251">
        <f t="shared" si="47"/>
        <v>6111.5498147287744</v>
      </c>
      <c r="I251" s="2">
        <f t="shared" si="48"/>
        <v>6951.4295329628658</v>
      </c>
      <c r="J251" s="52">
        <f t="shared" si="49"/>
        <v>289.6428972067863</v>
      </c>
      <c r="K251">
        <f t="shared" si="50"/>
        <v>20.979756974952782</v>
      </c>
      <c r="L251">
        <f t="shared" si="51"/>
        <v>2.9138551354101108E-2</v>
      </c>
      <c r="M251" s="52">
        <f t="shared" si="52"/>
        <v>20.979817680180279</v>
      </c>
      <c r="N251" s="8">
        <f>-G251/($G$18*$B$31)</f>
        <v>-3.5076086749963068E-6</v>
      </c>
      <c r="O251" s="5">
        <f>SUM($N$41:N251)*0.1+$N$8</f>
        <v>2.8336548550038449E-5</v>
      </c>
      <c r="P251" s="5">
        <f>SUM($O$41:O251)+0</f>
        <v>-5.1446410541043064E-5</v>
      </c>
      <c r="Q251" s="8">
        <f>-H251/($G$18*$B$31)</f>
        <v>-6.4719152935518929E-6</v>
      </c>
      <c r="R251" s="5">
        <f>SUM($Q$41:Q251)*0.1+$T$8</f>
        <v>1.0190318899129091E-6</v>
      </c>
      <c r="S251" s="5">
        <f>SUM($R$41:R251)+0</f>
        <v>1.2163088215334988E-2</v>
      </c>
      <c r="T251">
        <f t="shared" si="53"/>
        <v>2.8354865715099864E-5</v>
      </c>
      <c r="U251">
        <f t="shared" si="54"/>
        <v>1.2163197016704878E-2</v>
      </c>
      <c r="W251" s="1"/>
    </row>
    <row r="252" spans="2:23" x14ac:dyDescent="0.35">
      <c r="B252">
        <f t="shared" si="55"/>
        <v>21.10000000000003</v>
      </c>
      <c r="C252">
        <f t="shared" si="42"/>
        <v>0</v>
      </c>
      <c r="D252">
        <f t="shared" si="43"/>
        <v>254.64790894703248</v>
      </c>
      <c r="E252" s="2">
        <f t="shared" si="44"/>
        <v>-138.01250077889625</v>
      </c>
      <c r="F252">
        <f t="shared" si="45"/>
        <v>-19098.593171027438</v>
      </c>
      <c r="G252">
        <f t="shared" si="46"/>
        <v>3298.4987686156155</v>
      </c>
      <c r="H252">
        <f t="shared" si="47"/>
        <v>6086.0850238340699</v>
      </c>
      <c r="I252" s="2">
        <f t="shared" si="48"/>
        <v>6922.4652432421844</v>
      </c>
      <c r="J252" s="52">
        <f t="shared" si="49"/>
        <v>289.6428972067863</v>
      </c>
      <c r="K252">
        <f t="shared" si="50"/>
        <v>20.89234132089047</v>
      </c>
      <c r="L252">
        <f t="shared" si="51"/>
        <v>2.9138551354101108E-2</v>
      </c>
      <c r="M252" s="52">
        <f t="shared" si="52"/>
        <v>20.892402280113995</v>
      </c>
      <c r="N252" s="8">
        <f>-G252/($G$18*$B$31)</f>
        <v>-3.4929936388504883E-6</v>
      </c>
      <c r="O252" s="5">
        <f>SUM($N$41:N252)*0.1+$N$8</f>
        <v>2.7987249186153403E-5</v>
      </c>
      <c r="P252" s="5">
        <f>SUM($O$41:O252)+0</f>
        <v>-2.3459161354889662E-5</v>
      </c>
      <c r="Q252" s="8">
        <f>-H252/($G$18*$B$31)</f>
        <v>-6.4449489798287589E-6</v>
      </c>
      <c r="R252" s="5">
        <f>SUM($Q$41:Q252)*0.1+$T$8</f>
        <v>3.7453699193004176E-7</v>
      </c>
      <c r="S252" s="5">
        <f>SUM($R$41:R252)+0</f>
        <v>1.2163462752326918E-2</v>
      </c>
      <c r="T252">
        <f t="shared" si="53"/>
        <v>2.7989755178746532E-5</v>
      </c>
      <c r="U252">
        <f t="shared" si="54"/>
        <v>1.2163485374657043E-2</v>
      </c>
      <c r="W252" s="1"/>
    </row>
    <row r="253" spans="2:23" x14ac:dyDescent="0.35">
      <c r="B253">
        <f t="shared" si="55"/>
        <v>21.200000000000031</v>
      </c>
      <c r="C253">
        <f t="shared" si="42"/>
        <v>0</v>
      </c>
      <c r="D253">
        <f t="shared" si="43"/>
        <v>254.64790894703248</v>
      </c>
      <c r="E253" s="2">
        <f t="shared" si="44"/>
        <v>-138.01250077889625</v>
      </c>
      <c r="F253">
        <f t="shared" si="45"/>
        <v>-19098.593171027438</v>
      </c>
      <c r="G253">
        <f t="shared" si="46"/>
        <v>3284.6975185377269</v>
      </c>
      <c r="H253">
        <f t="shared" si="47"/>
        <v>6060.6202329393664</v>
      </c>
      <c r="I253" s="2">
        <f t="shared" si="48"/>
        <v>6893.5009535215058</v>
      </c>
      <c r="J253" s="52">
        <f t="shared" si="49"/>
        <v>289.6428972067863</v>
      </c>
      <c r="K253">
        <f t="shared" si="50"/>
        <v>20.804925666828165</v>
      </c>
      <c r="L253">
        <f t="shared" si="51"/>
        <v>2.9138551354101108E-2</v>
      </c>
      <c r="M253" s="52">
        <f t="shared" si="52"/>
        <v>20.804986882182128</v>
      </c>
      <c r="N253" s="8">
        <f>-G253/($G$18*$B$31)</f>
        <v>-3.4783786027046714E-6</v>
      </c>
      <c r="O253" s="5">
        <f>SUM($N$41:N253)*0.1+$N$8</f>
        <v>2.7639411325882938E-5</v>
      </c>
      <c r="P253" s="5">
        <f>SUM($O$41:O253)+0</f>
        <v>4.1802499709932766E-6</v>
      </c>
      <c r="Q253" s="8">
        <f>-H253/($G$18*$B$31)</f>
        <v>-6.4179826661056257E-6</v>
      </c>
      <c r="R253" s="5">
        <f>SUM($Q$41:Q253)*0.1+$T$8</f>
        <v>-2.6726127468052309E-7</v>
      </c>
      <c r="S253" s="5">
        <f>SUM($R$41:R253)+0</f>
        <v>1.2163195491052237E-2</v>
      </c>
      <c r="T253">
        <f t="shared" si="53"/>
        <v>2.7640703446733948E-5</v>
      </c>
      <c r="U253">
        <f t="shared" si="54"/>
        <v>1.2163196209386877E-2</v>
      </c>
      <c r="W253" s="1"/>
    </row>
    <row r="254" spans="2:23" x14ac:dyDescent="0.35">
      <c r="B254">
        <f t="shared" si="55"/>
        <v>21.300000000000033</v>
      </c>
      <c r="C254">
        <f t="shared" si="42"/>
        <v>0</v>
      </c>
      <c r="D254">
        <f t="shared" si="43"/>
        <v>254.64790894703248</v>
      </c>
      <c r="E254" s="2">
        <f t="shared" si="44"/>
        <v>-138.01250077889625</v>
      </c>
      <c r="F254">
        <f t="shared" si="45"/>
        <v>-19098.593171027438</v>
      </c>
      <c r="G254">
        <f t="shared" si="46"/>
        <v>3270.8962684598364</v>
      </c>
      <c r="H254">
        <f t="shared" si="47"/>
        <v>6035.1554420446628</v>
      </c>
      <c r="I254" s="2">
        <f t="shared" si="48"/>
        <v>6864.5366638008272</v>
      </c>
      <c r="J254" s="52">
        <f t="shared" si="49"/>
        <v>289.6428972067863</v>
      </c>
      <c r="K254">
        <f t="shared" si="50"/>
        <v>20.717510012765864</v>
      </c>
      <c r="L254">
        <f t="shared" si="51"/>
        <v>2.9138551354101108E-2</v>
      </c>
      <c r="M254" s="52">
        <f t="shared" si="52"/>
        <v>20.717571486411696</v>
      </c>
      <c r="N254" s="8">
        <f>-G254/($G$18*$B$31)</f>
        <v>-3.4637635665588524E-6</v>
      </c>
      <c r="O254" s="5">
        <f>SUM($N$41:N254)*0.1+$N$8</f>
        <v>2.7293034969227056E-5</v>
      </c>
      <c r="P254" s="5">
        <f>SUM($O$41:O254)+0</f>
        <v>3.1473284940220333E-5</v>
      </c>
      <c r="Q254" s="8">
        <f>-H254/($G$18*$B$31)</f>
        <v>-6.3910163523824925E-6</v>
      </c>
      <c r="R254" s="5">
        <f>SUM($Q$41:Q254)*0.1+$T$8</f>
        <v>-9.0636290991877191E-7</v>
      </c>
      <c r="S254" s="5">
        <f>SUM($R$41:R254)+0</f>
        <v>1.2162289128142318E-2</v>
      </c>
      <c r="T254">
        <f t="shared" si="53"/>
        <v>2.730808033450772E-5</v>
      </c>
      <c r="U254">
        <f t="shared" si="54"/>
        <v>1.2162329850986354E-2</v>
      </c>
      <c r="W254" s="1"/>
    </row>
    <row r="255" spans="2:23" x14ac:dyDescent="0.35">
      <c r="B255">
        <f t="shared" si="55"/>
        <v>21.400000000000034</v>
      </c>
      <c r="C255">
        <f t="shared" si="42"/>
        <v>0</v>
      </c>
      <c r="D255">
        <f t="shared" si="43"/>
        <v>254.64790894703248</v>
      </c>
      <c r="E255" s="2">
        <f t="shared" si="44"/>
        <v>-138.01250077889625</v>
      </c>
      <c r="F255">
        <f t="shared" si="45"/>
        <v>-19098.593171027438</v>
      </c>
      <c r="G255">
        <f t="shared" si="46"/>
        <v>3257.0950183819477</v>
      </c>
      <c r="H255">
        <f t="shared" si="47"/>
        <v>6009.6906511499592</v>
      </c>
      <c r="I255" s="2">
        <f t="shared" si="48"/>
        <v>6835.5723740801486</v>
      </c>
      <c r="J255" s="52">
        <f t="shared" si="49"/>
        <v>289.6428972067863</v>
      </c>
      <c r="K255">
        <f t="shared" si="50"/>
        <v>20.630094358703559</v>
      </c>
      <c r="L255">
        <f t="shared" si="51"/>
        <v>2.9138551354101108E-2</v>
      </c>
      <c r="M255" s="52">
        <f t="shared" si="52"/>
        <v>20.630156092830163</v>
      </c>
      <c r="N255" s="8">
        <f>-G255/($G$18*$B$31)</f>
        <v>-3.4491485304130355E-6</v>
      </c>
      <c r="O255" s="5">
        <f>SUM($N$41:N255)*0.1+$N$8</f>
        <v>2.6948120116185756E-5</v>
      </c>
      <c r="P255" s="5">
        <f>SUM($O$41:O255)+0</f>
        <v>5.8421405056406089E-5</v>
      </c>
      <c r="Q255" s="8">
        <f>-H255/($G$18*$B$31)</f>
        <v>-6.3640500386593584E-6</v>
      </c>
      <c r="R255" s="5">
        <f>SUM($Q$41:Q255)*0.1+$T$8</f>
        <v>-1.5427679137847047E-6</v>
      </c>
      <c r="S255" s="5">
        <f>SUM($R$41:R255)+0</f>
        <v>1.2160746360228533E-2</v>
      </c>
      <c r="T255">
        <f t="shared" si="53"/>
        <v>2.6992245379593359E-5</v>
      </c>
      <c r="U255">
        <f t="shared" si="54"/>
        <v>1.2160886690467117E-2</v>
      </c>
      <c r="W255" s="1"/>
    </row>
    <row r="256" spans="2:23" x14ac:dyDescent="0.35">
      <c r="B256">
        <f t="shared" si="55"/>
        <v>21.500000000000036</v>
      </c>
      <c r="C256">
        <f t="shared" si="42"/>
        <v>0</v>
      </c>
      <c r="D256">
        <f t="shared" si="43"/>
        <v>254.64790894703248</v>
      </c>
      <c r="E256" s="2">
        <f t="shared" si="44"/>
        <v>-138.01250077889625</v>
      </c>
      <c r="F256">
        <f t="shared" si="45"/>
        <v>-19098.593171027438</v>
      </c>
      <c r="G256">
        <f t="shared" si="46"/>
        <v>3243.2937683040564</v>
      </c>
      <c r="H256">
        <f t="shared" si="47"/>
        <v>5984.2258602552556</v>
      </c>
      <c r="I256" s="2">
        <f t="shared" si="48"/>
        <v>6806.6080843594691</v>
      </c>
      <c r="J256" s="52">
        <f t="shared" si="49"/>
        <v>289.6428972067863</v>
      </c>
      <c r="K256">
        <f t="shared" si="50"/>
        <v>20.542678704641254</v>
      </c>
      <c r="L256">
        <f t="shared" si="51"/>
        <v>2.9138551354101108E-2</v>
      </c>
      <c r="M256" s="52">
        <f t="shared" si="52"/>
        <v>20.542740701465476</v>
      </c>
      <c r="N256" s="8">
        <f>-G256/($G$18*$B$31)</f>
        <v>-3.4345334942672157E-6</v>
      </c>
      <c r="O256" s="5">
        <f>SUM($N$41:N256)*0.1+$N$8</f>
        <v>2.6604666766759038E-5</v>
      </c>
      <c r="P256" s="5">
        <f>SUM($O$41:O256)+0</f>
        <v>8.5026071823165127E-5</v>
      </c>
      <c r="Q256" s="8">
        <f>-H256/($G$18*$B$31)</f>
        <v>-6.3370837249362252E-6</v>
      </c>
      <c r="R256" s="5">
        <f>SUM($Q$41:Q256)*0.1+$T$8</f>
        <v>-2.1764762862783215E-6</v>
      </c>
      <c r="S256" s="5">
        <f>SUM($R$41:R256)+0</f>
        <v>1.2158569883942254E-2</v>
      </c>
      <c r="T256">
        <f t="shared" si="53"/>
        <v>2.6693544964935337E-5</v>
      </c>
      <c r="U256">
        <f t="shared" si="54"/>
        <v>1.2158867178137824E-2</v>
      </c>
      <c r="W256" s="1"/>
    </row>
    <row r="257" spans="2:23" x14ac:dyDescent="0.35">
      <c r="B257">
        <f t="shared" si="55"/>
        <v>21.600000000000037</v>
      </c>
      <c r="C257">
        <f t="shared" si="42"/>
        <v>0</v>
      </c>
      <c r="D257">
        <f t="shared" si="43"/>
        <v>254.64790894703248</v>
      </c>
      <c r="E257" s="2">
        <f t="shared" si="44"/>
        <v>-138.01250077889625</v>
      </c>
      <c r="F257">
        <f t="shared" si="45"/>
        <v>-19098.593171027438</v>
      </c>
      <c r="G257">
        <f t="shared" si="46"/>
        <v>3229.4925182261677</v>
      </c>
      <c r="H257">
        <f t="shared" si="47"/>
        <v>5958.761069360552</v>
      </c>
      <c r="I257" s="2">
        <f t="shared" si="48"/>
        <v>6777.6437946387905</v>
      </c>
      <c r="J257" s="52">
        <f t="shared" si="49"/>
        <v>289.6428972067863</v>
      </c>
      <c r="K257">
        <f t="shared" si="50"/>
        <v>20.455263050578949</v>
      </c>
      <c r="L257">
        <f t="shared" si="51"/>
        <v>2.9138551354101108E-2</v>
      </c>
      <c r="M257" s="52">
        <f t="shared" si="52"/>
        <v>20.455325312346062</v>
      </c>
      <c r="N257" s="8">
        <f>-G257/($G$18*$B$31)</f>
        <v>-3.4199184581213988E-6</v>
      </c>
      <c r="O257" s="5">
        <f>SUM($N$41:N257)*0.1+$N$8</f>
        <v>2.6262674920946903E-5</v>
      </c>
      <c r="P257" s="5">
        <f>SUM($O$41:O257)+0</f>
        <v>1.1128874674411203E-4</v>
      </c>
      <c r="Q257" s="8">
        <f>-H257/($G$18*$B$31)</f>
        <v>-6.310117411213092E-6</v>
      </c>
      <c r="R257" s="5">
        <f>SUM($Q$41:Q257)*0.1+$T$8</f>
        <v>-2.8074880273996222E-6</v>
      </c>
      <c r="S257" s="5">
        <f>SUM($R$41:R257)+0</f>
        <v>1.2155762395914853E-2</v>
      </c>
      <c r="T257">
        <f t="shared" si="53"/>
        <v>2.6412309308868198E-5</v>
      </c>
      <c r="U257">
        <f t="shared" si="54"/>
        <v>1.2156271822030365E-2</v>
      </c>
      <c r="W257" s="1"/>
    </row>
    <row r="258" spans="2:23" x14ac:dyDescent="0.35">
      <c r="B258">
        <f t="shared" si="55"/>
        <v>21.700000000000038</v>
      </c>
      <c r="C258">
        <f t="shared" si="42"/>
        <v>0</v>
      </c>
      <c r="D258">
        <f t="shared" si="43"/>
        <v>254.64790894703248</v>
      </c>
      <c r="E258" s="2">
        <f t="shared" si="44"/>
        <v>-138.01250077889625</v>
      </c>
      <c r="F258">
        <f t="shared" si="45"/>
        <v>-19098.593171027438</v>
      </c>
      <c r="G258">
        <f t="shared" si="46"/>
        <v>3215.6912681482772</v>
      </c>
      <c r="H258">
        <f t="shared" si="47"/>
        <v>5933.2962784658484</v>
      </c>
      <c r="I258" s="2">
        <f t="shared" si="48"/>
        <v>6748.679504918111</v>
      </c>
      <c r="J258" s="52">
        <f t="shared" si="49"/>
        <v>289.6428972067863</v>
      </c>
      <c r="K258">
        <f t="shared" si="50"/>
        <v>20.367847396516645</v>
      </c>
      <c r="L258">
        <f t="shared" si="51"/>
        <v>2.9138551354101108E-2</v>
      </c>
      <c r="M258" s="52">
        <f t="shared" si="52"/>
        <v>20.367909925500822</v>
      </c>
      <c r="N258" s="8">
        <f>-G258/($G$18*$B$31)</f>
        <v>-3.4053034219755798E-6</v>
      </c>
      <c r="O258" s="5">
        <f>SUM($N$41:N258)*0.1+$N$8</f>
        <v>2.592214457874935E-5</v>
      </c>
      <c r="P258" s="5">
        <f>SUM($O$41:O258)+0</f>
        <v>1.3721089132286138E-4</v>
      </c>
      <c r="Q258" s="8">
        <f>-H258/($G$18*$B$31)</f>
        <v>-6.2831510974899588E-6</v>
      </c>
      <c r="R258" s="5">
        <f>SUM($Q$41:Q258)*0.1+$T$8</f>
        <v>-3.4358031371486204E-6</v>
      </c>
      <c r="S258" s="5">
        <f>SUM($R$41:R258)+0</f>
        <v>1.2152326592777705E-2</v>
      </c>
      <c r="T258">
        <f t="shared" si="53"/>
        <v>2.6148849358218894E-5</v>
      </c>
      <c r="U258">
        <f t="shared" si="54"/>
        <v>1.2153101186373369E-2</v>
      </c>
      <c r="W258" s="1"/>
    </row>
    <row r="259" spans="2:23" x14ac:dyDescent="0.35">
      <c r="B259">
        <f t="shared" si="55"/>
        <v>21.80000000000004</v>
      </c>
      <c r="C259">
        <f t="shared" si="42"/>
        <v>0</v>
      </c>
      <c r="D259">
        <f t="shared" si="43"/>
        <v>254.64790894703248</v>
      </c>
      <c r="E259" s="2">
        <f t="shared" si="44"/>
        <v>-138.01250077889625</v>
      </c>
      <c r="F259">
        <f t="shared" si="45"/>
        <v>-19098.593171027438</v>
      </c>
      <c r="G259">
        <f t="shared" si="46"/>
        <v>3201.8900180703877</v>
      </c>
      <c r="H259">
        <f t="shared" si="47"/>
        <v>5907.8314875711458</v>
      </c>
      <c r="I259" s="2">
        <f t="shared" si="48"/>
        <v>6719.7152151974333</v>
      </c>
      <c r="J259" s="52">
        <f t="shared" si="49"/>
        <v>289.6428972067863</v>
      </c>
      <c r="K259">
        <f t="shared" si="50"/>
        <v>20.280431742454343</v>
      </c>
      <c r="L259">
        <f t="shared" si="51"/>
        <v>2.9138551354101108E-2</v>
      </c>
      <c r="M259" s="52">
        <f t="shared" si="52"/>
        <v>20.280494540959172</v>
      </c>
      <c r="N259" s="8">
        <f>-G259/($G$18*$B$31)</f>
        <v>-3.3906883858297621E-6</v>
      </c>
      <c r="O259" s="5">
        <f>SUM($N$41:N259)*0.1+$N$8</f>
        <v>2.5583075740166379E-5</v>
      </c>
      <c r="P259" s="5">
        <f>SUM($O$41:O259)+0</f>
        <v>1.6279396706302775E-4</v>
      </c>
      <c r="Q259" s="8">
        <f>-H259/($G$18*$B$31)</f>
        <v>-6.2561847837668264E-6</v>
      </c>
      <c r="R259" s="5">
        <f>SUM($Q$41:Q259)*0.1+$T$8</f>
        <v>-4.0614216155253027E-6</v>
      </c>
      <c r="S259" s="5">
        <f>SUM($R$41:R259)+0</f>
        <v>1.214826517116218E-2</v>
      </c>
      <c r="T259">
        <f t="shared" si="53"/>
        <v>2.5903453628158267E-5</v>
      </c>
      <c r="U259">
        <f t="shared" si="54"/>
        <v>1.2149355890111384E-2</v>
      </c>
      <c r="W259" s="1"/>
    </row>
    <row r="260" spans="2:23" x14ac:dyDescent="0.35">
      <c r="B260">
        <f t="shared" si="55"/>
        <v>21.900000000000041</v>
      </c>
      <c r="C260">
        <f t="shared" si="42"/>
        <v>0</v>
      </c>
      <c r="D260">
        <f t="shared" si="43"/>
        <v>254.64790894703248</v>
      </c>
      <c r="E260" s="2">
        <f t="shared" si="44"/>
        <v>-138.01250077889625</v>
      </c>
      <c r="F260">
        <f t="shared" si="45"/>
        <v>-19098.593171027438</v>
      </c>
      <c r="G260">
        <f t="shared" si="46"/>
        <v>3188.0887679924972</v>
      </c>
      <c r="H260">
        <f t="shared" si="47"/>
        <v>5882.3666966764413</v>
      </c>
      <c r="I260" s="2">
        <f t="shared" si="48"/>
        <v>6690.7509254767529</v>
      </c>
      <c r="J260" s="52">
        <f t="shared" si="49"/>
        <v>289.6428972067863</v>
      </c>
      <c r="K260">
        <f t="shared" si="50"/>
        <v>20.193016088392035</v>
      </c>
      <c r="L260">
        <f t="shared" si="51"/>
        <v>2.9138551354101108E-2</v>
      </c>
      <c r="M260" s="52">
        <f t="shared" si="52"/>
        <v>20.193079158751015</v>
      </c>
      <c r="N260" s="8">
        <f>-G260/($G$18*$B$31)</f>
        <v>-3.3760733496839431E-6</v>
      </c>
      <c r="O260" s="5">
        <f>SUM($N$41:N260)*0.1+$N$8</f>
        <v>2.5245468405197983E-5</v>
      </c>
      <c r="P260" s="5">
        <f>SUM($O$41:O260)+0</f>
        <v>1.8803943546822572E-4</v>
      </c>
      <c r="Q260" s="8">
        <f>-H260/($G$18*$B$31)</f>
        <v>-6.2292184700436924E-6</v>
      </c>
      <c r="R260" s="5">
        <f>SUM($Q$41:Q260)*0.1+$T$8</f>
        <v>-4.6843434625296689E-6</v>
      </c>
      <c r="S260" s="5">
        <f>SUM($R$41:R260)+0</f>
        <v>1.2143580827699651E-2</v>
      </c>
      <c r="T260">
        <f t="shared" si="53"/>
        <v>2.5676385039035265E-5</v>
      </c>
      <c r="U260">
        <f t="shared" si="54"/>
        <v>1.2145036605468333E-2</v>
      </c>
      <c r="W260" s="1"/>
    </row>
    <row r="261" spans="2:23" x14ac:dyDescent="0.35">
      <c r="B261">
        <f t="shared" si="55"/>
        <v>22.000000000000043</v>
      </c>
      <c r="C261">
        <f t="shared" si="42"/>
        <v>0</v>
      </c>
      <c r="D261">
        <f t="shared" si="43"/>
        <v>254.64790894703248</v>
      </c>
      <c r="E261" s="2">
        <f t="shared" si="44"/>
        <v>-138.01250077889625</v>
      </c>
      <c r="F261">
        <f t="shared" si="45"/>
        <v>-19098.593171027438</v>
      </c>
      <c r="G261">
        <f t="shared" si="46"/>
        <v>3174.2875179146085</v>
      </c>
      <c r="H261">
        <f t="shared" si="47"/>
        <v>5856.9019057817368</v>
      </c>
      <c r="I261" s="2">
        <f t="shared" si="48"/>
        <v>6661.7866357560733</v>
      </c>
      <c r="J261" s="52">
        <f t="shared" si="49"/>
        <v>289.6428972067863</v>
      </c>
      <c r="K261">
        <f t="shared" si="50"/>
        <v>20.105600434329727</v>
      </c>
      <c r="L261">
        <f t="shared" si="51"/>
        <v>2.9138551354101108E-2</v>
      </c>
      <c r="M261" s="52">
        <f t="shared" si="52"/>
        <v>20.105663778906798</v>
      </c>
      <c r="N261" s="8">
        <f>-G261/($G$18*$B$31)</f>
        <v>-3.3614583135381262E-6</v>
      </c>
      <c r="O261" s="5">
        <f>SUM($N$41:N261)*0.1+$N$8</f>
        <v>2.4909322573844163E-5</v>
      </c>
      <c r="P261" s="5">
        <f>SUM($O$41:O261)+0</f>
        <v>2.1294875804206989E-4</v>
      </c>
      <c r="Q261" s="8">
        <f>-H261/($G$18*$B$31)</f>
        <v>-6.2022521563205583E-6</v>
      </c>
      <c r="R261" s="5">
        <f>SUM($Q$41:Q261)*0.1+$T$8</f>
        <v>-5.304568678161719E-6</v>
      </c>
      <c r="S261" s="5">
        <f>SUM($R$41:R261)+0</f>
        <v>1.213827625902149E-2</v>
      </c>
      <c r="T261">
        <f t="shared" si="53"/>
        <v>2.5467877806153319E-5</v>
      </c>
      <c r="U261">
        <f t="shared" si="54"/>
        <v>1.214014405655371E-2</v>
      </c>
      <c r="W261" s="1"/>
    </row>
    <row r="262" spans="2:23" x14ac:dyDescent="0.35">
      <c r="B262">
        <f t="shared" si="55"/>
        <v>22.100000000000044</v>
      </c>
      <c r="C262">
        <f t="shared" si="42"/>
        <v>0</v>
      </c>
      <c r="D262">
        <f t="shared" si="43"/>
        <v>254.64790894703248</v>
      </c>
      <c r="E262" s="2">
        <f t="shared" si="44"/>
        <v>-138.01250077889625</v>
      </c>
      <c r="F262">
        <f t="shared" si="45"/>
        <v>-19098.593171027438</v>
      </c>
      <c r="G262">
        <f t="shared" si="46"/>
        <v>3160.4862678367181</v>
      </c>
      <c r="H262">
        <f t="shared" si="47"/>
        <v>5831.4371148870332</v>
      </c>
      <c r="I262" s="2">
        <f t="shared" si="48"/>
        <v>6632.8223460353947</v>
      </c>
      <c r="J262" s="52">
        <f t="shared" si="49"/>
        <v>289.6428972067863</v>
      </c>
      <c r="K262">
        <f t="shared" si="50"/>
        <v>20.018184780267426</v>
      </c>
      <c r="L262">
        <f t="shared" si="51"/>
        <v>2.9138551354101108E-2</v>
      </c>
      <c r="M262" s="52">
        <f t="shared" si="52"/>
        <v>20.018248401457495</v>
      </c>
      <c r="N262" s="8">
        <f>-G262/($G$18*$B$31)</f>
        <v>-3.3468432773923072E-6</v>
      </c>
      <c r="O262" s="5">
        <f>SUM($N$41:N262)*0.1+$N$8</f>
        <v>2.4574638246104926E-5</v>
      </c>
      <c r="P262" s="5">
        <f>SUM($O$41:O262)+0</f>
        <v>2.3752339628817481E-4</v>
      </c>
      <c r="Q262" s="8">
        <f>-H262/($G$18*$B$31)</f>
        <v>-6.1752858425974251E-6</v>
      </c>
      <c r="R262" s="5">
        <f>SUM($Q$41:Q262)*0.1+$T$8</f>
        <v>-5.9220972624214531E-6</v>
      </c>
      <c r="S262" s="5">
        <f>SUM($R$41:R262)+0</f>
        <v>1.2132354161759068E-2</v>
      </c>
      <c r="T262">
        <f t="shared" si="53"/>
        <v>2.5278134442883686E-5</v>
      </c>
      <c r="U262">
        <f t="shared" si="54"/>
        <v>1.2134679018010193E-2</v>
      </c>
      <c r="W262" s="1"/>
    </row>
    <row r="263" spans="2:23" x14ac:dyDescent="0.35">
      <c r="B263">
        <f t="shared" si="55"/>
        <v>22.200000000000045</v>
      </c>
      <c r="C263">
        <f t="shared" si="42"/>
        <v>0</v>
      </c>
      <c r="D263">
        <f t="shared" si="43"/>
        <v>254.64790894703248</v>
      </c>
      <c r="E263" s="2">
        <f t="shared" si="44"/>
        <v>-138.01250077889625</v>
      </c>
      <c r="F263">
        <f t="shared" si="45"/>
        <v>-19098.593171027438</v>
      </c>
      <c r="G263">
        <f t="shared" si="46"/>
        <v>3146.6850177588294</v>
      </c>
      <c r="H263">
        <f t="shared" si="47"/>
        <v>5805.9723239923314</v>
      </c>
      <c r="I263" s="2">
        <f t="shared" si="48"/>
        <v>6603.858056314717</v>
      </c>
      <c r="J263" s="52">
        <f t="shared" si="49"/>
        <v>289.6428972067863</v>
      </c>
      <c r="K263">
        <f t="shared" si="50"/>
        <v>19.930769126205124</v>
      </c>
      <c r="L263">
        <f t="shared" si="51"/>
        <v>2.9138551354101108E-2</v>
      </c>
      <c r="M263" s="52">
        <f t="shared" si="52"/>
        <v>19.930833026434605</v>
      </c>
      <c r="N263" s="8">
        <f>-G263/($G$18*$B$31)</f>
        <v>-3.3322282412464903E-6</v>
      </c>
      <c r="O263" s="5">
        <f>SUM($N$41:N263)*0.1+$N$8</f>
        <v>2.4241415421980277E-5</v>
      </c>
      <c r="P263" s="5">
        <f>SUM($O$41:O263)+0</f>
        <v>2.6176481171015509E-4</v>
      </c>
      <c r="Q263" s="8">
        <f>-H263/($G$18*$B$31)</f>
        <v>-6.1483195288742936E-6</v>
      </c>
      <c r="R263" s="5">
        <f>SUM($Q$41:Q263)*0.1+$T$8</f>
        <v>-6.5369292153088848E-6</v>
      </c>
      <c r="S263" s="5">
        <f>SUM($R$41:R263)+0</f>
        <v>1.2125817232543759E-2</v>
      </c>
      <c r="T263">
        <f t="shared" si="53"/>
        <v>2.5107322940269478E-5</v>
      </c>
      <c r="U263">
        <f t="shared" si="54"/>
        <v>1.2128642313701267E-2</v>
      </c>
      <c r="W263" s="1"/>
    </row>
    <row r="264" spans="2:23" x14ac:dyDescent="0.35">
      <c r="B264">
        <f t="shared" si="55"/>
        <v>22.300000000000047</v>
      </c>
      <c r="C264">
        <f t="shared" si="42"/>
        <v>0</v>
      </c>
      <c r="D264">
        <f t="shared" si="43"/>
        <v>254.64790894703248</v>
      </c>
      <c r="E264" s="2">
        <f t="shared" si="44"/>
        <v>-138.01250077889625</v>
      </c>
      <c r="F264">
        <f t="shared" si="45"/>
        <v>-19098.593171027438</v>
      </c>
      <c r="G264">
        <f t="shared" si="46"/>
        <v>3132.883767680938</v>
      </c>
      <c r="H264">
        <f t="shared" si="47"/>
        <v>5780.5075330976269</v>
      </c>
      <c r="I264" s="2">
        <f t="shared" si="48"/>
        <v>6574.8937665940366</v>
      </c>
      <c r="J264" s="52">
        <f t="shared" si="49"/>
        <v>289.6428972067863</v>
      </c>
      <c r="K264">
        <f t="shared" si="50"/>
        <v>19.843353472142816</v>
      </c>
      <c r="L264">
        <f t="shared" si="51"/>
        <v>2.9138551354101108E-2</v>
      </c>
      <c r="M264" s="52">
        <f t="shared" si="52"/>
        <v>19.843417653870198</v>
      </c>
      <c r="N264" s="8">
        <f>-G264/($G$18*$B$31)</f>
        <v>-3.3176132051006704E-6</v>
      </c>
      <c r="O264" s="5">
        <f>SUM($N$41:N264)*0.1+$N$8</f>
        <v>2.3909654101470203E-5</v>
      </c>
      <c r="P264" s="5">
        <f>SUM($O$41:O264)+0</f>
        <v>2.856744658116253E-4</v>
      </c>
      <c r="Q264" s="8">
        <f>-H264/($G$18*$B$31)</f>
        <v>-6.1213532151511596E-6</v>
      </c>
      <c r="R264" s="5">
        <f>SUM($Q$41:Q264)*0.1+$T$8</f>
        <v>-7.1490645368240004E-6</v>
      </c>
      <c r="S264" s="5">
        <f>SUM($R$41:R264)+0</f>
        <v>1.2118668168006936E-2</v>
      </c>
      <c r="T264">
        <f t="shared" si="53"/>
        <v>2.4955574187015321E-5</v>
      </c>
      <c r="U264">
        <f t="shared" si="54"/>
        <v>1.2122034815437603E-2</v>
      </c>
      <c r="W264" s="1"/>
    </row>
    <row r="265" spans="2:23" x14ac:dyDescent="0.35">
      <c r="B265">
        <f t="shared" si="55"/>
        <v>22.400000000000048</v>
      </c>
      <c r="C265">
        <f t="shared" si="42"/>
        <v>0</v>
      </c>
      <c r="D265">
        <f t="shared" si="43"/>
        <v>254.64790894703248</v>
      </c>
      <c r="E265" s="2">
        <f t="shared" si="44"/>
        <v>-138.01250077889625</v>
      </c>
      <c r="F265">
        <f t="shared" si="45"/>
        <v>-19098.593171027438</v>
      </c>
      <c r="G265">
        <f t="shared" si="46"/>
        <v>3119.0825176030494</v>
      </c>
      <c r="H265">
        <f t="shared" si="47"/>
        <v>5755.0427422029225</v>
      </c>
      <c r="I265" s="2">
        <f t="shared" si="48"/>
        <v>6545.929476873358</v>
      </c>
      <c r="J265" s="52">
        <f t="shared" si="49"/>
        <v>289.6428972067863</v>
      </c>
      <c r="K265">
        <f t="shared" si="50"/>
        <v>19.755937818080511</v>
      </c>
      <c r="L265">
        <f t="shared" si="51"/>
        <v>2.9138551354101108E-2</v>
      </c>
      <c r="M265" s="52">
        <f t="shared" si="52"/>
        <v>19.756002283796914</v>
      </c>
      <c r="N265" s="8">
        <f>-G265/($G$18*$B$31)</f>
        <v>-3.3029981689548536E-6</v>
      </c>
      <c r="O265" s="5">
        <f>SUM($N$41:N265)*0.1+$N$8</f>
        <v>2.3579354284574719E-5</v>
      </c>
      <c r="P265" s="5">
        <f>SUM($O$41:O265)+0</f>
        <v>3.0925382009620004E-4</v>
      </c>
      <c r="Q265" s="8">
        <f>-H265/($G$18*$B$31)</f>
        <v>-6.0943869014280255E-6</v>
      </c>
      <c r="R265" s="5">
        <f>SUM($Q$41:Q265)*0.1+$T$8</f>
        <v>-7.7585032269668E-6</v>
      </c>
      <c r="S265" s="5">
        <f>SUM($R$41:R265)+0</f>
        <v>1.2110909664779968E-2</v>
      </c>
      <c r="T265">
        <f t="shared" si="53"/>
        <v>2.4822979692219596E-5</v>
      </c>
      <c r="U265">
        <f t="shared" si="54"/>
        <v>1.2114857441740904E-2</v>
      </c>
      <c r="W265" s="1"/>
    </row>
    <row r="266" spans="2:23" x14ac:dyDescent="0.35">
      <c r="B266">
        <f t="shared" si="55"/>
        <v>22.50000000000005</v>
      </c>
      <c r="C266">
        <f t="shared" si="42"/>
        <v>0</v>
      </c>
      <c r="D266">
        <f t="shared" si="43"/>
        <v>254.64790894703248</v>
      </c>
      <c r="E266" s="2">
        <f t="shared" si="44"/>
        <v>-138.01250077889625</v>
      </c>
      <c r="F266">
        <f t="shared" si="45"/>
        <v>-19098.593171027438</v>
      </c>
      <c r="G266">
        <f t="shared" si="46"/>
        <v>3105.2812675251589</v>
      </c>
      <c r="H266">
        <f t="shared" si="47"/>
        <v>5729.5779513082198</v>
      </c>
      <c r="I266" s="2">
        <f t="shared" si="48"/>
        <v>6516.9651871526794</v>
      </c>
      <c r="J266" s="52">
        <f t="shared" si="49"/>
        <v>289.6428972067863</v>
      </c>
      <c r="K266">
        <f t="shared" si="50"/>
        <v>19.66852216401821</v>
      </c>
      <c r="L266">
        <f t="shared" si="51"/>
        <v>2.9138551354101108E-2</v>
      </c>
      <c r="M266" s="52">
        <f t="shared" si="52"/>
        <v>19.668586916247964</v>
      </c>
      <c r="N266" s="8">
        <f>-G266/($G$18*$B$31)</f>
        <v>-3.2883831328090346E-6</v>
      </c>
      <c r="O266" s="5">
        <f>SUM($N$41:N266)*0.1+$N$8</f>
        <v>2.325051597129381E-5</v>
      </c>
      <c r="P266" s="5">
        <f>SUM($O$41:O266)+0</f>
        <v>3.3250433606749383E-4</v>
      </c>
      <c r="Q266" s="8">
        <f>-H266/($G$18*$B$31)</f>
        <v>-6.0674205877048932E-6</v>
      </c>
      <c r="R266" s="5">
        <f>SUM($Q$41:Q266)*0.1+$T$8</f>
        <v>-8.3652452857372835E-6</v>
      </c>
      <c r="S266" s="5">
        <f>SUM($R$41:R266)+0</f>
        <v>1.2102544419494231E-2</v>
      </c>
      <c r="T266">
        <f t="shared" si="53"/>
        <v>2.4709589669234462E-5</v>
      </c>
      <c r="U266">
        <f t="shared" si="54"/>
        <v>1.2107111156644042E-2</v>
      </c>
      <c r="W266" s="1"/>
    </row>
    <row r="267" spans="2:23" x14ac:dyDescent="0.35">
      <c r="B267">
        <f t="shared" si="55"/>
        <v>22.600000000000051</v>
      </c>
      <c r="C267">
        <f t="shared" si="42"/>
        <v>0</v>
      </c>
      <c r="D267">
        <f t="shared" si="43"/>
        <v>254.64790894703248</v>
      </c>
      <c r="E267" s="2">
        <f t="shared" si="44"/>
        <v>-138.01250077889625</v>
      </c>
      <c r="F267">
        <f t="shared" si="45"/>
        <v>-19098.593171027438</v>
      </c>
      <c r="G267">
        <f t="shared" si="46"/>
        <v>3091.4800174472693</v>
      </c>
      <c r="H267">
        <f t="shared" si="47"/>
        <v>5704.1131604135162</v>
      </c>
      <c r="I267" s="2">
        <f t="shared" si="48"/>
        <v>6488.0008974320008</v>
      </c>
      <c r="J267" s="52">
        <f t="shared" si="49"/>
        <v>289.6428972067863</v>
      </c>
      <c r="K267">
        <f t="shared" si="50"/>
        <v>19.581106509955905</v>
      </c>
      <c r="L267">
        <f t="shared" si="51"/>
        <v>2.9138551354101108E-2</v>
      </c>
      <c r="M267" s="52">
        <f t="shared" si="52"/>
        <v>19.581171551257157</v>
      </c>
      <c r="N267" s="8">
        <f>-G267/($G$18*$B$31)</f>
        <v>-3.2737680966632168E-6</v>
      </c>
      <c r="O267" s="5">
        <f>SUM($N$41:N267)*0.1+$N$8</f>
        <v>2.2923139161627484E-5</v>
      </c>
      <c r="P267" s="5">
        <f>SUM($O$41:O267)+0</f>
        <v>3.5542747522912131E-4</v>
      </c>
      <c r="Q267" s="8">
        <f>-H267/($G$18*$B$31)</f>
        <v>-6.0404542739817599E-6</v>
      </c>
      <c r="R267" s="5">
        <f>SUM($Q$41:Q267)*0.1+$T$8</f>
        <v>-8.9692907131354511E-6</v>
      </c>
      <c r="S267" s="5">
        <f>SUM($R$41:R267)+0</f>
        <v>1.2093575128781096E-2</v>
      </c>
      <c r="T267">
        <f t="shared" si="53"/>
        <v>2.4615411532616663E-5</v>
      </c>
      <c r="U267">
        <f t="shared" si="54"/>
        <v>1.209879696852627E-2</v>
      </c>
      <c r="W267" s="1"/>
    </row>
    <row r="268" spans="2:23" x14ac:dyDescent="0.35">
      <c r="B268">
        <f t="shared" si="55"/>
        <v>22.700000000000053</v>
      </c>
      <c r="C268">
        <f t="shared" si="42"/>
        <v>0</v>
      </c>
      <c r="D268">
        <f t="shared" si="43"/>
        <v>254.64790894703248</v>
      </c>
      <c r="E268" s="2">
        <f t="shared" si="44"/>
        <v>-138.01250077889625</v>
      </c>
      <c r="F268">
        <f t="shared" si="45"/>
        <v>-19098.593171027438</v>
      </c>
      <c r="G268">
        <f t="shared" si="46"/>
        <v>3077.6787673693789</v>
      </c>
      <c r="H268">
        <f t="shared" si="47"/>
        <v>5678.6483695188126</v>
      </c>
      <c r="I268" s="2">
        <f t="shared" si="48"/>
        <v>6459.0366077113213</v>
      </c>
      <c r="J268" s="52">
        <f t="shared" si="49"/>
        <v>289.6428972067863</v>
      </c>
      <c r="K268">
        <f t="shared" si="50"/>
        <v>19.4936908558936</v>
      </c>
      <c r="L268">
        <f t="shared" si="51"/>
        <v>2.9138551354101108E-2</v>
      </c>
      <c r="M268" s="52">
        <f t="shared" si="52"/>
        <v>19.493756188858903</v>
      </c>
      <c r="N268" s="8">
        <f>-G268/($G$18*$B$31)</f>
        <v>-3.2591530605173978E-6</v>
      </c>
      <c r="O268" s="5">
        <f>SUM($N$41:N268)*0.1+$N$8</f>
        <v>2.2597223855575746E-5</v>
      </c>
      <c r="P268" s="5">
        <f>SUM($O$41:O268)+0</f>
        <v>3.7802469908469706E-4</v>
      </c>
      <c r="Q268" s="8">
        <f>-H268/($G$18*$B$31)</f>
        <v>-6.0134879602586267E-6</v>
      </c>
      <c r="R268" s="5">
        <f>SUM($Q$41:Q268)*0.1+$T$8</f>
        <v>-9.5706395091613161E-6</v>
      </c>
      <c r="S268" s="5">
        <f>SUM($R$41:R268)+0</f>
        <v>1.2084004489271934E-2</v>
      </c>
      <c r="T268">
        <f t="shared" si="53"/>
        <v>2.4540408851388789E-5</v>
      </c>
      <c r="U268">
        <f t="shared" si="54"/>
        <v>1.2089915928982398E-2</v>
      </c>
      <c r="W268" s="1"/>
    </row>
    <row r="269" spans="2:23" x14ac:dyDescent="0.35">
      <c r="B269">
        <f t="shared" si="55"/>
        <v>22.800000000000054</v>
      </c>
      <c r="C269">
        <f t="shared" si="42"/>
        <v>0</v>
      </c>
      <c r="D269">
        <f t="shared" si="43"/>
        <v>254.64790894703248</v>
      </c>
      <c r="E269" s="2">
        <f t="shared" si="44"/>
        <v>-138.01250077889625</v>
      </c>
      <c r="F269">
        <f t="shared" si="45"/>
        <v>-19098.593171027438</v>
      </c>
      <c r="G269">
        <f t="shared" si="46"/>
        <v>3063.8775172914902</v>
      </c>
      <c r="H269">
        <f t="shared" si="47"/>
        <v>5653.1835786241081</v>
      </c>
      <c r="I269" s="2">
        <f t="shared" si="48"/>
        <v>6430.0723179906417</v>
      </c>
      <c r="J269" s="52">
        <f t="shared" si="49"/>
        <v>289.6428972067863</v>
      </c>
      <c r="K269">
        <f t="shared" si="50"/>
        <v>19.406275201831296</v>
      </c>
      <c r="L269">
        <f t="shared" si="51"/>
        <v>2.9138551354101108E-2</v>
      </c>
      <c r="M269" s="52">
        <f t="shared" si="52"/>
        <v>19.406340829088244</v>
      </c>
      <c r="N269" s="8">
        <f>-G269/($G$18*$B$31)</f>
        <v>-3.244538024371581E-6</v>
      </c>
      <c r="O269" s="5">
        <f>SUM($N$41:N269)*0.1+$N$8</f>
        <v>2.2272770053138584E-5</v>
      </c>
      <c r="P269" s="5">
        <f>SUM($O$41:O269)+0</f>
        <v>4.0029746913783565E-4</v>
      </c>
      <c r="Q269" s="8">
        <f>-H269/($G$18*$B$31)</f>
        <v>-5.9865216465354918E-6</v>
      </c>
      <c r="R269" s="5">
        <f>SUM($Q$41:Q269)*0.1+$T$8</f>
        <v>-1.0169291673814865E-5</v>
      </c>
      <c r="S269" s="5">
        <f>SUM($R$41:R269)+0</f>
        <v>1.207383519759812E-2</v>
      </c>
      <c r="T269">
        <f t="shared" si="53"/>
        <v>2.4484500791053657E-5</v>
      </c>
      <c r="U269">
        <f t="shared" si="54"/>
        <v>1.2080469131724869E-2</v>
      </c>
      <c r="W269" s="1"/>
    </row>
    <row r="270" spans="2:23" x14ac:dyDescent="0.35">
      <c r="B270">
        <f t="shared" si="55"/>
        <v>22.900000000000055</v>
      </c>
      <c r="C270">
        <f t="shared" si="42"/>
        <v>0</v>
      </c>
      <c r="D270">
        <f t="shared" si="43"/>
        <v>254.64790894703248</v>
      </c>
      <c r="E270" s="2">
        <f t="shared" si="44"/>
        <v>-138.01250077889625</v>
      </c>
      <c r="F270">
        <f t="shared" si="45"/>
        <v>-19098.593171027438</v>
      </c>
      <c r="G270">
        <f t="shared" si="46"/>
        <v>3050.0762672135997</v>
      </c>
      <c r="H270">
        <f t="shared" si="47"/>
        <v>5627.7187877294054</v>
      </c>
      <c r="I270" s="2">
        <f t="shared" si="48"/>
        <v>6401.1080282699631</v>
      </c>
      <c r="J270" s="52">
        <f t="shared" si="49"/>
        <v>289.6428972067863</v>
      </c>
      <c r="K270">
        <f t="shared" si="50"/>
        <v>19.318859547768991</v>
      </c>
      <c r="L270">
        <f t="shared" si="51"/>
        <v>2.9138551354101108E-2</v>
      </c>
      <c r="M270" s="52">
        <f t="shared" si="52"/>
        <v>19.31892547198084</v>
      </c>
      <c r="N270" s="8">
        <f>-G270/($G$18*$B$31)</f>
        <v>-3.229922988225762E-6</v>
      </c>
      <c r="O270" s="5">
        <f>SUM($N$41:N270)*0.1+$N$8</f>
        <v>2.1949777754316011E-5</v>
      </c>
      <c r="P270" s="5">
        <f>SUM($O$41:O270)+0</f>
        <v>4.2224724689215169E-4</v>
      </c>
      <c r="Q270" s="8">
        <f>-H270/($G$18*$B$31)</f>
        <v>-5.9595553328123595E-6</v>
      </c>
      <c r="R270" s="5">
        <f>SUM($Q$41:Q270)*0.1+$T$8</f>
        <v>-1.0765247207096098E-5</v>
      </c>
      <c r="S270" s="5">
        <f>SUM($R$41:R270)+0</f>
        <v>1.2063069950391024E-2</v>
      </c>
      <c r="T270">
        <f t="shared" si="53"/>
        <v>2.4447562064421808E-5</v>
      </c>
      <c r="U270">
        <f t="shared" si="54"/>
        <v>1.2070457711517608E-2</v>
      </c>
      <c r="W270" s="1"/>
    </row>
    <row r="271" spans="2:23" x14ac:dyDescent="0.35">
      <c r="B271">
        <f t="shared" si="55"/>
        <v>23.000000000000057</v>
      </c>
      <c r="C271">
        <f t="shared" si="42"/>
        <v>0</v>
      </c>
      <c r="D271">
        <f t="shared" si="43"/>
        <v>254.64790894703248</v>
      </c>
      <c r="E271" s="2">
        <f t="shared" si="44"/>
        <v>-138.01250077889625</v>
      </c>
      <c r="F271">
        <f t="shared" si="45"/>
        <v>-19098.593171027438</v>
      </c>
      <c r="G271">
        <f t="shared" si="46"/>
        <v>3036.2750171357111</v>
      </c>
      <c r="H271">
        <f t="shared" si="47"/>
        <v>5602.2539968347019</v>
      </c>
      <c r="I271" s="2">
        <f t="shared" si="48"/>
        <v>6372.1437385492845</v>
      </c>
      <c r="J271" s="52">
        <f t="shared" si="49"/>
        <v>289.6428972067863</v>
      </c>
      <c r="K271">
        <f t="shared" si="50"/>
        <v>19.231443893706686</v>
      </c>
      <c r="L271">
        <f t="shared" si="51"/>
        <v>2.9138551354101108E-2</v>
      </c>
      <c r="M271" s="52">
        <f t="shared" si="52"/>
        <v>19.231510117573016</v>
      </c>
      <c r="N271" s="8">
        <f>-G271/($G$18*$B$31)</f>
        <v>-3.2153079520799451E-6</v>
      </c>
      <c r="O271" s="5">
        <f>SUM($N$41:N271)*0.1+$N$8</f>
        <v>2.1628246959108013E-5</v>
      </c>
      <c r="P271" s="5">
        <f>SUM($O$41:O271)+0</f>
        <v>4.4387549385125968E-4</v>
      </c>
      <c r="Q271" s="8">
        <f>-H271/($G$18*$B$31)</f>
        <v>-5.9325890190892263E-6</v>
      </c>
      <c r="R271" s="5">
        <f>SUM($Q$41:Q271)*0.1+$T$8</f>
        <v>-1.1358506109005029E-5</v>
      </c>
      <c r="S271" s="5">
        <f>SUM($R$41:R271)+0</f>
        <v>1.2051711444282019E-2</v>
      </c>
      <c r="T271">
        <f t="shared" si="53"/>
        <v>2.442942339787146E-5</v>
      </c>
      <c r="U271">
        <f t="shared" si="54"/>
        <v>1.205988284314072E-2</v>
      </c>
      <c r="W271" s="1"/>
    </row>
    <row r="272" spans="2:23" x14ac:dyDescent="0.35">
      <c r="B272">
        <f t="shared" si="55"/>
        <v>23.100000000000058</v>
      </c>
      <c r="C272">
        <f t="shared" si="42"/>
        <v>0</v>
      </c>
      <c r="D272">
        <f t="shared" si="43"/>
        <v>254.64790894703248</v>
      </c>
      <c r="E272" s="2">
        <f t="shared" si="44"/>
        <v>-138.01250077889625</v>
      </c>
      <c r="F272">
        <f t="shared" si="45"/>
        <v>-19098.593171027438</v>
      </c>
      <c r="G272">
        <f t="shared" si="46"/>
        <v>3022.4737670578197</v>
      </c>
      <c r="H272">
        <f t="shared" si="47"/>
        <v>5576.7892059399983</v>
      </c>
      <c r="I272" s="2">
        <f t="shared" si="48"/>
        <v>6343.179448828605</v>
      </c>
      <c r="J272" s="52">
        <f t="shared" si="49"/>
        <v>289.6428972067863</v>
      </c>
      <c r="K272">
        <f t="shared" si="50"/>
        <v>19.144028239644381</v>
      </c>
      <c r="L272">
        <f t="shared" si="51"/>
        <v>2.9138551354101108E-2</v>
      </c>
      <c r="M272" s="52">
        <f t="shared" si="52"/>
        <v>19.144094765901745</v>
      </c>
      <c r="N272" s="8">
        <f>-G272/($G$18*$B$31)</f>
        <v>-3.2006929159341252E-6</v>
      </c>
      <c r="O272" s="5">
        <f>SUM($N$41:N272)*0.1+$N$8</f>
        <v>2.1308177667514598E-5</v>
      </c>
      <c r="P272" s="5">
        <f>SUM($O$41:O272)+0</f>
        <v>4.6518367151877427E-4</v>
      </c>
      <c r="Q272" s="8">
        <f>-H272/($G$18*$B$31)</f>
        <v>-5.9056227053660931E-6</v>
      </c>
      <c r="R272" s="5">
        <f>SUM($Q$41:Q272)*0.1+$T$8</f>
        <v>-1.1949068379541643E-5</v>
      </c>
      <c r="S272" s="5">
        <f>SUM($R$41:R272)+0</f>
        <v>1.2039762375902477E-2</v>
      </c>
      <c r="T272">
        <f t="shared" si="53"/>
        <v>2.4429872505793596E-5</v>
      </c>
      <c r="U272">
        <f t="shared" si="54"/>
        <v>1.2048745740384953E-2</v>
      </c>
      <c r="W272" s="1"/>
    </row>
    <row r="273" spans="2:23" x14ac:dyDescent="0.35">
      <c r="B273">
        <f t="shared" si="55"/>
        <v>23.20000000000006</v>
      </c>
      <c r="C273">
        <f t="shared" si="42"/>
        <v>0</v>
      </c>
      <c r="D273">
        <f t="shared" si="43"/>
        <v>254.64790894703248</v>
      </c>
      <c r="E273" s="2">
        <f t="shared" si="44"/>
        <v>-138.01250077889625</v>
      </c>
      <c r="F273">
        <f t="shared" si="45"/>
        <v>-19098.593171027438</v>
      </c>
      <c r="G273">
        <f t="shared" si="46"/>
        <v>3008.6725169799311</v>
      </c>
      <c r="H273">
        <f t="shared" si="47"/>
        <v>5551.3244150452938</v>
      </c>
      <c r="I273" s="2">
        <f t="shared" si="48"/>
        <v>6314.2151591079255</v>
      </c>
      <c r="J273" s="52">
        <f t="shared" si="49"/>
        <v>289.6428972067863</v>
      </c>
      <c r="K273">
        <f t="shared" si="50"/>
        <v>19.056612585582076</v>
      </c>
      <c r="L273">
        <f t="shared" si="51"/>
        <v>2.9138551354101108E-2</v>
      </c>
      <c r="M273" s="52">
        <f t="shared" si="52"/>
        <v>19.056679417004691</v>
      </c>
      <c r="N273" s="8">
        <f>-G273/($G$18*$B$31)</f>
        <v>-3.1860778797883084E-6</v>
      </c>
      <c r="O273" s="5">
        <f>SUM($N$41:N273)*0.1+$N$8</f>
        <v>2.0989569879535771E-5</v>
      </c>
      <c r="P273" s="5">
        <f>SUM($O$41:O273)+0</f>
        <v>4.8617324139831004E-4</v>
      </c>
      <c r="Q273" s="8">
        <f>-H273/($G$18*$B$31)</f>
        <v>-5.878656391642959E-6</v>
      </c>
      <c r="R273" s="5">
        <f>SUM($Q$41:Q273)*0.1+$T$8</f>
        <v>-1.2536934018705942E-5</v>
      </c>
      <c r="S273" s="5">
        <f>SUM($R$41:R273)+0</f>
        <v>1.202722544188377E-2</v>
      </c>
      <c r="T273">
        <f t="shared" si="53"/>
        <v>2.4448655552346873E-5</v>
      </c>
      <c r="U273">
        <f t="shared" si="54"/>
        <v>1.2037047655075059E-2</v>
      </c>
      <c r="W273" s="1"/>
    </row>
    <row r="274" spans="2:23" x14ac:dyDescent="0.35">
      <c r="B274">
        <f t="shared" si="55"/>
        <v>23.300000000000061</v>
      </c>
      <c r="C274">
        <f t="shared" si="42"/>
        <v>0</v>
      </c>
      <c r="D274">
        <f t="shared" si="43"/>
        <v>254.64790894703248</v>
      </c>
      <c r="E274" s="2">
        <f t="shared" si="44"/>
        <v>-138.01250077889625</v>
      </c>
      <c r="F274">
        <f t="shared" si="45"/>
        <v>-19098.593171027438</v>
      </c>
      <c r="G274">
        <f t="shared" si="46"/>
        <v>2994.8712669020406</v>
      </c>
      <c r="H274">
        <f t="shared" si="47"/>
        <v>5525.8596241505911</v>
      </c>
      <c r="I274" s="2">
        <f t="shared" si="48"/>
        <v>6285.2508693872469</v>
      </c>
      <c r="J274" s="52">
        <f t="shared" si="49"/>
        <v>289.6428972067863</v>
      </c>
      <c r="K274">
        <f t="shared" si="50"/>
        <v>18.969196931519772</v>
      </c>
      <c r="L274">
        <f t="shared" si="51"/>
        <v>2.9138551354101108E-2</v>
      </c>
      <c r="M274" s="52">
        <f t="shared" si="52"/>
        <v>18.969264070920204</v>
      </c>
      <c r="N274" s="8">
        <f>-G274/($G$18*$B$31)</f>
        <v>-3.1714628436424894E-6</v>
      </c>
      <c r="O274" s="5">
        <f>SUM($N$41:N274)*0.1+$N$8</f>
        <v>2.0672423595171521E-5</v>
      </c>
      <c r="P274" s="5">
        <f>SUM($O$41:O274)+0</f>
        <v>5.0684566499348152E-4</v>
      </c>
      <c r="Q274" s="8">
        <f>-H274/($G$18*$B$31)</f>
        <v>-5.8516900779198267E-6</v>
      </c>
      <c r="R274" s="5">
        <f>SUM($Q$41:Q274)*0.1+$T$8</f>
        <v>-1.3122103026497924E-5</v>
      </c>
      <c r="S274" s="5">
        <f>SUM($R$41:R274)+0</f>
        <v>1.2014103338857272E-2</v>
      </c>
      <c r="T274">
        <f t="shared" si="53"/>
        <v>2.448547906691291E-5</v>
      </c>
      <c r="U274">
        <f t="shared" si="54"/>
        <v>1.2024789876121085E-2</v>
      </c>
      <c r="W274" s="1"/>
    </row>
    <row r="275" spans="2:23" x14ac:dyDescent="0.35">
      <c r="B275">
        <f t="shared" si="55"/>
        <v>23.400000000000063</v>
      </c>
      <c r="C275">
        <f t="shared" si="42"/>
        <v>0</v>
      </c>
      <c r="D275">
        <f t="shared" si="43"/>
        <v>254.64790894703248</v>
      </c>
      <c r="E275" s="2">
        <f t="shared" si="44"/>
        <v>-138.01250077889625</v>
      </c>
      <c r="F275">
        <f t="shared" si="45"/>
        <v>-19098.593171027438</v>
      </c>
      <c r="G275">
        <f t="shared" si="46"/>
        <v>2981.070016824151</v>
      </c>
      <c r="H275">
        <f t="shared" si="47"/>
        <v>5500.3948332558866</v>
      </c>
      <c r="I275" s="2">
        <f t="shared" si="48"/>
        <v>6256.2865796665674</v>
      </c>
      <c r="J275" s="52">
        <f t="shared" si="49"/>
        <v>289.6428972067863</v>
      </c>
      <c r="K275">
        <f t="shared" si="50"/>
        <v>18.881781277457467</v>
      </c>
      <c r="L275">
        <f t="shared" si="51"/>
        <v>2.9138551354101108E-2</v>
      </c>
      <c r="M275" s="52">
        <f t="shared" si="52"/>
        <v>18.881848727687352</v>
      </c>
      <c r="N275" s="8">
        <f>-G275/($G$18*$B$31)</f>
        <v>-3.1568478074966716E-6</v>
      </c>
      <c r="O275" s="5">
        <f>SUM($N$41:N275)*0.1+$N$8</f>
        <v>2.0356738814421859E-5</v>
      </c>
      <c r="P275" s="5">
        <f>SUM($O$41:O275)+0</f>
        <v>5.272024038079034E-4</v>
      </c>
      <c r="Q275" s="8">
        <f>-H275/($G$18*$B$31)</f>
        <v>-5.8247237641966926E-6</v>
      </c>
      <c r="R275" s="5">
        <f>SUM($Q$41:Q275)*0.1+$T$8</f>
        <v>-1.3704575402917604E-5</v>
      </c>
      <c r="S275" s="5">
        <f>SUM($R$41:R275)+0</f>
        <v>1.2000398763454354E-2</v>
      </c>
      <c r="T275">
        <f t="shared" si="53"/>
        <v>2.4540012268392281E-5</v>
      </c>
      <c r="U275">
        <f t="shared" si="54"/>
        <v>1.2011973728596713E-2</v>
      </c>
      <c r="W275" s="1"/>
    </row>
    <row r="276" spans="2:23" x14ac:dyDescent="0.35">
      <c r="B276">
        <f t="shared" si="55"/>
        <v>23.500000000000064</v>
      </c>
      <c r="C276">
        <f t="shared" si="42"/>
        <v>0</v>
      </c>
      <c r="D276">
        <f t="shared" si="43"/>
        <v>254.64790894703248</v>
      </c>
      <c r="E276" s="2">
        <f t="shared" si="44"/>
        <v>-138.01250077889625</v>
      </c>
      <c r="F276">
        <f t="shared" si="45"/>
        <v>-19098.593171027438</v>
      </c>
      <c r="G276">
        <f t="shared" si="46"/>
        <v>2967.2687667462615</v>
      </c>
      <c r="H276">
        <f t="shared" si="47"/>
        <v>5474.930042361183</v>
      </c>
      <c r="I276" s="2">
        <f t="shared" si="48"/>
        <v>6227.3222899458879</v>
      </c>
      <c r="J276" s="52">
        <f t="shared" si="49"/>
        <v>289.6428972067863</v>
      </c>
      <c r="K276">
        <f t="shared" si="50"/>
        <v>18.794365623395162</v>
      </c>
      <c r="L276">
        <f t="shared" si="51"/>
        <v>2.9138551354101108E-2</v>
      </c>
      <c r="M276" s="52">
        <f t="shared" si="52"/>
        <v>18.794433387345915</v>
      </c>
      <c r="N276" s="8">
        <f>-G276/($G$18*$B$31)</f>
        <v>-3.1422327713508539E-6</v>
      </c>
      <c r="O276" s="5">
        <f>SUM($N$41:N276)*0.1+$N$8</f>
        <v>2.0042515537286772E-5</v>
      </c>
      <c r="P276" s="5">
        <f>SUM($O$41:O276)+0</f>
        <v>5.4724491934519015E-4</v>
      </c>
      <c r="Q276" s="8">
        <f>-H276/($G$18*$B$31)</f>
        <v>-5.7977574504735594E-6</v>
      </c>
      <c r="R276" s="5">
        <f>SUM($Q$41:Q276)*0.1+$T$8</f>
        <v>-1.4284351147964954E-5</v>
      </c>
      <c r="S276" s="5">
        <f>SUM($R$41:R276)+0</f>
        <v>1.198611441230639E-2</v>
      </c>
      <c r="T276">
        <f t="shared" si="53"/>
        <v>2.4611889744201874E-5</v>
      </c>
      <c r="U276">
        <f t="shared" si="54"/>
        <v>1.1998600572843821E-2</v>
      </c>
      <c r="W276" s="1"/>
    </row>
    <row r="277" spans="2:23" x14ac:dyDescent="0.35">
      <c r="B277">
        <f t="shared" si="55"/>
        <v>23.600000000000065</v>
      </c>
      <c r="C277">
        <f t="shared" si="42"/>
        <v>0</v>
      </c>
      <c r="D277">
        <f t="shared" si="43"/>
        <v>254.64790894703248</v>
      </c>
      <c r="E277" s="2">
        <f t="shared" si="44"/>
        <v>-138.01250077889625</v>
      </c>
      <c r="F277">
        <f t="shared" si="45"/>
        <v>-19098.593171027438</v>
      </c>
      <c r="G277">
        <f t="shared" si="46"/>
        <v>2953.4675166683701</v>
      </c>
      <c r="H277">
        <f t="shared" si="47"/>
        <v>5449.4652514664813</v>
      </c>
      <c r="I277" s="2">
        <f t="shared" si="48"/>
        <v>6198.3580002252102</v>
      </c>
      <c r="J277" s="52">
        <f t="shared" si="49"/>
        <v>289.6428972067863</v>
      </c>
      <c r="K277">
        <f t="shared" si="50"/>
        <v>18.706949969332861</v>
      </c>
      <c r="L277">
        <f t="shared" si="51"/>
        <v>2.9138551354101108E-2</v>
      </c>
      <c r="M277" s="52">
        <f t="shared" si="52"/>
        <v>18.70701804993644</v>
      </c>
      <c r="N277" s="8">
        <f>-G277/($G$18*$B$31)</f>
        <v>-3.1276177352050341E-6</v>
      </c>
      <c r="O277" s="5">
        <f>SUM($N$41:N277)*0.1+$N$8</f>
        <v>1.9729753763766268E-5</v>
      </c>
      <c r="P277" s="5">
        <f>SUM($O$41:O277)+0</f>
        <v>5.6697467310895641E-4</v>
      </c>
      <c r="Q277" s="8">
        <f>-H277/($G$18*$B$31)</f>
        <v>-5.7707911367504279E-6</v>
      </c>
      <c r="R277" s="5">
        <f>SUM($Q$41:Q277)*0.1+$T$8</f>
        <v>-1.4861430261640002E-5</v>
      </c>
      <c r="S277" s="5">
        <f>SUM($R$41:R277)+0</f>
        <v>1.1971252982044749E-2</v>
      </c>
      <c r="T277">
        <f t="shared" si="53"/>
        <v>2.470071442287527E-5</v>
      </c>
      <c r="U277">
        <f t="shared" si="54"/>
        <v>1.1984671803602395E-2</v>
      </c>
      <c r="W277" s="1"/>
    </row>
    <row r="278" spans="2:23" x14ac:dyDescent="0.35">
      <c r="B278">
        <f t="shared" si="55"/>
        <v>23.700000000000067</v>
      </c>
      <c r="C278">
        <f t="shared" si="42"/>
        <v>0</v>
      </c>
      <c r="D278">
        <f t="shared" si="43"/>
        <v>254.64790894703248</v>
      </c>
      <c r="E278" s="2">
        <f t="shared" si="44"/>
        <v>-138.01250077889625</v>
      </c>
      <c r="F278">
        <f t="shared" si="45"/>
        <v>-19098.593171027438</v>
      </c>
      <c r="G278">
        <f t="shared" si="46"/>
        <v>2939.6662665904814</v>
      </c>
      <c r="H278">
        <f t="shared" si="47"/>
        <v>5424.0004605717768</v>
      </c>
      <c r="I278" s="2">
        <f t="shared" si="48"/>
        <v>6169.3937105045306</v>
      </c>
      <c r="J278" s="52">
        <f t="shared" si="49"/>
        <v>289.6428972067863</v>
      </c>
      <c r="K278">
        <f t="shared" si="50"/>
        <v>18.619534315270553</v>
      </c>
      <c r="L278">
        <f t="shared" si="51"/>
        <v>2.9138551354101108E-2</v>
      </c>
      <c r="M278" s="52">
        <f t="shared" si="52"/>
        <v>18.619602715500207</v>
      </c>
      <c r="N278" s="8">
        <f>-G278/($G$18*$B$31)</f>
        <v>-3.1130026990592172E-6</v>
      </c>
      <c r="O278" s="5">
        <f>SUM($N$41:N278)*0.1+$N$8</f>
        <v>1.9418453493860353E-5</v>
      </c>
      <c r="P278" s="5">
        <f>SUM($O$41:O278)+0</f>
        <v>5.8639312660281671E-4</v>
      </c>
      <c r="Q278" s="8">
        <f>-H278/($G$18*$B$31)</f>
        <v>-5.7438248230272938E-6</v>
      </c>
      <c r="R278" s="5">
        <f>SUM($Q$41:Q278)*0.1+$T$8</f>
        <v>-1.5435812743942734E-5</v>
      </c>
      <c r="S278" s="5">
        <f>SUM($R$41:R278)+0</f>
        <v>1.1955817169300807E-2</v>
      </c>
      <c r="T278">
        <f t="shared" si="53"/>
        <v>2.4806060774723628E-5</v>
      </c>
      <c r="U278">
        <f t="shared" si="54"/>
        <v>1.1970188849165037E-2</v>
      </c>
      <c r="W278" s="1"/>
    </row>
    <row r="279" spans="2:23" x14ac:dyDescent="0.35">
      <c r="B279">
        <f t="shared" si="55"/>
        <v>23.800000000000068</v>
      </c>
      <c r="C279">
        <f t="shared" si="42"/>
        <v>0</v>
      </c>
      <c r="D279">
        <f t="shared" si="43"/>
        <v>254.64790894703248</v>
      </c>
      <c r="E279" s="2">
        <f t="shared" si="44"/>
        <v>-138.01250077889625</v>
      </c>
      <c r="F279">
        <f t="shared" si="45"/>
        <v>-19098.593171027438</v>
      </c>
      <c r="G279">
        <f t="shared" si="46"/>
        <v>2925.865016512591</v>
      </c>
      <c r="H279">
        <f t="shared" si="47"/>
        <v>5398.5356696770723</v>
      </c>
      <c r="I279" s="2">
        <f t="shared" si="48"/>
        <v>6140.4294207838511</v>
      </c>
      <c r="J279" s="52">
        <f t="shared" si="49"/>
        <v>289.6428972067863</v>
      </c>
      <c r="K279">
        <f t="shared" si="50"/>
        <v>18.532118661208248</v>
      </c>
      <c r="L279">
        <f t="shared" si="51"/>
        <v>2.9138551354101108E-2</v>
      </c>
      <c r="M279" s="52">
        <f t="shared" si="52"/>
        <v>18.532187384079304</v>
      </c>
      <c r="N279" s="8">
        <f>-G279/($G$18*$B$31)</f>
        <v>-3.0983876629133982E-6</v>
      </c>
      <c r="O279" s="5">
        <f>SUM($N$41:N279)*0.1+$N$8</f>
        <v>1.9108614727569006E-5</v>
      </c>
      <c r="P279" s="5">
        <f>SUM($O$41:O279)+0</f>
        <v>6.0550174133038568E-4</v>
      </c>
      <c r="Q279" s="8">
        <f>-H279/($G$18*$B$31)</f>
        <v>-5.7168585093041598E-6</v>
      </c>
      <c r="R279" s="5">
        <f>SUM($Q$41:Q279)*0.1+$T$8</f>
        <v>-1.600749859487315E-5</v>
      </c>
      <c r="S279" s="5">
        <f>SUM($R$41:R279)+0</f>
        <v>1.1939809670705933E-2</v>
      </c>
      <c r="T279">
        <f t="shared" si="53"/>
        <v>2.4927478173123188E-5</v>
      </c>
      <c r="U279">
        <f t="shared" si="54"/>
        <v>1.1955153170555241E-2</v>
      </c>
      <c r="W279" s="1"/>
    </row>
    <row r="280" spans="2:23" x14ac:dyDescent="0.35">
      <c r="B280">
        <f t="shared" si="55"/>
        <v>23.90000000000007</v>
      </c>
      <c r="C280">
        <f t="shared" si="42"/>
        <v>0</v>
      </c>
      <c r="D280">
        <f t="shared" si="43"/>
        <v>254.64790894703248</v>
      </c>
      <c r="E280" s="2">
        <f t="shared" si="44"/>
        <v>-138.01250077889625</v>
      </c>
      <c r="F280">
        <f t="shared" si="45"/>
        <v>-19098.593171027438</v>
      </c>
      <c r="G280">
        <f t="shared" si="46"/>
        <v>2912.0637664347014</v>
      </c>
      <c r="H280">
        <f t="shared" si="47"/>
        <v>5373.0708787823678</v>
      </c>
      <c r="I280" s="2">
        <f t="shared" si="48"/>
        <v>6111.4651310631716</v>
      </c>
      <c r="J280" s="52">
        <f t="shared" si="49"/>
        <v>289.6428972067863</v>
      </c>
      <c r="K280">
        <f t="shared" si="50"/>
        <v>18.444703007145943</v>
      </c>
      <c r="L280">
        <f t="shared" si="51"/>
        <v>2.9138551354101108E-2</v>
      </c>
      <c r="M280" s="52">
        <f t="shared" si="52"/>
        <v>18.444772055716591</v>
      </c>
      <c r="N280" s="8">
        <f>-G280/($G$18*$B$31)</f>
        <v>-3.0837726267675804E-6</v>
      </c>
      <c r="O280" s="5">
        <f>SUM($N$41:N280)*0.1+$N$8</f>
        <v>1.8800237464892249E-5</v>
      </c>
      <c r="P280" s="5">
        <f>SUM($O$41:O280)+0</f>
        <v>6.2430197879527797E-4</v>
      </c>
      <c r="Q280" s="8">
        <f>-H280/($G$18*$B$31)</f>
        <v>-5.6898921955810249E-6</v>
      </c>
      <c r="R280" s="5">
        <f>SUM($Q$41:Q280)*0.1+$T$8</f>
        <v>-1.657648781443125E-5</v>
      </c>
      <c r="S280" s="5">
        <f>SUM($R$41:R280)+0</f>
        <v>1.1923233182891501E-2</v>
      </c>
      <c r="T280">
        <f t="shared" si="53"/>
        <v>2.5064494349544054E-5</v>
      </c>
      <c r="U280">
        <f t="shared" si="54"/>
        <v>1.1939566260728765E-2</v>
      </c>
      <c r="W280" s="1"/>
    </row>
    <row r="281" spans="2:23" x14ac:dyDescent="0.35">
      <c r="B281">
        <f t="shared" si="55"/>
        <v>24.000000000000071</v>
      </c>
      <c r="C281">
        <f t="shared" si="42"/>
        <v>0</v>
      </c>
      <c r="D281">
        <f t="shared" si="43"/>
        <v>254.64790894703248</v>
      </c>
      <c r="E281" s="2">
        <f t="shared" si="44"/>
        <v>-138.01250077889625</v>
      </c>
      <c r="F281">
        <f t="shared" si="45"/>
        <v>-19098.593171027438</v>
      </c>
      <c r="G281">
        <f t="shared" si="46"/>
        <v>2898.2625163568109</v>
      </c>
      <c r="H281">
        <f t="shared" si="47"/>
        <v>5347.606087887666</v>
      </c>
      <c r="I281" s="2">
        <f t="shared" si="48"/>
        <v>6082.500841342493</v>
      </c>
      <c r="J281" s="52">
        <f t="shared" si="49"/>
        <v>289.6428972067863</v>
      </c>
      <c r="K281">
        <f t="shared" si="50"/>
        <v>18.357287353083638</v>
      </c>
      <c r="L281">
        <f t="shared" si="51"/>
        <v>2.9138551354101108E-2</v>
      </c>
      <c r="M281" s="52">
        <f t="shared" si="52"/>
        <v>18.357356730455766</v>
      </c>
      <c r="N281" s="8">
        <f>-G281/($G$18*$B$31)</f>
        <v>-3.0691575906217614E-6</v>
      </c>
      <c r="O281" s="5">
        <f>SUM($N$41:N281)*0.1+$N$8</f>
        <v>1.8493321705830074E-5</v>
      </c>
      <c r="P281" s="5">
        <f>SUM($O$41:O281)+0</f>
        <v>6.4279530050110809E-4</v>
      </c>
      <c r="Q281" s="8">
        <f>-H281/($G$18*$B$31)</f>
        <v>-5.6629258818578942E-6</v>
      </c>
      <c r="R281" s="5">
        <f>SUM($Q$41:Q281)*0.1+$T$8</f>
        <v>-1.7142780402617047E-5</v>
      </c>
      <c r="S281" s="5">
        <f>SUM($R$41:R281)+0</f>
        <v>1.1906090402488884E-2</v>
      </c>
      <c r="T281">
        <f t="shared" si="53"/>
        <v>2.5216618878185807E-5</v>
      </c>
      <c r="U281">
        <f t="shared" si="54"/>
        <v>1.1923429643797299E-2</v>
      </c>
      <c r="W281" s="1"/>
    </row>
    <row r="282" spans="2:23" x14ac:dyDescent="0.35">
      <c r="B282">
        <f t="shared" si="55"/>
        <v>24.100000000000072</v>
      </c>
      <c r="C282">
        <f t="shared" si="42"/>
        <v>0</v>
      </c>
      <c r="D282">
        <f t="shared" si="43"/>
        <v>254.64790894703248</v>
      </c>
      <c r="E282" s="2">
        <f t="shared" si="44"/>
        <v>-138.01250077889625</v>
      </c>
      <c r="F282">
        <f t="shared" si="45"/>
        <v>-19098.593171027438</v>
      </c>
      <c r="G282">
        <f t="shared" si="46"/>
        <v>2884.4612662789223</v>
      </c>
      <c r="H282">
        <f t="shared" si="47"/>
        <v>5322.1412969929625</v>
      </c>
      <c r="I282" s="2">
        <f t="shared" si="48"/>
        <v>6053.5365516218153</v>
      </c>
      <c r="J282" s="52">
        <f t="shared" si="49"/>
        <v>289.6428972067863</v>
      </c>
      <c r="K282">
        <f t="shared" si="50"/>
        <v>18.269871699021337</v>
      </c>
      <c r="L282">
        <f t="shared" si="51"/>
        <v>2.9138551354101108E-2</v>
      </c>
      <c r="M282" s="52">
        <f t="shared" si="52"/>
        <v>18.269941408341349</v>
      </c>
      <c r="N282" s="8">
        <f>-G282/($G$18*$B$31)</f>
        <v>-3.0545425544759446E-6</v>
      </c>
      <c r="O282" s="5">
        <f>SUM($N$41:N282)*0.1+$N$8</f>
        <v>1.8187867450382474E-5</v>
      </c>
      <c r="P282" s="5">
        <f>SUM($O$41:O282)+0</f>
        <v>6.6098316795149058E-4</v>
      </c>
      <c r="Q282" s="8">
        <f>-H282/($G$18*$B$31)</f>
        <v>-5.635959568134761E-6</v>
      </c>
      <c r="R282" s="5">
        <f>SUM($Q$41:Q282)*0.1+$T$8</f>
        <v>-1.7706376359430528E-5</v>
      </c>
      <c r="S282" s="5">
        <f>SUM($R$41:R282)+0</f>
        <v>1.1888384026129453E-2</v>
      </c>
      <c r="T282">
        <f t="shared" si="53"/>
        <v>2.5383346630704206E-5</v>
      </c>
      <c r="U282">
        <f t="shared" si="54"/>
        <v>1.1906744874273789E-2</v>
      </c>
      <c r="W282" s="1"/>
    </row>
    <row r="283" spans="2:23" x14ac:dyDescent="0.35">
      <c r="B283">
        <f t="shared" si="55"/>
        <v>24.200000000000074</v>
      </c>
      <c r="C283">
        <f t="shared" si="42"/>
        <v>0</v>
      </c>
      <c r="D283">
        <f t="shared" si="43"/>
        <v>254.64790894703248</v>
      </c>
      <c r="E283" s="2">
        <f t="shared" si="44"/>
        <v>-138.01250077889625</v>
      </c>
      <c r="F283">
        <f t="shared" si="45"/>
        <v>-19098.593171027438</v>
      </c>
      <c r="G283">
        <f t="shared" si="46"/>
        <v>2870.6600162010318</v>
      </c>
      <c r="H283">
        <f t="shared" si="47"/>
        <v>5296.676506098258</v>
      </c>
      <c r="I283" s="2">
        <f t="shared" si="48"/>
        <v>6024.5722619011349</v>
      </c>
      <c r="J283" s="52">
        <f t="shared" si="49"/>
        <v>289.6428972067863</v>
      </c>
      <c r="K283">
        <f t="shared" si="50"/>
        <v>18.182456044959029</v>
      </c>
      <c r="L283">
        <f t="shared" si="51"/>
        <v>2.9138551354101108E-2</v>
      </c>
      <c r="M283" s="52">
        <f t="shared" si="52"/>
        <v>18.182526089418715</v>
      </c>
      <c r="N283" s="8">
        <f>-G283/($G$18*$B$31)</f>
        <v>-3.0399275183301256E-6</v>
      </c>
      <c r="O283" s="5">
        <f>SUM($N$41:N283)*0.1+$N$8</f>
        <v>1.7883874698549463E-5</v>
      </c>
      <c r="P283" s="5">
        <f>SUM($O$41:O283)+0</f>
        <v>6.7886704265004007E-4</v>
      </c>
      <c r="Q283" s="8">
        <f>-H283/($G$18*$B$31)</f>
        <v>-5.6089932544116261E-6</v>
      </c>
      <c r="R283" s="5">
        <f>SUM($Q$41:Q283)*0.1+$T$8</f>
        <v>-1.8267275684871693E-5</v>
      </c>
      <c r="S283" s="5">
        <f>SUM($R$41:R283)+0</f>
        <v>1.1870116750444581E-2</v>
      </c>
      <c r="T283">
        <f t="shared" si="53"/>
        <v>2.5564161147601192E-5</v>
      </c>
      <c r="U283">
        <f t="shared" si="54"/>
        <v>1.188951353633871E-2</v>
      </c>
      <c r="W283" s="1"/>
    </row>
    <row r="284" spans="2:23" x14ac:dyDescent="0.35">
      <c r="B284">
        <f t="shared" si="55"/>
        <v>24.300000000000075</v>
      </c>
      <c r="C284">
        <f t="shared" si="42"/>
        <v>0</v>
      </c>
      <c r="D284">
        <f t="shared" si="43"/>
        <v>254.64790894703248</v>
      </c>
      <c r="E284" s="2">
        <f t="shared" si="44"/>
        <v>-138.01250077889625</v>
      </c>
      <c r="F284">
        <f t="shared" si="45"/>
        <v>-19098.593171027438</v>
      </c>
      <c r="G284">
        <f t="shared" si="46"/>
        <v>2856.8587661231431</v>
      </c>
      <c r="H284">
        <f t="shared" si="47"/>
        <v>5271.2117152035553</v>
      </c>
      <c r="I284" s="2">
        <f t="shared" si="48"/>
        <v>5995.6079721804572</v>
      </c>
      <c r="J284" s="52">
        <f t="shared" si="49"/>
        <v>289.6428972067863</v>
      </c>
      <c r="K284">
        <f t="shared" si="50"/>
        <v>18.095040390896727</v>
      </c>
      <c r="L284">
        <f t="shared" si="51"/>
        <v>2.9138551354101108E-2</v>
      </c>
      <c r="M284" s="52">
        <f t="shared" si="52"/>
        <v>18.095110773734131</v>
      </c>
      <c r="N284" s="8">
        <f>-G284/($G$18*$B$31)</f>
        <v>-3.0253124821843087E-6</v>
      </c>
      <c r="O284" s="5">
        <f>SUM($N$41:N284)*0.1+$N$8</f>
        <v>1.7581343450331028E-5</v>
      </c>
      <c r="P284" s="5">
        <f>SUM($O$41:O284)+0</f>
        <v>6.9644838610037109E-4</v>
      </c>
      <c r="Q284" s="8">
        <f>-H284/($G$18*$B$31)</f>
        <v>-5.5820269406884938E-6</v>
      </c>
      <c r="R284" s="5">
        <f>SUM($Q$41:Q284)*0.1+$T$8</f>
        <v>-1.8825478378940543E-5</v>
      </c>
      <c r="S284" s="5">
        <f>SUM($R$41:R284)+0</f>
        <v>1.1851291272065641E-2</v>
      </c>
      <c r="T284">
        <f t="shared" si="53"/>
        <v>2.5758537879981769E-5</v>
      </c>
      <c r="U284">
        <f t="shared" si="54"/>
        <v>1.1871737243126681E-2</v>
      </c>
      <c r="W284" s="1"/>
    </row>
    <row r="285" spans="2:23" x14ac:dyDescent="0.35">
      <c r="B285">
        <f t="shared" si="55"/>
        <v>24.400000000000077</v>
      </c>
      <c r="C285">
        <f t="shared" si="42"/>
        <v>0</v>
      </c>
      <c r="D285">
        <f t="shared" si="43"/>
        <v>254.64790894703248</v>
      </c>
      <c r="E285" s="2">
        <f t="shared" si="44"/>
        <v>-138.01250077889625</v>
      </c>
      <c r="F285">
        <f t="shared" si="45"/>
        <v>-19098.593171027438</v>
      </c>
      <c r="G285">
        <f t="shared" si="46"/>
        <v>2843.0575160452518</v>
      </c>
      <c r="H285">
        <f t="shared" si="47"/>
        <v>5245.7469243088508</v>
      </c>
      <c r="I285" s="2">
        <f t="shared" si="48"/>
        <v>5966.6436824597758</v>
      </c>
      <c r="J285" s="52">
        <f t="shared" si="49"/>
        <v>289.6428972067863</v>
      </c>
      <c r="K285">
        <f t="shared" si="50"/>
        <v>18.007624736834419</v>
      </c>
      <c r="L285">
        <f t="shared" si="51"/>
        <v>2.9138551354101108E-2</v>
      </c>
      <c r="M285" s="52">
        <f t="shared" si="52"/>
        <v>18.007695461334745</v>
      </c>
      <c r="N285" s="8">
        <f>-G285/($G$18*$B$31)</f>
        <v>-3.0106974460384888E-6</v>
      </c>
      <c r="O285" s="5">
        <f>SUM($N$41:N285)*0.1+$N$8</f>
        <v>1.7280273705727181E-5</v>
      </c>
      <c r="P285" s="5">
        <f>SUM($O$41:O285)+0</f>
        <v>7.1372865980609827E-4</v>
      </c>
      <c r="Q285" s="8">
        <f>-H285/($G$18*$B$31)</f>
        <v>-5.5550606269653597E-6</v>
      </c>
      <c r="R285" s="5">
        <f>SUM($Q$41:Q285)*0.1+$T$8</f>
        <v>-1.9380984441637089E-5</v>
      </c>
      <c r="S285" s="5">
        <f>SUM($R$41:R285)+0</f>
        <v>1.1831910287624004E-2</v>
      </c>
      <c r="T285">
        <f t="shared" si="53"/>
        <v>2.5965947263133404E-5</v>
      </c>
      <c r="U285">
        <f t="shared" si="54"/>
        <v>1.1853417636032712E-2</v>
      </c>
      <c r="W285" s="1"/>
    </row>
    <row r="286" spans="2:23" x14ac:dyDescent="0.35">
      <c r="B286">
        <f t="shared" si="55"/>
        <v>24.500000000000078</v>
      </c>
      <c r="C286">
        <f t="shared" si="42"/>
        <v>0</v>
      </c>
      <c r="D286">
        <f t="shared" si="43"/>
        <v>254.64790894703248</v>
      </c>
      <c r="E286" s="2">
        <f t="shared" si="44"/>
        <v>-138.01250077889625</v>
      </c>
      <c r="F286">
        <f t="shared" si="45"/>
        <v>-19098.593171027438</v>
      </c>
      <c r="G286">
        <f t="shared" si="46"/>
        <v>2829.256265967364</v>
      </c>
      <c r="H286">
        <f t="shared" si="47"/>
        <v>5220.2821334141472</v>
      </c>
      <c r="I286" s="2">
        <f t="shared" si="48"/>
        <v>5937.6793927390991</v>
      </c>
      <c r="J286" s="52">
        <f t="shared" si="49"/>
        <v>289.6428972067863</v>
      </c>
      <c r="K286">
        <f t="shared" si="50"/>
        <v>17.920209082772118</v>
      </c>
      <c r="L286">
        <f t="shared" si="51"/>
        <v>2.9138551354101108E-2</v>
      </c>
      <c r="M286" s="52">
        <f t="shared" si="52"/>
        <v>17.920280152268642</v>
      </c>
      <c r="N286" s="8">
        <f>-G286/($G$18*$B$31)</f>
        <v>-2.9960824098926728E-6</v>
      </c>
      <c r="O286" s="5">
        <f>SUM($N$41:N286)*0.1+$N$8</f>
        <v>1.6980665464737917E-5</v>
      </c>
      <c r="P286" s="5">
        <f>SUM($O$41:O286)+0</f>
        <v>7.3070932527083616E-4</v>
      </c>
      <c r="Q286" s="8">
        <f>-H286/($G$18*$B$31)</f>
        <v>-5.5280943132422265E-6</v>
      </c>
      <c r="R286" s="5">
        <f>SUM($Q$41:Q286)*0.1+$T$8</f>
        <v>-1.9933793872961306E-5</v>
      </c>
      <c r="S286" s="5">
        <f>SUM($R$41:R286)+0</f>
        <v>1.1811976493751042E-2</v>
      </c>
      <c r="T286">
        <f t="shared" si="53"/>
        <v>2.6185857591361272E-5</v>
      </c>
      <c r="U286">
        <f t="shared" si="54"/>
        <v>1.1834556384037591E-2</v>
      </c>
      <c r="W286" s="1"/>
    </row>
    <row r="287" spans="2:23" x14ac:dyDescent="0.35">
      <c r="B287">
        <f t="shared" si="55"/>
        <v>24.60000000000008</v>
      </c>
      <c r="C287">
        <f t="shared" si="42"/>
        <v>0</v>
      </c>
      <c r="D287">
        <f t="shared" si="43"/>
        <v>254.64790894703248</v>
      </c>
      <c r="E287" s="2">
        <f t="shared" si="44"/>
        <v>-138.01250077889625</v>
      </c>
      <c r="F287">
        <f t="shared" si="45"/>
        <v>-19098.593171027438</v>
      </c>
      <c r="G287">
        <f t="shared" si="46"/>
        <v>2815.4550158894726</v>
      </c>
      <c r="H287">
        <f t="shared" si="47"/>
        <v>5194.8173425194436</v>
      </c>
      <c r="I287" s="2">
        <f t="shared" si="48"/>
        <v>5908.7151030184186</v>
      </c>
      <c r="J287" s="52">
        <f t="shared" si="49"/>
        <v>289.6428972067863</v>
      </c>
      <c r="K287">
        <f t="shared" si="50"/>
        <v>17.83279342870981</v>
      </c>
      <c r="L287">
        <f t="shared" si="51"/>
        <v>2.9138551354101108E-2</v>
      </c>
      <c r="M287" s="52">
        <f t="shared" si="52"/>
        <v>17.832864846584826</v>
      </c>
      <c r="N287" s="8">
        <f>-G287/($G$18*$B$31)</f>
        <v>-2.981467373746853E-6</v>
      </c>
      <c r="O287" s="5">
        <f>SUM($N$41:N287)*0.1+$N$8</f>
        <v>1.6682518727363229E-5</v>
      </c>
      <c r="P287" s="5">
        <f>SUM($O$41:O287)+0</f>
        <v>7.4739184399819937E-4</v>
      </c>
      <c r="Q287" s="8">
        <f>-H287/($G$18*$B$31)</f>
        <v>-5.5011279995190933E-6</v>
      </c>
      <c r="R287" s="5">
        <f>SUM($Q$41:Q287)*0.1+$T$8</f>
        <v>-2.0483906672913221E-5</v>
      </c>
      <c r="S287" s="5">
        <f>SUM($R$41:R287)+0</f>
        <v>1.1791492587078128E-2</v>
      </c>
      <c r="T287">
        <f t="shared" si="53"/>
        <v>2.6417737671372311E-5</v>
      </c>
      <c r="U287">
        <f t="shared" si="54"/>
        <v>1.1815155183051701E-2</v>
      </c>
      <c r="W287" s="1"/>
    </row>
    <row r="288" spans="2:23" x14ac:dyDescent="0.35">
      <c r="B288">
        <f t="shared" si="55"/>
        <v>24.700000000000081</v>
      </c>
      <c r="C288">
        <f t="shared" si="42"/>
        <v>0</v>
      </c>
      <c r="D288">
        <f t="shared" si="43"/>
        <v>254.64790894703248</v>
      </c>
      <c r="E288" s="2">
        <f t="shared" si="44"/>
        <v>-138.01250077889625</v>
      </c>
      <c r="F288">
        <f t="shared" si="45"/>
        <v>-19098.593171027438</v>
      </c>
      <c r="G288">
        <f t="shared" si="46"/>
        <v>2801.6537658115831</v>
      </c>
      <c r="H288">
        <f t="shared" si="47"/>
        <v>5169.352551624741</v>
      </c>
      <c r="I288" s="2">
        <f t="shared" si="48"/>
        <v>5879.7508132977409</v>
      </c>
      <c r="J288" s="52">
        <f t="shared" si="49"/>
        <v>289.6428972067863</v>
      </c>
      <c r="K288">
        <f t="shared" si="50"/>
        <v>17.745377774647512</v>
      </c>
      <c r="L288">
        <f t="shared" si="51"/>
        <v>2.9138551354101108E-2</v>
      </c>
      <c r="M288" s="52">
        <f t="shared" si="52"/>
        <v>17.745449544333301</v>
      </c>
      <c r="N288" s="8">
        <f>-G288/($G$18*$B$31)</f>
        <v>-2.9668523376010352E-6</v>
      </c>
      <c r="O288" s="5">
        <f>SUM($N$41:N288)*0.1+$N$8</f>
        <v>1.6385833493603129E-5</v>
      </c>
      <c r="P288" s="5">
        <f>SUM($O$41:O288)+0</f>
        <v>7.6377767749180245E-4</v>
      </c>
      <c r="Q288" s="8">
        <f>-H288/($G$18*$B$31)</f>
        <v>-5.474161685795961E-6</v>
      </c>
      <c r="R288" s="5">
        <f>SUM($Q$41:Q288)*0.1+$T$8</f>
        <v>-2.103132284149282E-5</v>
      </c>
      <c r="S288" s="5">
        <f>SUM($R$41:R288)+0</f>
        <v>1.1770461264236635E-2</v>
      </c>
      <c r="T288">
        <f t="shared" si="53"/>
        <v>2.6661059238957175E-5</v>
      </c>
      <c r="U288">
        <f t="shared" si="54"/>
        <v>1.1795215755276792E-2</v>
      </c>
      <c r="W288" s="1"/>
    </row>
    <row r="289" spans="2:23" x14ac:dyDescent="0.35">
      <c r="B289">
        <f t="shared" si="55"/>
        <v>24.800000000000082</v>
      </c>
      <c r="C289">
        <f t="shared" si="42"/>
        <v>0</v>
      </c>
      <c r="D289">
        <f t="shared" si="43"/>
        <v>254.64790894703248</v>
      </c>
      <c r="E289" s="2">
        <f t="shared" si="44"/>
        <v>-138.01250077889625</v>
      </c>
      <c r="F289">
        <f t="shared" si="45"/>
        <v>-19098.593171027438</v>
      </c>
      <c r="G289">
        <f t="shared" si="46"/>
        <v>2787.8525157336935</v>
      </c>
      <c r="H289">
        <f t="shared" si="47"/>
        <v>5143.8877607300365</v>
      </c>
      <c r="I289" s="2">
        <f t="shared" si="48"/>
        <v>5850.7865235770605</v>
      </c>
      <c r="J289" s="52">
        <f t="shared" si="49"/>
        <v>289.6428972067863</v>
      </c>
      <c r="K289">
        <f t="shared" si="50"/>
        <v>17.6579621205852</v>
      </c>
      <c r="L289">
        <f t="shared" si="51"/>
        <v>2.9138551354101108E-2</v>
      </c>
      <c r="M289" s="52">
        <f t="shared" si="52"/>
        <v>17.658034245565016</v>
      </c>
      <c r="N289" s="8">
        <f>-G289/($G$18*$B$31)</f>
        <v>-2.9522373014552171E-6</v>
      </c>
      <c r="O289" s="5">
        <f>SUM($N$41:N289)*0.1+$N$8</f>
        <v>1.6090609763457605E-5</v>
      </c>
      <c r="P289" s="5">
        <f>SUM($O$41:O289)+0</f>
        <v>7.7986828725526002E-4</v>
      </c>
      <c r="Q289" s="8">
        <f>-H289/($G$18*$B$31)</f>
        <v>-5.4471953720728269E-6</v>
      </c>
      <c r="R289" s="5">
        <f>SUM($Q$41:Q289)*0.1+$T$8</f>
        <v>-2.1576042378700102E-5</v>
      </c>
      <c r="S289" s="5">
        <f>SUM($R$41:R289)+0</f>
        <v>1.1748885221857935E-2</v>
      </c>
      <c r="T289">
        <f t="shared" si="53"/>
        <v>2.6915299130556583E-5</v>
      </c>
      <c r="U289">
        <f t="shared" si="54"/>
        <v>1.1774739848585116E-2</v>
      </c>
      <c r="W289" s="1"/>
    </row>
    <row r="290" spans="2:23" x14ac:dyDescent="0.35">
      <c r="B290">
        <f t="shared" si="55"/>
        <v>24.900000000000084</v>
      </c>
      <c r="C290">
        <f t="shared" si="42"/>
        <v>0</v>
      </c>
      <c r="D290">
        <f t="shared" si="43"/>
        <v>254.64790894703248</v>
      </c>
      <c r="E290" s="2">
        <f t="shared" si="44"/>
        <v>-138.01250077889625</v>
      </c>
      <c r="F290">
        <f t="shared" si="45"/>
        <v>-19098.593171027438</v>
      </c>
      <c r="G290">
        <f t="shared" si="46"/>
        <v>2774.0512656558039</v>
      </c>
      <c r="H290">
        <f t="shared" si="47"/>
        <v>5118.4229698353329</v>
      </c>
      <c r="I290" s="2">
        <f t="shared" si="48"/>
        <v>5821.8222338563819</v>
      </c>
      <c r="J290" s="52">
        <f t="shared" si="49"/>
        <v>289.6428972067863</v>
      </c>
      <c r="K290">
        <f t="shared" si="50"/>
        <v>17.570546466522899</v>
      </c>
      <c r="L290">
        <f t="shared" si="51"/>
        <v>2.9138551354101108E-2</v>
      </c>
      <c r="M290" s="52">
        <f t="shared" si="52"/>
        <v>17.570618950331983</v>
      </c>
      <c r="N290" s="8">
        <f>-G290/($G$18*$B$31)</f>
        <v>-2.9376222653093994E-6</v>
      </c>
      <c r="O290" s="5">
        <f>SUM($N$41:N290)*0.1+$N$8</f>
        <v>1.579684753692667E-5</v>
      </c>
      <c r="P290" s="5">
        <f>SUM($O$41:O290)+0</f>
        <v>7.9566513479218672E-4</v>
      </c>
      <c r="Q290" s="8">
        <f>-H290/($G$18*$B$31)</f>
        <v>-5.4202290583496937E-6</v>
      </c>
      <c r="R290" s="5">
        <f>SUM($Q$41:Q290)*0.1+$T$8</f>
        <v>-2.2118065284535069E-5</v>
      </c>
      <c r="S290" s="5">
        <f>SUM($R$41:R290)+0</f>
        <v>1.1726767156573401E-2</v>
      </c>
      <c r="T290">
        <f t="shared" si="53"/>
        <v>2.7179941207365804E-5</v>
      </c>
      <c r="U290">
        <f t="shared" si="54"/>
        <v>1.1753729235915403E-2</v>
      </c>
      <c r="W290" s="1"/>
    </row>
    <row r="291" spans="2:23" x14ac:dyDescent="0.35">
      <c r="B291">
        <f t="shared" si="55"/>
        <v>25.000000000000085</v>
      </c>
      <c r="C291">
        <f t="shared" si="42"/>
        <v>0</v>
      </c>
      <c r="D291">
        <f t="shared" si="43"/>
        <v>254.64790894703248</v>
      </c>
      <c r="E291" s="2">
        <f t="shared" si="44"/>
        <v>-138.01250077889625</v>
      </c>
      <c r="F291">
        <f t="shared" si="45"/>
        <v>-19098.593171027438</v>
      </c>
      <c r="G291">
        <f t="shared" si="46"/>
        <v>2760.2500155779126</v>
      </c>
      <c r="H291">
        <f t="shared" si="47"/>
        <v>5092.9581789406284</v>
      </c>
      <c r="I291" s="2">
        <f t="shared" si="48"/>
        <v>5792.8579441357015</v>
      </c>
      <c r="J291" s="52">
        <f t="shared" si="49"/>
        <v>289.6428972067863</v>
      </c>
      <c r="K291">
        <f t="shared" si="50"/>
        <v>17.48313081246059</v>
      </c>
      <c r="L291">
        <f t="shared" si="51"/>
        <v>2.9138551354101108E-2</v>
      </c>
      <c r="M291" s="52">
        <f t="shared" si="52"/>
        <v>17.483203658687213</v>
      </c>
      <c r="N291" s="8">
        <f>-G291/($G$18*$B$31)</f>
        <v>-2.9230072291635795E-6</v>
      </c>
      <c r="O291" s="5">
        <f>SUM($N$41:N291)*0.1+$N$8</f>
        <v>1.5504546814010317E-5</v>
      </c>
      <c r="P291" s="5">
        <f>SUM($O$41:O291)+0</f>
        <v>8.1116968160619709E-4</v>
      </c>
      <c r="Q291" s="8">
        <f>-H291/($G$18*$B$31)</f>
        <v>-5.3932627446265596E-6</v>
      </c>
      <c r="R291" s="5">
        <f>SUM($Q$41:Q291)*0.1+$T$8</f>
        <v>-2.2657391558997733E-5</v>
      </c>
      <c r="S291" s="5">
        <f>SUM($R$41:R291)+0</f>
        <v>1.1704109765014403E-2</v>
      </c>
      <c r="T291">
        <f t="shared" si="53"/>
        <v>2.7454478034841222E-5</v>
      </c>
      <c r="U291">
        <f t="shared" si="54"/>
        <v>1.1732185714685163E-2</v>
      </c>
      <c r="W291" s="1"/>
    </row>
    <row r="292" spans="2:23" x14ac:dyDescent="0.35">
      <c r="B292">
        <f t="shared" si="55"/>
        <v>25.100000000000087</v>
      </c>
      <c r="C292">
        <f t="shared" si="42"/>
        <v>0</v>
      </c>
      <c r="D292">
        <f t="shared" si="43"/>
        <v>254.64790894703248</v>
      </c>
      <c r="E292" s="2">
        <f t="shared" si="44"/>
        <v>-138.01250077889625</v>
      </c>
      <c r="F292">
        <f t="shared" si="45"/>
        <v>-19098.593171027438</v>
      </c>
      <c r="G292">
        <f t="shared" si="46"/>
        <v>2746.4487655000248</v>
      </c>
      <c r="H292">
        <f t="shared" si="47"/>
        <v>5067.4933880459266</v>
      </c>
      <c r="I292" s="2">
        <f t="shared" si="48"/>
        <v>5763.8936544150256</v>
      </c>
      <c r="J292" s="52">
        <f t="shared" si="49"/>
        <v>289.6428972067863</v>
      </c>
      <c r="K292">
        <f t="shared" si="50"/>
        <v>17.395715158398296</v>
      </c>
      <c r="L292">
        <f t="shared" si="51"/>
        <v>2.9138551354101108E-2</v>
      </c>
      <c r="M292" s="52">
        <f t="shared" si="52"/>
        <v>17.395788370684823</v>
      </c>
      <c r="N292" s="8">
        <f>-G292/($G$18*$B$31)</f>
        <v>-2.9083921930177635E-6</v>
      </c>
      <c r="O292" s="5">
        <f>SUM($N$41:N292)*0.1+$N$8</f>
        <v>1.5213707594708533E-5</v>
      </c>
      <c r="P292" s="5">
        <f>SUM($O$41:O292)+0</f>
        <v>8.2638338920090564E-4</v>
      </c>
      <c r="Q292" s="8">
        <f>-H292/($G$18*$B$31)</f>
        <v>-5.3662964309034281E-6</v>
      </c>
      <c r="R292" s="5">
        <f>SUM($Q$41:Q292)*0.1+$T$8</f>
        <v>-2.3194021202088081E-5</v>
      </c>
      <c r="S292" s="5">
        <f>SUM($R$41:R292)+0</f>
        <v>1.1680915743812316E-2</v>
      </c>
      <c r="T292">
        <f t="shared" si="53"/>
        <v>2.7738412324792556E-5</v>
      </c>
      <c r="U292">
        <f t="shared" si="54"/>
        <v>1.1710111106218829E-2</v>
      </c>
      <c r="W292" s="1"/>
    </row>
    <row r="293" spans="2:23" x14ac:dyDescent="0.35">
      <c r="B293">
        <f t="shared" si="55"/>
        <v>25.200000000000088</v>
      </c>
      <c r="C293">
        <f t="shared" si="42"/>
        <v>0</v>
      </c>
      <c r="D293">
        <f t="shared" si="43"/>
        <v>254.64790894703248</v>
      </c>
      <c r="E293" s="2">
        <f t="shared" si="44"/>
        <v>-138.01250077889625</v>
      </c>
      <c r="F293">
        <f t="shared" si="45"/>
        <v>-19098.593171027438</v>
      </c>
      <c r="G293">
        <f t="shared" si="46"/>
        <v>2732.6475154221334</v>
      </c>
      <c r="H293">
        <f t="shared" si="47"/>
        <v>5042.0285971512221</v>
      </c>
      <c r="I293" s="2">
        <f t="shared" si="48"/>
        <v>5734.9293646943443</v>
      </c>
      <c r="J293" s="52">
        <f t="shared" si="49"/>
        <v>289.6428972067863</v>
      </c>
      <c r="K293">
        <f t="shared" si="50"/>
        <v>17.308299504335984</v>
      </c>
      <c r="L293">
        <f t="shared" si="51"/>
        <v>2.9138551354101108E-2</v>
      </c>
      <c r="M293" s="52">
        <f t="shared" si="52"/>
        <v>17.308373086379966</v>
      </c>
      <c r="N293" s="8">
        <f>-G293/($G$18*$B$31)</f>
        <v>-2.8937771568719436E-6</v>
      </c>
      <c r="O293" s="5">
        <f>SUM($N$41:N293)*0.1+$N$8</f>
        <v>1.4924329879021338E-5</v>
      </c>
      <c r="P293" s="5">
        <f>SUM($O$41:O293)+0</f>
        <v>8.4130771907992702E-4</v>
      </c>
      <c r="Q293" s="8">
        <f>-H293/($G$18*$B$31)</f>
        <v>-5.3393301171802941E-6</v>
      </c>
      <c r="R293" s="5">
        <f>SUM($Q$41:Q293)*0.1+$T$8</f>
        <v>-2.3727954213806113E-5</v>
      </c>
      <c r="S293" s="5">
        <f>SUM($R$41:R293)+0</f>
        <v>1.1657187789598509E-2</v>
      </c>
      <c r="T293">
        <f t="shared" si="53"/>
        <v>2.8031258150684717E-5</v>
      </c>
      <c r="U293">
        <f t="shared" si="54"/>
        <v>1.1687507255191248E-2</v>
      </c>
      <c r="W293" s="1"/>
    </row>
    <row r="294" spans="2:23" x14ac:dyDescent="0.35">
      <c r="B294">
        <f t="shared" si="55"/>
        <v>25.30000000000009</v>
      </c>
      <c r="C294">
        <f t="shared" si="42"/>
        <v>0</v>
      </c>
      <c r="D294">
        <f t="shared" si="43"/>
        <v>254.64790894703248</v>
      </c>
      <c r="E294" s="2">
        <f t="shared" si="44"/>
        <v>-138.01250077889625</v>
      </c>
      <c r="F294">
        <f t="shared" si="45"/>
        <v>-19098.593171027438</v>
      </c>
      <c r="G294">
        <f t="shared" si="46"/>
        <v>2718.8462653442439</v>
      </c>
      <c r="H294">
        <f t="shared" si="47"/>
        <v>5016.5638062565176</v>
      </c>
      <c r="I294" s="2">
        <f t="shared" si="48"/>
        <v>5705.9650749736647</v>
      </c>
      <c r="J294" s="52">
        <f t="shared" si="49"/>
        <v>289.6428972067863</v>
      </c>
      <c r="K294">
        <f t="shared" si="50"/>
        <v>17.220883850273676</v>
      </c>
      <c r="L294">
        <f t="shared" si="51"/>
        <v>2.9138551354101108E-2</v>
      </c>
      <c r="M294" s="52">
        <f t="shared" si="52"/>
        <v>17.22095780582897</v>
      </c>
      <c r="N294" s="8">
        <f>-G294/($G$18*$B$31)</f>
        <v>-2.8791621207261259E-6</v>
      </c>
      <c r="O294" s="5">
        <f>SUM($N$41:N294)*0.1+$N$8</f>
        <v>1.4636413666948725E-5</v>
      </c>
      <c r="P294" s="5">
        <f>SUM($O$41:O294)+0</f>
        <v>8.5594413274687575E-4</v>
      </c>
      <c r="Q294" s="8">
        <f>-H294/($G$18*$B$31)</f>
        <v>-5.3123638034571592E-6</v>
      </c>
      <c r="R294" s="5">
        <f>SUM($Q$41:Q294)*0.1+$T$8</f>
        <v>-2.4259190594151829E-5</v>
      </c>
      <c r="S294" s="5">
        <f>SUM($R$41:R294)+0</f>
        <v>1.1632928599004357E-2</v>
      </c>
      <c r="T294">
        <f t="shared" si="53"/>
        <v>2.8332541949380893E-5</v>
      </c>
      <c r="U294">
        <f t="shared" si="54"/>
        <v>1.1664376029086052E-2</v>
      </c>
      <c r="W294" s="1"/>
    </row>
    <row r="295" spans="2:23" x14ac:dyDescent="0.35">
      <c r="B295">
        <f t="shared" si="55"/>
        <v>25.400000000000091</v>
      </c>
      <c r="C295">
        <f t="shared" si="42"/>
        <v>0</v>
      </c>
      <c r="D295">
        <f t="shared" si="43"/>
        <v>254.64790894703248</v>
      </c>
      <c r="E295" s="2">
        <f t="shared" si="44"/>
        <v>-138.01250077889625</v>
      </c>
      <c r="F295">
        <f t="shared" si="45"/>
        <v>-19098.593171027438</v>
      </c>
      <c r="G295">
        <f t="shared" si="46"/>
        <v>2705.0450152663543</v>
      </c>
      <c r="H295">
        <f t="shared" si="47"/>
        <v>4991.0990153618159</v>
      </c>
      <c r="I295" s="2">
        <f t="shared" si="48"/>
        <v>5677.000785252988</v>
      </c>
      <c r="J295" s="52">
        <f t="shared" si="49"/>
        <v>289.6428972067863</v>
      </c>
      <c r="K295">
        <f t="shared" si="50"/>
        <v>17.133468196211378</v>
      </c>
      <c r="L295">
        <f t="shared" si="51"/>
        <v>2.9138551354101108E-2</v>
      </c>
      <c r="M295" s="52">
        <f t="shared" si="52"/>
        <v>17.133542529089301</v>
      </c>
      <c r="N295" s="8">
        <f>-G295/($G$18*$B$31)</f>
        <v>-2.8645470845803077E-6</v>
      </c>
      <c r="O295" s="5">
        <f>SUM($N$41:N295)*0.1+$N$8</f>
        <v>1.4349958958490694E-5</v>
      </c>
      <c r="P295" s="5">
        <f>SUM($O$41:O295)+0</f>
        <v>8.7029409170536647E-4</v>
      </c>
      <c r="Q295" s="8">
        <f>-H295/($G$18*$B$31)</f>
        <v>-5.2853974897340285E-6</v>
      </c>
      <c r="R295" s="5">
        <f>SUM($Q$41:Q295)*0.1+$T$8</f>
        <v>-2.4787730343125243E-5</v>
      </c>
      <c r="S295" s="5">
        <f>SUM($R$41:R295)+0</f>
        <v>1.1608140868661233E-2</v>
      </c>
      <c r="T295">
        <f t="shared" si="53"/>
        <v>2.8641803324404334E-5</v>
      </c>
      <c r="U295">
        <f t="shared" si="54"/>
        <v>1.1640719317668493E-2</v>
      </c>
      <c r="W295" s="1"/>
    </row>
    <row r="296" spans="2:23" x14ac:dyDescent="0.35">
      <c r="B296">
        <f t="shared" si="55"/>
        <v>25.500000000000092</v>
      </c>
      <c r="C296">
        <f t="shared" si="42"/>
        <v>0</v>
      </c>
      <c r="D296">
        <f t="shared" si="43"/>
        <v>254.64790894703248</v>
      </c>
      <c r="E296" s="2">
        <f t="shared" si="44"/>
        <v>-138.01250077889625</v>
      </c>
      <c r="F296">
        <f t="shared" si="45"/>
        <v>-19098.593171027438</v>
      </c>
      <c r="G296">
        <f t="shared" si="46"/>
        <v>2691.2437651884647</v>
      </c>
      <c r="H296">
        <f t="shared" si="47"/>
        <v>4965.6342244671114</v>
      </c>
      <c r="I296" s="2">
        <f t="shared" si="48"/>
        <v>5648.0364955323075</v>
      </c>
      <c r="J296" s="52">
        <f t="shared" si="49"/>
        <v>289.6428972067863</v>
      </c>
      <c r="K296">
        <f t="shared" si="50"/>
        <v>17.04605254214907</v>
      </c>
      <c r="L296">
        <f t="shared" si="51"/>
        <v>2.9138551354101108E-2</v>
      </c>
      <c r="M296" s="52">
        <f t="shared" si="52"/>
        <v>17.046127256219574</v>
      </c>
      <c r="N296" s="8">
        <f>-G296/($G$18*$B$31)</f>
        <v>-2.84993204843449E-6</v>
      </c>
      <c r="O296" s="5">
        <f>SUM($N$41:N296)*0.1+$N$8</f>
        <v>1.4064965753647246E-5</v>
      </c>
      <c r="P296" s="5">
        <f>SUM($O$41:O296)+0</f>
        <v>8.8435905745901371E-4</v>
      </c>
      <c r="Q296" s="8">
        <f>-H296/($G$18*$B$31)</f>
        <v>-5.2584311760108936E-6</v>
      </c>
      <c r="R296" s="5">
        <f>SUM($Q$41:Q296)*0.1+$T$8</f>
        <v>-2.5313573460726327E-5</v>
      </c>
      <c r="S296" s="5">
        <f>SUM($R$41:R296)+0</f>
        <v>1.1582827295200507E-2</v>
      </c>
      <c r="T296">
        <f t="shared" si="53"/>
        <v>2.8958595666966621E-5</v>
      </c>
      <c r="U296">
        <f t="shared" si="54"/>
        <v>1.1616539032472265E-2</v>
      </c>
      <c r="W296" s="1"/>
    </row>
    <row r="297" spans="2:23" x14ac:dyDescent="0.35">
      <c r="B297">
        <f t="shared" si="55"/>
        <v>25.600000000000094</v>
      </c>
      <c r="C297">
        <f t="shared" si="42"/>
        <v>0</v>
      </c>
      <c r="D297">
        <f t="shared" si="43"/>
        <v>254.64790894703248</v>
      </c>
      <c r="E297" s="2">
        <f t="shared" si="44"/>
        <v>-138.01250077889625</v>
      </c>
      <c r="F297">
        <f t="shared" si="45"/>
        <v>-19098.593171027438</v>
      </c>
      <c r="G297">
        <f t="shared" si="46"/>
        <v>2677.4425151105752</v>
      </c>
      <c r="H297">
        <f t="shared" si="47"/>
        <v>4940.1694335724078</v>
      </c>
      <c r="I297" s="2">
        <f t="shared" si="48"/>
        <v>5619.0722058116298</v>
      </c>
      <c r="J297" s="52">
        <f t="shared" si="49"/>
        <v>289.6428972067863</v>
      </c>
      <c r="K297">
        <f t="shared" si="50"/>
        <v>16.958636888086769</v>
      </c>
      <c r="L297">
        <f t="shared" si="51"/>
        <v>2.9138551354101108E-2</v>
      </c>
      <c r="M297" s="52">
        <f t="shared" si="52"/>
        <v>16.958711987279646</v>
      </c>
      <c r="N297" s="8">
        <f>-G297/($G$18*$B$31)</f>
        <v>-2.8353170122886723E-6</v>
      </c>
      <c r="O297" s="5">
        <f>SUM($N$41:N297)*0.1+$N$8</f>
        <v>1.3781434052418373E-5</v>
      </c>
      <c r="P297" s="5">
        <f>SUM($O$41:O297)+0</f>
        <v>8.981404915114321E-4</v>
      </c>
      <c r="Q297" s="8">
        <f>-H297/($G$18*$B$31)</f>
        <v>-5.2314648622877604E-6</v>
      </c>
      <c r="R297" s="5">
        <f>SUM($Q$41:Q297)*0.1+$T$8</f>
        <v>-2.5836719946955108E-5</v>
      </c>
      <c r="S297" s="5">
        <f>SUM($R$41:R297)+0</f>
        <v>1.1556990575253551E-2</v>
      </c>
      <c r="T297">
        <f t="shared" si="53"/>
        <v>2.9282486611600195E-5</v>
      </c>
      <c r="U297">
        <f t="shared" si="54"/>
        <v>1.1591837106299924E-2</v>
      </c>
      <c r="W297" s="1"/>
    </row>
    <row r="298" spans="2:23" x14ac:dyDescent="0.35">
      <c r="B298">
        <f t="shared" si="55"/>
        <v>25.700000000000095</v>
      </c>
      <c r="C298">
        <f t="shared" ref="C298:C361" si="56">IF(B298&lt;$G$6,$B$14,$B$14+$B$12)</f>
        <v>0</v>
      </c>
      <c r="D298">
        <f t="shared" ref="D298:D361" si="57">IF(B298&lt;18, $B$15, $B$15+$B$11 )</f>
        <v>254.64790894703248</v>
      </c>
      <c r="E298" s="2">
        <f t="shared" ref="E298:E361" si="58">IF(B298&lt;18, $B$16, $B$16+$B$13 )</f>
        <v>-138.01250077889625</v>
      </c>
      <c r="F298">
        <f t="shared" ref="F298:F361" si="59">IF(B298&lt;18,0,-$G$7*$B$11)</f>
        <v>-19098.593171027438</v>
      </c>
      <c r="G298">
        <f t="shared" ref="G298:G361" si="60">IF(B298&lt;$G$6,    $B$16*B298,    $B$16*B298-(-B298+$G$6)*$B$13+$G$7*$B$12)</f>
        <v>2663.6412650326856</v>
      </c>
      <c r="H298">
        <f t="shared" ref="H298:H361" si="61">IF(B298&lt;$G$6,-B298*$B$15,-B298*$B$15+(-B298+$G$6)*$B$11)</f>
        <v>4914.7046426777033</v>
      </c>
      <c r="I298" s="2">
        <f t="shared" ref="I298:I361" si="62">SQRT(H298*H298+G298*G298)</f>
        <v>5590.1079160909494</v>
      </c>
      <c r="J298" s="52">
        <f t="shared" ref="J298:J361" si="63">SQRT(D298*D298+E298*E298)</f>
        <v>289.6428972067863</v>
      </c>
      <c r="K298">
        <f t="shared" ref="K298:K361" si="64">32*I298/(PI()*$G$11^3)</f>
        <v>16.871221234024461</v>
      </c>
      <c r="L298">
        <f t="shared" ref="L298:L361" si="65">16*J298/(PI()*$G$11^4)</f>
        <v>2.9138551354101108E-2</v>
      </c>
      <c r="M298" s="52">
        <f t="shared" ref="M298:M361" si="66">SQRT(K298^2+3*L298^2)</f>
        <v>16.871296722330591</v>
      </c>
      <c r="N298" s="8">
        <f>-G298/($G$18*$B$31)</f>
        <v>-2.8207019761428541E-6</v>
      </c>
      <c r="O298" s="5">
        <f>SUM($N$41:N298)*0.1+$N$8</f>
        <v>1.3499363854804089E-5</v>
      </c>
      <c r="P298" s="5">
        <f>SUM($O$41:O298)+0</f>
        <v>9.1163985536623618E-4</v>
      </c>
      <c r="Q298" s="8">
        <f>-H298/($G$18*$B$31)</f>
        <v>-5.2044985485646264E-6</v>
      </c>
      <c r="R298" s="5">
        <f>SUM($Q$41:Q298)*0.1+$T$8</f>
        <v>-2.6357169801811573E-5</v>
      </c>
      <c r="S298" s="5">
        <f>SUM($R$41:R298)+0</f>
        <v>1.153063340545174E-2</v>
      </c>
      <c r="T298">
        <f t="shared" ref="T298:T361" si="67">SQRT(SUMSQ(O298,R298))</f>
        <v>2.9613058343337641E-5</v>
      </c>
      <c r="U298">
        <f t="shared" ref="U298:U361" si="68">SQRT(SUMSQ(S298,P298))</f>
        <v>1.1566615492736489E-2</v>
      </c>
      <c r="W298" s="1"/>
    </row>
    <row r="299" spans="2:23" x14ac:dyDescent="0.35">
      <c r="B299">
        <f t="shared" ref="B299:B362" si="69">B298+0.1</f>
        <v>25.800000000000097</v>
      </c>
      <c r="C299">
        <f t="shared" si="56"/>
        <v>0</v>
      </c>
      <c r="D299">
        <f t="shared" si="57"/>
        <v>254.64790894703248</v>
      </c>
      <c r="E299" s="2">
        <f t="shared" si="58"/>
        <v>-138.01250077889625</v>
      </c>
      <c r="F299">
        <f t="shared" si="59"/>
        <v>-19098.593171027438</v>
      </c>
      <c r="G299">
        <f t="shared" si="60"/>
        <v>2649.8400149547961</v>
      </c>
      <c r="H299">
        <f t="shared" si="61"/>
        <v>4889.2398517830015</v>
      </c>
      <c r="I299" s="2">
        <f t="shared" si="62"/>
        <v>5561.1436263702717</v>
      </c>
      <c r="J299" s="52">
        <f t="shared" si="63"/>
        <v>289.6428972067863</v>
      </c>
      <c r="K299">
        <f t="shared" si="64"/>
        <v>16.783805579962159</v>
      </c>
      <c r="L299">
        <f t="shared" si="65"/>
        <v>2.9138551354101108E-2</v>
      </c>
      <c r="M299" s="52">
        <f t="shared" si="66"/>
        <v>16.783881461434778</v>
      </c>
      <c r="N299" s="8">
        <f>-G299/($G$18*$B$31)</f>
        <v>-2.8060869399970364E-6</v>
      </c>
      <c r="O299" s="5">
        <f>SUM($N$41:N299)*0.1+$N$8</f>
        <v>1.3218755160804387E-5</v>
      </c>
      <c r="P299" s="5">
        <f>SUM($O$41:O299)+0</f>
        <v>9.2485861052704057E-4</v>
      </c>
      <c r="Q299" s="8">
        <f>-H299/($G$18*$B$31)</f>
        <v>-5.1775322348414949E-6</v>
      </c>
      <c r="R299" s="5">
        <f>SUM($Q$41:Q299)*0.1+$T$8</f>
        <v>-2.6874923025295723E-5</v>
      </c>
      <c r="S299" s="5">
        <f>SUM($R$41:R299)+0</f>
        <v>1.1503758482426444E-2</v>
      </c>
      <c r="T299">
        <f t="shared" si="67"/>
        <v>2.994990777309444E-5</v>
      </c>
      <c r="U299">
        <f t="shared" si="68"/>
        <v>1.1540876165675827E-2</v>
      </c>
      <c r="W299" s="1"/>
    </row>
    <row r="300" spans="2:23" x14ac:dyDescent="0.35">
      <c r="B300">
        <f t="shared" si="69"/>
        <v>25.900000000000098</v>
      </c>
      <c r="C300">
        <f t="shared" si="56"/>
        <v>0</v>
      </c>
      <c r="D300">
        <f t="shared" si="57"/>
        <v>254.64790894703248</v>
      </c>
      <c r="E300" s="2">
        <f t="shared" si="58"/>
        <v>-138.01250077889625</v>
      </c>
      <c r="F300">
        <f t="shared" si="59"/>
        <v>-19098.593171027438</v>
      </c>
      <c r="G300">
        <f t="shared" si="60"/>
        <v>2636.0387648769065</v>
      </c>
      <c r="H300">
        <f t="shared" si="61"/>
        <v>4863.775060888297</v>
      </c>
      <c r="I300" s="2">
        <f t="shared" si="62"/>
        <v>5532.1793366495922</v>
      </c>
      <c r="J300" s="52">
        <f t="shared" si="63"/>
        <v>289.6428972067863</v>
      </c>
      <c r="K300">
        <f t="shared" si="64"/>
        <v>16.696389925899854</v>
      </c>
      <c r="L300">
        <f t="shared" si="65"/>
        <v>2.9138551354101108E-2</v>
      </c>
      <c r="M300" s="52">
        <f t="shared" si="66"/>
        <v>16.696466204655859</v>
      </c>
      <c r="N300" s="8">
        <f>-G300/($G$18*$B$31)</f>
        <v>-2.7914719038512183E-6</v>
      </c>
      <c r="O300" s="5">
        <f>SUM($N$41:N300)*0.1+$N$8</f>
        <v>1.2939607970419267E-5</v>
      </c>
      <c r="P300" s="5">
        <f>SUM($O$41:O300)+0</f>
        <v>9.3779821849745981E-4</v>
      </c>
      <c r="Q300" s="8">
        <f>-H300/($G$18*$B$31)</f>
        <v>-5.1505659211183608E-6</v>
      </c>
      <c r="R300" s="5">
        <f>SUM($Q$41:Q300)*0.1+$T$8</f>
        <v>-2.7389979617407556E-5</v>
      </c>
      <c r="S300" s="5">
        <f>SUM($R$41:R300)+0</f>
        <v>1.1476368502809036E-2</v>
      </c>
      <c r="T300">
        <f t="shared" si="67"/>
        <v>3.029264659732027E-5</v>
      </c>
      <c r="U300">
        <f t="shared" si="68"/>
        <v>1.1514621118859463E-2</v>
      </c>
      <c r="W300" s="1"/>
    </row>
    <row r="301" spans="2:23" x14ac:dyDescent="0.35">
      <c r="B301">
        <f t="shared" si="69"/>
        <v>26.000000000000099</v>
      </c>
      <c r="C301">
        <f t="shared" si="56"/>
        <v>0</v>
      </c>
      <c r="D301">
        <f t="shared" si="57"/>
        <v>254.64790894703248</v>
      </c>
      <c r="E301" s="2">
        <f t="shared" si="58"/>
        <v>-138.01250077889625</v>
      </c>
      <c r="F301">
        <f t="shared" si="59"/>
        <v>-19098.593171027438</v>
      </c>
      <c r="G301">
        <f t="shared" si="60"/>
        <v>2622.2375147990151</v>
      </c>
      <c r="H301">
        <f t="shared" si="61"/>
        <v>4838.3102699935926</v>
      </c>
      <c r="I301" s="2">
        <f t="shared" si="62"/>
        <v>5503.2150469289118</v>
      </c>
      <c r="J301" s="52">
        <f t="shared" si="63"/>
        <v>289.6428972067863</v>
      </c>
      <c r="K301">
        <f t="shared" si="64"/>
        <v>16.608974271837546</v>
      </c>
      <c r="L301">
        <f t="shared" si="65"/>
        <v>2.9138551354101108E-2</v>
      </c>
      <c r="M301" s="52">
        <f t="shared" si="66"/>
        <v>16.609050952058837</v>
      </c>
      <c r="N301" s="8">
        <f>-G301/($G$18*$B$31)</f>
        <v>-2.7768568677053984E-6</v>
      </c>
      <c r="O301" s="5">
        <f>SUM($N$41:N301)*0.1+$N$8</f>
        <v>1.266192228364873E-5</v>
      </c>
      <c r="P301" s="5">
        <f>SUM($O$41:O301)+0</f>
        <v>9.5046014078110854E-4</v>
      </c>
      <c r="Q301" s="8">
        <f>-H301/($G$18*$B$31)</f>
        <v>-5.1235996073952267E-6</v>
      </c>
      <c r="R301" s="5">
        <f>SUM($Q$41:Q301)*0.1+$T$8</f>
        <v>-2.7902339578147087E-5</v>
      </c>
      <c r="S301" s="5">
        <f>SUM($R$41:R301)+0</f>
        <v>1.144846616323089E-2</v>
      </c>
      <c r="T301">
        <f t="shared" si="67"/>
        <v>3.0640901257165948E-5</v>
      </c>
      <c r="U301">
        <f t="shared" si="68"/>
        <v>1.1487852365427416E-2</v>
      </c>
      <c r="W301" s="1"/>
    </row>
    <row r="302" spans="2:23" x14ac:dyDescent="0.35">
      <c r="B302">
        <f t="shared" si="69"/>
        <v>26.100000000000101</v>
      </c>
      <c r="C302">
        <f t="shared" si="56"/>
        <v>0</v>
      </c>
      <c r="D302">
        <f t="shared" si="57"/>
        <v>254.64790894703248</v>
      </c>
      <c r="E302" s="2">
        <f t="shared" si="58"/>
        <v>-138.01250077889625</v>
      </c>
      <c r="F302">
        <f t="shared" si="59"/>
        <v>-19098.593171027438</v>
      </c>
      <c r="G302">
        <f t="shared" si="60"/>
        <v>2608.4362647211237</v>
      </c>
      <c r="H302">
        <f t="shared" si="61"/>
        <v>4812.845479098889</v>
      </c>
      <c r="I302" s="2">
        <f t="shared" si="62"/>
        <v>5474.2507572082322</v>
      </c>
      <c r="J302" s="52">
        <f t="shared" si="63"/>
        <v>289.6428972067863</v>
      </c>
      <c r="K302">
        <f t="shared" si="64"/>
        <v>16.521558617775241</v>
      </c>
      <c r="L302">
        <f t="shared" si="65"/>
        <v>2.9138551354101108E-2</v>
      </c>
      <c r="M302" s="52">
        <f t="shared" si="66"/>
        <v>16.521635703710103</v>
      </c>
      <c r="N302" s="8">
        <f>-G302/($G$18*$B$31)</f>
        <v>-2.762241831559579E-6</v>
      </c>
      <c r="O302" s="5">
        <f>SUM($N$41:N302)*0.1+$N$8</f>
        <v>1.2385698100492768E-5</v>
      </c>
      <c r="P302" s="5">
        <f>SUM($O$41:O302)+0</f>
        <v>9.6284583888160127E-4</v>
      </c>
      <c r="Q302" s="8">
        <f>-H302/($G$18*$B$31)</f>
        <v>-5.0966332936720935E-6</v>
      </c>
      <c r="R302" s="5">
        <f>SUM($Q$41:Q302)*0.1+$T$8</f>
        <v>-2.8412002907514302E-5</v>
      </c>
      <c r="S302" s="5">
        <f>SUM($R$41:R302)+0</f>
        <v>1.1420054160323375E-2</v>
      </c>
      <c r="T302">
        <f t="shared" si="67"/>
        <v>3.0994312811436091E-5</v>
      </c>
      <c r="U302">
        <f t="shared" si="68"/>
        <v>1.1460571937480731E-2</v>
      </c>
      <c r="W302" s="1"/>
    </row>
    <row r="303" spans="2:23" x14ac:dyDescent="0.35">
      <c r="B303">
        <f t="shared" si="69"/>
        <v>26.200000000000102</v>
      </c>
      <c r="C303">
        <f t="shared" si="56"/>
        <v>0</v>
      </c>
      <c r="D303">
        <f t="shared" si="57"/>
        <v>254.64790894703248</v>
      </c>
      <c r="E303" s="2">
        <f t="shared" si="58"/>
        <v>-138.01250077889625</v>
      </c>
      <c r="F303">
        <f t="shared" si="59"/>
        <v>-19098.593171027438</v>
      </c>
      <c r="G303">
        <f t="shared" si="60"/>
        <v>2594.635014643236</v>
      </c>
      <c r="H303">
        <f t="shared" si="61"/>
        <v>4787.3806882041863</v>
      </c>
      <c r="I303" s="2">
        <f t="shared" si="62"/>
        <v>5445.2864674875545</v>
      </c>
      <c r="J303" s="52">
        <f t="shared" si="63"/>
        <v>289.6428972067863</v>
      </c>
      <c r="K303">
        <f t="shared" si="64"/>
        <v>16.43414296371294</v>
      </c>
      <c r="L303">
        <f t="shared" si="65"/>
        <v>2.9138551354101108E-2</v>
      </c>
      <c r="M303" s="52">
        <f t="shared" si="66"/>
        <v>16.434220459677441</v>
      </c>
      <c r="N303" s="8">
        <f>-G303/($G$18*$B$31)</f>
        <v>-2.747626795413763E-6</v>
      </c>
      <c r="O303" s="5">
        <f>SUM($N$41:N303)*0.1+$N$8</f>
        <v>1.2110935420951396E-5</v>
      </c>
      <c r="P303" s="5">
        <f>SUM($O$41:O303)+0</f>
        <v>9.7495677430255265E-4</v>
      </c>
      <c r="Q303" s="8">
        <f>-H303/($G$18*$B$31)</f>
        <v>-5.0696669799489612E-6</v>
      </c>
      <c r="R303" s="5">
        <f>SUM($Q$41:Q303)*0.1+$T$8</f>
        <v>-2.8918969605509201E-5</v>
      </c>
      <c r="S303" s="5">
        <f>SUM($R$41:R303)+0</f>
        <v>1.1391135190717865E-2</v>
      </c>
      <c r="T303">
        <f t="shared" si="67"/>
        <v>3.1352536736519746E-5</v>
      </c>
      <c r="U303">
        <f t="shared" si="68"/>
        <v>1.1432781885655363E-2</v>
      </c>
      <c r="W303" s="1"/>
    </row>
    <row r="304" spans="2:23" x14ac:dyDescent="0.35">
      <c r="B304">
        <f t="shared" si="69"/>
        <v>26.300000000000104</v>
      </c>
      <c r="C304">
        <f t="shared" si="56"/>
        <v>0</v>
      </c>
      <c r="D304">
        <f t="shared" si="57"/>
        <v>254.64790894703248</v>
      </c>
      <c r="E304" s="2">
        <f t="shared" si="58"/>
        <v>-138.01250077889625</v>
      </c>
      <c r="F304">
        <f t="shared" si="59"/>
        <v>-19098.593171027438</v>
      </c>
      <c r="G304">
        <f t="shared" si="60"/>
        <v>2580.8337645653446</v>
      </c>
      <c r="H304">
        <f t="shared" si="61"/>
        <v>4761.9158973094827</v>
      </c>
      <c r="I304" s="2">
        <f t="shared" si="62"/>
        <v>5416.322177766875</v>
      </c>
      <c r="J304" s="52">
        <f t="shared" si="63"/>
        <v>289.6428972067863</v>
      </c>
      <c r="K304">
        <f t="shared" si="64"/>
        <v>16.346727309650635</v>
      </c>
      <c r="L304">
        <f t="shared" si="65"/>
        <v>2.9138551354101108E-2</v>
      </c>
      <c r="M304" s="52">
        <f t="shared" si="66"/>
        <v>16.346805220030088</v>
      </c>
      <c r="N304" s="8">
        <f>-G304/($G$18*$B$31)</f>
        <v>-2.7330117592679431E-6</v>
      </c>
      <c r="O304" s="5">
        <f>SUM($N$41:N304)*0.1+$N$8</f>
        <v>1.1837634245024605E-5</v>
      </c>
      <c r="P304" s="5">
        <f>SUM($O$41:O304)+0</f>
        <v>9.8679440854757732E-4</v>
      </c>
      <c r="Q304" s="8">
        <f>-H304/($G$18*$B$31)</f>
        <v>-5.042700666225828E-6</v>
      </c>
      <c r="R304" s="5">
        <f>SUM($Q$41:Q304)*0.1+$T$8</f>
        <v>-2.9423239672131784E-5</v>
      </c>
      <c r="S304" s="5">
        <f>SUM($R$41:R304)+0</f>
        <v>1.1361711951045734E-2</v>
      </c>
      <c r="T304">
        <f t="shared" si="67"/>
        <v>3.1715242665360276E-5</v>
      </c>
      <c r="U304">
        <f t="shared" si="68"/>
        <v>1.1404484278707048E-2</v>
      </c>
      <c r="W304" s="1"/>
    </row>
    <row r="305" spans="2:23" x14ac:dyDescent="0.35">
      <c r="B305">
        <f t="shared" si="69"/>
        <v>26.400000000000105</v>
      </c>
      <c r="C305">
        <f t="shared" si="56"/>
        <v>0</v>
      </c>
      <c r="D305">
        <f t="shared" si="57"/>
        <v>254.64790894703248</v>
      </c>
      <c r="E305" s="2">
        <f t="shared" si="58"/>
        <v>-138.01250077889625</v>
      </c>
      <c r="F305">
        <f t="shared" si="59"/>
        <v>-19098.593171027438</v>
      </c>
      <c r="G305">
        <f t="shared" si="60"/>
        <v>2567.0325144874569</v>
      </c>
      <c r="H305">
        <f t="shared" si="61"/>
        <v>4736.4511064147782</v>
      </c>
      <c r="I305" s="2">
        <f t="shared" si="62"/>
        <v>5387.3578880461964</v>
      </c>
      <c r="J305" s="52">
        <f t="shared" si="63"/>
        <v>289.6428972067863</v>
      </c>
      <c r="K305">
        <f t="shared" si="64"/>
        <v>16.259311655588331</v>
      </c>
      <c r="L305">
        <f t="shared" si="65"/>
        <v>2.9138551354101108E-2</v>
      </c>
      <c r="M305" s="52">
        <f t="shared" si="66"/>
        <v>16.25938998483878</v>
      </c>
      <c r="N305" s="8">
        <f>-G305/($G$18*$B$31)</f>
        <v>-2.7183967231221271E-6</v>
      </c>
      <c r="O305" s="5">
        <f>SUM($N$41:N305)*0.1+$N$8</f>
        <v>1.156579457271239E-5</v>
      </c>
      <c r="P305" s="5">
        <f>SUM($O$41:O305)+0</f>
        <v>9.9836020312028969E-4</v>
      </c>
      <c r="Q305" s="8">
        <f>-H305/($G$18*$B$31)</f>
        <v>-5.0157343525026939E-6</v>
      </c>
      <c r="R305" s="5">
        <f>SUM($Q$41:Q305)*0.1+$T$8</f>
        <v>-2.9924813107382064E-5</v>
      </c>
      <c r="S305" s="5">
        <f>SUM($R$41:R305)+0</f>
        <v>1.1331787137938351E-2</v>
      </c>
      <c r="T305">
        <f t="shared" si="67"/>
        <v>3.2082114076381075E-5</v>
      </c>
      <c r="U305">
        <f t="shared" si="68"/>
        <v>1.1375681203106891E-2</v>
      </c>
      <c r="W305" s="1"/>
    </row>
    <row r="306" spans="2:23" x14ac:dyDescent="0.35">
      <c r="B306">
        <f t="shared" si="69"/>
        <v>26.500000000000107</v>
      </c>
      <c r="C306">
        <f t="shared" si="56"/>
        <v>0</v>
      </c>
      <c r="D306">
        <f t="shared" si="57"/>
        <v>254.64790894703248</v>
      </c>
      <c r="E306" s="2">
        <f t="shared" si="58"/>
        <v>-138.01250077889625</v>
      </c>
      <c r="F306">
        <f t="shared" si="59"/>
        <v>-19098.593171027438</v>
      </c>
      <c r="G306">
        <f t="shared" si="60"/>
        <v>2553.2312644095655</v>
      </c>
      <c r="H306">
        <f t="shared" si="61"/>
        <v>4710.9863155200756</v>
      </c>
      <c r="I306" s="2">
        <f t="shared" si="62"/>
        <v>5358.3935983255169</v>
      </c>
      <c r="J306" s="52">
        <f t="shared" si="63"/>
        <v>289.6428972067863</v>
      </c>
      <c r="K306">
        <f t="shared" si="64"/>
        <v>16.171896001526026</v>
      </c>
      <c r="L306">
        <f t="shared" si="65"/>
        <v>2.9138551354101108E-2</v>
      </c>
      <c r="M306" s="52">
        <f t="shared" si="66"/>
        <v>16.171974754175771</v>
      </c>
      <c r="N306" s="8">
        <f>-G306/($G$18*$B$31)</f>
        <v>-2.7037816869763072E-6</v>
      </c>
      <c r="O306" s="5">
        <f>SUM($N$41:N306)*0.1+$N$8</f>
        <v>1.1295416404014757E-5</v>
      </c>
      <c r="P306" s="5">
        <f>SUM($O$41:O306)+0</f>
        <v>1.0096556195243044E-3</v>
      </c>
      <c r="Q306" s="8">
        <f>-H306/($G$18*$B$31)</f>
        <v>-4.9887680387795616E-6</v>
      </c>
      <c r="R306" s="5">
        <f>SUM($Q$41:Q306)*0.1+$T$8</f>
        <v>-3.0423689911260015E-5</v>
      </c>
      <c r="S306" s="5">
        <f>SUM($R$41:R306)+0</f>
        <v>1.1301363448027091E-2</v>
      </c>
      <c r="T306">
        <f t="shared" si="67"/>
        <v>3.2452847942154324E-5</v>
      </c>
      <c r="U306">
        <f t="shared" si="68"/>
        <v>1.1346374762647309E-2</v>
      </c>
      <c r="W306" s="1"/>
    </row>
    <row r="307" spans="2:23" x14ac:dyDescent="0.35">
      <c r="B307">
        <f t="shared" si="69"/>
        <v>26.600000000000108</v>
      </c>
      <c r="C307">
        <f t="shared" si="56"/>
        <v>0</v>
      </c>
      <c r="D307">
        <f t="shared" si="57"/>
        <v>254.64790894703248</v>
      </c>
      <c r="E307" s="2">
        <f t="shared" si="58"/>
        <v>-138.01250077889625</v>
      </c>
      <c r="F307">
        <f t="shared" si="59"/>
        <v>-19098.593171027438</v>
      </c>
      <c r="G307">
        <f t="shared" si="60"/>
        <v>2539.4300143316759</v>
      </c>
      <c r="H307">
        <f t="shared" si="61"/>
        <v>4685.521524625372</v>
      </c>
      <c r="I307" s="2">
        <f t="shared" si="62"/>
        <v>5329.4293086048383</v>
      </c>
      <c r="J307" s="52">
        <f t="shared" si="63"/>
        <v>289.6428972067863</v>
      </c>
      <c r="K307">
        <f t="shared" si="64"/>
        <v>16.084480347463721</v>
      </c>
      <c r="L307">
        <f t="shared" si="65"/>
        <v>2.9138551354101108E-2</v>
      </c>
      <c r="M307" s="52">
        <f t="shared" si="66"/>
        <v>16.084559528114898</v>
      </c>
      <c r="N307" s="8">
        <f>-G307/($G$18*$B$31)</f>
        <v>-2.6891666508304895E-6</v>
      </c>
      <c r="O307" s="5">
        <f>SUM($N$41:N307)*0.1+$N$8</f>
        <v>1.1026499738931707E-5</v>
      </c>
      <c r="P307" s="5">
        <f>SUM($O$41:O307)+0</f>
        <v>1.0206821192632362E-3</v>
      </c>
      <c r="Q307" s="8">
        <f>-H307/($G$18*$B$31)</f>
        <v>-4.9618017250564284E-6</v>
      </c>
      <c r="R307" s="5">
        <f>SUM($Q$41:Q307)*0.1+$T$8</f>
        <v>-3.0919870083765663E-5</v>
      </c>
      <c r="S307" s="5">
        <f>SUM($R$41:R307)+0</f>
        <v>1.1270443577943325E-2</v>
      </c>
      <c r="T307">
        <f t="shared" si="67"/>
        <v>3.2827154346510266E-5</v>
      </c>
      <c r="U307">
        <f t="shared" si="68"/>
        <v>1.1316567078058065E-2</v>
      </c>
      <c r="W307" s="1"/>
    </row>
    <row r="308" spans="2:23" x14ac:dyDescent="0.35">
      <c r="B308">
        <f t="shared" si="69"/>
        <v>26.700000000000109</v>
      </c>
      <c r="C308">
        <f t="shared" si="56"/>
        <v>0</v>
      </c>
      <c r="D308">
        <f t="shared" si="57"/>
        <v>254.64790894703248</v>
      </c>
      <c r="E308" s="2">
        <f t="shared" si="58"/>
        <v>-138.01250077889625</v>
      </c>
      <c r="F308">
        <f t="shared" si="59"/>
        <v>-19098.593171027438</v>
      </c>
      <c r="G308">
        <f t="shared" si="60"/>
        <v>2525.6287642537864</v>
      </c>
      <c r="H308">
        <f t="shared" si="61"/>
        <v>4660.0567337306675</v>
      </c>
      <c r="I308" s="2">
        <f t="shared" si="62"/>
        <v>5300.4650188841588</v>
      </c>
      <c r="J308" s="52">
        <f t="shared" si="63"/>
        <v>289.6428972067863</v>
      </c>
      <c r="K308">
        <f t="shared" si="64"/>
        <v>15.997064693401414</v>
      </c>
      <c r="L308">
        <f t="shared" si="65"/>
        <v>2.9138551354101108E-2</v>
      </c>
      <c r="M308" s="52">
        <f t="shared" si="66"/>
        <v>15.997144306731597</v>
      </c>
      <c r="N308" s="8">
        <f>-G308/($G$18*$B$31)</f>
        <v>-2.6745516146846714E-6</v>
      </c>
      <c r="O308" s="5">
        <f>SUM($N$41:N308)*0.1+$N$8</f>
        <v>1.0759044577463238E-5</v>
      </c>
      <c r="P308" s="5">
        <f>SUM($O$41:O308)+0</f>
        <v>1.0314411638406994E-3</v>
      </c>
      <c r="Q308" s="8">
        <f>-H308/($G$18*$B$31)</f>
        <v>-4.9348354113332935E-6</v>
      </c>
      <c r="R308" s="5">
        <f>SUM($Q$41:Q308)*0.1+$T$8</f>
        <v>-3.1413353624898995E-5</v>
      </c>
      <c r="S308" s="5">
        <f>SUM($R$41:R308)+0</f>
        <v>1.1239030224318425E-2</v>
      </c>
      <c r="T308">
        <f t="shared" si="67"/>
        <v>3.3204756077748799E-5</v>
      </c>
      <c r="U308">
        <f t="shared" si="68"/>
        <v>1.1286260286632066E-2</v>
      </c>
      <c r="W308" s="1"/>
    </row>
    <row r="309" spans="2:23" x14ac:dyDescent="0.35">
      <c r="B309">
        <f t="shared" si="69"/>
        <v>26.800000000000111</v>
      </c>
      <c r="C309">
        <f t="shared" si="56"/>
        <v>0</v>
      </c>
      <c r="D309">
        <f t="shared" si="57"/>
        <v>254.64790894703248</v>
      </c>
      <c r="E309" s="2">
        <f t="shared" si="58"/>
        <v>-138.01250077889625</v>
      </c>
      <c r="F309">
        <f t="shared" si="59"/>
        <v>-19098.593171027438</v>
      </c>
      <c r="G309">
        <f t="shared" si="60"/>
        <v>2511.8275141758968</v>
      </c>
      <c r="H309">
        <f t="shared" si="61"/>
        <v>4634.5919428359639</v>
      </c>
      <c r="I309" s="2">
        <f t="shared" si="62"/>
        <v>5271.5007291634802</v>
      </c>
      <c r="J309" s="52">
        <f t="shared" si="63"/>
        <v>289.6428972067863</v>
      </c>
      <c r="K309">
        <f t="shared" si="64"/>
        <v>15.909649039339111</v>
      </c>
      <c r="L309">
        <f t="shared" si="65"/>
        <v>2.9138551354101108E-2</v>
      </c>
      <c r="M309" s="52">
        <f t="shared" si="66"/>
        <v>15.909729090102978</v>
      </c>
      <c r="N309" s="8">
        <f>-G309/($G$18*$B$31)</f>
        <v>-2.6599365785388536E-6</v>
      </c>
      <c r="O309" s="5">
        <f>SUM($N$41:N309)*0.1+$N$8</f>
        <v>1.0493050919609352E-5</v>
      </c>
      <c r="P309" s="5">
        <f>SUM($O$41:O309)+0</f>
        <v>1.0419342147603087E-3</v>
      </c>
      <c r="Q309" s="8">
        <f>-H309/($G$18*$B$31)</f>
        <v>-4.9078690976101603E-6</v>
      </c>
      <c r="R309" s="5">
        <f>SUM($Q$41:Q309)*0.1+$T$8</f>
        <v>-3.1904140534660011E-5</v>
      </c>
      <c r="S309" s="5">
        <f>SUM($R$41:R309)+0</f>
        <v>1.1207126083783766E-2</v>
      </c>
      <c r="T309">
        <f t="shared" si="67"/>
        <v>3.358538820464713E-5</v>
      </c>
      <c r="U309">
        <f t="shared" si="68"/>
        <v>1.1255456541860692E-2</v>
      </c>
      <c r="W309" s="1"/>
    </row>
    <row r="310" spans="2:23" x14ac:dyDescent="0.35">
      <c r="B310">
        <f t="shared" si="69"/>
        <v>26.900000000000112</v>
      </c>
      <c r="C310">
        <f t="shared" si="56"/>
        <v>0</v>
      </c>
      <c r="D310">
        <f t="shared" si="57"/>
        <v>254.64790894703248</v>
      </c>
      <c r="E310" s="2">
        <f t="shared" si="58"/>
        <v>-138.01250077889625</v>
      </c>
      <c r="F310">
        <f t="shared" si="59"/>
        <v>-19098.593171027438</v>
      </c>
      <c r="G310">
        <f t="shared" si="60"/>
        <v>2498.0262640980072</v>
      </c>
      <c r="H310">
        <f t="shared" si="61"/>
        <v>4609.1271519412612</v>
      </c>
      <c r="I310" s="2">
        <f t="shared" si="62"/>
        <v>5242.5364394428016</v>
      </c>
      <c r="J310" s="52">
        <f t="shared" si="63"/>
        <v>289.6428972067863</v>
      </c>
      <c r="K310">
        <f t="shared" si="64"/>
        <v>15.822233385276808</v>
      </c>
      <c r="L310">
        <f t="shared" si="65"/>
        <v>2.9138551354101108E-2</v>
      </c>
      <c r="M310" s="52">
        <f t="shared" si="66"/>
        <v>15.822313878307845</v>
      </c>
      <c r="N310" s="8">
        <f>-G310/($G$18*$B$31)</f>
        <v>-2.6453215423930355E-6</v>
      </c>
      <c r="O310" s="5">
        <f>SUM($N$41:N310)*0.1+$N$8</f>
        <v>1.0228518765370048E-5</v>
      </c>
      <c r="P310" s="5">
        <f>SUM($O$41:O310)+0</f>
        <v>1.0521627335256787E-3</v>
      </c>
      <c r="Q310" s="8">
        <f>-H310/($G$18*$B$31)</f>
        <v>-4.8809027838870279E-6</v>
      </c>
      <c r="R310" s="5">
        <f>SUM($Q$41:Q310)*0.1+$T$8</f>
        <v>-3.2392230813048712E-5</v>
      </c>
      <c r="S310" s="5">
        <f>SUM($R$41:R310)+0</f>
        <v>1.1174733852970718E-2</v>
      </c>
      <c r="T310">
        <f t="shared" si="67"/>
        <v>3.3968797641060973E-5</v>
      </c>
      <c r="U310">
        <f t="shared" si="68"/>
        <v>1.1224158013078309E-2</v>
      </c>
      <c r="W310" s="1"/>
    </row>
    <row r="311" spans="2:23" x14ac:dyDescent="0.35">
      <c r="B311">
        <f t="shared" si="69"/>
        <v>27.000000000000114</v>
      </c>
      <c r="C311">
        <f t="shared" si="56"/>
        <v>0</v>
      </c>
      <c r="D311">
        <f t="shared" si="57"/>
        <v>254.64790894703248</v>
      </c>
      <c r="E311" s="2">
        <f t="shared" si="58"/>
        <v>-138.01250077889625</v>
      </c>
      <c r="F311">
        <f t="shared" si="59"/>
        <v>-19098.593171027438</v>
      </c>
      <c r="G311">
        <f t="shared" si="60"/>
        <v>2484.2250140201177</v>
      </c>
      <c r="H311">
        <f t="shared" si="61"/>
        <v>4583.6623610465576</v>
      </c>
      <c r="I311" s="2">
        <f t="shared" si="62"/>
        <v>5213.572149722123</v>
      </c>
      <c r="J311" s="52">
        <f t="shared" si="63"/>
        <v>289.6428972067863</v>
      </c>
      <c r="K311">
        <f t="shared" si="64"/>
        <v>15.734817731214505</v>
      </c>
      <c r="L311">
        <f t="shared" si="65"/>
        <v>2.9138551354101108E-2</v>
      </c>
      <c r="M311" s="52">
        <f t="shared" si="66"/>
        <v>15.734898671426755</v>
      </c>
      <c r="N311" s="8">
        <f>-G311/($G$18*$B$31)</f>
        <v>-2.6307065062472177E-6</v>
      </c>
      <c r="O311" s="5">
        <f>SUM($N$41:N311)*0.1+$N$8</f>
        <v>9.9654481147453265E-6</v>
      </c>
      <c r="P311" s="5">
        <f>SUM($O$41:O311)+0</f>
        <v>1.0621281816404241E-3</v>
      </c>
      <c r="Q311" s="8">
        <f>-H311/($G$18*$B$31)</f>
        <v>-4.8539364701638947E-6</v>
      </c>
      <c r="R311" s="5">
        <f>SUM($Q$41:Q311)*0.1+$T$8</f>
        <v>-3.2877624460065109E-5</v>
      </c>
      <c r="S311" s="5">
        <f>SUM($R$41:R311)+0</f>
        <v>1.1141856228510652E-2</v>
      </c>
      <c r="T311">
        <f t="shared" si="67"/>
        <v>3.4354742704097675E-5</v>
      </c>
      <c r="U311">
        <f t="shared" si="68"/>
        <v>1.1192366885115783E-2</v>
      </c>
      <c r="W311" s="1"/>
    </row>
    <row r="312" spans="2:23" x14ac:dyDescent="0.35">
      <c r="B312">
        <f t="shared" si="69"/>
        <v>27.100000000000115</v>
      </c>
      <c r="C312">
        <f t="shared" si="56"/>
        <v>0</v>
      </c>
      <c r="D312">
        <f t="shared" si="57"/>
        <v>254.64790894703248</v>
      </c>
      <c r="E312" s="2">
        <f t="shared" si="58"/>
        <v>-138.01250077889625</v>
      </c>
      <c r="F312">
        <f t="shared" si="59"/>
        <v>-19098.593171027438</v>
      </c>
      <c r="G312">
        <f t="shared" si="60"/>
        <v>2470.4237639422263</v>
      </c>
      <c r="H312">
        <f t="shared" si="61"/>
        <v>4558.1975701518531</v>
      </c>
      <c r="I312" s="2">
        <f t="shared" si="62"/>
        <v>5184.6078600014425</v>
      </c>
      <c r="J312" s="52">
        <f t="shared" si="63"/>
        <v>289.6428972067863</v>
      </c>
      <c r="K312">
        <f t="shared" si="64"/>
        <v>15.647402077152197</v>
      </c>
      <c r="L312">
        <f t="shared" si="65"/>
        <v>2.9138551354101108E-2</v>
      </c>
      <c r="M312" s="52">
        <f t="shared" si="66"/>
        <v>15.647483469542058</v>
      </c>
      <c r="N312" s="8">
        <f>-G312/($G$18*$B$31)</f>
        <v>-2.6160914701013979E-6</v>
      </c>
      <c r="O312" s="5">
        <f>SUM($N$41:N312)*0.1+$N$8</f>
        <v>9.7038389677351871E-6</v>
      </c>
      <c r="P312" s="5">
        <f>SUM($O$41:O312)+0</f>
        <v>1.0718320206081593E-3</v>
      </c>
      <c r="Q312" s="8">
        <f>-H312/($G$18*$B$31)</f>
        <v>-4.8269701564407606E-6</v>
      </c>
      <c r="R312" s="5">
        <f>SUM($Q$41:Q312)*0.1+$T$8</f>
        <v>-3.3360321475709191E-5</v>
      </c>
      <c r="S312" s="5">
        <f>SUM($R$41:R312)+0</f>
        <v>1.1108495907034943E-2</v>
      </c>
      <c r="T312">
        <f t="shared" si="67"/>
        <v>3.4742992670096798E-5</v>
      </c>
      <c r="U312">
        <f t="shared" si="68"/>
        <v>1.1160085357962682E-2</v>
      </c>
      <c r="W312" s="1"/>
    </row>
    <row r="313" spans="2:23" x14ac:dyDescent="0.35">
      <c r="B313">
        <f t="shared" si="69"/>
        <v>27.200000000000117</v>
      </c>
      <c r="C313">
        <f t="shared" si="56"/>
        <v>0</v>
      </c>
      <c r="D313">
        <f t="shared" si="57"/>
        <v>254.64790894703248</v>
      </c>
      <c r="E313" s="2">
        <f t="shared" si="58"/>
        <v>-138.01250077889625</v>
      </c>
      <c r="F313">
        <f t="shared" si="59"/>
        <v>-19098.593171027438</v>
      </c>
      <c r="G313">
        <f t="shared" si="60"/>
        <v>2456.6225138643385</v>
      </c>
      <c r="H313">
        <f t="shared" si="61"/>
        <v>4532.7327792571505</v>
      </c>
      <c r="I313" s="2">
        <f t="shared" si="62"/>
        <v>5155.6435702807648</v>
      </c>
      <c r="J313" s="52">
        <f t="shared" si="63"/>
        <v>289.6428972067863</v>
      </c>
      <c r="K313">
        <f t="shared" si="64"/>
        <v>15.559986423089896</v>
      </c>
      <c r="L313">
        <f t="shared" si="65"/>
        <v>2.9138551354101108E-2</v>
      </c>
      <c r="M313" s="52">
        <f t="shared" si="66"/>
        <v>15.560068272737976</v>
      </c>
      <c r="N313" s="8">
        <f>-G313/($G$18*$B$31)</f>
        <v>-2.6014764339555819E-6</v>
      </c>
      <c r="O313" s="5">
        <f>SUM($N$41:N313)*0.1+$N$8</f>
        <v>9.4436913243396299E-6</v>
      </c>
      <c r="P313" s="5">
        <f>SUM($O$41:O313)+0</f>
        <v>1.0812757119324989E-3</v>
      </c>
      <c r="Q313" s="8">
        <f>-H313/($G$18*$B$31)</f>
        <v>-4.8000038427176283E-6</v>
      </c>
      <c r="R313" s="5">
        <f>SUM($Q$41:Q313)*0.1+$T$8</f>
        <v>-3.3840321859980956E-5</v>
      </c>
      <c r="S313" s="5">
        <f>SUM($R$41:R313)+0</f>
        <v>1.1074655585174962E-2</v>
      </c>
      <c r="T313">
        <f t="shared" si="67"/>
        <v>3.5133327331986539E-5</v>
      </c>
      <c r="U313">
        <f t="shared" si="68"/>
        <v>1.1127315646437918E-2</v>
      </c>
      <c r="W313" s="1"/>
    </row>
    <row r="314" spans="2:23" x14ac:dyDescent="0.35">
      <c r="B314">
        <f t="shared" si="69"/>
        <v>27.300000000000118</v>
      </c>
      <c r="C314">
        <f t="shared" si="56"/>
        <v>0</v>
      </c>
      <c r="D314">
        <f t="shared" si="57"/>
        <v>254.64790894703248</v>
      </c>
      <c r="E314" s="2">
        <f t="shared" si="58"/>
        <v>-138.01250077889625</v>
      </c>
      <c r="F314">
        <f t="shared" si="59"/>
        <v>-19098.593171027438</v>
      </c>
      <c r="G314">
        <f t="shared" si="60"/>
        <v>2442.8212637864472</v>
      </c>
      <c r="H314">
        <f t="shared" si="61"/>
        <v>4507.2679883624469</v>
      </c>
      <c r="I314" s="2">
        <f t="shared" si="62"/>
        <v>5126.6792805600853</v>
      </c>
      <c r="J314" s="52">
        <f t="shared" si="63"/>
        <v>289.6428972067863</v>
      </c>
      <c r="K314">
        <f t="shared" si="64"/>
        <v>15.472570769027589</v>
      </c>
      <c r="L314">
        <f t="shared" si="65"/>
        <v>2.9138551354101108E-2</v>
      </c>
      <c r="M314" s="52">
        <f t="shared" si="66"/>
        <v>15.472653081100605</v>
      </c>
      <c r="N314" s="8">
        <f>-G314/($G$18*$B$31)</f>
        <v>-2.586861397809762E-6</v>
      </c>
      <c r="O314" s="5">
        <f>SUM($N$41:N314)*0.1+$N$8</f>
        <v>9.185005184558655E-6</v>
      </c>
      <c r="P314" s="5">
        <f>SUM($O$41:O314)+0</f>
        <v>1.0904607171170575E-3</v>
      </c>
      <c r="Q314" s="8">
        <f>-H314/($G$18*$B$31)</f>
        <v>-4.7730375289944951E-6</v>
      </c>
      <c r="R314" s="5">
        <f>SUM($Q$41:Q314)*0.1+$T$8</f>
        <v>-3.4317625612880406E-5</v>
      </c>
      <c r="S314" s="5">
        <f>SUM($R$41:R314)+0</f>
        <v>1.1040337959562082E-2</v>
      </c>
      <c r="T314">
        <f t="shared" si="67"/>
        <v>3.5525536560989402E-5</v>
      </c>
      <c r="U314">
        <f t="shared" si="68"/>
        <v>1.1094059979868636E-2</v>
      </c>
      <c r="W314" s="1"/>
    </row>
    <row r="315" spans="2:23" x14ac:dyDescent="0.35">
      <c r="B315">
        <f t="shared" si="69"/>
        <v>27.400000000000119</v>
      </c>
      <c r="C315">
        <f t="shared" si="56"/>
        <v>0</v>
      </c>
      <c r="D315">
        <f t="shared" si="57"/>
        <v>254.64790894703248</v>
      </c>
      <c r="E315" s="2">
        <f t="shared" si="58"/>
        <v>-138.01250077889625</v>
      </c>
      <c r="F315">
        <f t="shared" si="59"/>
        <v>-19098.593171027438</v>
      </c>
      <c r="G315">
        <f t="shared" si="60"/>
        <v>2429.0200137085594</v>
      </c>
      <c r="H315">
        <f t="shared" si="61"/>
        <v>4481.8031974677424</v>
      </c>
      <c r="I315" s="2">
        <f t="shared" si="62"/>
        <v>5097.7149908394067</v>
      </c>
      <c r="J315" s="52">
        <f t="shared" si="63"/>
        <v>289.6428972067863</v>
      </c>
      <c r="K315">
        <f t="shared" si="64"/>
        <v>15.385155114965286</v>
      </c>
      <c r="L315">
        <f t="shared" si="65"/>
        <v>2.9138551354101108E-2</v>
      </c>
      <c r="M315" s="52">
        <f t="shared" si="66"/>
        <v>15.385237894718026</v>
      </c>
      <c r="N315" s="8">
        <f>-G315/($G$18*$B$31)</f>
        <v>-2.572246361663946E-6</v>
      </c>
      <c r="O315" s="5">
        <f>SUM($N$41:N315)*0.1+$N$8</f>
        <v>8.9277805483922623E-6</v>
      </c>
      <c r="P315" s="5">
        <f>SUM($O$41:O315)+0</f>
        <v>1.0993884976654498E-3</v>
      </c>
      <c r="Q315" s="8">
        <f>-H315/($G$18*$B$31)</f>
        <v>-4.746071215271361E-6</v>
      </c>
      <c r="R315" s="5">
        <f>SUM($Q$41:Q315)*0.1+$T$8</f>
        <v>-3.479223273440754E-5</v>
      </c>
      <c r="S315" s="5">
        <f>SUM($R$41:R315)+0</f>
        <v>1.1005545726827675E-2</v>
      </c>
      <c r="T315">
        <f t="shared" si="67"/>
        <v>3.5919419875123689E-5</v>
      </c>
      <c r="U315">
        <f t="shared" si="68"/>
        <v>1.1060320601777055E-2</v>
      </c>
      <c r="W315" s="1"/>
    </row>
    <row r="316" spans="2:23" x14ac:dyDescent="0.35">
      <c r="B316">
        <f t="shared" si="69"/>
        <v>27.500000000000121</v>
      </c>
      <c r="C316">
        <f t="shared" si="56"/>
        <v>0</v>
      </c>
      <c r="D316">
        <f t="shared" si="57"/>
        <v>254.64790894703248</v>
      </c>
      <c r="E316" s="2">
        <f t="shared" si="58"/>
        <v>-138.01250077889625</v>
      </c>
      <c r="F316">
        <f t="shared" si="59"/>
        <v>-19098.593171027438</v>
      </c>
      <c r="G316">
        <f t="shared" si="60"/>
        <v>2415.218763630668</v>
      </c>
      <c r="H316">
        <f t="shared" si="61"/>
        <v>4456.3384065730388</v>
      </c>
      <c r="I316" s="2">
        <f t="shared" si="62"/>
        <v>5068.7507011187272</v>
      </c>
      <c r="J316" s="52">
        <f t="shared" si="63"/>
        <v>289.6428972067863</v>
      </c>
      <c r="K316">
        <f t="shared" si="64"/>
        <v>15.297739460902982</v>
      </c>
      <c r="L316">
        <f t="shared" si="65"/>
        <v>2.9138551354101108E-2</v>
      </c>
      <c r="M316" s="52">
        <f t="shared" si="66"/>
        <v>15.297822713680313</v>
      </c>
      <c r="N316" s="8">
        <f>-G316/($G$18*$B$31)</f>
        <v>-2.5576313255181261E-6</v>
      </c>
      <c r="O316" s="5">
        <f>SUM($N$41:N316)*0.1+$N$8</f>
        <v>8.6720174158404518E-6</v>
      </c>
      <c r="P316" s="5">
        <f>SUM($O$41:O316)+0</f>
        <v>1.1080605150812902E-3</v>
      </c>
      <c r="Q316" s="8">
        <f>-H316/($G$18*$B$31)</f>
        <v>-4.7191049015482278E-6</v>
      </c>
      <c r="R316" s="5">
        <f>SUM($Q$41:Q316)*0.1+$T$8</f>
        <v>-3.5264143224562371E-5</v>
      </c>
      <c r="S316" s="5">
        <f>SUM($R$41:R316)+0</f>
        <v>1.0970281583603112E-2</v>
      </c>
      <c r="T316">
        <f t="shared" si="67"/>
        <v>3.6314786016484916E-5</v>
      </c>
      <c r="U316">
        <f t="shared" si="68"/>
        <v>1.1026099769575089E-2</v>
      </c>
      <c r="W316" s="1"/>
    </row>
    <row r="317" spans="2:23" x14ac:dyDescent="0.35">
      <c r="B317">
        <f t="shared" si="69"/>
        <v>27.600000000000122</v>
      </c>
      <c r="C317">
        <f t="shared" si="56"/>
        <v>0</v>
      </c>
      <c r="D317">
        <f t="shared" si="57"/>
        <v>254.64790894703248</v>
      </c>
      <c r="E317" s="2">
        <f t="shared" si="58"/>
        <v>-138.01250077889625</v>
      </c>
      <c r="F317">
        <f t="shared" si="59"/>
        <v>-19098.593171027438</v>
      </c>
      <c r="G317">
        <f t="shared" si="60"/>
        <v>2401.4175135527785</v>
      </c>
      <c r="H317">
        <f t="shared" si="61"/>
        <v>4430.8736156783361</v>
      </c>
      <c r="I317" s="2">
        <f t="shared" si="62"/>
        <v>5039.7864113980486</v>
      </c>
      <c r="J317" s="52">
        <f t="shared" si="63"/>
        <v>289.6428972067863</v>
      </c>
      <c r="K317">
        <f t="shared" si="64"/>
        <v>15.210323806840679</v>
      </c>
      <c r="L317">
        <f t="shared" si="65"/>
        <v>2.9138551354101108E-2</v>
      </c>
      <c r="M317" s="52">
        <f t="shared" si="66"/>
        <v>15.210407538079622</v>
      </c>
      <c r="N317" s="8">
        <f>-G317/($G$18*$B$31)</f>
        <v>-2.5430162893723084E-6</v>
      </c>
      <c r="O317" s="5">
        <f>SUM($N$41:N317)*0.1+$N$8</f>
        <v>8.4177157869032236E-6</v>
      </c>
      <c r="P317" s="5">
        <f>SUM($O$41:O317)+0</f>
        <v>1.1164782308681934E-3</v>
      </c>
      <c r="Q317" s="8">
        <f>-H317/($G$18*$B$31)</f>
        <v>-4.6921385878250955E-6</v>
      </c>
      <c r="R317" s="5">
        <f>SUM($Q$41:Q317)*0.1+$T$8</f>
        <v>-3.5733357083344899E-5</v>
      </c>
      <c r="S317" s="5">
        <f>SUM($R$41:R317)+0</f>
        <v>1.0934548226519767E-2</v>
      </c>
      <c r="T317">
        <f t="shared" si="67"/>
        <v>3.6711452538886486E-5</v>
      </c>
      <c r="U317">
        <f t="shared" si="68"/>
        <v>1.0991399754266476E-2</v>
      </c>
      <c r="W317" s="1"/>
    </row>
    <row r="318" spans="2:23" x14ac:dyDescent="0.35">
      <c r="B318">
        <f t="shared" si="69"/>
        <v>27.700000000000124</v>
      </c>
      <c r="C318">
        <f t="shared" si="56"/>
        <v>0</v>
      </c>
      <c r="D318">
        <f t="shared" si="57"/>
        <v>254.64790894703248</v>
      </c>
      <c r="E318" s="2">
        <f t="shared" si="58"/>
        <v>-138.01250077889625</v>
      </c>
      <c r="F318">
        <f t="shared" si="59"/>
        <v>-19098.593171027438</v>
      </c>
      <c r="G318">
        <f t="shared" si="60"/>
        <v>2387.6162634748871</v>
      </c>
      <c r="H318">
        <f t="shared" si="61"/>
        <v>4405.4088247836316</v>
      </c>
      <c r="I318" s="2">
        <f t="shared" si="62"/>
        <v>5010.8221216773682</v>
      </c>
      <c r="J318" s="52">
        <f t="shared" si="63"/>
        <v>289.6428972067863</v>
      </c>
      <c r="K318">
        <f t="shared" si="64"/>
        <v>15.122908152778368</v>
      </c>
      <c r="L318">
        <f t="shared" si="65"/>
        <v>2.9138551354101108E-2</v>
      </c>
      <c r="M318" s="52">
        <f t="shared" si="66"/>
        <v>15.122992368010225</v>
      </c>
      <c r="N318" s="8">
        <f>-G318/($G$18*$B$31)</f>
        <v>-2.5284012532264886E-6</v>
      </c>
      <c r="O318" s="5">
        <f>SUM($N$41:N318)*0.1+$N$8</f>
        <v>8.1648756615805709E-6</v>
      </c>
      <c r="P318" s="5">
        <f>SUM($O$41:O318)+0</f>
        <v>1.124643106529774E-3</v>
      </c>
      <c r="Q318" s="8">
        <f>-H318/($G$18*$B$31)</f>
        <v>-4.6651722741019614E-6</v>
      </c>
      <c r="R318" s="5">
        <f>SUM($Q$41:Q318)*0.1+$T$8</f>
        <v>-3.6199874310755071E-5</v>
      </c>
      <c r="S318" s="5">
        <f>SUM($R$41:R318)+0</f>
        <v>1.0898348352209012E-2</v>
      </c>
      <c r="T318">
        <f t="shared" si="67"/>
        <v>3.7109245407088727E-5</v>
      </c>
      <c r="U318">
        <f t="shared" si="68"/>
        <v>1.0956222840156266E-2</v>
      </c>
      <c r="W318" s="1"/>
    </row>
    <row r="319" spans="2:23" x14ac:dyDescent="0.35">
      <c r="B319">
        <f t="shared" si="69"/>
        <v>27.800000000000125</v>
      </c>
      <c r="C319">
        <f t="shared" si="56"/>
        <v>0</v>
      </c>
      <c r="D319">
        <f t="shared" si="57"/>
        <v>254.64790894703248</v>
      </c>
      <c r="E319" s="2">
        <f t="shared" si="58"/>
        <v>-138.01250077889625</v>
      </c>
      <c r="F319">
        <f t="shared" si="59"/>
        <v>-19098.593171027438</v>
      </c>
      <c r="G319">
        <f t="shared" si="60"/>
        <v>2373.8150133969993</v>
      </c>
      <c r="H319">
        <f t="shared" si="61"/>
        <v>4379.9440338889281</v>
      </c>
      <c r="I319" s="2">
        <f t="shared" si="62"/>
        <v>4981.8578319566905</v>
      </c>
      <c r="J319" s="52">
        <f t="shared" si="63"/>
        <v>289.6428972067863</v>
      </c>
      <c r="K319">
        <f t="shared" si="64"/>
        <v>15.035492498716069</v>
      </c>
      <c r="L319">
        <f t="shared" si="65"/>
        <v>2.9138551354101108E-2</v>
      </c>
      <c r="M319" s="52">
        <f t="shared" si="66"/>
        <v>15.035577203568614</v>
      </c>
      <c r="N319" s="8">
        <f>-G319/($G$18*$B$31)</f>
        <v>-2.5137862170806725E-6</v>
      </c>
      <c r="O319" s="5">
        <f>SUM($N$41:N319)*0.1+$N$8</f>
        <v>7.9134970398725003E-6</v>
      </c>
      <c r="P319" s="5">
        <f>SUM($O$41:O319)+0</f>
        <v>1.1325566035696466E-3</v>
      </c>
      <c r="Q319" s="8">
        <f>-H319/($G$18*$B$31)</f>
        <v>-4.6382059603788282E-6</v>
      </c>
      <c r="R319" s="5">
        <f>SUM($Q$41:Q319)*0.1+$T$8</f>
        <v>-3.6663694906792968E-5</v>
      </c>
      <c r="S319" s="5">
        <f>SUM($R$41:R319)+0</f>
        <v>1.086168465730222E-2</v>
      </c>
      <c r="T319">
        <f t="shared" si="67"/>
        <v>3.750799860854305E-5</v>
      </c>
      <c r="U319">
        <f t="shared" si="68"/>
        <v>1.0920571324567394E-2</v>
      </c>
      <c r="W319" s="1"/>
    </row>
    <row r="320" spans="2:23" x14ac:dyDescent="0.35">
      <c r="B320">
        <f t="shared" si="69"/>
        <v>27.900000000000126</v>
      </c>
      <c r="C320">
        <f t="shared" si="56"/>
        <v>0</v>
      </c>
      <c r="D320">
        <f t="shared" si="57"/>
        <v>254.64790894703248</v>
      </c>
      <c r="E320" s="2">
        <f t="shared" si="58"/>
        <v>-138.01250077889625</v>
      </c>
      <c r="F320">
        <f t="shared" si="59"/>
        <v>-19098.593171027438</v>
      </c>
      <c r="G320">
        <f t="shared" si="60"/>
        <v>2360.013763319108</v>
      </c>
      <c r="H320">
        <f t="shared" si="61"/>
        <v>4354.4792429942236</v>
      </c>
      <c r="I320" s="2">
        <f t="shared" si="62"/>
        <v>4952.8935422360091</v>
      </c>
      <c r="J320" s="52">
        <f t="shared" si="63"/>
        <v>289.6428972067863</v>
      </c>
      <c r="K320">
        <f t="shared" si="64"/>
        <v>14.948076844653757</v>
      </c>
      <c r="L320">
        <f t="shared" si="65"/>
        <v>2.9138551354101108E-2</v>
      </c>
      <c r="M320" s="52">
        <f t="shared" si="66"/>
        <v>14.948162044853504</v>
      </c>
      <c r="N320" s="8">
        <f>-G320/($G$18*$B$31)</f>
        <v>-2.4991711809348527E-6</v>
      </c>
      <c r="O320" s="5">
        <f>SUM($N$41:N320)*0.1+$N$8</f>
        <v>7.6635799217790188E-6</v>
      </c>
      <c r="P320" s="5">
        <f>SUM($O$41:O320)+0</f>
        <v>1.1402201834914256E-3</v>
      </c>
      <c r="Q320" s="8">
        <f>-H320/($G$18*$B$31)</f>
        <v>-4.6112396466556942E-6</v>
      </c>
      <c r="R320" s="5">
        <f>SUM($Q$41:Q320)*0.1+$T$8</f>
        <v>-3.7124818871458535E-5</v>
      </c>
      <c r="S320" s="5">
        <f>SUM($R$41:R320)+0</f>
        <v>1.0824559838430762E-2</v>
      </c>
      <c r="T320">
        <f t="shared" si="67"/>
        <v>3.7907553778318356E-5</v>
      </c>
      <c r="U320">
        <f t="shared" si="68"/>
        <v>1.0884447517564197E-2</v>
      </c>
      <c r="W320" s="1"/>
    </row>
    <row r="321" spans="2:23" x14ac:dyDescent="0.35">
      <c r="B321">
        <f t="shared" si="69"/>
        <v>28.000000000000128</v>
      </c>
      <c r="C321">
        <f t="shared" si="56"/>
        <v>0</v>
      </c>
      <c r="D321">
        <f t="shared" si="57"/>
        <v>254.64790894703248</v>
      </c>
      <c r="E321" s="2">
        <f t="shared" si="58"/>
        <v>-138.01250077889625</v>
      </c>
      <c r="F321">
        <f t="shared" si="59"/>
        <v>-19098.593171027438</v>
      </c>
      <c r="G321">
        <f t="shared" si="60"/>
        <v>2346.2125132412202</v>
      </c>
      <c r="H321">
        <f t="shared" si="61"/>
        <v>4329.0144520995218</v>
      </c>
      <c r="I321" s="2">
        <f t="shared" si="62"/>
        <v>4923.9292525153332</v>
      </c>
      <c r="J321" s="52">
        <f t="shared" si="63"/>
        <v>289.6428972067863</v>
      </c>
      <c r="K321">
        <f t="shared" si="64"/>
        <v>14.860661190591461</v>
      </c>
      <c r="L321">
        <f t="shared" si="65"/>
        <v>2.9138551354101108E-2</v>
      </c>
      <c r="M321" s="52">
        <f t="shared" si="66"/>
        <v>14.860746891965972</v>
      </c>
      <c r="N321" s="8">
        <f>-G321/($G$18*$B$31)</f>
        <v>-2.4845561447890367E-6</v>
      </c>
      <c r="O321" s="5">
        <f>SUM($N$41:N321)*0.1+$N$8</f>
        <v>7.4151243073001128E-6</v>
      </c>
      <c r="P321" s="5">
        <f>SUM($O$41:O321)+0</f>
        <v>1.1476353077987257E-3</v>
      </c>
      <c r="Q321" s="8">
        <f>-H321/($G$18*$B$31)</f>
        <v>-4.5842733329325627E-6</v>
      </c>
      <c r="R321" s="5">
        <f>SUM($Q$41:Q321)*0.1+$T$8</f>
        <v>-3.7583246204751799E-5</v>
      </c>
      <c r="S321" s="5">
        <f>SUM($R$41:R321)+0</f>
        <v>1.078697659222601E-2</v>
      </c>
      <c r="T321">
        <f t="shared" si="67"/>
        <v>3.8307759837658265E-5</v>
      </c>
      <c r="U321">
        <f t="shared" si="68"/>
        <v>1.0847853741682643E-2</v>
      </c>
      <c r="W321" s="1"/>
    </row>
    <row r="322" spans="2:23" x14ac:dyDescent="0.35">
      <c r="B322">
        <f t="shared" si="69"/>
        <v>28.100000000000129</v>
      </c>
      <c r="C322">
        <f t="shared" si="56"/>
        <v>0</v>
      </c>
      <c r="D322">
        <f t="shared" si="57"/>
        <v>254.64790894703248</v>
      </c>
      <c r="E322" s="2">
        <f t="shared" si="58"/>
        <v>-138.01250077889625</v>
      </c>
      <c r="F322">
        <f t="shared" si="59"/>
        <v>-19098.593171027438</v>
      </c>
      <c r="G322">
        <f t="shared" si="60"/>
        <v>2332.4112631633288</v>
      </c>
      <c r="H322">
        <f t="shared" si="61"/>
        <v>4303.5496612048173</v>
      </c>
      <c r="I322" s="2">
        <f t="shared" si="62"/>
        <v>4894.9649627946528</v>
      </c>
      <c r="J322" s="52">
        <f t="shared" si="63"/>
        <v>289.6428972067863</v>
      </c>
      <c r="K322">
        <f t="shared" si="64"/>
        <v>14.773245536529153</v>
      </c>
      <c r="L322">
        <f t="shared" si="65"/>
        <v>2.9138551354101108E-2</v>
      </c>
      <c r="M322" s="52">
        <f t="shared" si="66"/>
        <v>14.773331745009438</v>
      </c>
      <c r="N322" s="8">
        <f>-G322/($G$18*$B$31)</f>
        <v>-2.4699411086432168E-6</v>
      </c>
      <c r="O322" s="5">
        <f>SUM($N$41:N322)*0.1+$N$8</f>
        <v>7.168130196435789E-6</v>
      </c>
      <c r="P322" s="5">
        <f>SUM($O$41:O322)+0</f>
        <v>1.1548034379951614E-3</v>
      </c>
      <c r="Q322" s="8">
        <f>-H322/($G$18*$B$31)</f>
        <v>-4.5573070192094286E-6</v>
      </c>
      <c r="R322" s="5">
        <f>SUM($Q$41:Q322)*0.1+$T$8</f>
        <v>-3.8038976906672734E-5</v>
      </c>
      <c r="S322" s="5">
        <f>SUM($R$41:R322)+0</f>
        <v>1.0748937615319337E-2</v>
      </c>
      <c r="T322">
        <f t="shared" si="67"/>
        <v>3.8708472646430216E-5</v>
      </c>
      <c r="U322">
        <f t="shared" si="68"/>
        <v>1.0810792331667112E-2</v>
      </c>
      <c r="W322" s="1"/>
    </row>
    <row r="323" spans="2:23" x14ac:dyDescent="0.35">
      <c r="B323">
        <f t="shared" si="69"/>
        <v>28.200000000000131</v>
      </c>
      <c r="C323">
        <f t="shared" si="56"/>
        <v>0</v>
      </c>
      <c r="D323">
        <f t="shared" si="57"/>
        <v>254.64790894703248</v>
      </c>
      <c r="E323" s="2">
        <f t="shared" si="58"/>
        <v>-138.01250077889625</v>
      </c>
      <c r="F323">
        <f t="shared" si="59"/>
        <v>-19098.593171027438</v>
      </c>
      <c r="G323">
        <f t="shared" si="60"/>
        <v>2318.6100130854393</v>
      </c>
      <c r="H323">
        <f t="shared" si="61"/>
        <v>4278.0848703101137</v>
      </c>
      <c r="I323" s="2">
        <f t="shared" si="62"/>
        <v>4866.0006730739742</v>
      </c>
      <c r="J323" s="52">
        <f t="shared" si="63"/>
        <v>289.6428972067863</v>
      </c>
      <c r="K323">
        <f t="shared" si="64"/>
        <v>14.68582988246685</v>
      </c>
      <c r="L323">
        <f t="shared" si="65"/>
        <v>2.9138551354101108E-2</v>
      </c>
      <c r="M323" s="52">
        <f t="shared" si="66"/>
        <v>14.685916604089829</v>
      </c>
      <c r="N323" s="8">
        <f>-G323/($G$18*$B$31)</f>
        <v>-2.4553260724973991E-6</v>
      </c>
      <c r="O323" s="5">
        <f>SUM($N$41:N323)*0.1+$N$8</f>
        <v>6.9225975891860475E-6</v>
      </c>
      <c r="P323" s="5">
        <f>SUM($O$41:O323)+0</f>
        <v>1.1617260355843474E-3</v>
      </c>
      <c r="Q323" s="8">
        <f>-H323/($G$18*$B$31)</f>
        <v>-4.5303407054862945E-6</v>
      </c>
      <c r="R323" s="5">
        <f>SUM($Q$41:Q323)*0.1+$T$8</f>
        <v>-3.8492010977221394E-5</v>
      </c>
      <c r="S323" s="5">
        <f>SUM($R$41:R323)+0</f>
        <v>1.0710445604342115E-2</v>
      </c>
      <c r="T323">
        <f t="shared" si="67"/>
        <v>3.9109554669573226E-5</v>
      </c>
      <c r="U323">
        <f t="shared" si="68"/>
        <v>1.0773265634213512E-2</v>
      </c>
      <c r="W323" s="1"/>
    </row>
    <row r="324" spans="2:23" x14ac:dyDescent="0.35">
      <c r="B324">
        <f t="shared" si="69"/>
        <v>28.300000000000132</v>
      </c>
      <c r="C324">
        <f t="shared" si="56"/>
        <v>0</v>
      </c>
      <c r="D324">
        <f t="shared" si="57"/>
        <v>254.64790894703248</v>
      </c>
      <c r="E324" s="2">
        <f t="shared" si="58"/>
        <v>-138.01250077889625</v>
      </c>
      <c r="F324">
        <f t="shared" si="59"/>
        <v>-19098.593171027438</v>
      </c>
      <c r="G324">
        <f t="shared" si="60"/>
        <v>2304.8087630075497</v>
      </c>
      <c r="H324">
        <f t="shared" si="61"/>
        <v>4252.6200794154111</v>
      </c>
      <c r="I324" s="2">
        <f t="shared" si="62"/>
        <v>4837.0363833532956</v>
      </c>
      <c r="J324" s="52">
        <f t="shared" si="63"/>
        <v>289.6428972067863</v>
      </c>
      <c r="K324">
        <f t="shared" si="64"/>
        <v>14.598414228404547</v>
      </c>
      <c r="L324">
        <f t="shared" si="65"/>
        <v>2.9138551354101108E-2</v>
      </c>
      <c r="M324" s="52">
        <f t="shared" si="66"/>
        <v>14.598501469315588</v>
      </c>
      <c r="N324" s="8">
        <f>-G324/($G$18*$B$31)</f>
        <v>-2.4407110363515813E-6</v>
      </c>
      <c r="O324" s="5">
        <f>SUM($N$41:N324)*0.1+$N$8</f>
        <v>6.6785264855508881E-6</v>
      </c>
      <c r="P324" s="5">
        <f>SUM($O$41:O324)+0</f>
        <v>1.1684045620698983E-3</v>
      </c>
      <c r="Q324" s="8">
        <f>-H324/($G$18*$B$31)</f>
        <v>-4.503374391763163E-6</v>
      </c>
      <c r="R324" s="5">
        <f>SUM($Q$41:Q324)*0.1+$T$8</f>
        <v>-3.8942348416397696E-5</v>
      </c>
      <c r="S324" s="5">
        <f>SUM($R$41:R324)+0</f>
        <v>1.0671503255925717E-2</v>
      </c>
      <c r="T324">
        <f t="shared" si="67"/>
        <v>3.9510874657520767E-5</v>
      </c>
      <c r="U324">
        <f t="shared" si="68"/>
        <v>1.0735276007718616E-2</v>
      </c>
      <c r="W324" s="1"/>
    </row>
    <row r="325" spans="2:23" x14ac:dyDescent="0.35">
      <c r="B325">
        <f t="shared" si="69"/>
        <v>28.400000000000134</v>
      </c>
      <c r="C325">
        <f t="shared" si="56"/>
        <v>0</v>
      </c>
      <c r="D325">
        <f t="shared" si="57"/>
        <v>254.64790894703248</v>
      </c>
      <c r="E325" s="2">
        <f t="shared" si="58"/>
        <v>-138.01250077889625</v>
      </c>
      <c r="F325">
        <f t="shared" si="59"/>
        <v>-19098.593171027438</v>
      </c>
      <c r="G325">
        <f t="shared" si="60"/>
        <v>2291.0075129296602</v>
      </c>
      <c r="H325">
        <f t="shared" si="61"/>
        <v>4227.1552885207066</v>
      </c>
      <c r="I325" s="2">
        <f t="shared" si="62"/>
        <v>4808.0720936326161</v>
      </c>
      <c r="J325" s="52">
        <f t="shared" si="63"/>
        <v>289.6428972067863</v>
      </c>
      <c r="K325">
        <f t="shared" si="64"/>
        <v>14.51099857434224</v>
      </c>
      <c r="L325">
        <f t="shared" si="65"/>
        <v>2.9138551354101108E-2</v>
      </c>
      <c r="M325" s="52">
        <f t="shared" si="66"/>
        <v>14.511086340797769</v>
      </c>
      <c r="N325" s="8">
        <f>-G325/($G$18*$B$31)</f>
        <v>-2.4260960002057632E-6</v>
      </c>
      <c r="O325" s="5">
        <f>SUM($N$41:N325)*0.1+$N$8</f>
        <v>6.435916885530311E-6</v>
      </c>
      <c r="P325" s="5">
        <f>SUM($O$41:O325)+0</f>
        <v>1.1748404789554286E-3</v>
      </c>
      <c r="Q325" s="8">
        <f>-H325/($G$18*$B$31)</f>
        <v>-4.4764080780400281E-6</v>
      </c>
      <c r="R325" s="5">
        <f>SUM($Q$41:Q325)*0.1+$T$8</f>
        <v>-3.9389989224201697E-5</v>
      </c>
      <c r="S325" s="5">
        <f>SUM($R$41:R325)+0</f>
        <v>1.0632113266701515E-2</v>
      </c>
      <c r="T325">
        <f t="shared" si="67"/>
        <v>3.9912307340470558E-5</v>
      </c>
      <c r="U325">
        <f t="shared" si="68"/>
        <v>1.0696825822035367E-2</v>
      </c>
      <c r="W325" s="1"/>
    </row>
    <row r="326" spans="2:23" x14ac:dyDescent="0.35">
      <c r="B326">
        <f t="shared" si="69"/>
        <v>28.500000000000135</v>
      </c>
      <c r="C326">
        <f t="shared" si="56"/>
        <v>0</v>
      </c>
      <c r="D326">
        <f t="shared" si="57"/>
        <v>254.64790894703248</v>
      </c>
      <c r="E326" s="2">
        <f t="shared" si="58"/>
        <v>-138.01250077889625</v>
      </c>
      <c r="F326">
        <f t="shared" si="59"/>
        <v>-19098.593171027438</v>
      </c>
      <c r="G326">
        <f t="shared" si="60"/>
        <v>2277.2062628517706</v>
      </c>
      <c r="H326">
        <f t="shared" si="61"/>
        <v>4201.690497626003</v>
      </c>
      <c r="I326" s="2">
        <f t="shared" si="62"/>
        <v>4779.1078039119366</v>
      </c>
      <c r="J326" s="52">
        <f t="shared" si="63"/>
        <v>289.6428972067863</v>
      </c>
      <c r="K326">
        <f t="shared" si="64"/>
        <v>14.423582920279935</v>
      </c>
      <c r="L326">
        <f t="shared" si="65"/>
        <v>2.9138551354101108E-2</v>
      </c>
      <c r="M326" s="52">
        <f t="shared" si="66"/>
        <v>14.42367121865013</v>
      </c>
      <c r="N326" s="8">
        <f>-G326/($G$18*$B$31)</f>
        <v>-2.4114809640599455E-6</v>
      </c>
      <c r="O326" s="5">
        <f>SUM($N$41:N326)*0.1+$N$8</f>
        <v>6.194768789124323E-6</v>
      </c>
      <c r="P326" s="5">
        <f>SUM($O$41:O326)+0</f>
        <v>1.1810352477445529E-3</v>
      </c>
      <c r="Q326" s="8">
        <f>-H326/($G$18*$B$31)</f>
        <v>-4.4494417643168949E-6</v>
      </c>
      <c r="R326" s="5">
        <f>SUM($Q$41:Q326)*0.1+$T$8</f>
        <v>-3.9834933400633395E-5</v>
      </c>
      <c r="S326" s="5">
        <f>SUM($R$41:R326)+0</f>
        <v>1.0592278333300882E-2</v>
      </c>
      <c r="T326">
        <f t="shared" si="67"/>
        <v>4.0313733136285043E-5</v>
      </c>
      <c r="U326">
        <f t="shared" si="68"/>
        <v>1.0657917458234059E-2</v>
      </c>
      <c r="W326" s="1"/>
    </row>
    <row r="327" spans="2:23" x14ac:dyDescent="0.35">
      <c r="B327">
        <f t="shared" si="69"/>
        <v>28.600000000000136</v>
      </c>
      <c r="C327">
        <f t="shared" si="56"/>
        <v>0</v>
      </c>
      <c r="D327">
        <f t="shared" si="57"/>
        <v>254.64790894703248</v>
      </c>
      <c r="E327" s="2">
        <f t="shared" si="58"/>
        <v>-138.01250077889625</v>
      </c>
      <c r="F327">
        <f t="shared" si="59"/>
        <v>-19098.593171027438</v>
      </c>
      <c r="G327">
        <f t="shared" si="60"/>
        <v>2263.4050127738792</v>
      </c>
      <c r="H327">
        <f t="shared" si="61"/>
        <v>4176.2257067312985</v>
      </c>
      <c r="I327" s="2">
        <f t="shared" si="62"/>
        <v>4750.1435141912561</v>
      </c>
      <c r="J327" s="52">
        <f t="shared" si="63"/>
        <v>289.6428972067863</v>
      </c>
      <c r="K327">
        <f t="shared" si="64"/>
        <v>14.336167266217625</v>
      </c>
      <c r="L327">
        <f t="shared" si="65"/>
        <v>2.9138551354101108E-2</v>
      </c>
      <c r="M327" s="52">
        <f t="shared" si="66"/>
        <v>14.336256102989189</v>
      </c>
      <c r="N327" s="8">
        <f>-G327/($G$18*$B$31)</f>
        <v>-2.3968659279141256E-6</v>
      </c>
      <c r="O327" s="5">
        <f>SUM($N$41:N327)*0.1+$N$8</f>
        <v>5.9550821963329104E-6</v>
      </c>
      <c r="P327" s="5">
        <f>SUM($O$41:O327)+0</f>
        <v>1.1869903299408858E-3</v>
      </c>
      <c r="Q327" s="8">
        <f>-H327/($G$18*$B$31)</f>
        <v>-4.4224754505937609E-6</v>
      </c>
      <c r="R327" s="5">
        <f>SUM($Q$41:Q327)*0.1+$T$8</f>
        <v>-4.027718094569279E-5</v>
      </c>
      <c r="S327" s="5">
        <f>SUM($R$41:R327)+0</f>
        <v>1.0552001152355189E-2</v>
      </c>
      <c r="T327">
        <f t="shared" si="67"/>
        <v>4.0715037871739225E-5</v>
      </c>
      <c r="U327">
        <f t="shared" si="68"/>
        <v>1.0618553308369196E-2</v>
      </c>
      <c r="W327" s="1"/>
    </row>
    <row r="328" spans="2:23" x14ac:dyDescent="0.35">
      <c r="B328">
        <f t="shared" si="69"/>
        <v>28.700000000000138</v>
      </c>
      <c r="C328">
        <f t="shared" si="56"/>
        <v>0</v>
      </c>
      <c r="D328">
        <f t="shared" si="57"/>
        <v>254.64790894703248</v>
      </c>
      <c r="E328" s="2">
        <f t="shared" si="58"/>
        <v>-138.01250077889625</v>
      </c>
      <c r="F328">
        <f t="shared" si="59"/>
        <v>-19098.593171027438</v>
      </c>
      <c r="G328">
        <f t="shared" si="60"/>
        <v>2249.6037626959896</v>
      </c>
      <c r="H328">
        <f t="shared" si="61"/>
        <v>4150.7609158365967</v>
      </c>
      <c r="I328" s="2">
        <f t="shared" si="62"/>
        <v>4721.1792244705784</v>
      </c>
      <c r="J328" s="52">
        <f t="shared" si="63"/>
        <v>289.6428972067863</v>
      </c>
      <c r="K328">
        <f t="shared" si="64"/>
        <v>14.248751612155326</v>
      </c>
      <c r="L328">
        <f t="shared" si="65"/>
        <v>2.9138551354101108E-2</v>
      </c>
      <c r="M328" s="52">
        <f t="shared" si="66"/>
        <v>14.248840993934351</v>
      </c>
      <c r="N328" s="8">
        <f>-G328/($G$18*$B$31)</f>
        <v>-2.3822508917683075E-6</v>
      </c>
      <c r="O328" s="5">
        <f>SUM($N$41:N328)*0.1+$N$8</f>
        <v>5.71685710715608E-6</v>
      </c>
      <c r="P328" s="5">
        <f>SUM($O$41:O328)+0</f>
        <v>1.1927071870480419E-3</v>
      </c>
      <c r="Q328" s="8">
        <f>-H328/($G$18*$B$31)</f>
        <v>-4.3955091368706294E-6</v>
      </c>
      <c r="R328" s="5">
        <f>SUM($Q$41:Q328)*0.1+$T$8</f>
        <v>-4.0716731859379829E-5</v>
      </c>
      <c r="S328" s="5">
        <f>SUM($R$41:R328)+0</f>
        <v>1.0511284420495809E-2</v>
      </c>
      <c r="T328">
        <f t="shared" si="67"/>
        <v>4.1116112516777136E-5</v>
      </c>
      <c r="U328">
        <f t="shared" si="68"/>
        <v>1.0578735775251879E-2</v>
      </c>
      <c r="W328" s="1"/>
    </row>
    <row r="329" spans="2:23" x14ac:dyDescent="0.35">
      <c r="B329">
        <f t="shared" si="69"/>
        <v>28.800000000000139</v>
      </c>
      <c r="C329">
        <f t="shared" si="56"/>
        <v>0</v>
      </c>
      <c r="D329">
        <f t="shared" si="57"/>
        <v>254.64790894703248</v>
      </c>
      <c r="E329" s="2">
        <f t="shared" si="58"/>
        <v>-138.01250077889625</v>
      </c>
      <c r="F329">
        <f t="shared" si="59"/>
        <v>-19098.593171027438</v>
      </c>
      <c r="G329">
        <f t="shared" si="60"/>
        <v>2235.8025126181001</v>
      </c>
      <c r="H329">
        <f t="shared" si="61"/>
        <v>4125.2961249418922</v>
      </c>
      <c r="I329" s="2">
        <f t="shared" si="62"/>
        <v>4692.2149347498989</v>
      </c>
      <c r="J329" s="52">
        <f t="shared" si="63"/>
        <v>289.6428972067863</v>
      </c>
      <c r="K329">
        <f t="shared" si="64"/>
        <v>14.161335958093019</v>
      </c>
      <c r="L329">
        <f t="shared" si="65"/>
        <v>2.9138551354101108E-2</v>
      </c>
      <c r="M329" s="52">
        <f t="shared" si="66"/>
        <v>14.161425891607927</v>
      </c>
      <c r="N329" s="8">
        <f>-G329/($G$18*$B$31)</f>
        <v>-2.3676358556224897E-6</v>
      </c>
      <c r="O329" s="5">
        <f>SUM($N$41:N329)*0.1+$N$8</f>
        <v>5.4800935215938319E-6</v>
      </c>
      <c r="P329" s="5">
        <f>SUM($O$41:O329)+0</f>
        <v>1.1981872805696357E-3</v>
      </c>
      <c r="Q329" s="8">
        <f>-H329/($G$18*$B$31)</f>
        <v>-4.3685428231474953E-6</v>
      </c>
      <c r="R329" s="5">
        <f>SUM($Q$41:Q329)*0.1+$T$8</f>
        <v>-4.1153586141694592E-5</v>
      </c>
      <c r="S329" s="5">
        <f>SUM($R$41:R329)+0</f>
        <v>1.0470130834354115E-2</v>
      </c>
      <c r="T329">
        <f t="shared" si="67"/>
        <v>4.1516852931397535E-5</v>
      </c>
      <c r="U329">
        <f t="shared" si="68"/>
        <v>1.0538467272227573E-2</v>
      </c>
      <c r="W329" s="1"/>
    </row>
    <row r="330" spans="2:23" x14ac:dyDescent="0.35">
      <c r="B330">
        <f t="shared" si="69"/>
        <v>28.900000000000141</v>
      </c>
      <c r="C330">
        <f t="shared" si="56"/>
        <v>0</v>
      </c>
      <c r="D330">
        <f t="shared" si="57"/>
        <v>254.64790894703248</v>
      </c>
      <c r="E330" s="2">
        <f t="shared" si="58"/>
        <v>-138.01250077889625</v>
      </c>
      <c r="F330">
        <f t="shared" si="59"/>
        <v>-19098.593171027438</v>
      </c>
      <c r="G330">
        <f t="shared" si="60"/>
        <v>2222.0012625402105</v>
      </c>
      <c r="H330">
        <f t="shared" si="61"/>
        <v>4099.8313340471877</v>
      </c>
      <c r="I330" s="2">
        <f t="shared" si="62"/>
        <v>4663.2506450292194</v>
      </c>
      <c r="J330" s="52">
        <f t="shared" si="63"/>
        <v>289.6428972067863</v>
      </c>
      <c r="K330">
        <f t="shared" si="64"/>
        <v>14.073920304030713</v>
      </c>
      <c r="L330">
        <f t="shared" si="65"/>
        <v>2.9138551354101108E-2</v>
      </c>
      <c r="M330" s="52">
        <f t="shared" si="66"/>
        <v>14.074010796135301</v>
      </c>
      <c r="N330" s="8">
        <f>-G330/($G$18*$B$31)</f>
        <v>-2.353020819476672E-6</v>
      </c>
      <c r="O330" s="5">
        <f>SUM($N$41:N330)*0.1+$N$8</f>
        <v>5.244791439646166E-6</v>
      </c>
      <c r="P330" s="5">
        <f>SUM($O$41:O330)+0</f>
        <v>1.2034320720092819E-3</v>
      </c>
      <c r="Q330" s="8">
        <f>-H330/($G$18*$B$31)</f>
        <v>-4.3415765094243613E-6</v>
      </c>
      <c r="R330" s="5">
        <f>SUM($Q$41:Q330)*0.1+$T$8</f>
        <v>-4.1587743792637026E-5</v>
      </c>
      <c r="S330" s="5">
        <f>SUM($R$41:R330)+0</f>
        <v>1.0428543090561477E-2</v>
      </c>
      <c r="T330">
        <f t="shared" si="67"/>
        <v>4.1917159624757557E-5</v>
      </c>
      <c r="U330">
        <f t="shared" si="68"/>
        <v>1.0497750222959111E-2</v>
      </c>
      <c r="W330" s="1"/>
    </row>
    <row r="331" spans="2:23" x14ac:dyDescent="0.35">
      <c r="B331">
        <f t="shared" si="69"/>
        <v>29.000000000000142</v>
      </c>
      <c r="C331">
        <f t="shared" si="56"/>
        <v>0</v>
      </c>
      <c r="D331">
        <f t="shared" si="57"/>
        <v>254.64790894703248</v>
      </c>
      <c r="E331" s="2">
        <f t="shared" si="58"/>
        <v>-138.01250077889625</v>
      </c>
      <c r="F331">
        <f t="shared" si="59"/>
        <v>-19098.593171027438</v>
      </c>
      <c r="G331">
        <f t="shared" si="60"/>
        <v>2208.2000124623191</v>
      </c>
      <c r="H331">
        <f t="shared" si="61"/>
        <v>4074.3665431524842</v>
      </c>
      <c r="I331" s="2">
        <f t="shared" si="62"/>
        <v>4634.2863553085399</v>
      </c>
      <c r="J331" s="52">
        <f t="shared" si="63"/>
        <v>289.6428972067863</v>
      </c>
      <c r="K331">
        <f t="shared" si="64"/>
        <v>13.986504649968408</v>
      </c>
      <c r="L331">
        <f t="shared" si="65"/>
        <v>2.9138551354101108E-2</v>
      </c>
      <c r="M331" s="52">
        <f t="shared" si="66"/>
        <v>13.986595707644979</v>
      </c>
      <c r="N331" s="8">
        <f>-G331/($G$18*$B$31)</f>
        <v>-2.3384057833308522E-6</v>
      </c>
      <c r="O331" s="5">
        <f>SUM($N$41:N331)*0.1+$N$8</f>
        <v>5.0109508613130823E-6</v>
      </c>
      <c r="P331" s="5">
        <f>SUM($O$41:O331)+0</f>
        <v>1.208443022870595E-3</v>
      </c>
      <c r="Q331" s="8">
        <f>-H331/($G$18*$B$31)</f>
        <v>-4.3146101957012281E-6</v>
      </c>
      <c r="R331" s="5">
        <f>SUM($Q$41:Q331)*0.1+$T$8</f>
        <v>-4.2019204812207157E-5</v>
      </c>
      <c r="S331" s="5">
        <f>SUM($R$41:R331)+0</f>
        <v>1.0386523885749269E-2</v>
      </c>
      <c r="T331">
        <f t="shared" si="67"/>
        <v>4.2316937526062866E-5</v>
      </c>
      <c r="U331">
        <f t="shared" si="68"/>
        <v>1.0456587061214797E-2</v>
      </c>
      <c r="W331" s="1"/>
    </row>
    <row r="332" spans="2:23" x14ac:dyDescent="0.35">
      <c r="B332">
        <f t="shared" si="69"/>
        <v>29.100000000000144</v>
      </c>
      <c r="C332">
        <f t="shared" si="56"/>
        <v>0</v>
      </c>
      <c r="D332">
        <f t="shared" si="57"/>
        <v>254.64790894703248</v>
      </c>
      <c r="E332" s="2">
        <f t="shared" si="58"/>
        <v>-138.01250077889625</v>
      </c>
      <c r="F332">
        <f t="shared" si="59"/>
        <v>-19098.593171027438</v>
      </c>
      <c r="G332">
        <f t="shared" si="60"/>
        <v>2194.3987623844314</v>
      </c>
      <c r="H332">
        <f t="shared" si="61"/>
        <v>4048.9017522577815</v>
      </c>
      <c r="I332" s="2">
        <f t="shared" si="62"/>
        <v>4605.3220655878622</v>
      </c>
      <c r="J332" s="52">
        <f t="shared" si="63"/>
        <v>289.6428972067863</v>
      </c>
      <c r="K332">
        <f t="shared" si="64"/>
        <v>13.899088995906107</v>
      </c>
      <c r="L332">
        <f t="shared" si="65"/>
        <v>2.9138551354101108E-2</v>
      </c>
      <c r="M332" s="52">
        <f t="shared" si="66"/>
        <v>13.899180626268704</v>
      </c>
      <c r="N332" s="8">
        <f>-G332/($G$18*$B$31)</f>
        <v>-2.3237907471850361E-6</v>
      </c>
      <c r="O332" s="5">
        <f>SUM($N$41:N332)*0.1+$N$8</f>
        <v>4.7785717865945742E-6</v>
      </c>
      <c r="P332" s="5">
        <f>SUM($O$41:O332)+0</f>
        <v>1.2132215946571896E-3</v>
      </c>
      <c r="Q332" s="8">
        <f>-H332/($G$18*$B$31)</f>
        <v>-4.2876438819780957E-6</v>
      </c>
      <c r="R332" s="5">
        <f>SUM($Q$41:Q332)*0.1+$T$8</f>
        <v>-4.2447969200404959E-5</v>
      </c>
      <c r="S332" s="5">
        <f>SUM($R$41:R332)+0</f>
        <v>1.0344075916548864E-2</v>
      </c>
      <c r="T332">
        <f t="shared" si="67"/>
        <v>4.271609576679692E-5</v>
      </c>
      <c r="U332">
        <f t="shared" si="68"/>
        <v>1.0414980230661446E-2</v>
      </c>
      <c r="W332" s="1"/>
    </row>
    <row r="333" spans="2:23" x14ac:dyDescent="0.35">
      <c r="B333">
        <f t="shared" si="69"/>
        <v>29.200000000000145</v>
      </c>
      <c r="C333">
        <f t="shared" si="56"/>
        <v>0</v>
      </c>
      <c r="D333">
        <f t="shared" si="57"/>
        <v>254.64790894703248</v>
      </c>
      <c r="E333" s="2">
        <f t="shared" si="58"/>
        <v>-138.01250077889625</v>
      </c>
      <c r="F333">
        <f t="shared" si="59"/>
        <v>-19098.593171027438</v>
      </c>
      <c r="G333">
        <f t="shared" si="60"/>
        <v>2180.59751230654</v>
      </c>
      <c r="H333">
        <f t="shared" si="61"/>
        <v>4023.4369613630779</v>
      </c>
      <c r="I333" s="2">
        <f t="shared" si="62"/>
        <v>4576.3577758671827</v>
      </c>
      <c r="J333" s="52">
        <f t="shared" si="63"/>
        <v>289.6428972067863</v>
      </c>
      <c r="K333">
        <f t="shared" si="64"/>
        <v>13.8116733418438</v>
      </c>
      <c r="L333">
        <f t="shared" si="65"/>
        <v>2.9138551354101108E-2</v>
      </c>
      <c r="M333" s="52">
        <f t="shared" si="66"/>
        <v>13.811765552141541</v>
      </c>
      <c r="N333" s="8">
        <f>-G333/($G$18*$B$31)</f>
        <v>-2.3091757110392163E-6</v>
      </c>
      <c r="O333" s="5">
        <f>SUM($N$41:N333)*0.1+$N$8</f>
        <v>4.547654215490655E-6</v>
      </c>
      <c r="P333" s="5">
        <f>SUM($O$41:O333)+0</f>
        <v>1.2177692488726803E-3</v>
      </c>
      <c r="Q333" s="8">
        <f>-H333/($G$18*$B$31)</f>
        <v>-4.2606775682549625E-6</v>
      </c>
      <c r="R333" s="5">
        <f>SUM($Q$41:Q333)*0.1+$T$8</f>
        <v>-4.2874036957230485E-5</v>
      </c>
      <c r="S333" s="5">
        <f>SUM($R$41:R333)+0</f>
        <v>1.0301201879591633E-2</v>
      </c>
      <c r="T333">
        <f t="shared" si="67"/>
        <v>4.3114547473835737E-5</v>
      </c>
      <c r="U333">
        <f t="shared" si="68"/>
        <v>1.0372932184662259E-2</v>
      </c>
      <c r="W333" s="1"/>
    </row>
    <row r="334" spans="2:23" x14ac:dyDescent="0.35">
      <c r="B334">
        <f t="shared" si="69"/>
        <v>29.300000000000146</v>
      </c>
      <c r="C334">
        <f t="shared" si="56"/>
        <v>0</v>
      </c>
      <c r="D334">
        <f t="shared" si="57"/>
        <v>254.64790894703248</v>
      </c>
      <c r="E334" s="2">
        <f t="shared" si="58"/>
        <v>-138.01250077889625</v>
      </c>
      <c r="F334">
        <f t="shared" si="59"/>
        <v>-19098.593171027438</v>
      </c>
      <c r="G334">
        <f t="shared" si="60"/>
        <v>2166.7962622286504</v>
      </c>
      <c r="H334">
        <f t="shared" si="61"/>
        <v>3997.9721704683734</v>
      </c>
      <c r="I334" s="2">
        <f t="shared" si="62"/>
        <v>4547.3934861465032</v>
      </c>
      <c r="J334" s="52">
        <f t="shared" si="63"/>
        <v>289.6428972067863</v>
      </c>
      <c r="K334">
        <f t="shared" si="64"/>
        <v>13.724257687781495</v>
      </c>
      <c r="L334">
        <f t="shared" si="65"/>
        <v>2.9138551354101108E-2</v>
      </c>
      <c r="M334" s="52">
        <f t="shared" si="66"/>
        <v>13.724350485402015</v>
      </c>
      <c r="N334" s="8">
        <f>-G334/($G$18*$B$31)</f>
        <v>-2.2945606748933986E-6</v>
      </c>
      <c r="O334" s="5">
        <f>SUM($N$41:N334)*0.1+$N$8</f>
        <v>4.3181981480013113E-6</v>
      </c>
      <c r="P334" s="5">
        <f>SUM($O$41:O334)+0</f>
        <v>1.2220874470206817E-3</v>
      </c>
      <c r="Q334" s="8">
        <f>-H334/($G$18*$B$31)</f>
        <v>-4.2337112545318284E-6</v>
      </c>
      <c r="R334" s="5">
        <f>SUM($Q$41:Q334)*0.1+$T$8</f>
        <v>-4.3297408082683655E-5</v>
      </c>
      <c r="S334" s="5">
        <f>SUM($R$41:R334)+0</f>
        <v>1.025790447150895E-2</v>
      </c>
      <c r="T334">
        <f t="shared" si="67"/>
        <v>4.3512209572990451E-5</v>
      </c>
      <c r="U334">
        <f t="shared" si="68"/>
        <v>1.0330445386079384E-2</v>
      </c>
      <c r="W334" s="1"/>
    </row>
    <row r="335" spans="2:23" x14ac:dyDescent="0.35">
      <c r="B335">
        <f t="shared" si="69"/>
        <v>29.400000000000148</v>
      </c>
      <c r="C335">
        <f t="shared" si="56"/>
        <v>0</v>
      </c>
      <c r="D335">
        <f t="shared" si="57"/>
        <v>254.64790894703248</v>
      </c>
      <c r="E335" s="2">
        <f t="shared" si="58"/>
        <v>-138.01250077889625</v>
      </c>
      <c r="F335">
        <f t="shared" si="59"/>
        <v>-19098.593171027438</v>
      </c>
      <c r="G335">
        <f t="shared" si="60"/>
        <v>2152.9950121507609</v>
      </c>
      <c r="H335">
        <f t="shared" si="61"/>
        <v>3972.5073795736716</v>
      </c>
      <c r="I335" s="2">
        <f t="shared" si="62"/>
        <v>4518.4291964258264</v>
      </c>
      <c r="J335" s="52">
        <f t="shared" si="63"/>
        <v>289.6428972067863</v>
      </c>
      <c r="K335">
        <f t="shared" si="64"/>
        <v>13.636842033719198</v>
      </c>
      <c r="L335">
        <f t="shared" si="65"/>
        <v>2.9138551354101108E-2</v>
      </c>
      <c r="M335" s="52">
        <f t="shared" si="66"/>
        <v>13.636935426192197</v>
      </c>
      <c r="N335" s="8">
        <f>-G335/($G$18*$B$31)</f>
        <v>-2.2799456387475804E-6</v>
      </c>
      <c r="O335" s="5">
        <f>SUM($N$41:N335)*0.1+$N$8</f>
        <v>4.0902035841265498E-6</v>
      </c>
      <c r="P335" s="5">
        <f>SUM($O$41:O335)+0</f>
        <v>1.2261776506048083E-3</v>
      </c>
      <c r="Q335" s="8">
        <f>-H335/($G$18*$B$31)</f>
        <v>-4.2067449408086969E-6</v>
      </c>
      <c r="R335" s="5">
        <f>SUM($Q$41:Q335)*0.1+$T$8</f>
        <v>-4.3718082576764522E-5</v>
      </c>
      <c r="S335" s="5">
        <f>SUM($R$41:R335)+0</f>
        <v>1.0214186388932185E-2</v>
      </c>
      <c r="T335">
        <f t="shared" si="67"/>
        <v>4.3909002602523363E-5</v>
      </c>
      <c r="U335">
        <f t="shared" si="68"/>
        <v>1.0287522307081052E-2</v>
      </c>
      <c r="W335" s="1"/>
    </row>
    <row r="336" spans="2:23" x14ac:dyDescent="0.35">
      <c r="B336">
        <f t="shared" si="69"/>
        <v>29.500000000000149</v>
      </c>
      <c r="C336">
        <f t="shared" si="56"/>
        <v>0</v>
      </c>
      <c r="D336">
        <f t="shared" si="57"/>
        <v>254.64790894703248</v>
      </c>
      <c r="E336" s="2">
        <f t="shared" si="58"/>
        <v>-138.01250077889625</v>
      </c>
      <c r="F336">
        <f t="shared" si="59"/>
        <v>-19098.593171027438</v>
      </c>
      <c r="G336">
        <f t="shared" si="60"/>
        <v>2139.1937620728713</v>
      </c>
      <c r="H336">
        <f t="shared" si="61"/>
        <v>3947.0425886789671</v>
      </c>
      <c r="I336" s="2">
        <f t="shared" si="62"/>
        <v>4489.4649067051459</v>
      </c>
      <c r="J336" s="52">
        <f t="shared" si="63"/>
        <v>289.6428972067863</v>
      </c>
      <c r="K336">
        <f t="shared" si="64"/>
        <v>13.549426379656888</v>
      </c>
      <c r="L336">
        <f t="shared" si="65"/>
        <v>2.9138551354101108E-2</v>
      </c>
      <c r="M336" s="52">
        <f t="shared" si="66"/>
        <v>13.549520374657805</v>
      </c>
      <c r="N336" s="8">
        <f>-G336/($G$18*$B$31)</f>
        <v>-2.2653306026017627E-6</v>
      </c>
      <c r="O336" s="5">
        <f>SUM($N$41:N336)*0.1+$N$8</f>
        <v>3.8636705238663773E-6</v>
      </c>
      <c r="P336" s="5">
        <f>SUM($O$41:O336)+0</f>
        <v>1.2300413211286747E-3</v>
      </c>
      <c r="Q336" s="8">
        <f>-H336/($G$18*$B$31)</f>
        <v>-4.1797786270855629E-6</v>
      </c>
      <c r="R336" s="5">
        <f>SUM($Q$41:Q336)*0.1+$T$8</f>
        <v>-4.4136060439473087E-5</v>
      </c>
      <c r="S336" s="5">
        <f>SUM($R$41:R336)+0</f>
        <v>1.0170050328492712E-2</v>
      </c>
      <c r="T336">
        <f t="shared" si="67"/>
        <v>4.4304850536186391E-5</v>
      </c>
      <c r="U336">
        <f t="shared" si="68"/>
        <v>1.0244165428953142E-2</v>
      </c>
      <c r="W336" s="1"/>
    </row>
    <row r="337" spans="2:23" x14ac:dyDescent="0.35">
      <c r="B337">
        <f t="shared" si="69"/>
        <v>29.600000000000151</v>
      </c>
      <c r="C337">
        <f t="shared" si="56"/>
        <v>0</v>
      </c>
      <c r="D337">
        <f t="shared" si="57"/>
        <v>254.64790894703248</v>
      </c>
      <c r="E337" s="2">
        <f t="shared" si="58"/>
        <v>-138.01250077889625</v>
      </c>
      <c r="F337">
        <f t="shared" si="59"/>
        <v>-19098.593171027438</v>
      </c>
      <c r="G337">
        <f t="shared" si="60"/>
        <v>2125.3925119949818</v>
      </c>
      <c r="H337">
        <f t="shared" si="61"/>
        <v>3921.5777977842627</v>
      </c>
      <c r="I337" s="2">
        <f t="shared" si="62"/>
        <v>4460.5006169844664</v>
      </c>
      <c r="J337" s="52">
        <f t="shared" si="63"/>
        <v>289.6428972067863</v>
      </c>
      <c r="K337">
        <f t="shared" si="64"/>
        <v>13.462010725594583</v>
      </c>
      <c r="L337">
        <f t="shared" si="65"/>
        <v>2.9138551354101108E-2</v>
      </c>
      <c r="M337" s="52">
        <f t="shared" si="66"/>
        <v>13.462105330948374</v>
      </c>
      <c r="N337" s="8">
        <f>-G337/($G$18*$B$31)</f>
        <v>-2.2507155664559445E-6</v>
      </c>
      <c r="O337" s="5">
        <f>SUM($N$41:N337)*0.1+$N$8</f>
        <v>3.6385989672207804E-6</v>
      </c>
      <c r="P337" s="5">
        <f>SUM($O$41:O337)+0</f>
        <v>1.2336799200958954E-3</v>
      </c>
      <c r="Q337" s="8">
        <f>-H337/($G$18*$B$31)</f>
        <v>-4.152812313362428E-6</v>
      </c>
      <c r="R337" s="5">
        <f>SUM($Q$41:Q337)*0.1+$T$8</f>
        <v>-4.4551341670809349E-5</v>
      </c>
      <c r="S337" s="5">
        <f>SUM($R$41:R337)+0</f>
        <v>1.0125498986821902E-2</v>
      </c>
      <c r="T337">
        <f t="shared" si="67"/>
        <v>4.469968061534057E-5</v>
      </c>
      <c r="U337">
        <f t="shared" si="68"/>
        <v>1.0200377241915085E-2</v>
      </c>
      <c r="W337" s="1"/>
    </row>
    <row r="338" spans="2:23" x14ac:dyDescent="0.35">
      <c r="B338">
        <f t="shared" si="69"/>
        <v>29.700000000000152</v>
      </c>
      <c r="C338">
        <f t="shared" si="56"/>
        <v>0</v>
      </c>
      <c r="D338">
        <f t="shared" si="57"/>
        <v>254.64790894703248</v>
      </c>
      <c r="E338" s="2">
        <f t="shared" si="58"/>
        <v>-138.01250077889625</v>
      </c>
      <c r="F338">
        <f t="shared" si="59"/>
        <v>-19098.593171027438</v>
      </c>
      <c r="G338">
        <f t="shared" si="60"/>
        <v>2111.5912619170922</v>
      </c>
      <c r="H338">
        <f t="shared" si="61"/>
        <v>3896.1130068895591</v>
      </c>
      <c r="I338" s="2">
        <f t="shared" si="62"/>
        <v>4431.5363272637878</v>
      </c>
      <c r="J338" s="52">
        <f t="shared" si="63"/>
        <v>289.6428972067863</v>
      </c>
      <c r="K338">
        <f t="shared" si="64"/>
        <v>13.37459507153228</v>
      </c>
      <c r="L338">
        <f t="shared" si="65"/>
        <v>2.9138551354101108E-2</v>
      </c>
      <c r="M338" s="52">
        <f t="shared" si="66"/>
        <v>13.374690295217329</v>
      </c>
      <c r="N338" s="8">
        <f>-G338/($G$18*$B$31)</f>
        <v>-2.2361005303101268E-6</v>
      </c>
      <c r="O338" s="5">
        <f>SUM($N$41:N338)*0.1+$N$8</f>
        <v>3.4149889141897724E-6</v>
      </c>
      <c r="P338" s="5">
        <f>SUM($O$41:O338)+0</f>
        <v>1.2370949090100853E-3</v>
      </c>
      <c r="Q338" s="8">
        <f>-H338/($G$18*$B$31)</f>
        <v>-4.1258459996392948E-6</v>
      </c>
      <c r="R338" s="5">
        <f>SUM($Q$41:Q338)*0.1+$T$8</f>
        <v>-4.4963926270773254E-5</v>
      </c>
      <c r="S338" s="5">
        <f>SUM($R$41:R338)+0</f>
        <v>1.0080535060551128E-2</v>
      </c>
      <c r="T338">
        <f t="shared" si="67"/>
        <v>4.5093423189724376E-5</v>
      </c>
      <c r="U338">
        <f t="shared" si="68"/>
        <v>1.0156160244939974E-2</v>
      </c>
      <c r="W338" s="1"/>
    </row>
    <row r="339" spans="2:23" x14ac:dyDescent="0.35">
      <c r="B339">
        <f t="shared" si="69"/>
        <v>29.800000000000153</v>
      </c>
      <c r="C339">
        <f t="shared" si="56"/>
        <v>0</v>
      </c>
      <c r="D339">
        <f t="shared" si="57"/>
        <v>254.64790894703248</v>
      </c>
      <c r="E339" s="2">
        <f t="shared" si="58"/>
        <v>-138.01250077889625</v>
      </c>
      <c r="F339">
        <f t="shared" si="59"/>
        <v>-19098.593171027438</v>
      </c>
      <c r="G339">
        <f t="shared" si="60"/>
        <v>2097.7900118392026</v>
      </c>
      <c r="H339">
        <f t="shared" si="61"/>
        <v>3870.6482159948564</v>
      </c>
      <c r="I339" s="2">
        <f t="shared" si="62"/>
        <v>4402.5720375431101</v>
      </c>
      <c r="J339" s="52">
        <f t="shared" si="63"/>
        <v>289.6428972067863</v>
      </c>
      <c r="K339">
        <f t="shared" si="64"/>
        <v>13.287179417469979</v>
      </c>
      <c r="L339">
        <f t="shared" si="65"/>
        <v>2.9138551354101108E-2</v>
      </c>
      <c r="M339" s="52">
        <f t="shared" si="66"/>
        <v>13.287275267622135</v>
      </c>
      <c r="N339" s="8">
        <f>-G339/($G$18*$B$31)</f>
        <v>-2.2214854941643091E-6</v>
      </c>
      <c r="O339" s="5">
        <f>SUM($N$41:N339)*0.1+$N$8</f>
        <v>3.1928403647733399E-6</v>
      </c>
      <c r="P339" s="5">
        <f>SUM($O$41:O339)+0</f>
        <v>1.2402877493748587E-3</v>
      </c>
      <c r="Q339" s="8">
        <f>-H339/($G$18*$B$31)</f>
        <v>-4.0988796859161624E-6</v>
      </c>
      <c r="R339" s="5">
        <f>SUM($Q$41:Q339)*0.1+$T$8</f>
        <v>-4.5373814239364885E-5</v>
      </c>
      <c r="S339" s="5">
        <f>SUM($R$41:R339)+0</f>
        <v>1.0035161246311763E-2</v>
      </c>
      <c r="T339">
        <f t="shared" si="67"/>
        <v>4.5486011566451035E-5</v>
      </c>
      <c r="U339">
        <f t="shared" si="68"/>
        <v>1.0111516945578779E-2</v>
      </c>
      <c r="W339" s="1"/>
    </row>
    <row r="340" spans="2:23" x14ac:dyDescent="0.35">
      <c r="B340">
        <f t="shared" si="69"/>
        <v>29.900000000000155</v>
      </c>
      <c r="C340">
        <f t="shared" si="56"/>
        <v>0</v>
      </c>
      <c r="D340">
        <f t="shared" si="57"/>
        <v>254.64790894703248</v>
      </c>
      <c r="E340" s="2">
        <f t="shared" si="58"/>
        <v>-138.01250077889625</v>
      </c>
      <c r="F340">
        <f t="shared" si="59"/>
        <v>-19098.593171027438</v>
      </c>
      <c r="G340">
        <f t="shared" si="60"/>
        <v>2083.9887617613131</v>
      </c>
      <c r="H340">
        <f t="shared" si="61"/>
        <v>3845.1834251001528</v>
      </c>
      <c r="I340" s="2">
        <f t="shared" si="62"/>
        <v>4373.6077478224306</v>
      </c>
      <c r="J340" s="52">
        <f t="shared" si="63"/>
        <v>289.6428972067863</v>
      </c>
      <c r="K340">
        <f t="shared" si="64"/>
        <v>13.199763763407672</v>
      </c>
      <c r="L340">
        <f t="shared" si="65"/>
        <v>2.9138551354101108E-2</v>
      </c>
      <c r="M340" s="52">
        <f t="shared" si="66"/>
        <v>13.199860248324423</v>
      </c>
      <c r="N340" s="8">
        <f>-G340/($G$18*$B$31)</f>
        <v>-2.2068704580184909E-6</v>
      </c>
      <c r="O340" s="5">
        <f>SUM($N$41:N340)*0.1+$N$8</f>
        <v>2.9721533189714896E-6</v>
      </c>
      <c r="P340" s="5">
        <f>SUM($O$41:O340)+0</f>
        <v>1.2432599026938301E-3</v>
      </c>
      <c r="Q340" s="8">
        <f>-H340/($G$18*$B$31)</f>
        <v>-4.0719133721930292E-6</v>
      </c>
      <c r="R340" s="5">
        <f>SUM($Q$41:Q340)*0.1+$T$8</f>
        <v>-4.5781005576584185E-5</v>
      </c>
      <c r="S340" s="5">
        <f>SUM($R$41:R340)+0</f>
        <v>9.9893802407351791E-3</v>
      </c>
      <c r="T340">
        <f t="shared" si="67"/>
        <v>4.587738186682742E-5</v>
      </c>
      <c r="U340">
        <f t="shared" si="68"/>
        <v>1.0066449859788539E-2</v>
      </c>
      <c r="W340" s="1"/>
    </row>
    <row r="341" spans="2:23" x14ac:dyDescent="0.35">
      <c r="B341">
        <f t="shared" si="69"/>
        <v>30.000000000000156</v>
      </c>
      <c r="C341">
        <f t="shared" si="56"/>
        <v>0</v>
      </c>
      <c r="D341">
        <f t="shared" si="57"/>
        <v>254.64790894703248</v>
      </c>
      <c r="E341" s="2">
        <f t="shared" si="58"/>
        <v>-138.01250077889625</v>
      </c>
      <c r="F341">
        <f t="shared" si="59"/>
        <v>-19098.593171027438</v>
      </c>
      <c r="G341">
        <f t="shared" si="60"/>
        <v>2070.1875116834217</v>
      </c>
      <c r="H341">
        <f t="shared" si="61"/>
        <v>3819.7186342054483</v>
      </c>
      <c r="I341" s="2">
        <f t="shared" si="62"/>
        <v>4344.6434581017502</v>
      </c>
      <c r="J341" s="52">
        <f t="shared" si="63"/>
        <v>289.6428972067863</v>
      </c>
      <c r="K341">
        <f t="shared" si="64"/>
        <v>13.112348109345364</v>
      </c>
      <c r="L341">
        <f t="shared" si="65"/>
        <v>2.9138551354101108E-2</v>
      </c>
      <c r="M341" s="52">
        <f t="shared" si="66"/>
        <v>13.112445237490144</v>
      </c>
      <c r="N341" s="8">
        <f>-G341/($G$18*$B$31)</f>
        <v>-2.1922554218726711E-6</v>
      </c>
      <c r="O341" s="5">
        <f>SUM($N$41:N341)*0.1+$N$8</f>
        <v>2.7529277767842283E-6</v>
      </c>
      <c r="P341" s="5">
        <f>SUM($O$41:O341)+0</f>
        <v>1.2460128304706143E-3</v>
      </c>
      <c r="Q341" s="8">
        <f>-H341/($G$18*$B$31)</f>
        <v>-4.0449470584698952E-6</v>
      </c>
      <c r="R341" s="5">
        <f>SUM($Q$41:Q341)*0.1+$T$8</f>
        <v>-4.6185500282431183E-5</v>
      </c>
      <c r="S341" s="5">
        <f>SUM($R$41:R341)+0</f>
        <v>9.9431947404527484E-3</v>
      </c>
      <c r="T341">
        <f t="shared" si="67"/>
        <v>4.6267472890602547E-5</v>
      </c>
      <c r="U341">
        <f t="shared" si="68"/>
        <v>1.0020961511764457E-2</v>
      </c>
      <c r="W341" s="1"/>
    </row>
    <row r="342" spans="2:23" x14ac:dyDescent="0.35">
      <c r="B342">
        <f t="shared" si="69"/>
        <v>30.100000000000158</v>
      </c>
      <c r="C342">
        <f t="shared" si="56"/>
        <v>0</v>
      </c>
      <c r="D342">
        <f t="shared" si="57"/>
        <v>254.64790894703248</v>
      </c>
      <c r="E342" s="2">
        <f t="shared" si="58"/>
        <v>-138.01250077889625</v>
      </c>
      <c r="F342">
        <f t="shared" si="59"/>
        <v>-19098.593171027438</v>
      </c>
      <c r="G342">
        <f t="shared" si="60"/>
        <v>2056.3862616055339</v>
      </c>
      <c r="H342">
        <f t="shared" si="61"/>
        <v>3794.2538433107457</v>
      </c>
      <c r="I342" s="2">
        <f t="shared" si="62"/>
        <v>4315.6791683810725</v>
      </c>
      <c r="J342" s="52">
        <f t="shared" si="63"/>
        <v>289.6428972067863</v>
      </c>
      <c r="K342">
        <f t="shared" si="64"/>
        <v>13.024932455283064</v>
      </c>
      <c r="L342">
        <f t="shared" si="65"/>
        <v>2.9138551354101108E-2</v>
      </c>
      <c r="M342" s="52">
        <f t="shared" si="66"/>
        <v>13.025030235289712</v>
      </c>
      <c r="N342" s="8">
        <f>-G342/($G$18*$B$31)</f>
        <v>-2.177640385726855E-6</v>
      </c>
      <c r="O342" s="5">
        <f>SUM($N$41:N342)*0.1+$N$8</f>
        <v>2.5351637382115425E-6</v>
      </c>
      <c r="P342" s="5">
        <f>SUM($O$41:O342)+0</f>
        <v>1.2485479942088258E-3</v>
      </c>
      <c r="Q342" s="8">
        <f>-H342/($G$18*$B$31)</f>
        <v>-4.0179807447467628E-6</v>
      </c>
      <c r="R342" s="5">
        <f>SUM($Q$41:Q342)*0.1+$T$8</f>
        <v>-4.6587298356905852E-5</v>
      </c>
      <c r="S342" s="5">
        <f>SUM($R$41:R342)+0</f>
        <v>9.8966074420958425E-3</v>
      </c>
      <c r="T342">
        <f t="shared" si="67"/>
        <v>4.665622598726675E-5</v>
      </c>
      <c r="U342">
        <f t="shared" si="68"/>
        <v>9.9750544337757728E-3</v>
      </c>
      <c r="W342" s="1"/>
    </row>
    <row r="343" spans="2:23" x14ac:dyDescent="0.35">
      <c r="B343">
        <f t="shared" si="69"/>
        <v>30.200000000000159</v>
      </c>
      <c r="C343">
        <f t="shared" si="56"/>
        <v>0</v>
      </c>
      <c r="D343">
        <f t="shared" si="57"/>
        <v>254.64790894703248</v>
      </c>
      <c r="E343" s="2">
        <f t="shared" si="58"/>
        <v>-138.01250077889625</v>
      </c>
      <c r="F343">
        <f t="shared" si="59"/>
        <v>-19098.593171027438</v>
      </c>
      <c r="G343">
        <f t="shared" si="60"/>
        <v>2042.5850115276426</v>
      </c>
      <c r="H343">
        <f t="shared" si="61"/>
        <v>3768.7890524160421</v>
      </c>
      <c r="I343" s="2">
        <f t="shared" si="62"/>
        <v>4286.714878660393</v>
      </c>
      <c r="J343" s="52">
        <f t="shared" si="63"/>
        <v>289.6428972067863</v>
      </c>
      <c r="K343">
        <f t="shared" si="64"/>
        <v>12.937516801220758</v>
      </c>
      <c r="L343">
        <f t="shared" si="65"/>
        <v>2.9138551354101108E-2</v>
      </c>
      <c r="M343" s="52">
        <f t="shared" si="66"/>
        <v>12.937615241898115</v>
      </c>
      <c r="N343" s="8">
        <f>-G343/($G$18*$B$31)</f>
        <v>-2.1630253495810352E-6</v>
      </c>
      <c r="O343" s="5">
        <f>SUM($N$41:N343)*0.1+$N$8</f>
        <v>2.3188612032534457E-6</v>
      </c>
      <c r="P343" s="5">
        <f>SUM($O$41:O343)+0</f>
        <v>1.2508668554120793E-3</v>
      </c>
      <c r="Q343" s="8">
        <f>-H343/($G$18*$B$31)</f>
        <v>-3.9910144310236296E-6</v>
      </c>
      <c r="R343" s="5">
        <f>SUM($Q$41:Q343)*0.1+$T$8</f>
        <v>-4.6986399800008245E-5</v>
      </c>
      <c r="S343" s="5">
        <f>SUM($R$41:R343)+0</f>
        <v>9.8496210422958346E-3</v>
      </c>
      <c r="T343">
        <f t="shared" si="67"/>
        <v>4.7043584934039298E-5</v>
      </c>
      <c r="U343">
        <f t="shared" si="68"/>
        <v>9.928731166005322E-3</v>
      </c>
      <c r="W343" s="1"/>
    </row>
    <row r="344" spans="2:23" x14ac:dyDescent="0.35">
      <c r="B344">
        <f t="shared" si="69"/>
        <v>30.300000000000161</v>
      </c>
      <c r="C344">
        <f t="shared" si="56"/>
        <v>0</v>
      </c>
      <c r="D344">
        <f t="shared" si="57"/>
        <v>254.64790894703248</v>
      </c>
      <c r="E344" s="2">
        <f t="shared" si="58"/>
        <v>-138.01250077889625</v>
      </c>
      <c r="F344">
        <f t="shared" si="59"/>
        <v>-19098.593171027438</v>
      </c>
      <c r="G344">
        <f t="shared" si="60"/>
        <v>2028.7837614497548</v>
      </c>
      <c r="H344">
        <f t="shared" si="61"/>
        <v>3743.3242615213376</v>
      </c>
      <c r="I344" s="2">
        <f t="shared" si="62"/>
        <v>4257.7505889397144</v>
      </c>
      <c r="J344" s="52">
        <f t="shared" si="63"/>
        <v>289.6428972067863</v>
      </c>
      <c r="K344">
        <f t="shared" si="64"/>
        <v>12.850101147158455</v>
      </c>
      <c r="L344">
        <f t="shared" si="65"/>
        <v>2.9138551354101108E-2</v>
      </c>
      <c r="M344" s="52">
        <f t="shared" si="66"/>
        <v>12.850200257495137</v>
      </c>
      <c r="N344" s="8">
        <f>-G344/($G$18*$B$31)</f>
        <v>-2.1484103134352196E-6</v>
      </c>
      <c r="O344" s="5">
        <f>SUM($N$41:N344)*0.1+$N$8</f>
        <v>2.1040201719099176E-6</v>
      </c>
      <c r="P344" s="5">
        <f>SUM($O$41:O344)+0</f>
        <v>1.2529708755839892E-3</v>
      </c>
      <c r="Q344" s="8">
        <f>-H344/($G$18*$B$31)</f>
        <v>-3.9640481173004956E-6</v>
      </c>
      <c r="R344" s="5">
        <f>SUM($Q$41:Q344)*0.1+$T$8</f>
        <v>-4.7382804611738281E-5</v>
      </c>
      <c r="S344" s="5">
        <f>SUM($R$41:R344)+0</f>
        <v>9.8022382376840959E-3</v>
      </c>
      <c r="T344">
        <f t="shared" si="67"/>
        <v>4.7429495820195796E-5</v>
      </c>
      <c r="U344">
        <f t="shared" si="68"/>
        <v>9.8819942563926795E-3</v>
      </c>
      <c r="W344" s="1"/>
    </row>
    <row r="345" spans="2:23" x14ac:dyDescent="0.35">
      <c r="B345">
        <f t="shared" si="69"/>
        <v>30.400000000000162</v>
      </c>
      <c r="C345">
        <f t="shared" si="56"/>
        <v>0</v>
      </c>
      <c r="D345">
        <f t="shared" si="57"/>
        <v>254.64790894703248</v>
      </c>
      <c r="E345" s="2">
        <f t="shared" si="58"/>
        <v>-138.01250077889625</v>
      </c>
      <c r="F345">
        <f t="shared" si="59"/>
        <v>-19098.593171027438</v>
      </c>
      <c r="G345">
        <f t="shared" si="60"/>
        <v>2014.9825113718634</v>
      </c>
      <c r="H345">
        <f t="shared" si="61"/>
        <v>3717.859470626634</v>
      </c>
      <c r="I345" s="2">
        <f t="shared" si="62"/>
        <v>4228.7862992190348</v>
      </c>
      <c r="J345" s="52">
        <f t="shared" si="63"/>
        <v>289.6428972067863</v>
      </c>
      <c r="K345">
        <f t="shared" si="64"/>
        <v>12.762685493096148</v>
      </c>
      <c r="L345">
        <f t="shared" si="65"/>
        <v>2.9138551354101108E-2</v>
      </c>
      <c r="M345" s="52">
        <f t="shared" si="66"/>
        <v>12.762785282265463</v>
      </c>
      <c r="N345" s="8">
        <f>-G345/($G$18*$B$31)</f>
        <v>-2.1337952772893997E-6</v>
      </c>
      <c r="O345" s="5">
        <f>SUM($N$41:N345)*0.1+$N$8</f>
        <v>1.8906406441809785E-6</v>
      </c>
      <c r="P345" s="5">
        <f>SUM($O$41:O345)+0</f>
        <v>1.2548615162281701E-3</v>
      </c>
      <c r="Q345" s="8">
        <f>-H345/($G$18*$B$31)</f>
        <v>-3.9370818035773623E-6</v>
      </c>
      <c r="R345" s="5">
        <f>SUM($Q$41:Q345)*0.1+$T$8</f>
        <v>-4.7776512792096015E-5</v>
      </c>
      <c r="S345" s="5">
        <f>SUM($R$41:R345)+0</f>
        <v>9.7544617248919996E-3</v>
      </c>
      <c r="T345">
        <f t="shared" si="67"/>
        <v>4.7813906937404135E-5</v>
      </c>
      <c r="U345">
        <f t="shared" si="68"/>
        <v>9.8348462604808153E-3</v>
      </c>
      <c r="W345" s="1"/>
    </row>
    <row r="346" spans="2:23" x14ac:dyDescent="0.35">
      <c r="B346">
        <f t="shared" si="69"/>
        <v>30.500000000000163</v>
      </c>
      <c r="C346">
        <f t="shared" si="56"/>
        <v>0</v>
      </c>
      <c r="D346">
        <f t="shared" si="57"/>
        <v>254.64790894703248</v>
      </c>
      <c r="E346" s="2">
        <f t="shared" si="58"/>
        <v>-138.01250077889625</v>
      </c>
      <c r="F346">
        <f t="shared" si="59"/>
        <v>-19098.593171027438</v>
      </c>
      <c r="G346">
        <f t="shared" si="60"/>
        <v>2001.1812612939739</v>
      </c>
      <c r="H346">
        <f t="shared" si="61"/>
        <v>3692.3946797319313</v>
      </c>
      <c r="I346" s="2">
        <f t="shared" si="62"/>
        <v>4199.8220094983562</v>
      </c>
      <c r="J346" s="52">
        <f t="shared" si="63"/>
        <v>289.6428972067863</v>
      </c>
      <c r="K346">
        <f t="shared" si="64"/>
        <v>12.675269839033845</v>
      </c>
      <c r="L346">
        <f t="shared" si="65"/>
        <v>2.9138551354101108E-2</v>
      </c>
      <c r="M346" s="52">
        <f t="shared" si="66"/>
        <v>12.67537031639889</v>
      </c>
      <c r="N346" s="8">
        <f>-G346/($G$18*$B$31)</f>
        <v>-2.1191802411435816E-6</v>
      </c>
      <c r="O346" s="5">
        <f>SUM($N$41:N346)*0.1+$N$8</f>
        <v>1.6787226200666149E-6</v>
      </c>
      <c r="P346" s="5">
        <f>SUM($O$41:O346)+0</f>
        <v>1.2565402388482368E-3</v>
      </c>
      <c r="Q346" s="8">
        <f>-H346/($G$18*$B$31)</f>
        <v>-3.91011548985423E-6</v>
      </c>
      <c r="R346" s="5">
        <f>SUM($Q$41:Q346)*0.1+$T$8</f>
        <v>-4.8167524341081447E-5</v>
      </c>
      <c r="S346" s="5">
        <f>SUM($R$41:R346)+0</f>
        <v>9.7062942005509186E-3</v>
      </c>
      <c r="T346">
        <f t="shared" si="67"/>
        <v>4.8196768675750422E-5</v>
      </c>
      <c r="U346">
        <f t="shared" si="68"/>
        <v>9.7872897412661277E-3</v>
      </c>
      <c r="W346" s="1"/>
    </row>
    <row r="347" spans="2:23" x14ac:dyDescent="0.35">
      <c r="B347">
        <f t="shared" si="69"/>
        <v>30.600000000000165</v>
      </c>
      <c r="C347">
        <f t="shared" si="56"/>
        <v>0</v>
      </c>
      <c r="D347">
        <f t="shared" si="57"/>
        <v>254.64790894703248</v>
      </c>
      <c r="E347" s="2">
        <f t="shared" si="58"/>
        <v>-138.01250077889625</v>
      </c>
      <c r="F347">
        <f t="shared" si="59"/>
        <v>-19098.593171027438</v>
      </c>
      <c r="G347">
        <f t="shared" si="60"/>
        <v>1987.3800112160825</v>
      </c>
      <c r="H347">
        <f t="shared" si="61"/>
        <v>3666.9298888372277</v>
      </c>
      <c r="I347" s="2">
        <f t="shared" si="62"/>
        <v>4170.8577197776767</v>
      </c>
      <c r="J347" s="52">
        <f t="shared" si="63"/>
        <v>289.6428972067863</v>
      </c>
      <c r="K347">
        <f t="shared" si="64"/>
        <v>12.587854184971539</v>
      </c>
      <c r="L347">
        <f t="shared" si="65"/>
        <v>2.9138551354101108E-2</v>
      </c>
      <c r="M347" s="52">
        <f t="shared" si="66"/>
        <v>12.587955360090476</v>
      </c>
      <c r="N347" s="8">
        <f>-G347/($G$18*$B$31)</f>
        <v>-2.1045652049977617E-6</v>
      </c>
      <c r="O347" s="5">
        <f>SUM($N$41:N347)*0.1+$N$8</f>
        <v>1.4682660995668403E-6</v>
      </c>
      <c r="P347" s="5">
        <f>SUM($O$41:O347)+0</f>
        <v>1.2580085049478035E-3</v>
      </c>
      <c r="Q347" s="8">
        <f>-H347/($G$18*$B$31)</f>
        <v>-3.8831491761310968E-6</v>
      </c>
      <c r="R347" s="5">
        <f>SUM($Q$41:Q347)*0.1+$T$8</f>
        <v>-4.8555839258694576E-5</v>
      </c>
      <c r="S347" s="5">
        <f>SUM($R$41:R347)+0</f>
        <v>9.6577383612922243E-3</v>
      </c>
      <c r="T347">
        <f t="shared" si="67"/>
        <v>4.8578033425153421E-5</v>
      </c>
      <c r="U347">
        <f t="shared" si="68"/>
        <v>9.7393272690518215E-3</v>
      </c>
      <c r="W347" s="1"/>
    </row>
    <row r="348" spans="2:23" x14ac:dyDescent="0.35">
      <c r="B348">
        <f t="shared" si="69"/>
        <v>30.700000000000166</v>
      </c>
      <c r="C348">
        <f t="shared" si="56"/>
        <v>0</v>
      </c>
      <c r="D348">
        <f t="shared" si="57"/>
        <v>254.64790894703248</v>
      </c>
      <c r="E348" s="2">
        <f t="shared" si="58"/>
        <v>-138.01250077889625</v>
      </c>
      <c r="F348">
        <f t="shared" si="59"/>
        <v>-19098.593171027438</v>
      </c>
      <c r="G348">
        <f t="shared" si="60"/>
        <v>1973.5787611381947</v>
      </c>
      <c r="H348">
        <f t="shared" si="61"/>
        <v>3641.4650979425232</v>
      </c>
      <c r="I348" s="2">
        <f t="shared" si="62"/>
        <v>4141.8934300569981</v>
      </c>
      <c r="J348" s="52">
        <f t="shared" si="63"/>
        <v>289.6428972067863</v>
      </c>
      <c r="K348">
        <f t="shared" si="64"/>
        <v>12.500438530909236</v>
      </c>
      <c r="L348">
        <f t="shared" si="65"/>
        <v>2.9138551354101108E-2</v>
      </c>
      <c r="M348" s="52">
        <f t="shared" si="66"/>
        <v>12.50054041354074</v>
      </c>
      <c r="N348" s="8">
        <f>-G348/($G$18*$B$31)</f>
        <v>-2.0899501688519457E-6</v>
      </c>
      <c r="O348" s="5">
        <f>SUM($N$41:N348)*0.1+$N$8</f>
        <v>1.2592710826816479E-6</v>
      </c>
      <c r="P348" s="5">
        <f>SUM($O$41:O348)+0</f>
        <v>1.2592677760304852E-3</v>
      </c>
      <c r="Q348" s="8">
        <f>-H348/($G$18*$B$31)</f>
        <v>-3.8561828624079627E-6</v>
      </c>
      <c r="R348" s="5">
        <f>SUM($Q$41:Q348)*0.1+$T$8</f>
        <v>-4.8941457544935348E-5</v>
      </c>
      <c r="S348" s="5">
        <f>SUM($R$41:R348)+0</f>
        <v>9.6087969037472899E-3</v>
      </c>
      <c r="T348">
        <f t="shared" si="67"/>
        <v>4.8957655481879311E-5</v>
      </c>
      <c r="U348">
        <f t="shared" si="68"/>
        <v>9.6909614213045066E-3</v>
      </c>
      <c r="W348" s="1"/>
    </row>
    <row r="349" spans="2:23" x14ac:dyDescent="0.35">
      <c r="B349">
        <f t="shared" si="69"/>
        <v>30.800000000000168</v>
      </c>
      <c r="C349">
        <f t="shared" si="56"/>
        <v>0</v>
      </c>
      <c r="D349">
        <f t="shared" si="57"/>
        <v>254.64790894703248</v>
      </c>
      <c r="E349" s="2">
        <f t="shared" si="58"/>
        <v>-138.01250077889625</v>
      </c>
      <c r="F349">
        <f t="shared" si="59"/>
        <v>-19098.593171027438</v>
      </c>
      <c r="G349">
        <f t="shared" si="60"/>
        <v>1959.7775110603034</v>
      </c>
      <c r="H349">
        <f t="shared" si="61"/>
        <v>3616.0003070478188</v>
      </c>
      <c r="I349" s="2">
        <f t="shared" si="62"/>
        <v>4112.9291403363177</v>
      </c>
      <c r="J349" s="52">
        <f t="shared" si="63"/>
        <v>289.6428972067863</v>
      </c>
      <c r="K349">
        <f t="shared" si="64"/>
        <v>12.413022876846927</v>
      </c>
      <c r="L349">
        <f t="shared" si="65"/>
        <v>2.9138551354101108E-2</v>
      </c>
      <c r="M349" s="52">
        <f t="shared" si="66"/>
        <v>12.413125476955843</v>
      </c>
      <c r="N349" s="8">
        <f>-G349/($G$18*$B$31)</f>
        <v>-2.0753351327061259E-6</v>
      </c>
      <c r="O349" s="5">
        <f>SUM($N$41:N349)*0.1+$N$8</f>
        <v>1.051737569411031E-6</v>
      </c>
      <c r="P349" s="5">
        <f>SUM($O$41:O349)+0</f>
        <v>1.2603195135998963E-3</v>
      </c>
      <c r="Q349" s="8">
        <f>-H349/($G$18*$B$31)</f>
        <v>-3.8292165486848278E-6</v>
      </c>
      <c r="R349" s="5">
        <f>SUM($Q$41:Q349)*0.1+$T$8</f>
        <v>-4.9324379199803845E-5</v>
      </c>
      <c r="S349" s="5">
        <f>SUM($R$41:R349)+0</f>
        <v>9.5594725245474865E-3</v>
      </c>
      <c r="T349">
        <f t="shared" si="67"/>
        <v>4.9335590959883643E-5</v>
      </c>
      <c r="U349">
        <f t="shared" si="68"/>
        <v>9.6421947825139354E-3</v>
      </c>
      <c r="W349" s="1"/>
    </row>
    <row r="350" spans="2:23" x14ac:dyDescent="0.35">
      <c r="B350">
        <f t="shared" si="69"/>
        <v>30.900000000000169</v>
      </c>
      <c r="C350">
        <f t="shared" si="56"/>
        <v>0</v>
      </c>
      <c r="D350">
        <f t="shared" si="57"/>
        <v>254.64790894703248</v>
      </c>
      <c r="E350" s="2">
        <f t="shared" si="58"/>
        <v>-138.01250077889625</v>
      </c>
      <c r="F350">
        <f t="shared" si="59"/>
        <v>-19098.593171027438</v>
      </c>
      <c r="G350">
        <f t="shared" si="60"/>
        <v>1945.9762609824156</v>
      </c>
      <c r="H350">
        <f t="shared" si="61"/>
        <v>3590.535516153117</v>
      </c>
      <c r="I350" s="2">
        <f t="shared" si="62"/>
        <v>4083.9648506156409</v>
      </c>
      <c r="J350" s="52">
        <f t="shared" si="63"/>
        <v>289.6428972067863</v>
      </c>
      <c r="K350">
        <f t="shared" si="64"/>
        <v>12.32560722278463</v>
      </c>
      <c r="L350">
        <f t="shared" si="65"/>
        <v>2.9138551354101108E-2</v>
      </c>
      <c r="M350" s="52">
        <f t="shared" si="66"/>
        <v>12.325710550547813</v>
      </c>
      <c r="N350" s="8">
        <f>-G350/($G$18*$B$31)</f>
        <v>-2.0607200965603103E-6</v>
      </c>
      <c r="O350" s="5">
        <f>SUM($N$41:N350)*0.1+$N$8</f>
        <v>8.4566555975500315E-7</v>
      </c>
      <c r="P350" s="5">
        <f>SUM($O$41:O350)+0</f>
        <v>1.2611651791596514E-3</v>
      </c>
      <c r="Q350" s="8">
        <f>-H350/($G$18*$B$31)</f>
        <v>-3.8022502349616967E-6</v>
      </c>
      <c r="R350" s="5">
        <f>SUM($Q$41:Q350)*0.1+$T$8</f>
        <v>-4.9704604223300012E-5</v>
      </c>
      <c r="S350" s="5">
        <f>SUM($R$41:R350)+0</f>
        <v>9.5097679203241872E-3</v>
      </c>
      <c r="T350">
        <f t="shared" si="67"/>
        <v>4.9711797706719974E-5</v>
      </c>
      <c r="U350">
        <f t="shared" si="68"/>
        <v>9.5930299440558312E-3</v>
      </c>
      <c r="W350" s="1"/>
    </row>
    <row r="351" spans="2:23" x14ac:dyDescent="0.35">
      <c r="B351">
        <f t="shared" si="69"/>
        <v>31.000000000000171</v>
      </c>
      <c r="C351">
        <f t="shared" si="56"/>
        <v>0</v>
      </c>
      <c r="D351">
        <f t="shared" si="57"/>
        <v>254.64790894703248</v>
      </c>
      <c r="E351" s="2">
        <f t="shared" si="58"/>
        <v>-138.01250077889625</v>
      </c>
      <c r="F351">
        <f t="shared" si="59"/>
        <v>-19098.593171027438</v>
      </c>
      <c r="G351">
        <f t="shared" si="60"/>
        <v>1932.1750109045242</v>
      </c>
      <c r="H351">
        <f t="shared" si="61"/>
        <v>3565.0707252584125</v>
      </c>
      <c r="I351" s="2">
        <f t="shared" si="62"/>
        <v>4055.00056089496</v>
      </c>
      <c r="J351" s="52">
        <f t="shared" si="63"/>
        <v>289.6428972067863</v>
      </c>
      <c r="K351">
        <f t="shared" si="64"/>
        <v>12.23819156872232</v>
      </c>
      <c r="L351">
        <f t="shared" si="65"/>
        <v>2.9138551354101108E-2</v>
      </c>
      <c r="M351" s="52">
        <f t="shared" si="66"/>
        <v>12.238295634534701</v>
      </c>
      <c r="N351" s="8">
        <f>-G351/($G$18*$B$31)</f>
        <v>-2.0461050604144904E-6</v>
      </c>
      <c r="O351" s="5">
        <f>SUM($N$41:N351)*0.1+$N$8</f>
        <v>6.4105505371355411E-7</v>
      </c>
      <c r="P351" s="5">
        <f>SUM($O$41:O351)+0</f>
        <v>1.2618062342133649E-3</v>
      </c>
      <c r="Q351" s="8">
        <f>-H351/($G$18*$B$31)</f>
        <v>-3.7752839212385627E-6</v>
      </c>
      <c r="R351" s="5">
        <f>SUM($Q$41:Q351)*0.1+$T$8</f>
        <v>-5.0082132615423877E-5</v>
      </c>
      <c r="S351" s="5">
        <f>SUM($R$41:R351)+0</f>
        <v>9.4596857877087635E-3</v>
      </c>
      <c r="T351">
        <f t="shared" si="67"/>
        <v>5.0086235223769771E-5</v>
      </c>
      <c r="U351">
        <f t="shared" si="68"/>
        <v>9.5434695040576764E-3</v>
      </c>
      <c r="W351" s="1"/>
    </row>
    <row r="352" spans="2:23" x14ac:dyDescent="0.35">
      <c r="B352">
        <f t="shared" si="69"/>
        <v>31.100000000000172</v>
      </c>
      <c r="C352">
        <f t="shared" si="56"/>
        <v>0</v>
      </c>
      <c r="D352">
        <f t="shared" si="57"/>
        <v>254.64790894703248</v>
      </c>
      <c r="E352" s="2">
        <f t="shared" si="58"/>
        <v>-138.01250077889625</v>
      </c>
      <c r="F352">
        <f t="shared" si="59"/>
        <v>-19098.593171027438</v>
      </c>
      <c r="G352">
        <f t="shared" si="60"/>
        <v>1918.3737608266347</v>
      </c>
      <c r="H352">
        <f t="shared" si="61"/>
        <v>3539.605934363708</v>
      </c>
      <c r="I352" s="2">
        <f t="shared" si="62"/>
        <v>4026.0362711742805</v>
      </c>
      <c r="J352" s="52">
        <f t="shared" si="63"/>
        <v>289.6428972067863</v>
      </c>
      <c r="K352">
        <f t="shared" si="64"/>
        <v>12.150775914660013</v>
      </c>
      <c r="L352">
        <f t="shared" si="65"/>
        <v>2.9138551354101108E-2</v>
      </c>
      <c r="M352" s="52">
        <f t="shared" si="66"/>
        <v>12.150880729140868</v>
      </c>
      <c r="N352" s="8">
        <f>-G352/($G$18*$B$31)</f>
        <v>-2.0314900242686723E-6</v>
      </c>
      <c r="O352" s="5">
        <f>SUM($N$41:N352)*0.1+$N$8</f>
        <v>4.379060512866873E-7</v>
      </c>
      <c r="P352" s="5">
        <f>SUM($O$41:O352)+0</f>
        <v>1.2622441402646517E-3</v>
      </c>
      <c r="Q352" s="8">
        <f>-H352/($G$18*$B$31)</f>
        <v>-3.7483176075154282E-6</v>
      </c>
      <c r="R352" s="5">
        <f>SUM($Q$41:Q352)*0.1+$T$8</f>
        <v>-5.0456964376175412E-5</v>
      </c>
      <c r="S352" s="5">
        <f>SUM($R$41:R352)+0</f>
        <v>9.4092288233325883E-3</v>
      </c>
      <c r="T352">
        <f t="shared" si="67"/>
        <v>5.0458864590559191E-5</v>
      </c>
      <c r="U352">
        <f t="shared" si="68"/>
        <v>9.493516067267449E-3</v>
      </c>
      <c r="W352" s="1"/>
    </row>
    <row r="353" spans="2:23" x14ac:dyDescent="0.35">
      <c r="B353">
        <f t="shared" si="69"/>
        <v>31.200000000000173</v>
      </c>
      <c r="C353">
        <f t="shared" si="56"/>
        <v>0</v>
      </c>
      <c r="D353">
        <f t="shared" si="57"/>
        <v>254.64790894703248</v>
      </c>
      <c r="E353" s="2">
        <f t="shared" si="58"/>
        <v>-138.01250077889625</v>
      </c>
      <c r="F353">
        <f t="shared" si="59"/>
        <v>-19098.593171027438</v>
      </c>
      <c r="G353">
        <f t="shared" si="60"/>
        <v>1904.5725107487451</v>
      </c>
      <c r="H353">
        <f t="shared" si="61"/>
        <v>3514.1411434690071</v>
      </c>
      <c r="I353" s="2">
        <f t="shared" si="62"/>
        <v>3997.0719814536037</v>
      </c>
      <c r="J353" s="52">
        <f t="shared" si="63"/>
        <v>289.6428972067863</v>
      </c>
      <c r="K353">
        <f t="shared" si="64"/>
        <v>12.063360260597715</v>
      </c>
      <c r="L353">
        <f t="shared" si="65"/>
        <v>2.9138551354101108E-2</v>
      </c>
      <c r="M353" s="52">
        <f t="shared" si="66"/>
        <v>12.063465834597171</v>
      </c>
      <c r="N353" s="8">
        <f>-G353/($G$18*$B$31)</f>
        <v>-2.0168749881228545E-6</v>
      </c>
      <c r="O353" s="5">
        <f>SUM($N$41:N353)*0.1+$N$8</f>
        <v>2.3621855247440274E-7</v>
      </c>
      <c r="P353" s="5">
        <f>SUM($O$41:O353)+0</f>
        <v>1.262480358817126E-3</v>
      </c>
      <c r="Q353" s="8">
        <f>-H353/($G$18*$B$31)</f>
        <v>-3.721351293792298E-6</v>
      </c>
      <c r="R353" s="5">
        <f>SUM($Q$41:Q353)*0.1+$T$8</f>
        <v>-5.0829099505554672E-5</v>
      </c>
      <c r="S353" s="5">
        <f>SUM($R$41:R353)+0</f>
        <v>9.3583997238270329E-3</v>
      </c>
      <c r="T353">
        <f t="shared" si="67"/>
        <v>5.0829648392942003E-5</v>
      </c>
      <c r="U353">
        <f t="shared" si="68"/>
        <v>9.4431722449251614E-3</v>
      </c>
      <c r="W353" s="1"/>
    </row>
    <row r="354" spans="2:23" x14ac:dyDescent="0.35">
      <c r="B354">
        <f t="shared" si="69"/>
        <v>31.300000000000175</v>
      </c>
      <c r="C354">
        <f t="shared" si="56"/>
        <v>0</v>
      </c>
      <c r="D354">
        <f t="shared" si="57"/>
        <v>254.64790894703248</v>
      </c>
      <c r="E354" s="2">
        <f t="shared" si="58"/>
        <v>-138.01250077889625</v>
      </c>
      <c r="F354">
        <f t="shared" si="59"/>
        <v>-19098.593171027438</v>
      </c>
      <c r="G354">
        <f t="shared" si="60"/>
        <v>1890.7712606708537</v>
      </c>
      <c r="H354">
        <f t="shared" si="61"/>
        <v>3488.6763525743027</v>
      </c>
      <c r="I354" s="2">
        <f t="shared" si="62"/>
        <v>3968.1076917329237</v>
      </c>
      <c r="J354" s="52">
        <f t="shared" si="63"/>
        <v>289.6428972067863</v>
      </c>
      <c r="K354">
        <f t="shared" si="64"/>
        <v>11.975944606535409</v>
      </c>
      <c r="L354">
        <f t="shared" si="65"/>
        <v>2.9138551354101108E-2</v>
      </c>
      <c r="M354" s="52">
        <f t="shared" si="66"/>
        <v>11.976050951141181</v>
      </c>
      <c r="N354" s="8">
        <f>-G354/($G$18*$B$31)</f>
        <v>-2.0022599519770347E-6</v>
      </c>
      <c r="O354" s="5">
        <f>SUM($N$41:N354)*0.1+$N$8</f>
        <v>3.5992557276700416E-8</v>
      </c>
      <c r="P354" s="5">
        <f>SUM($O$41:O354)+0</f>
        <v>1.2625163513744026E-3</v>
      </c>
      <c r="Q354" s="8">
        <f>-H354/($G$18*$B$31)</f>
        <v>-3.6943849800691639E-6</v>
      </c>
      <c r="R354" s="5">
        <f>SUM($Q$41:Q354)*0.1+$T$8</f>
        <v>-5.1198538003561575E-5</v>
      </c>
      <c r="S354" s="5">
        <f>SUM($R$41:R354)+0</f>
        <v>9.3072011858234705E-3</v>
      </c>
      <c r="T354">
        <f t="shared" si="67"/>
        <v>5.1198550654938646E-5</v>
      </c>
      <c r="U354">
        <f t="shared" si="68"/>
        <v>9.3924406546371936E-3</v>
      </c>
      <c r="W354" s="1"/>
    </row>
    <row r="355" spans="2:23" x14ac:dyDescent="0.35">
      <c r="B355">
        <f t="shared" si="69"/>
        <v>31.400000000000176</v>
      </c>
      <c r="C355">
        <f t="shared" si="56"/>
        <v>0</v>
      </c>
      <c r="D355">
        <f t="shared" si="57"/>
        <v>254.64790894703248</v>
      </c>
      <c r="E355" s="2">
        <f t="shared" si="58"/>
        <v>-138.01250077889625</v>
      </c>
      <c r="F355">
        <f t="shared" si="59"/>
        <v>-19098.593171027438</v>
      </c>
      <c r="G355">
        <f t="shared" si="60"/>
        <v>1876.970010592966</v>
      </c>
      <c r="H355">
        <f t="shared" si="61"/>
        <v>3463.2115616795982</v>
      </c>
      <c r="I355" s="2">
        <f t="shared" si="62"/>
        <v>3939.1434020122447</v>
      </c>
      <c r="J355" s="52">
        <f t="shared" si="63"/>
        <v>289.6428972067863</v>
      </c>
      <c r="K355">
        <f t="shared" si="64"/>
        <v>11.888528952473104</v>
      </c>
      <c r="L355">
        <f t="shared" si="65"/>
        <v>2.9138551354101108E-2</v>
      </c>
      <c r="M355" s="52">
        <f t="shared" si="66"/>
        <v>11.888636079017486</v>
      </c>
      <c r="N355" s="8">
        <f>-G355/($G$18*$B$31)</f>
        <v>-1.9876449158312186E-6</v>
      </c>
      <c r="O355" s="5">
        <f>SUM($N$41:N355)*0.1+$N$8</f>
        <v>-1.6277193430641628E-7</v>
      </c>
      <c r="P355" s="5">
        <f>SUM($O$41:O355)+0</f>
        <v>1.2623535794400963E-3</v>
      </c>
      <c r="Q355" s="8">
        <f>-H355/($G$18*$B$31)</f>
        <v>-3.6674186663460295E-6</v>
      </c>
      <c r="R355" s="5">
        <f>SUM($Q$41:Q355)*0.1+$T$8</f>
        <v>-5.1565279870196176E-5</v>
      </c>
      <c r="S355" s="5">
        <f>SUM($R$41:R355)+0</f>
        <v>9.2556359059532741E-3</v>
      </c>
      <c r="T355">
        <f t="shared" si="67"/>
        <v>5.156553677403404E-5</v>
      </c>
      <c r="U355">
        <f t="shared" si="68"/>
        <v>9.3413239202533131E-3</v>
      </c>
      <c r="W355" s="1"/>
    </row>
    <row r="356" spans="2:23" x14ac:dyDescent="0.35">
      <c r="B356">
        <f t="shared" si="69"/>
        <v>31.500000000000178</v>
      </c>
      <c r="C356">
        <f t="shared" si="56"/>
        <v>0</v>
      </c>
      <c r="D356">
        <f t="shared" si="57"/>
        <v>254.64790894703248</v>
      </c>
      <c r="E356" s="2">
        <f t="shared" si="58"/>
        <v>-138.01250077889625</v>
      </c>
      <c r="F356">
        <f t="shared" si="59"/>
        <v>-19098.593171027438</v>
      </c>
      <c r="G356">
        <f t="shared" si="60"/>
        <v>1863.1687605150746</v>
      </c>
      <c r="H356">
        <f t="shared" si="61"/>
        <v>3437.7467707848937</v>
      </c>
      <c r="I356" s="2">
        <f t="shared" si="62"/>
        <v>3910.1791122915643</v>
      </c>
      <c r="J356" s="52">
        <f t="shared" si="63"/>
        <v>289.6428972067863</v>
      </c>
      <c r="K356">
        <f t="shared" si="64"/>
        <v>11.801113298410794</v>
      </c>
      <c r="L356">
        <f t="shared" si="65"/>
        <v>2.9138551354101108E-2</v>
      </c>
      <c r="M356" s="52">
        <f t="shared" si="66"/>
        <v>11.801221218477904</v>
      </c>
      <c r="N356" s="8">
        <f>-G356/($G$18*$B$31)</f>
        <v>-1.9730298796853988E-6</v>
      </c>
      <c r="O356" s="5">
        <f>SUM($N$41:N356)*0.1+$N$8</f>
        <v>-3.6007492227496091E-7</v>
      </c>
      <c r="P356" s="5">
        <f>SUM($O$41:O356)+0</f>
        <v>1.2619935045178213E-3</v>
      </c>
      <c r="Q356" s="8">
        <f>-H356/($G$18*$B$31)</f>
        <v>-3.6404523526228954E-6</v>
      </c>
      <c r="R356" s="5">
        <f>SUM($Q$41:Q356)*0.1+$T$8</f>
        <v>-5.1929325105458474E-5</v>
      </c>
      <c r="S356" s="5">
        <f>SUM($R$41:R356)+0</f>
        <v>9.203706580847815E-3</v>
      </c>
      <c r="T356">
        <f t="shared" si="67"/>
        <v>5.1930573459745767E-5</v>
      </c>
      <c r="U356">
        <f t="shared" si="68"/>
        <v>9.2898246717463169E-3</v>
      </c>
      <c r="W356" s="1"/>
    </row>
    <row r="357" spans="2:23" x14ac:dyDescent="0.35">
      <c r="B357">
        <f t="shared" si="69"/>
        <v>31.600000000000179</v>
      </c>
      <c r="C357">
        <f t="shared" si="56"/>
        <v>0</v>
      </c>
      <c r="D357">
        <f t="shared" si="57"/>
        <v>254.64790894703248</v>
      </c>
      <c r="E357" s="2">
        <f t="shared" si="58"/>
        <v>-138.01250077889625</v>
      </c>
      <c r="F357">
        <f t="shared" si="59"/>
        <v>-19098.593171027438</v>
      </c>
      <c r="G357">
        <f t="shared" si="60"/>
        <v>1849.367510437185</v>
      </c>
      <c r="H357">
        <f t="shared" si="61"/>
        <v>3412.281979890191</v>
      </c>
      <c r="I357" s="2">
        <f t="shared" si="62"/>
        <v>3881.2148225708861</v>
      </c>
      <c r="J357" s="52">
        <f t="shared" si="63"/>
        <v>289.6428972067863</v>
      </c>
      <c r="K357">
        <f t="shared" si="64"/>
        <v>11.713697644348493</v>
      </c>
      <c r="L357">
        <f t="shared" si="65"/>
        <v>2.9138551354101108E-2</v>
      </c>
      <c r="M357" s="52">
        <f t="shared" si="66"/>
        <v>11.713806369781791</v>
      </c>
      <c r="N357" s="8">
        <f>-G357/($G$18*$B$31)</f>
        <v>-1.9584148435395811E-6</v>
      </c>
      <c r="O357" s="5">
        <f>SUM($N$41:N357)*0.1+$N$8</f>
        <v>-5.559164066289199E-7</v>
      </c>
      <c r="P357" s="5">
        <f>SUM($O$41:O357)+0</f>
        <v>1.2614375881111924E-3</v>
      </c>
      <c r="Q357" s="8">
        <f>-H357/($G$18*$B$31)</f>
        <v>-3.613486038899763E-6</v>
      </c>
      <c r="R357" s="5">
        <f>SUM($Q$41:Q357)*0.1+$T$8</f>
        <v>-5.229067370934847E-5</v>
      </c>
      <c r="S357" s="5">
        <f>SUM($R$41:R357)+0</f>
        <v>9.1514159071384663E-3</v>
      </c>
      <c r="T357">
        <f t="shared" si="67"/>
        <v>5.2293628675286121E-5</v>
      </c>
      <c r="U357">
        <f t="shared" si="68"/>
        <v>9.2379455450942519E-3</v>
      </c>
      <c r="W357" s="1"/>
    </row>
    <row r="358" spans="2:23" x14ac:dyDescent="0.35">
      <c r="B358">
        <f t="shared" si="69"/>
        <v>31.70000000000018</v>
      </c>
      <c r="C358">
        <f t="shared" si="56"/>
        <v>0</v>
      </c>
      <c r="D358">
        <f t="shared" si="57"/>
        <v>254.64790894703248</v>
      </c>
      <c r="E358" s="2">
        <f t="shared" si="58"/>
        <v>-138.01250077889625</v>
      </c>
      <c r="F358">
        <f t="shared" si="59"/>
        <v>-19098.593171027438</v>
      </c>
      <c r="G358">
        <f t="shared" si="60"/>
        <v>1835.5662603592955</v>
      </c>
      <c r="H358">
        <f t="shared" si="61"/>
        <v>3386.8171889954883</v>
      </c>
      <c r="I358" s="2">
        <f t="shared" si="62"/>
        <v>3852.2505328502079</v>
      </c>
      <c r="J358" s="52">
        <f t="shared" si="63"/>
        <v>289.6428972067863</v>
      </c>
      <c r="K358">
        <f t="shared" si="64"/>
        <v>11.626281990286191</v>
      </c>
      <c r="L358">
        <f t="shared" si="65"/>
        <v>2.9138551354101108E-2</v>
      </c>
      <c r="M358" s="52">
        <f t="shared" si="66"/>
        <v>11.626391533196278</v>
      </c>
      <c r="N358" s="8">
        <f>-G358/($G$18*$B$31)</f>
        <v>-1.9437998073937629E-6</v>
      </c>
      <c r="O358" s="5">
        <f>SUM($N$41:N358)*0.1+$N$8</f>
        <v>-7.5029638736830005E-7</v>
      </c>
      <c r="P358" s="5">
        <f>SUM($O$41:O358)+0</f>
        <v>1.2606872917238241E-3</v>
      </c>
      <c r="Q358" s="8">
        <f>-H358/($G$18*$B$31)</f>
        <v>-3.5865197251766307E-6</v>
      </c>
      <c r="R358" s="5">
        <f>SUM($Q$41:Q358)*0.1+$T$8</f>
        <v>-5.2649325681866109E-5</v>
      </c>
      <c r="S358" s="5">
        <f>SUM($R$41:R358)+0</f>
        <v>9.0987665814566011E-3</v>
      </c>
      <c r="T358">
        <f t="shared" si="67"/>
        <v>5.2654671582150278E-5</v>
      </c>
      <c r="U358">
        <f t="shared" si="68"/>
        <v>9.1856891821651236E-3</v>
      </c>
      <c r="W358" s="1"/>
    </row>
    <row r="359" spans="2:23" x14ac:dyDescent="0.35">
      <c r="B359">
        <f t="shared" si="69"/>
        <v>31.800000000000182</v>
      </c>
      <c r="C359">
        <f t="shared" si="56"/>
        <v>0</v>
      </c>
      <c r="D359">
        <f t="shared" si="57"/>
        <v>254.64790894703248</v>
      </c>
      <c r="E359" s="2">
        <f t="shared" si="58"/>
        <v>-138.01250077889625</v>
      </c>
      <c r="F359">
        <f t="shared" si="59"/>
        <v>-19098.593171027438</v>
      </c>
      <c r="G359">
        <f t="shared" si="60"/>
        <v>1821.7650102814059</v>
      </c>
      <c r="H359">
        <f t="shared" si="61"/>
        <v>3361.3523981007838</v>
      </c>
      <c r="I359" s="2">
        <f t="shared" si="62"/>
        <v>3823.286243129528</v>
      </c>
      <c r="J359" s="52">
        <f t="shared" si="63"/>
        <v>289.6428972067863</v>
      </c>
      <c r="K359">
        <f t="shared" si="64"/>
        <v>11.538866336223883</v>
      </c>
      <c r="L359">
        <f t="shared" si="65"/>
        <v>2.9138551354101108E-2</v>
      </c>
      <c r="M359" s="52">
        <f t="shared" si="66"/>
        <v>11.538976708996593</v>
      </c>
      <c r="N359" s="8">
        <f>-G359/($G$18*$B$31)</f>
        <v>-1.9291847712479452E-6</v>
      </c>
      <c r="O359" s="5">
        <f>SUM($N$41:N359)*0.1+$N$8</f>
        <v>-9.4321486449309457E-7</v>
      </c>
      <c r="P359" s="5">
        <f>SUM($O$41:O359)+0</f>
        <v>1.2597440768593309E-3</v>
      </c>
      <c r="Q359" s="8">
        <f>-H359/($G$18*$B$31)</f>
        <v>-3.5595534114534966E-6</v>
      </c>
      <c r="R359" s="5">
        <f>SUM($Q$41:Q359)*0.1+$T$8</f>
        <v>-5.3005281023011473E-5</v>
      </c>
      <c r="S359" s="5">
        <f>SUM($R$41:R359)+0</f>
        <v>9.0457613004335889E-3</v>
      </c>
      <c r="T359">
        <f t="shared" si="67"/>
        <v>5.3013672487472713E-5</v>
      </c>
      <c r="U359">
        <f t="shared" si="68"/>
        <v>9.1330582306040371E-3</v>
      </c>
      <c r="W359" s="1"/>
    </row>
    <row r="360" spans="2:23" x14ac:dyDescent="0.35">
      <c r="B360">
        <f t="shared" si="69"/>
        <v>31.900000000000183</v>
      </c>
      <c r="C360">
        <f t="shared" si="56"/>
        <v>0</v>
      </c>
      <c r="D360">
        <f t="shared" si="57"/>
        <v>254.64790894703248</v>
      </c>
      <c r="E360" s="2">
        <f t="shared" si="58"/>
        <v>-138.01250077889625</v>
      </c>
      <c r="F360">
        <f t="shared" si="59"/>
        <v>-19098.593171027438</v>
      </c>
      <c r="G360">
        <f t="shared" si="60"/>
        <v>1807.9637602035145</v>
      </c>
      <c r="H360">
        <f t="shared" si="61"/>
        <v>3335.8876072060812</v>
      </c>
      <c r="I360" s="2">
        <f t="shared" si="62"/>
        <v>3794.3219534088489</v>
      </c>
      <c r="J360" s="52">
        <f t="shared" si="63"/>
        <v>289.6428972067863</v>
      </c>
      <c r="K360">
        <f t="shared" si="64"/>
        <v>11.451450682161578</v>
      </c>
      <c r="L360">
        <f t="shared" si="65"/>
        <v>2.9138551354101108E-2</v>
      </c>
      <c r="M360" s="52">
        <f t="shared" si="66"/>
        <v>11.451561897466386</v>
      </c>
      <c r="N360" s="8">
        <f>-G360/($G$18*$B$31)</f>
        <v>-1.9145697351021253E-6</v>
      </c>
      <c r="O360" s="5">
        <f>SUM($N$41:N360)*0.1+$N$8</f>
        <v>-1.1346718380033068E-6</v>
      </c>
      <c r="P360" s="5">
        <f>SUM($O$41:O360)+0</f>
        <v>1.2586094050213276E-3</v>
      </c>
      <c r="Q360" s="8">
        <f>-H360/($G$18*$B$31)</f>
        <v>-3.5325870977303643E-6</v>
      </c>
      <c r="R360" s="5">
        <f>SUM($Q$41:Q360)*0.1+$T$8</f>
        <v>-5.3358539732784507E-5</v>
      </c>
      <c r="S360" s="5">
        <f>SUM($R$41:R360)+0</f>
        <v>8.9924027607008045E-3</v>
      </c>
      <c r="T360">
        <f t="shared" si="67"/>
        <v>5.3370602794001684E-5</v>
      </c>
      <c r="U360">
        <f t="shared" si="68"/>
        <v>9.080055343722724E-3</v>
      </c>
      <c r="W360" s="1"/>
    </row>
    <row r="361" spans="2:23" x14ac:dyDescent="0.35">
      <c r="B361">
        <f t="shared" si="69"/>
        <v>32.000000000000185</v>
      </c>
      <c r="C361">
        <f t="shared" si="56"/>
        <v>0</v>
      </c>
      <c r="D361">
        <f t="shared" si="57"/>
        <v>254.64790894703248</v>
      </c>
      <c r="E361" s="2">
        <f t="shared" si="58"/>
        <v>-138.01250077889625</v>
      </c>
      <c r="F361">
        <f t="shared" si="59"/>
        <v>-19098.593171027438</v>
      </c>
      <c r="G361">
        <f t="shared" si="60"/>
        <v>1794.1625101256268</v>
      </c>
      <c r="H361">
        <f t="shared" si="61"/>
        <v>3310.4228163113767</v>
      </c>
      <c r="I361" s="2">
        <f t="shared" si="62"/>
        <v>3765.3576636881703</v>
      </c>
      <c r="J361" s="52">
        <f t="shared" si="63"/>
        <v>289.6428972067863</v>
      </c>
      <c r="K361">
        <f t="shared" si="64"/>
        <v>11.364035028099275</v>
      </c>
      <c r="L361">
        <f t="shared" si="65"/>
        <v>2.9138551354101108E-2</v>
      </c>
      <c r="M361" s="52">
        <f t="shared" si="66"/>
        <v>11.364147098898023</v>
      </c>
      <c r="N361" s="8">
        <f>-G361/($G$18*$B$31)</f>
        <v>-1.8999546989563093E-6</v>
      </c>
      <c r="O361" s="5">
        <f>SUM($N$41:N361)*0.1+$N$8</f>
        <v>-1.3246673078989403E-6</v>
      </c>
      <c r="P361" s="5">
        <f>SUM($O$41:O361)+0</f>
        <v>1.2572847377134288E-3</v>
      </c>
      <c r="Q361" s="8">
        <f>-H361/($G$18*$B$31)</f>
        <v>-3.5056207840072298E-6</v>
      </c>
      <c r="R361" s="5">
        <f>SUM($Q$41:Q361)*0.1+$T$8</f>
        <v>-5.3709101811185239E-5</v>
      </c>
      <c r="S361" s="5">
        <f>SUM($R$41:R361)+0</f>
        <v>8.9386936588896192E-3</v>
      </c>
      <c r="T361">
        <f t="shared" si="67"/>
        <v>5.3725434952551831E-5</v>
      </c>
      <c r="U361">
        <f t="shared" si="68"/>
        <v>9.0266831803913778E-3</v>
      </c>
      <c r="W361" s="1"/>
    </row>
    <row r="362" spans="2:23" x14ac:dyDescent="0.35">
      <c r="B362">
        <f t="shared" si="69"/>
        <v>32.100000000000186</v>
      </c>
      <c r="C362">
        <f t="shared" ref="C362:C425" si="70">IF(B362&lt;$G$6,$B$14,$B$14+$B$12)</f>
        <v>0</v>
      </c>
      <c r="D362">
        <f t="shared" ref="D362:D425" si="71">IF(B362&lt;18, $B$15, $B$15+$B$11 )</f>
        <v>254.64790894703248</v>
      </c>
      <c r="E362" s="2">
        <f t="shared" ref="E362:E425" si="72">IF(B362&lt;18, $B$16, $B$16+$B$13 )</f>
        <v>-138.01250077889625</v>
      </c>
      <c r="F362">
        <f t="shared" ref="F362:F425" si="73">IF(B362&lt;18,0,-$G$7*$B$11)</f>
        <v>-19098.593171027438</v>
      </c>
      <c r="G362">
        <f t="shared" ref="G362:G425" si="74">IF(B362&lt;$G$6,    $B$16*B362,    $B$16*B362-(-B362+$G$6)*$B$13+$G$7*$B$12)</f>
        <v>1780.3612600477354</v>
      </c>
      <c r="H362">
        <f t="shared" ref="H362:H425" si="75">IF(B362&lt;$G$6,-B362*$B$15,-B362*$B$15+(-B362+$G$6)*$B$11)</f>
        <v>3284.9580254166722</v>
      </c>
      <c r="I362" s="2">
        <f t="shared" ref="I362:I425" si="76">SQRT(H362*H362+G362*G362)</f>
        <v>3736.3933739674899</v>
      </c>
      <c r="J362" s="52">
        <f t="shared" ref="J362:J425" si="77">SQRT(D362*D362+E362*E362)</f>
        <v>289.6428972067863</v>
      </c>
      <c r="K362">
        <f t="shared" ref="K362:K425" si="78">32*I362/(PI()*$G$11^3)</f>
        <v>11.276619374036967</v>
      </c>
      <c r="L362">
        <f t="shared" ref="L362:L425" si="79">16*J362/(PI()*$G$11^4)</f>
        <v>2.9138551354101108E-2</v>
      </c>
      <c r="M362" s="52">
        <f t="shared" ref="M362:M425" si="80">SQRT(K362^2+3*L362^2)</f>
        <v>11.276732313592928</v>
      </c>
      <c r="N362" s="8">
        <f>-G362/($G$18*$B$31)</f>
        <v>-1.8853396628104895E-6</v>
      </c>
      <c r="O362" s="5">
        <f>SUM($N$41:N362)*0.1+$N$8</f>
        <v>-1.5132012741799881E-6</v>
      </c>
      <c r="P362" s="5">
        <f>SUM($O$41:O362)+0</f>
        <v>1.2557715364392489E-3</v>
      </c>
      <c r="Q362" s="8">
        <f>-H362/($G$18*$B$31)</f>
        <v>-3.4786544702840958E-6</v>
      </c>
      <c r="R362" s="5">
        <f>SUM($Q$41:Q362)*0.1+$T$8</f>
        <v>-5.4056967258213641E-5</v>
      </c>
      <c r="S362" s="5">
        <f>SUM($R$41:R362)+0</f>
        <v>8.8846366916314062E-3</v>
      </c>
      <c r="T362">
        <f t="shared" ref="T362:T425" si="81">SQRT(SUMSQ(O362,R362))</f>
        <v>5.4078142416800541E-5</v>
      </c>
      <c r="U362">
        <f t="shared" ref="U362:U425" si="82">SQRT(SUMSQ(S362,P362))</f>
        <v>8.9729444049327558E-3</v>
      </c>
      <c r="W362" s="1"/>
    </row>
    <row r="363" spans="2:23" x14ac:dyDescent="0.35">
      <c r="B363">
        <f t="shared" ref="B363:B426" si="83">B362+0.1</f>
        <v>32.200000000000188</v>
      </c>
      <c r="C363">
        <f t="shared" si="70"/>
        <v>0</v>
      </c>
      <c r="D363">
        <f t="shared" si="71"/>
        <v>254.64790894703248</v>
      </c>
      <c r="E363" s="2">
        <f t="shared" si="72"/>
        <v>-138.01250077889625</v>
      </c>
      <c r="F363">
        <f t="shared" si="73"/>
        <v>-19098.593171027438</v>
      </c>
      <c r="G363">
        <f t="shared" si="74"/>
        <v>1766.5600099698459</v>
      </c>
      <c r="H363">
        <f t="shared" si="75"/>
        <v>3259.4932345219695</v>
      </c>
      <c r="I363" s="2">
        <f t="shared" si="76"/>
        <v>3707.4290842468117</v>
      </c>
      <c r="J363" s="52">
        <f t="shared" si="77"/>
        <v>289.6428972067863</v>
      </c>
      <c r="K363">
        <f t="shared" si="78"/>
        <v>11.189203719974666</v>
      </c>
      <c r="L363">
        <f t="shared" si="79"/>
        <v>2.9138551354101108E-2</v>
      </c>
      <c r="M363" s="52">
        <f t="shared" si="80"/>
        <v>11.189317541861968</v>
      </c>
      <c r="N363" s="8">
        <f>-G363/($G$18*$B$31)</f>
        <v>-1.8707246266646715E-6</v>
      </c>
      <c r="O363" s="5">
        <f>SUM($N$41:N363)*0.1+$N$8</f>
        <v>-1.700273736846457E-6</v>
      </c>
      <c r="P363" s="5">
        <f>SUM($O$41:O363)+0</f>
        <v>1.2540712627024024E-3</v>
      </c>
      <c r="Q363" s="8">
        <f>-H363/($G$18*$B$31)</f>
        <v>-3.4516881565609634E-6</v>
      </c>
      <c r="R363" s="5">
        <f>SUM($Q$41:Q363)*0.1+$T$8</f>
        <v>-5.4402136073869768E-5</v>
      </c>
      <c r="S363" s="5">
        <f>SUM($R$41:R363)+0</f>
        <v>8.8302345555575368E-3</v>
      </c>
      <c r="T363">
        <f t="shared" si="81"/>
        <v>5.4428699600303261E-5</v>
      </c>
      <c r="U363">
        <f t="shared" si="82"/>
        <v>8.9188416870184667E-3</v>
      </c>
      <c r="W363" s="1"/>
    </row>
    <row r="364" spans="2:23" x14ac:dyDescent="0.35">
      <c r="B364">
        <f t="shared" si="83"/>
        <v>32.300000000000189</v>
      </c>
      <c r="C364">
        <f t="shared" si="70"/>
        <v>0</v>
      </c>
      <c r="D364">
        <f t="shared" si="71"/>
        <v>254.64790894703248</v>
      </c>
      <c r="E364" s="2">
        <f t="shared" si="72"/>
        <v>-138.01250077889625</v>
      </c>
      <c r="F364">
        <f t="shared" si="73"/>
        <v>-19098.593171027438</v>
      </c>
      <c r="G364">
        <f t="shared" si="74"/>
        <v>1752.7587598919563</v>
      </c>
      <c r="H364">
        <f t="shared" si="75"/>
        <v>3234.0284436272668</v>
      </c>
      <c r="I364" s="2">
        <f t="shared" si="76"/>
        <v>3678.4647945261336</v>
      </c>
      <c r="J364" s="52">
        <f t="shared" si="77"/>
        <v>289.6428972067863</v>
      </c>
      <c r="K364">
        <f t="shared" si="78"/>
        <v>11.101788065912363</v>
      </c>
      <c r="L364">
        <f t="shared" si="79"/>
        <v>2.9138551354101108E-2</v>
      </c>
      <c r="M364" s="52">
        <f t="shared" si="80"/>
        <v>11.101902784025773</v>
      </c>
      <c r="N364" s="8">
        <f>-G364/($G$18*$B$31)</f>
        <v>-1.8561095905188538E-6</v>
      </c>
      <c r="O364" s="5">
        <f>SUM($N$41:N364)*0.1+$N$8</f>
        <v>-1.8858846958983404E-6</v>
      </c>
      <c r="P364" s="5">
        <f>SUM($O$41:O364)+0</f>
        <v>1.252185378006504E-3</v>
      </c>
      <c r="Q364" s="8">
        <f>-H364/($G$18*$B$31)</f>
        <v>-3.424721842837831E-6</v>
      </c>
      <c r="R364" s="5">
        <f>SUM($Q$41:Q364)*0.1+$T$8</f>
        <v>-5.4744608258153538E-5</v>
      </c>
      <c r="S364" s="5">
        <f>SUM($R$41:R364)+0</f>
        <v>8.7754899472993839E-3</v>
      </c>
      <c r="T364">
        <f t="shared" si="81"/>
        <v>5.4777081835608183E-5</v>
      </c>
      <c r="U364">
        <f t="shared" si="82"/>
        <v>8.8643777015674288E-3</v>
      </c>
      <c r="W364" s="1"/>
    </row>
    <row r="365" spans="2:23" x14ac:dyDescent="0.35">
      <c r="B365">
        <f t="shared" si="83"/>
        <v>32.40000000000019</v>
      </c>
      <c r="C365">
        <f t="shared" si="70"/>
        <v>0</v>
      </c>
      <c r="D365">
        <f t="shared" si="71"/>
        <v>254.64790894703248</v>
      </c>
      <c r="E365" s="2">
        <f t="shared" si="72"/>
        <v>-138.01250077889625</v>
      </c>
      <c r="F365">
        <f t="shared" si="73"/>
        <v>-19098.593171027438</v>
      </c>
      <c r="G365">
        <f t="shared" si="74"/>
        <v>1738.9575098140667</v>
      </c>
      <c r="H365">
        <f t="shared" si="75"/>
        <v>3208.5636527325623</v>
      </c>
      <c r="I365" s="2">
        <f t="shared" si="76"/>
        <v>3649.5005048054541</v>
      </c>
      <c r="J365" s="52">
        <f t="shared" si="77"/>
        <v>289.6428972067863</v>
      </c>
      <c r="K365">
        <f t="shared" si="78"/>
        <v>11.014372411850058</v>
      </c>
      <c r="L365">
        <f t="shared" si="79"/>
        <v>2.9138551354101108E-2</v>
      </c>
      <c r="M365" s="52">
        <f t="shared" si="80"/>
        <v>11.014488040415165</v>
      </c>
      <c r="N365" s="8">
        <f>-G365/($G$18*$B$31)</f>
        <v>-1.8414945543730359E-6</v>
      </c>
      <c r="O365" s="5">
        <f>SUM($N$41:N365)*0.1+$N$8</f>
        <v>-2.0700341513356414E-6</v>
      </c>
      <c r="P365" s="5">
        <f>SUM($O$41:O365)+0</f>
        <v>1.2501153438551683E-3</v>
      </c>
      <c r="Q365" s="8">
        <f>-H365/($G$18*$B$31)</f>
        <v>-3.397755529114697E-6</v>
      </c>
      <c r="R365" s="5">
        <f>SUM($Q$41:Q365)*0.1+$T$8</f>
        <v>-5.5084383811065005E-5</v>
      </c>
      <c r="S365" s="5">
        <f>SUM($R$41:R365)+0</f>
        <v>8.720405563488319E-3</v>
      </c>
      <c r="T365">
        <f t="shared" si="81"/>
        <v>5.5123265335359228E-5</v>
      </c>
      <c r="U365">
        <f t="shared" si="82"/>
        <v>8.8095551286464027E-3</v>
      </c>
      <c r="W365" s="1"/>
    </row>
    <row r="366" spans="2:23" x14ac:dyDescent="0.35">
      <c r="B366">
        <f t="shared" si="83"/>
        <v>32.500000000000192</v>
      </c>
      <c r="C366">
        <f t="shared" si="70"/>
        <v>0</v>
      </c>
      <c r="D366">
        <f t="shared" si="71"/>
        <v>254.64790894703248</v>
      </c>
      <c r="E366" s="2">
        <f t="shared" si="72"/>
        <v>-138.01250077889625</v>
      </c>
      <c r="F366">
        <f t="shared" si="73"/>
        <v>-19098.593171027438</v>
      </c>
      <c r="G366">
        <f t="shared" si="74"/>
        <v>1725.1562597361772</v>
      </c>
      <c r="H366">
        <f t="shared" si="75"/>
        <v>3183.0988618378578</v>
      </c>
      <c r="I366" s="2">
        <f t="shared" si="76"/>
        <v>3620.5362150847741</v>
      </c>
      <c r="J366" s="52">
        <f t="shared" si="77"/>
        <v>289.6428972067863</v>
      </c>
      <c r="K366">
        <f t="shared" si="78"/>
        <v>10.92695675778775</v>
      </c>
      <c r="L366">
        <f t="shared" si="79"/>
        <v>2.9138551354101108E-2</v>
      </c>
      <c r="M366" s="52">
        <f t="shared" si="80"/>
        <v>10.927073311371551</v>
      </c>
      <c r="N366" s="8">
        <f>-G366/($G$18*$B$31)</f>
        <v>-1.8268795182272179E-6</v>
      </c>
      <c r="O366" s="5">
        <f>SUM($N$41:N366)*0.1+$N$8</f>
        <v>-2.2527221031583637E-6</v>
      </c>
      <c r="P366" s="5">
        <f>SUM($O$41:O366)+0</f>
        <v>1.2478626217520099E-3</v>
      </c>
      <c r="Q366" s="8">
        <f>-H366/($G$18*$B$31)</f>
        <v>-3.3707892153915625E-6</v>
      </c>
      <c r="R366" s="5">
        <f>SUM($Q$41:Q366)*0.1+$T$8</f>
        <v>-5.542146273260417E-5</v>
      </c>
      <c r="S366" s="5">
        <f>SUM($R$41:R366)+0</f>
        <v>8.6649841007557151E-3</v>
      </c>
      <c r="T366">
        <f t="shared" si="81"/>
        <v>5.5467227155280543E-5</v>
      </c>
      <c r="U366">
        <f t="shared" si="82"/>
        <v>8.7543766533725934E-3</v>
      </c>
      <c r="W366" s="1"/>
    </row>
    <row r="367" spans="2:23" x14ac:dyDescent="0.35">
      <c r="B367">
        <f t="shared" si="83"/>
        <v>32.600000000000193</v>
      </c>
      <c r="C367">
        <f t="shared" si="70"/>
        <v>0</v>
      </c>
      <c r="D367">
        <f t="shared" si="71"/>
        <v>254.64790894703248</v>
      </c>
      <c r="E367" s="2">
        <f t="shared" si="72"/>
        <v>-138.01250077889625</v>
      </c>
      <c r="F367">
        <f t="shared" si="73"/>
        <v>-19098.593171027438</v>
      </c>
      <c r="G367">
        <f t="shared" si="74"/>
        <v>1711.3550096582876</v>
      </c>
      <c r="H367">
        <f t="shared" si="75"/>
        <v>3157.6340709431533</v>
      </c>
      <c r="I367" s="2">
        <f t="shared" si="76"/>
        <v>3591.5719253640946</v>
      </c>
      <c r="J367" s="52">
        <f t="shared" si="77"/>
        <v>289.6428972067863</v>
      </c>
      <c r="K367">
        <f t="shared" si="78"/>
        <v>10.839541103725443</v>
      </c>
      <c r="L367">
        <f t="shared" si="79"/>
        <v>2.9138551354101108E-2</v>
      </c>
      <c r="M367" s="52">
        <f t="shared" si="80"/>
        <v>10.839658597247352</v>
      </c>
      <c r="N367" s="8">
        <f>-G367/($G$18*$B$31)</f>
        <v>-1.8122644820814E-6</v>
      </c>
      <c r="O367" s="5">
        <f>SUM($N$41:N367)*0.1+$N$8</f>
        <v>-2.4339485513665003E-6</v>
      </c>
      <c r="P367" s="5">
        <f>SUM($O$41:O367)+0</f>
        <v>1.2454286732006435E-3</v>
      </c>
      <c r="Q367" s="8">
        <f>-H367/($G$18*$B$31)</f>
        <v>-3.3438229016684285E-6</v>
      </c>
      <c r="R367" s="5">
        <f>SUM($Q$41:Q367)*0.1+$T$8</f>
        <v>-5.5755845022771033E-5</v>
      </c>
      <c r="S367" s="5">
        <f>SUM($R$41:R367)+0</f>
        <v>8.6092282557329435E-3</v>
      </c>
      <c r="T367">
        <f t="shared" si="81"/>
        <v>5.5808945158943479E-5</v>
      </c>
      <c r="U367">
        <f t="shared" si="82"/>
        <v>8.6988449658182091E-3</v>
      </c>
      <c r="W367" s="1"/>
    </row>
    <row r="368" spans="2:23" x14ac:dyDescent="0.35">
      <c r="B368">
        <f t="shared" si="83"/>
        <v>32.700000000000195</v>
      </c>
      <c r="C368">
        <f t="shared" si="70"/>
        <v>0</v>
      </c>
      <c r="D368">
        <f t="shared" si="71"/>
        <v>254.64790894703248</v>
      </c>
      <c r="E368" s="2">
        <f t="shared" si="72"/>
        <v>-138.01250077889625</v>
      </c>
      <c r="F368">
        <f t="shared" si="73"/>
        <v>-19098.593171027438</v>
      </c>
      <c r="G368">
        <f t="shared" si="74"/>
        <v>1697.553759580398</v>
      </c>
      <c r="H368">
        <f t="shared" si="75"/>
        <v>3132.1692800484525</v>
      </c>
      <c r="I368" s="2">
        <f t="shared" si="76"/>
        <v>3562.6076356434182</v>
      </c>
      <c r="J368" s="52">
        <f t="shared" si="77"/>
        <v>289.6428972067863</v>
      </c>
      <c r="K368">
        <f t="shared" si="78"/>
        <v>10.752125449663147</v>
      </c>
      <c r="L368">
        <f t="shared" si="79"/>
        <v>2.9138551354101108E-2</v>
      </c>
      <c r="M368" s="52">
        <f t="shared" si="80"/>
        <v>10.752243898406462</v>
      </c>
      <c r="N368" s="8">
        <f>-G368/($G$18*$B$31)</f>
        <v>-1.797649445935582E-6</v>
      </c>
      <c r="O368" s="5">
        <f>SUM($N$41:N368)*0.1+$N$8</f>
        <v>-2.6137134959600581E-6</v>
      </c>
      <c r="P368" s="5">
        <f>SUM($O$41:O368)+0</f>
        <v>1.2428149597046834E-3</v>
      </c>
      <c r="Q368" s="8">
        <f>-H368/($G$18*$B$31)</f>
        <v>-3.3168565879452982E-6</v>
      </c>
      <c r="R368" s="5">
        <f>SUM($Q$41:Q368)*0.1+$T$8</f>
        <v>-5.6087530681565539E-5</v>
      </c>
      <c r="S368" s="5">
        <f>SUM($R$41:R368)+0</f>
        <v>8.5531407250513773E-3</v>
      </c>
      <c r="T368">
        <f t="shared" si="81"/>
        <v>5.614839798422141E-5</v>
      </c>
      <c r="U368">
        <f t="shared" si="82"/>
        <v>8.6429627609170088E-3</v>
      </c>
      <c r="W368" s="1"/>
    </row>
    <row r="369" spans="2:23" x14ac:dyDescent="0.35">
      <c r="B369">
        <f t="shared" si="83"/>
        <v>32.800000000000196</v>
      </c>
      <c r="C369">
        <f t="shared" si="70"/>
        <v>0</v>
      </c>
      <c r="D369">
        <f t="shared" si="71"/>
        <v>254.64790894703248</v>
      </c>
      <c r="E369" s="2">
        <f t="shared" si="72"/>
        <v>-138.01250077889625</v>
      </c>
      <c r="F369">
        <f t="shared" si="73"/>
        <v>-19098.593171027438</v>
      </c>
      <c r="G369">
        <f t="shared" si="74"/>
        <v>1683.7525095025085</v>
      </c>
      <c r="H369">
        <f t="shared" si="75"/>
        <v>3106.704489153748</v>
      </c>
      <c r="I369" s="2">
        <f t="shared" si="76"/>
        <v>3533.6433459227383</v>
      </c>
      <c r="J369" s="52">
        <f t="shared" si="77"/>
        <v>289.6428972067863</v>
      </c>
      <c r="K369">
        <f t="shared" si="78"/>
        <v>10.664709795600841</v>
      </c>
      <c r="L369">
        <f t="shared" si="79"/>
        <v>2.9138551354101108E-2</v>
      </c>
      <c r="M369" s="52">
        <f t="shared" si="80"/>
        <v>10.664829215224666</v>
      </c>
      <c r="N369" s="8">
        <f>-G369/($G$18*$B$31)</f>
        <v>-1.7830344097897643E-6</v>
      </c>
      <c r="O369" s="5">
        <f>SUM($N$41:N369)*0.1+$N$8</f>
        <v>-2.792016936939037E-6</v>
      </c>
      <c r="P369" s="5">
        <f>SUM($O$41:O369)+0</f>
        <v>1.2400229427677444E-3</v>
      </c>
      <c r="Q369" s="8">
        <f>-H369/($G$18*$B$31)</f>
        <v>-3.2898902742221637E-6</v>
      </c>
      <c r="R369" s="5">
        <f>SUM($Q$41:Q369)*0.1+$T$8</f>
        <v>-5.6416519708987769E-5</v>
      </c>
      <c r="S369" s="5">
        <f>SUM($R$41:R369)+0</f>
        <v>8.4967242053423896E-3</v>
      </c>
      <c r="T369">
        <f t="shared" si="81"/>
        <v>5.648556501134391E-5</v>
      </c>
      <c r="U369">
        <f t="shared" si="82"/>
        <v>8.5867327383727064E-3</v>
      </c>
      <c r="W369" s="1"/>
    </row>
    <row r="370" spans="2:23" x14ac:dyDescent="0.35">
      <c r="B370">
        <f t="shared" si="83"/>
        <v>32.900000000000198</v>
      </c>
      <c r="C370">
        <f t="shared" si="70"/>
        <v>0</v>
      </c>
      <c r="D370">
        <f t="shared" si="71"/>
        <v>254.64790894703248</v>
      </c>
      <c r="E370" s="2">
        <f t="shared" si="72"/>
        <v>-138.01250077889625</v>
      </c>
      <c r="F370">
        <f t="shared" si="73"/>
        <v>-19098.593171027438</v>
      </c>
      <c r="G370">
        <f t="shared" si="74"/>
        <v>1669.9512594246171</v>
      </c>
      <c r="H370">
        <f t="shared" si="75"/>
        <v>3081.2396982590435</v>
      </c>
      <c r="I370" s="2">
        <f t="shared" si="76"/>
        <v>3504.6790562020578</v>
      </c>
      <c r="J370" s="52">
        <f t="shared" si="77"/>
        <v>289.6428972067863</v>
      </c>
      <c r="K370">
        <f t="shared" si="78"/>
        <v>10.577294141538532</v>
      </c>
      <c r="L370">
        <f t="shared" si="79"/>
        <v>2.9138551354101108E-2</v>
      </c>
      <c r="M370" s="52">
        <f t="shared" si="80"/>
        <v>10.577414548090209</v>
      </c>
      <c r="N370" s="8">
        <f>-G370/($G$18*$B$31)</f>
        <v>-1.7684193736439445E-6</v>
      </c>
      <c r="O370" s="5">
        <f>SUM($N$41:N370)*0.1+$N$8</f>
        <v>-2.9688588743034336E-6</v>
      </c>
      <c r="P370" s="5">
        <f>SUM($O$41:O370)+0</f>
        <v>1.237054083893441E-3</v>
      </c>
      <c r="Q370" s="8">
        <f>-H370/($G$18*$B$31)</f>
        <v>-3.2629239604990297E-6</v>
      </c>
      <c r="R370" s="5">
        <f>SUM($Q$41:Q370)*0.1+$T$8</f>
        <v>-5.674281210503767E-5</v>
      </c>
      <c r="S370" s="5">
        <f>SUM($R$41:R370)+0</f>
        <v>8.4399813932373516E-3</v>
      </c>
      <c r="T370">
        <f t="shared" si="81"/>
        <v>5.6820426332465507E-5</v>
      </c>
      <c r="U370">
        <f t="shared" si="82"/>
        <v>8.5301576025692601E-3</v>
      </c>
      <c r="W370" s="1"/>
    </row>
    <row r="371" spans="2:23" x14ac:dyDescent="0.35">
      <c r="B371">
        <f t="shared" si="83"/>
        <v>33.000000000000199</v>
      </c>
      <c r="C371">
        <f t="shared" si="70"/>
        <v>0</v>
      </c>
      <c r="D371">
        <f t="shared" si="71"/>
        <v>254.64790894703248</v>
      </c>
      <c r="E371" s="2">
        <f t="shared" si="72"/>
        <v>-138.01250077889625</v>
      </c>
      <c r="F371">
        <f t="shared" si="73"/>
        <v>-19098.593171027438</v>
      </c>
      <c r="G371">
        <f t="shared" si="74"/>
        <v>1656.1500093467293</v>
      </c>
      <c r="H371">
        <f t="shared" si="75"/>
        <v>3055.7749073643408</v>
      </c>
      <c r="I371" s="2">
        <f t="shared" si="76"/>
        <v>3475.7147664813806</v>
      </c>
      <c r="J371" s="52">
        <f t="shared" si="77"/>
        <v>289.6428972067863</v>
      </c>
      <c r="K371">
        <f t="shared" si="78"/>
        <v>10.489878487476233</v>
      </c>
      <c r="L371">
        <f t="shared" si="79"/>
        <v>2.9138551354101108E-2</v>
      </c>
      <c r="M371" s="52">
        <f t="shared" si="80"/>
        <v>10.489999897404275</v>
      </c>
      <c r="N371" s="8">
        <f>-G371/($G$18*$B$31)</f>
        <v>-1.7538043374981284E-6</v>
      </c>
      <c r="O371" s="5">
        <f>SUM($N$41:N371)*0.1+$N$8</f>
        <v>-3.1442393080532481E-6</v>
      </c>
      <c r="P371" s="5">
        <f>SUM($O$41:O371)+0</f>
        <v>1.2339098445853878E-3</v>
      </c>
      <c r="Q371" s="8">
        <f>-H371/($G$18*$B$31)</f>
        <v>-3.2359576467758973E-6</v>
      </c>
      <c r="R371" s="5">
        <f>SUM($Q$41:Q371)*0.1+$T$8</f>
        <v>-5.7066407869715269E-5</v>
      </c>
      <c r="S371" s="5">
        <f>SUM($R$41:R371)+0</f>
        <v>8.3829149853676364E-3</v>
      </c>
      <c r="T371">
        <f t="shared" si="81"/>
        <v>5.7152962722670888E-5</v>
      </c>
      <c r="U371">
        <f t="shared" si="82"/>
        <v>8.4732400624829476E-3</v>
      </c>
      <c r="W371" s="1"/>
    </row>
    <row r="372" spans="2:23" x14ac:dyDescent="0.35">
      <c r="B372">
        <f t="shared" si="83"/>
        <v>33.1000000000002</v>
      </c>
      <c r="C372">
        <f t="shared" si="70"/>
        <v>0</v>
      </c>
      <c r="D372">
        <f t="shared" si="71"/>
        <v>254.64790894703248</v>
      </c>
      <c r="E372" s="2">
        <f t="shared" si="72"/>
        <v>-138.01250077889625</v>
      </c>
      <c r="F372">
        <f t="shared" si="73"/>
        <v>-19098.593171027438</v>
      </c>
      <c r="G372">
        <f t="shared" si="74"/>
        <v>1642.348759268838</v>
      </c>
      <c r="H372">
        <f t="shared" si="75"/>
        <v>3030.3101164696382</v>
      </c>
      <c r="I372" s="2">
        <f t="shared" si="76"/>
        <v>3446.7504767607015</v>
      </c>
      <c r="J372" s="52">
        <f t="shared" si="77"/>
        <v>289.6428972067863</v>
      </c>
      <c r="K372">
        <f t="shared" si="78"/>
        <v>10.402462833413928</v>
      </c>
      <c r="L372">
        <f t="shared" si="79"/>
        <v>2.9138551354101108E-2</v>
      </c>
      <c r="M372" s="52">
        <f t="shared" si="80"/>
        <v>10.402585263581509</v>
      </c>
      <c r="N372" s="8">
        <f>-G372/($G$18*$B$31)</f>
        <v>-1.7391893013523086E-6</v>
      </c>
      <c r="O372" s="5">
        <f>SUM($N$41:N372)*0.1+$N$8</f>
        <v>-3.3181582381884803E-6</v>
      </c>
      <c r="P372" s="5">
        <f>SUM($O$41:O372)+0</f>
        <v>1.2305916863471994E-3</v>
      </c>
      <c r="Q372" s="8">
        <f>-H372/($G$18*$B$31)</f>
        <v>-3.208991333052765E-6</v>
      </c>
      <c r="R372" s="5">
        <f>SUM($Q$41:Q372)*0.1+$T$8</f>
        <v>-5.7387307003020538E-5</v>
      </c>
      <c r="S372" s="5">
        <f>SUM($R$41:R372)+0</f>
        <v>8.3255276783646154E-3</v>
      </c>
      <c r="T372">
        <f t="shared" si="81"/>
        <v>5.7483155612340801E-5</v>
      </c>
      <c r="U372">
        <f t="shared" si="82"/>
        <v>8.4159828315962092E-3</v>
      </c>
      <c r="W372" s="1"/>
    </row>
    <row r="373" spans="2:23" x14ac:dyDescent="0.35">
      <c r="B373">
        <f t="shared" si="83"/>
        <v>33.200000000000202</v>
      </c>
      <c r="C373">
        <f t="shared" si="70"/>
        <v>0</v>
      </c>
      <c r="D373">
        <f t="shared" si="71"/>
        <v>254.64790894703248</v>
      </c>
      <c r="E373" s="2">
        <f t="shared" si="72"/>
        <v>-138.01250077889625</v>
      </c>
      <c r="F373">
        <f t="shared" si="73"/>
        <v>-19098.593171027438</v>
      </c>
      <c r="G373">
        <f t="shared" si="74"/>
        <v>1628.5475091909484</v>
      </c>
      <c r="H373">
        <f t="shared" si="75"/>
        <v>3004.8453255749337</v>
      </c>
      <c r="I373" s="2">
        <f t="shared" si="76"/>
        <v>3417.7861870400216</v>
      </c>
      <c r="J373" s="52">
        <f t="shared" si="77"/>
        <v>289.6428972067863</v>
      </c>
      <c r="K373">
        <f t="shared" si="78"/>
        <v>10.31504717935162</v>
      </c>
      <c r="L373">
        <f t="shared" si="79"/>
        <v>2.9138551354101108E-2</v>
      </c>
      <c r="M373" s="52">
        <f t="shared" si="80"/>
        <v>10.315170647050627</v>
      </c>
      <c r="N373" s="8">
        <f>-G373/($G$18*$B$31)</f>
        <v>-1.7245742652064906E-6</v>
      </c>
      <c r="O373" s="5">
        <f>SUM($N$41:N373)*0.1+$N$8</f>
        <v>-3.4906156647091302E-6</v>
      </c>
      <c r="P373" s="5">
        <f>SUM($O$41:O373)+0</f>
        <v>1.2271010706824902E-3</v>
      </c>
      <c r="Q373" s="8">
        <f>-H373/($G$18*$B$31)</f>
        <v>-3.1820250193296309E-6</v>
      </c>
      <c r="R373" s="5">
        <f>SUM($Q$41:Q373)*0.1+$T$8</f>
        <v>-5.7705509504953531E-5</v>
      </c>
      <c r="S373" s="5">
        <f>SUM($R$41:R373)+0</f>
        <v>8.2678221688596617E-3</v>
      </c>
      <c r="T373">
        <f t="shared" si="81"/>
        <v>5.7810987060808736E-5</v>
      </c>
      <c r="U373">
        <f t="shared" si="82"/>
        <v>8.3583886278132211E-3</v>
      </c>
      <c r="W373" s="1"/>
    </row>
    <row r="374" spans="2:23" x14ac:dyDescent="0.35">
      <c r="B374">
        <f t="shared" si="83"/>
        <v>33.300000000000203</v>
      </c>
      <c r="C374">
        <f t="shared" si="70"/>
        <v>0</v>
      </c>
      <c r="D374">
        <f t="shared" si="71"/>
        <v>254.64790894703248</v>
      </c>
      <c r="E374" s="2">
        <f t="shared" si="72"/>
        <v>-138.01250077889625</v>
      </c>
      <c r="F374">
        <f t="shared" si="73"/>
        <v>-19098.593171027438</v>
      </c>
      <c r="G374">
        <f t="shared" si="74"/>
        <v>1614.7462591130588</v>
      </c>
      <c r="H374">
        <f t="shared" si="75"/>
        <v>2979.3805346802292</v>
      </c>
      <c r="I374" s="2">
        <f t="shared" si="76"/>
        <v>3388.821897319342</v>
      </c>
      <c r="J374" s="52">
        <f t="shared" si="77"/>
        <v>289.6428972067863</v>
      </c>
      <c r="K374">
        <f t="shared" si="78"/>
        <v>10.227631525289315</v>
      </c>
      <c r="L374">
        <f t="shared" si="79"/>
        <v>2.9138551354101108E-2</v>
      </c>
      <c r="M374" s="52">
        <f t="shared" si="80"/>
        <v>10.227756048255007</v>
      </c>
      <c r="N374" s="8">
        <f>-G374/($G$18*$B$31)</f>
        <v>-1.7099592290606729E-6</v>
      </c>
      <c r="O374" s="5">
        <f>SUM($N$41:N374)*0.1+$N$8</f>
        <v>-3.6616115876151979E-6</v>
      </c>
      <c r="P374" s="5">
        <f>SUM($O$41:O374)+0</f>
        <v>1.223439459094875E-3</v>
      </c>
      <c r="Q374" s="8">
        <f>-H374/($G$18*$B$31)</f>
        <v>-3.1550587056064964E-6</v>
      </c>
      <c r="R374" s="5">
        <f>SUM($Q$41:Q374)*0.1+$T$8</f>
        <v>-5.8021015375514168E-5</v>
      </c>
      <c r="S374" s="5">
        <f>SUM($R$41:R374)+0</f>
        <v>8.2098011534841482E-3</v>
      </c>
      <c r="T374">
        <f t="shared" si="81"/>
        <v>5.8136439731240936E-5</v>
      </c>
      <c r="U374">
        <f t="shared" si="82"/>
        <v>8.3004601733771364E-3</v>
      </c>
      <c r="W374" s="1"/>
    </row>
    <row r="375" spans="2:23" x14ac:dyDescent="0.35">
      <c r="B375">
        <f t="shared" si="83"/>
        <v>33.400000000000205</v>
      </c>
      <c r="C375">
        <f t="shared" si="70"/>
        <v>0</v>
      </c>
      <c r="D375">
        <f t="shared" si="71"/>
        <v>254.64790894703248</v>
      </c>
      <c r="E375" s="2">
        <f t="shared" si="72"/>
        <v>-138.01250077889625</v>
      </c>
      <c r="F375">
        <f t="shared" si="73"/>
        <v>-19098.593171027438</v>
      </c>
      <c r="G375">
        <f t="shared" si="74"/>
        <v>1600.9450090351693</v>
      </c>
      <c r="H375">
        <f t="shared" si="75"/>
        <v>2953.9157437855265</v>
      </c>
      <c r="I375" s="2">
        <f t="shared" si="76"/>
        <v>3359.8576075986639</v>
      </c>
      <c r="J375" s="52">
        <f t="shared" si="77"/>
        <v>289.6428972067863</v>
      </c>
      <c r="K375">
        <f t="shared" si="78"/>
        <v>10.140215871227012</v>
      </c>
      <c r="L375">
        <f t="shared" si="79"/>
        <v>2.9138551354101108E-2</v>
      </c>
      <c r="M375" s="52">
        <f t="shared" si="80"/>
        <v>10.140341467653307</v>
      </c>
      <c r="N375" s="8">
        <f>-G375/($G$18*$B$31)</f>
        <v>-1.695344192914855E-6</v>
      </c>
      <c r="O375" s="5">
        <f>SUM($N$41:N375)*0.1+$N$8</f>
        <v>-3.8311460069066834E-6</v>
      </c>
      <c r="P375" s="5">
        <f>SUM($O$41:O375)+0</f>
        <v>1.2196083130879684E-3</v>
      </c>
      <c r="Q375" s="8">
        <f>-H375/($G$18*$B$31)</f>
        <v>-3.1280923918833641E-6</v>
      </c>
      <c r="R375" s="5">
        <f>SUM($Q$41:Q375)*0.1+$T$8</f>
        <v>-5.8333824614702502E-5</v>
      </c>
      <c r="S375" s="5">
        <f>SUM($R$41:R375)+0</f>
        <v>8.1514673288694463E-3</v>
      </c>
      <c r="T375">
        <f t="shared" si="81"/>
        <v>5.845949686667777E-5</v>
      </c>
      <c r="U375">
        <f t="shared" si="82"/>
        <v>8.2422001947889661E-3</v>
      </c>
      <c r="W375" s="1"/>
    </row>
    <row r="376" spans="2:23" x14ac:dyDescent="0.35">
      <c r="B376">
        <f t="shared" si="83"/>
        <v>33.500000000000206</v>
      </c>
      <c r="C376">
        <f t="shared" si="70"/>
        <v>0</v>
      </c>
      <c r="D376">
        <f t="shared" si="71"/>
        <v>254.64790894703248</v>
      </c>
      <c r="E376" s="2">
        <f t="shared" si="72"/>
        <v>-138.01250077889625</v>
      </c>
      <c r="F376">
        <f t="shared" si="73"/>
        <v>-19098.593171027438</v>
      </c>
      <c r="G376">
        <f t="shared" si="74"/>
        <v>1587.1437589572779</v>
      </c>
      <c r="H376">
        <f t="shared" si="75"/>
        <v>2928.450952890822</v>
      </c>
      <c r="I376" s="2">
        <f t="shared" si="76"/>
        <v>3330.8933178779835</v>
      </c>
      <c r="J376" s="52">
        <f t="shared" si="77"/>
        <v>289.6428972067863</v>
      </c>
      <c r="K376">
        <f t="shared" si="78"/>
        <v>10.052800217164704</v>
      </c>
      <c r="L376">
        <f t="shared" si="79"/>
        <v>2.9138551354101108E-2</v>
      </c>
      <c r="M376" s="52">
        <f t="shared" si="80"/>
        <v>10.052926905720133</v>
      </c>
      <c r="N376" s="8">
        <f>-G376/($G$18*$B$31)</f>
        <v>-1.6807291567690351E-6</v>
      </c>
      <c r="O376" s="5">
        <f>SUM($N$41:N376)*0.1+$N$8</f>
        <v>-3.9992189225835866E-6</v>
      </c>
      <c r="P376" s="5">
        <f>SUM($O$41:O376)+0</f>
        <v>1.2156090941653848E-3</v>
      </c>
      <c r="Q376" s="8">
        <f>-H376/($G$18*$B$31)</f>
        <v>-3.10112607816023E-6</v>
      </c>
      <c r="R376" s="5">
        <f>SUM($Q$41:Q376)*0.1+$T$8</f>
        <v>-5.8643937222518534E-5</v>
      </c>
      <c r="S376" s="5">
        <f>SUM($R$41:R376)+0</f>
        <v>8.0928233916469274E-3</v>
      </c>
      <c r="T376">
        <f t="shared" si="81"/>
        <v>5.8780142267175962E-5</v>
      </c>
      <c r="U376">
        <f t="shared" si="82"/>
        <v>8.1836114227280647E-3</v>
      </c>
      <c r="W376" s="1"/>
    </row>
    <row r="377" spans="2:23" x14ac:dyDescent="0.35">
      <c r="B377">
        <f t="shared" si="83"/>
        <v>33.600000000000207</v>
      </c>
      <c r="C377">
        <f t="shared" si="70"/>
        <v>0</v>
      </c>
      <c r="D377">
        <f t="shared" si="71"/>
        <v>254.64790894703248</v>
      </c>
      <c r="E377" s="2">
        <f t="shared" si="72"/>
        <v>-138.01250077889625</v>
      </c>
      <c r="F377">
        <f t="shared" si="73"/>
        <v>-19098.593171027438</v>
      </c>
      <c r="G377">
        <f t="shared" si="74"/>
        <v>1573.3425088793883</v>
      </c>
      <c r="H377">
        <f t="shared" si="75"/>
        <v>2902.9861619961193</v>
      </c>
      <c r="I377" s="2">
        <f t="shared" si="76"/>
        <v>3301.9290281573053</v>
      </c>
      <c r="J377" s="52">
        <f t="shared" si="77"/>
        <v>289.6428972067863</v>
      </c>
      <c r="K377">
        <f t="shared" si="78"/>
        <v>9.9653845631024023</v>
      </c>
      <c r="L377">
        <f t="shared" si="79"/>
        <v>2.9138551354101108E-2</v>
      </c>
      <c r="M377" s="52">
        <f t="shared" si="80"/>
        <v>9.9655123629467592</v>
      </c>
      <c r="N377" s="8">
        <f>-G377/($G$18*$B$31)</f>
        <v>-1.6661141206232172E-6</v>
      </c>
      <c r="O377" s="5">
        <f>SUM($N$41:N377)*0.1+$N$8</f>
        <v>-4.1658303346459076E-6</v>
      </c>
      <c r="P377" s="5">
        <f>SUM($O$41:O377)+0</f>
        <v>1.2114432638307389E-3</v>
      </c>
      <c r="Q377" s="8">
        <f>-H377/($G$18*$B$31)</f>
        <v>-3.0741597644370977E-6</v>
      </c>
      <c r="R377" s="5">
        <f>SUM($Q$41:Q377)*0.1+$T$8</f>
        <v>-5.8951353198962263E-5</v>
      </c>
      <c r="S377" s="5">
        <f>SUM($R$41:R377)+0</f>
        <v>8.0338720384479645E-3</v>
      </c>
      <c r="T377">
        <f t="shared" si="81"/>
        <v>5.9098360267996055E-5</v>
      </c>
      <c r="U377">
        <f t="shared" si="82"/>
        <v>8.1246965919741839E-3</v>
      </c>
      <c r="W377" s="1"/>
    </row>
    <row r="378" spans="2:23" x14ac:dyDescent="0.35">
      <c r="B378">
        <f t="shared" si="83"/>
        <v>33.700000000000209</v>
      </c>
      <c r="C378">
        <f t="shared" si="70"/>
        <v>0</v>
      </c>
      <c r="D378">
        <f t="shared" si="71"/>
        <v>254.64790894703248</v>
      </c>
      <c r="E378" s="2">
        <f t="shared" si="72"/>
        <v>-138.01250077889625</v>
      </c>
      <c r="F378">
        <f t="shared" si="73"/>
        <v>-19098.593171027438</v>
      </c>
      <c r="G378">
        <f t="shared" si="74"/>
        <v>1559.5412588014988</v>
      </c>
      <c r="H378">
        <f t="shared" si="75"/>
        <v>2877.5213711014148</v>
      </c>
      <c r="I378" s="2">
        <f t="shared" si="76"/>
        <v>3272.9647384366258</v>
      </c>
      <c r="J378" s="52">
        <f t="shared" si="77"/>
        <v>289.6428972067863</v>
      </c>
      <c r="K378">
        <f t="shared" si="78"/>
        <v>9.8779689090400957</v>
      </c>
      <c r="L378">
        <f t="shared" si="79"/>
        <v>2.9138551354101108E-2</v>
      </c>
      <c r="M378" s="52">
        <f t="shared" si="80"/>
        <v>9.8780978398418302</v>
      </c>
      <c r="N378" s="8">
        <f>-G378/($G$18*$B$31)</f>
        <v>-1.6514990844773993E-6</v>
      </c>
      <c r="O378" s="5">
        <f>SUM($N$41:N378)*0.1+$N$8</f>
        <v>-4.3309802430936464E-6</v>
      </c>
      <c r="P378" s="5">
        <f>SUM($O$41:O378)+0</f>
        <v>1.2071122835876453E-3</v>
      </c>
      <c r="Q378" s="8">
        <f>-H378/($G$18*$B$31)</f>
        <v>-3.0471934507139636E-6</v>
      </c>
      <c r="R378" s="5">
        <f>SUM($Q$41:Q378)*0.1+$T$8</f>
        <v>-5.9256072544033663E-5</v>
      </c>
      <c r="S378" s="5">
        <f>SUM($R$41:R378)+0</f>
        <v>7.9746159659039306E-3</v>
      </c>
      <c r="T378">
        <f t="shared" si="81"/>
        <v>5.9414135718782008E-5</v>
      </c>
      <c r="U378">
        <f t="shared" si="82"/>
        <v>8.0654584413310353E-3</v>
      </c>
      <c r="W378" s="1"/>
    </row>
    <row r="379" spans="2:23" x14ac:dyDescent="0.35">
      <c r="B379">
        <f t="shared" si="83"/>
        <v>33.80000000000021</v>
      </c>
      <c r="C379">
        <f t="shared" si="70"/>
        <v>0</v>
      </c>
      <c r="D379">
        <f t="shared" si="71"/>
        <v>254.64790894703248</v>
      </c>
      <c r="E379" s="2">
        <f t="shared" si="72"/>
        <v>-138.01250077889625</v>
      </c>
      <c r="F379">
        <f t="shared" si="73"/>
        <v>-19098.593171027438</v>
      </c>
      <c r="G379">
        <f t="shared" si="74"/>
        <v>1545.7400087236092</v>
      </c>
      <c r="H379">
        <f t="shared" si="75"/>
        <v>2852.0565802067122</v>
      </c>
      <c r="I379" s="2">
        <f t="shared" si="76"/>
        <v>3244.0004487159476</v>
      </c>
      <c r="J379" s="52">
        <f t="shared" si="77"/>
        <v>289.6428972067863</v>
      </c>
      <c r="K379">
        <f t="shared" si="78"/>
        <v>9.7905532549777945</v>
      </c>
      <c r="L379">
        <f t="shared" si="79"/>
        <v>2.9138551354101108E-2</v>
      </c>
      <c r="M379" s="52">
        <f t="shared" si="80"/>
        <v>9.7906833369321742</v>
      </c>
      <c r="N379" s="8">
        <f>-G379/($G$18*$B$31)</f>
        <v>-1.6368840483315813E-6</v>
      </c>
      <c r="O379" s="5">
        <f>SUM($N$41:N379)*0.1+$N$8</f>
        <v>-4.4946686479268029E-6</v>
      </c>
      <c r="P379" s="5">
        <f>SUM($O$41:O379)+0</f>
        <v>1.2026176149397185E-3</v>
      </c>
      <c r="Q379" s="8">
        <f>-H379/($G$18*$B$31)</f>
        <v>-3.0202271369908313E-6</v>
      </c>
      <c r="R379" s="5">
        <f>SUM($Q$41:Q379)*0.1+$T$8</f>
        <v>-5.9558095257732733E-5</v>
      </c>
      <c r="S379" s="5">
        <f>SUM($R$41:R379)+0</f>
        <v>7.9150578706461971E-3</v>
      </c>
      <c r="T379">
        <f t="shared" si="81"/>
        <v>5.9727453963682583E-5</v>
      </c>
      <c r="U379">
        <f t="shared" si="82"/>
        <v>8.005899713551352E-3</v>
      </c>
      <c r="W379" s="1"/>
    </row>
    <row r="380" spans="2:23" x14ac:dyDescent="0.35">
      <c r="B380">
        <f t="shared" si="83"/>
        <v>33.900000000000212</v>
      </c>
      <c r="C380">
        <f t="shared" si="70"/>
        <v>0</v>
      </c>
      <c r="D380">
        <f t="shared" si="71"/>
        <v>254.64790894703248</v>
      </c>
      <c r="E380" s="2">
        <f t="shared" si="72"/>
        <v>-138.01250077889625</v>
      </c>
      <c r="F380">
        <f t="shared" si="73"/>
        <v>-19098.593171027438</v>
      </c>
      <c r="G380">
        <f t="shared" si="74"/>
        <v>1531.9387586457196</v>
      </c>
      <c r="H380">
        <f t="shared" si="75"/>
        <v>2826.5917893120077</v>
      </c>
      <c r="I380" s="2">
        <f t="shared" si="76"/>
        <v>3215.0361589952677</v>
      </c>
      <c r="J380" s="52">
        <f t="shared" si="77"/>
        <v>289.6428972067863</v>
      </c>
      <c r="K380">
        <f t="shared" si="78"/>
        <v>9.7031376009154862</v>
      </c>
      <c r="L380">
        <f t="shared" si="79"/>
        <v>2.9138551354101108E-2</v>
      </c>
      <c r="M380" s="52">
        <f t="shared" si="80"/>
        <v>9.7032688547635839</v>
      </c>
      <c r="N380" s="8">
        <f>-G380/($G$18*$B$31)</f>
        <v>-1.6222690121857636E-6</v>
      </c>
      <c r="O380" s="5">
        <f>SUM($N$41:N380)*0.1+$N$8</f>
        <v>-4.6568955491453772E-6</v>
      </c>
      <c r="P380" s="5">
        <f>SUM($O$41:O380)+0</f>
        <v>1.1979607193905732E-3</v>
      </c>
      <c r="Q380" s="8">
        <f>-H380/($G$18*$B$31)</f>
        <v>-2.9932608232676968E-6</v>
      </c>
      <c r="R380" s="5">
        <f>SUM($Q$41:Q380)*0.1+$T$8</f>
        <v>-5.9857421340059501E-5</v>
      </c>
      <c r="S380" s="5">
        <f>SUM($R$41:R380)+0</f>
        <v>7.8552004493061371E-3</v>
      </c>
      <c r="T380">
        <f t="shared" si="81"/>
        <v>6.0038300822367223E-5</v>
      </c>
      <c r="U380">
        <f t="shared" si="82"/>
        <v>7.9460231552633993E-3</v>
      </c>
      <c r="W380" s="1"/>
    </row>
    <row r="381" spans="2:23" x14ac:dyDescent="0.35">
      <c r="B381">
        <f t="shared" si="83"/>
        <v>34.000000000000213</v>
      </c>
      <c r="C381">
        <f t="shared" si="70"/>
        <v>0</v>
      </c>
      <c r="D381">
        <f t="shared" si="71"/>
        <v>254.64790894703248</v>
      </c>
      <c r="E381" s="2">
        <f t="shared" si="72"/>
        <v>-138.01250077889625</v>
      </c>
      <c r="F381">
        <f t="shared" si="73"/>
        <v>-19098.593171027438</v>
      </c>
      <c r="G381">
        <f t="shared" si="74"/>
        <v>1518.1375085678301</v>
      </c>
      <c r="H381">
        <f t="shared" si="75"/>
        <v>2801.1269984173032</v>
      </c>
      <c r="I381" s="2">
        <f t="shared" si="76"/>
        <v>3186.0718692745882</v>
      </c>
      <c r="J381" s="52">
        <f t="shared" si="77"/>
        <v>289.6428972067863</v>
      </c>
      <c r="K381">
        <f t="shared" si="78"/>
        <v>9.6157219468531796</v>
      </c>
      <c r="L381">
        <f t="shared" si="79"/>
        <v>2.9138551354101108E-2</v>
      </c>
      <c r="M381" s="52">
        <f t="shared" si="80"/>
        <v>9.6158543939017171</v>
      </c>
      <c r="N381" s="8">
        <f>-G381/($G$18*$B$31)</f>
        <v>-1.6076539760399456E-6</v>
      </c>
      <c r="O381" s="5">
        <f>SUM($N$41:N381)*0.1+$N$8</f>
        <v>-4.8176609467493693E-6</v>
      </c>
      <c r="P381" s="5">
        <f>SUM($O$41:O381)+0</f>
        <v>1.1931430584438238E-3</v>
      </c>
      <c r="Q381" s="8">
        <f>-H381/($G$18*$B$31)</f>
        <v>-2.9662945095445627E-6</v>
      </c>
      <c r="R381" s="5">
        <f>SUM($Q$41:Q381)*0.1+$T$8</f>
        <v>-6.0154050791013966E-5</v>
      </c>
      <c r="S381" s="5">
        <f>SUM($R$41:R381)+0</f>
        <v>7.7950463985151227E-3</v>
      </c>
      <c r="T381">
        <f t="shared" si="81"/>
        <v>6.034666257189143E-5</v>
      </c>
      <c r="U381">
        <f t="shared" si="82"/>
        <v>7.8858315168989172E-3</v>
      </c>
      <c r="W381" s="1"/>
    </row>
    <row r="382" spans="2:23" x14ac:dyDescent="0.35">
      <c r="B382">
        <f t="shared" si="83"/>
        <v>34.100000000000215</v>
      </c>
      <c r="C382">
        <f t="shared" si="70"/>
        <v>0</v>
      </c>
      <c r="D382">
        <f t="shared" si="71"/>
        <v>254.64790894703248</v>
      </c>
      <c r="E382" s="2">
        <f t="shared" si="72"/>
        <v>-138.01250077889625</v>
      </c>
      <c r="F382">
        <f t="shared" si="73"/>
        <v>-19098.593171027438</v>
      </c>
      <c r="G382">
        <f t="shared" si="74"/>
        <v>1504.3362584899405</v>
      </c>
      <c r="H382">
        <f t="shared" si="75"/>
        <v>2775.6622075226023</v>
      </c>
      <c r="I382" s="2">
        <f t="shared" si="76"/>
        <v>3157.1075795539118</v>
      </c>
      <c r="J382" s="52">
        <f t="shared" si="77"/>
        <v>289.6428972067863</v>
      </c>
      <c r="K382">
        <f t="shared" si="78"/>
        <v>9.5283062927908837</v>
      </c>
      <c r="L382">
        <f t="shared" si="79"/>
        <v>2.9138551354101108E-2</v>
      </c>
      <c r="M382" s="52">
        <f t="shared" si="80"/>
        <v>9.5284399549329901</v>
      </c>
      <c r="N382" s="8">
        <f>-G382/($G$18*$B$31)</f>
        <v>-1.5930389398941277E-6</v>
      </c>
      <c r="O382" s="5">
        <f>SUM($N$41:N382)*0.1+$N$8</f>
        <v>-4.9769648407387791E-6</v>
      </c>
      <c r="P382" s="5">
        <f>SUM($O$41:O382)+0</f>
        <v>1.188166093603085E-3</v>
      </c>
      <c r="Q382" s="8">
        <f>-H382/($G$18*$B$31)</f>
        <v>-2.9393281958214325E-6</v>
      </c>
      <c r="R382" s="5">
        <f>SUM($Q$41:Q382)*0.1+$T$8</f>
        <v>-6.0447983610596129E-5</v>
      </c>
      <c r="S382" s="5">
        <f>SUM($R$41:R382)+0</f>
        <v>7.7345984149045262E-3</v>
      </c>
      <c r="T382">
        <f t="shared" si="81"/>
        <v>6.0652525929369568E-5</v>
      </c>
      <c r="U382">
        <f t="shared" si="82"/>
        <v>7.8253275526224218E-3</v>
      </c>
      <c r="W382" s="1"/>
    </row>
    <row r="383" spans="2:23" x14ac:dyDescent="0.35">
      <c r="B383">
        <f t="shared" si="83"/>
        <v>34.200000000000216</v>
      </c>
      <c r="C383">
        <f t="shared" si="70"/>
        <v>0</v>
      </c>
      <c r="D383">
        <f t="shared" si="71"/>
        <v>254.64790894703248</v>
      </c>
      <c r="E383" s="2">
        <f t="shared" si="72"/>
        <v>-138.01250077889625</v>
      </c>
      <c r="F383">
        <f t="shared" si="73"/>
        <v>-19098.593171027438</v>
      </c>
      <c r="G383">
        <f t="shared" si="74"/>
        <v>1490.5350084120491</v>
      </c>
      <c r="H383">
        <f t="shared" si="75"/>
        <v>2750.1974166278978</v>
      </c>
      <c r="I383" s="2">
        <f t="shared" si="76"/>
        <v>3128.1432898332309</v>
      </c>
      <c r="J383" s="52">
        <f t="shared" si="77"/>
        <v>289.6428972067863</v>
      </c>
      <c r="K383">
        <f t="shared" si="78"/>
        <v>9.4408906387285736</v>
      </c>
      <c r="L383">
        <f t="shared" si="79"/>
        <v>2.9138551354101108E-2</v>
      </c>
      <c r="M383" s="52">
        <f t="shared" si="80"/>
        <v>9.4410255384655049</v>
      </c>
      <c r="N383" s="8">
        <f>-G383/($G$18*$B$31)</f>
        <v>-1.5784239037483079E-6</v>
      </c>
      <c r="O383" s="5">
        <f>SUM($N$41:N383)*0.1+$N$8</f>
        <v>-5.13480723111361E-6</v>
      </c>
      <c r="P383" s="5">
        <f>SUM($O$41:O383)+0</f>
        <v>1.1830312863719715E-3</v>
      </c>
      <c r="Q383" s="8">
        <f>-H383/($G$18*$B$31)</f>
        <v>-2.912361882098298E-6</v>
      </c>
      <c r="R383" s="5">
        <f>SUM($Q$41:Q383)*0.1+$T$8</f>
        <v>-6.0739219798805962E-5</v>
      </c>
      <c r="S383" s="5">
        <f>SUM($R$41:R383)+0</f>
        <v>7.6738591951057205E-3</v>
      </c>
      <c r="T383">
        <f t="shared" si="81"/>
        <v>6.0955878035414756E-5</v>
      </c>
      <c r="U383">
        <f t="shared" si="82"/>
        <v>7.7645140202618956E-3</v>
      </c>
      <c r="W383" s="1"/>
    </row>
    <row r="384" spans="2:23" x14ac:dyDescent="0.35">
      <c r="B384">
        <f t="shared" si="83"/>
        <v>34.300000000000217</v>
      </c>
      <c r="C384">
        <f t="shared" si="70"/>
        <v>0</v>
      </c>
      <c r="D384">
        <f t="shared" si="71"/>
        <v>254.64790894703248</v>
      </c>
      <c r="E384" s="2">
        <f t="shared" si="72"/>
        <v>-138.01250077889625</v>
      </c>
      <c r="F384">
        <f t="shared" si="73"/>
        <v>-19098.593171027438</v>
      </c>
      <c r="G384">
        <f t="shared" si="74"/>
        <v>1476.7337583341614</v>
      </c>
      <c r="H384">
        <f t="shared" si="75"/>
        <v>2724.7326257331933</v>
      </c>
      <c r="I384" s="2">
        <f t="shared" si="76"/>
        <v>3099.1790001125523</v>
      </c>
      <c r="J384" s="52">
        <f t="shared" si="77"/>
        <v>289.6428972067863</v>
      </c>
      <c r="K384">
        <f t="shared" si="78"/>
        <v>9.3534749846662706</v>
      </c>
      <c r="L384">
        <f t="shared" si="79"/>
        <v>2.9138551354101108E-2</v>
      </c>
      <c r="M384" s="52">
        <f t="shared" si="80"/>
        <v>9.353611145130138</v>
      </c>
      <c r="N384" s="8">
        <f>-G384/($G$18*$B$31)</f>
        <v>-1.5638088676024918E-6</v>
      </c>
      <c r="O384" s="5">
        <f>SUM($N$41:N384)*0.1+$N$8</f>
        <v>-5.2911881178738587E-6</v>
      </c>
      <c r="P384" s="5">
        <f>SUM($O$41:O384)+0</f>
        <v>1.1777400982540976E-3</v>
      </c>
      <c r="Q384" s="8">
        <f>-H384/($G$18*$B$31)</f>
        <v>-2.885395568375164E-6</v>
      </c>
      <c r="R384" s="5">
        <f>SUM($Q$41:Q384)*0.1+$T$8</f>
        <v>-6.1027759355643466E-5</v>
      </c>
      <c r="S384" s="5">
        <f>SUM($R$41:R384)+0</f>
        <v>7.6128314357500771E-3</v>
      </c>
      <c r="T384">
        <f t="shared" si="81"/>
        <v>6.1256706438308104E-5</v>
      </c>
      <c r="U384">
        <f t="shared" si="82"/>
        <v>7.7033936812407654E-3</v>
      </c>
      <c r="W384" s="1"/>
    </row>
    <row r="385" spans="2:23" x14ac:dyDescent="0.35">
      <c r="B385">
        <f t="shared" si="83"/>
        <v>34.400000000000219</v>
      </c>
      <c r="C385">
        <f t="shared" si="70"/>
        <v>0</v>
      </c>
      <c r="D385">
        <f t="shared" si="71"/>
        <v>254.64790894703248</v>
      </c>
      <c r="E385" s="2">
        <f t="shared" si="72"/>
        <v>-138.01250077889625</v>
      </c>
      <c r="F385">
        <f t="shared" si="73"/>
        <v>-19098.593171027438</v>
      </c>
      <c r="G385">
        <f t="shared" si="74"/>
        <v>1462.93250825627</v>
      </c>
      <c r="H385">
        <f t="shared" si="75"/>
        <v>2699.2678348384889</v>
      </c>
      <c r="I385" s="2">
        <f t="shared" si="76"/>
        <v>3070.2147103918719</v>
      </c>
      <c r="J385" s="52">
        <f t="shared" si="77"/>
        <v>289.6428972067863</v>
      </c>
      <c r="K385">
        <f t="shared" si="78"/>
        <v>9.2660593306039623</v>
      </c>
      <c r="L385">
        <f t="shared" si="79"/>
        <v>2.9138551354101108E-2</v>
      </c>
      <c r="M385" s="52">
        <f t="shared" si="80"/>
        <v>9.2661967755815429</v>
      </c>
      <c r="N385" s="8">
        <f>-G385/($G$18*$B$31)</f>
        <v>-1.5491938314566722E-6</v>
      </c>
      <c r="O385" s="5">
        <f>SUM($N$41:N385)*0.1+$N$8</f>
        <v>-5.4461075010195286E-6</v>
      </c>
      <c r="P385" s="5">
        <f>SUM($O$41:O385)+0</f>
        <v>1.1722939907530781E-3</v>
      </c>
      <c r="Q385" s="8">
        <f>-H385/($G$18*$B$31)</f>
        <v>-2.8584292546520295E-6</v>
      </c>
      <c r="R385" s="5">
        <f>SUM($Q$41:Q385)*0.1+$T$8</f>
        <v>-6.1313602281108694E-5</v>
      </c>
      <c r="S385" s="5">
        <f>SUM($R$41:R385)+0</f>
        <v>7.5515178334689681E-3</v>
      </c>
      <c r="T385">
        <f t="shared" si="81"/>
        <v>6.1554999078861485E-5</v>
      </c>
      <c r="U385">
        <f t="shared" si="82"/>
        <v>7.6419693005112003E-3</v>
      </c>
      <c r="W385" s="1"/>
    </row>
    <row r="386" spans="2:23" x14ac:dyDescent="0.35">
      <c r="B386">
        <f t="shared" si="83"/>
        <v>34.50000000000022</v>
      </c>
      <c r="C386">
        <f t="shared" si="70"/>
        <v>0</v>
      </c>
      <c r="D386">
        <f t="shared" si="71"/>
        <v>254.64790894703248</v>
      </c>
      <c r="E386" s="2">
        <f t="shared" si="72"/>
        <v>-138.01250077889625</v>
      </c>
      <c r="F386">
        <f t="shared" si="73"/>
        <v>-19098.593171027438</v>
      </c>
      <c r="G386">
        <f t="shared" si="74"/>
        <v>1449.1312581783804</v>
      </c>
      <c r="H386">
        <f t="shared" si="75"/>
        <v>2673.8030439437862</v>
      </c>
      <c r="I386" s="2">
        <f t="shared" si="76"/>
        <v>3041.2504206711938</v>
      </c>
      <c r="J386" s="52">
        <f t="shared" si="77"/>
        <v>289.6428972067863</v>
      </c>
      <c r="K386">
        <f t="shared" si="78"/>
        <v>9.1786436765416592</v>
      </c>
      <c r="L386">
        <f t="shared" si="79"/>
        <v>2.9138551354101108E-2</v>
      </c>
      <c r="M386" s="52">
        <f t="shared" si="80"/>
        <v>9.1787824304993322</v>
      </c>
      <c r="N386" s="8">
        <f>-G386/($G$18*$B$31)</f>
        <v>-1.5345787953108543E-6</v>
      </c>
      <c r="O386" s="5">
        <f>SUM($N$41:N386)*0.1+$N$8</f>
        <v>-5.5995653805506128E-6</v>
      </c>
      <c r="P386" s="5">
        <f>SUM($O$41:O386)+0</f>
        <v>1.1666944253725276E-3</v>
      </c>
      <c r="Q386" s="8">
        <f>-H386/($G$18*$B$31)</f>
        <v>-2.8314629409288976E-6</v>
      </c>
      <c r="R386" s="5">
        <f>SUM($Q$41:Q386)*0.1+$T$8</f>
        <v>-6.1596748575201566E-5</v>
      </c>
      <c r="S386" s="5">
        <f>SUM($R$41:R386)+0</f>
        <v>7.4899210848937666E-3</v>
      </c>
      <c r="T386">
        <f t="shared" si="81"/>
        <v>6.1850744275939449E-5</v>
      </c>
      <c r="U386">
        <f t="shared" si="82"/>
        <v>7.5802436464886503E-3</v>
      </c>
      <c r="W386" s="1"/>
    </row>
    <row r="387" spans="2:23" x14ac:dyDescent="0.35">
      <c r="B387">
        <f t="shared" si="83"/>
        <v>34.600000000000222</v>
      </c>
      <c r="C387">
        <f t="shared" si="70"/>
        <v>0</v>
      </c>
      <c r="D387">
        <f t="shared" si="71"/>
        <v>254.64790894703248</v>
      </c>
      <c r="E387" s="2">
        <f t="shared" si="72"/>
        <v>-138.01250077889625</v>
      </c>
      <c r="F387">
        <f t="shared" si="73"/>
        <v>-19098.593171027438</v>
      </c>
      <c r="G387">
        <f t="shared" si="74"/>
        <v>1435.3300081004891</v>
      </c>
      <c r="H387">
        <f t="shared" si="75"/>
        <v>2648.3382530490835</v>
      </c>
      <c r="I387" s="2">
        <f t="shared" si="76"/>
        <v>3012.2861309505147</v>
      </c>
      <c r="J387" s="52">
        <f t="shared" si="77"/>
        <v>289.6428972067863</v>
      </c>
      <c r="K387">
        <f t="shared" si="78"/>
        <v>9.0912280224793562</v>
      </c>
      <c r="L387">
        <f t="shared" si="79"/>
        <v>2.9138551354101108E-2</v>
      </c>
      <c r="M387" s="52">
        <f t="shared" si="80"/>
        <v>9.0913681105892383</v>
      </c>
      <c r="N387" s="8">
        <f>-G387/($G$18*$B$31)</f>
        <v>-1.5199637591650344E-6</v>
      </c>
      <c r="O387" s="5">
        <f>SUM($N$41:N387)*0.1+$N$8</f>
        <v>-5.7515617564671182E-6</v>
      </c>
      <c r="P387" s="5">
        <f>SUM($O$41:O387)+0</f>
        <v>1.1609428636160605E-3</v>
      </c>
      <c r="Q387" s="8">
        <f>-H387/($G$18*$B$31)</f>
        <v>-2.8044966272057652E-6</v>
      </c>
      <c r="R387" s="5">
        <f>SUM($Q$41:Q387)*0.1+$T$8</f>
        <v>-6.1877198237922162E-5</v>
      </c>
      <c r="S387" s="5">
        <f>SUM($R$41:R387)+0</f>
        <v>7.4280438866558447E-3</v>
      </c>
      <c r="T387">
        <f t="shared" si="81"/>
        <v>6.21439307126092E-5</v>
      </c>
      <c r="U387">
        <f t="shared" si="82"/>
        <v>7.5182194909876321E-3</v>
      </c>
      <c r="W387" s="1"/>
    </row>
    <row r="388" spans="2:23" x14ac:dyDescent="0.35">
      <c r="B388">
        <f t="shared" si="83"/>
        <v>34.700000000000223</v>
      </c>
      <c r="C388">
        <f t="shared" si="70"/>
        <v>0</v>
      </c>
      <c r="D388">
        <f t="shared" si="71"/>
        <v>254.64790894703248</v>
      </c>
      <c r="E388" s="2">
        <f t="shared" si="72"/>
        <v>-138.01250077889625</v>
      </c>
      <c r="F388">
        <f t="shared" si="73"/>
        <v>-19098.593171027438</v>
      </c>
      <c r="G388">
        <f t="shared" si="74"/>
        <v>1421.5287580226013</v>
      </c>
      <c r="H388">
        <f t="shared" si="75"/>
        <v>2622.873462154379</v>
      </c>
      <c r="I388" s="2">
        <f t="shared" si="76"/>
        <v>2983.3218412298356</v>
      </c>
      <c r="J388" s="52">
        <f t="shared" si="77"/>
        <v>289.6428972067863</v>
      </c>
      <c r="K388">
        <f t="shared" si="78"/>
        <v>9.0038123684170515</v>
      </c>
      <c r="L388">
        <f t="shared" si="79"/>
        <v>2.9138551354101108E-2</v>
      </c>
      <c r="M388" s="52">
        <f t="shared" si="80"/>
        <v>9.0039538165844082</v>
      </c>
      <c r="N388" s="8">
        <f>-G388/($G$18*$B$31)</f>
        <v>-1.5053487230192184E-6</v>
      </c>
      <c r="O388" s="5">
        <f>SUM($N$41:N388)*0.1+$N$8</f>
        <v>-5.902096628769038E-6</v>
      </c>
      <c r="P388" s="5">
        <f>SUM($O$41:O388)+0</f>
        <v>1.1550407669872914E-3</v>
      </c>
      <c r="Q388" s="8">
        <f>-H388/($G$18*$B$31)</f>
        <v>-2.7775303134826307E-6</v>
      </c>
      <c r="R388" s="5">
        <f>SUM($Q$41:Q388)*0.1+$T$8</f>
        <v>-6.2154951269270428E-5</v>
      </c>
      <c r="S388" s="5">
        <f>SUM($R$41:R388)+0</f>
        <v>7.3658889353865739E-3</v>
      </c>
      <c r="T388">
        <f t="shared" si="81"/>
        <v>6.2434547422886866E-5</v>
      </c>
      <c r="U388">
        <f t="shared" si="82"/>
        <v>7.4558996091587063E-3</v>
      </c>
      <c r="W388" s="1"/>
    </row>
    <row r="389" spans="2:23" x14ac:dyDescent="0.35">
      <c r="B389">
        <f t="shared" si="83"/>
        <v>34.800000000000225</v>
      </c>
      <c r="C389">
        <f t="shared" si="70"/>
        <v>0</v>
      </c>
      <c r="D389">
        <f t="shared" si="71"/>
        <v>254.64790894703248</v>
      </c>
      <c r="E389" s="2">
        <f t="shared" si="72"/>
        <v>-138.01250077889625</v>
      </c>
      <c r="F389">
        <f t="shared" si="73"/>
        <v>-19098.593171027438</v>
      </c>
      <c r="G389">
        <f t="shared" si="74"/>
        <v>1407.7275079447099</v>
      </c>
      <c r="H389">
        <f t="shared" si="75"/>
        <v>2597.4086712596763</v>
      </c>
      <c r="I389" s="2">
        <f t="shared" si="76"/>
        <v>2954.357551509157</v>
      </c>
      <c r="J389" s="52">
        <f t="shared" si="77"/>
        <v>289.6428972067863</v>
      </c>
      <c r="K389">
        <f t="shared" si="78"/>
        <v>8.9163967143547485</v>
      </c>
      <c r="L389">
        <f t="shared" si="79"/>
        <v>2.9138551354101108E-2</v>
      </c>
      <c r="M389" s="52">
        <f t="shared" si="80"/>
        <v>8.9165395492467372</v>
      </c>
      <c r="N389" s="8">
        <f>-G389/($G$18*$B$31)</f>
        <v>-1.4907336868733985E-6</v>
      </c>
      <c r="O389" s="5">
        <f>SUM($N$41:N389)*0.1+$N$8</f>
        <v>-6.0511699974563789E-6</v>
      </c>
      <c r="P389" s="5">
        <f>SUM($O$41:O389)+0</f>
        <v>1.148989596989835E-3</v>
      </c>
      <c r="Q389" s="8">
        <f>-H389/($G$18*$B$31)</f>
        <v>-2.7505639997594984E-6</v>
      </c>
      <c r="R389" s="5">
        <f>SUM($Q$41:Q389)*0.1+$T$8</f>
        <v>-6.2430007669246366E-5</v>
      </c>
      <c r="S389" s="5">
        <f>SUM($R$41:R389)+0</f>
        <v>7.3034589277173271E-3</v>
      </c>
      <c r="T389">
        <f t="shared" si="81"/>
        <v>6.2722583779052632E-5</v>
      </c>
      <c r="U389">
        <f t="shared" si="82"/>
        <v>7.3932867794266437E-3</v>
      </c>
      <c r="W389" s="1"/>
    </row>
    <row r="390" spans="2:23" x14ac:dyDescent="0.35">
      <c r="B390">
        <f t="shared" si="83"/>
        <v>34.900000000000226</v>
      </c>
      <c r="C390">
        <f t="shared" si="70"/>
        <v>0</v>
      </c>
      <c r="D390">
        <f t="shared" si="71"/>
        <v>254.64790894703248</v>
      </c>
      <c r="E390" s="2">
        <f t="shared" si="72"/>
        <v>-138.01250077889625</v>
      </c>
      <c r="F390">
        <f t="shared" si="73"/>
        <v>-19098.593171027438</v>
      </c>
      <c r="G390">
        <f t="shared" si="74"/>
        <v>1393.9262578668222</v>
      </c>
      <c r="H390">
        <f t="shared" si="75"/>
        <v>2571.9438803649718</v>
      </c>
      <c r="I390" s="2">
        <f t="shared" si="76"/>
        <v>2925.393261788478</v>
      </c>
      <c r="J390" s="52">
        <f t="shared" si="77"/>
        <v>289.6428972067863</v>
      </c>
      <c r="K390">
        <f t="shared" si="78"/>
        <v>8.8289810602924437</v>
      </c>
      <c r="L390">
        <f t="shared" si="79"/>
        <v>2.9138551354101108E-2</v>
      </c>
      <c r="M390" s="52">
        <f t="shared" si="80"/>
        <v>8.8291253093682922</v>
      </c>
      <c r="N390" s="8">
        <f>-G390/($G$18*$B$31)</f>
        <v>-1.4761186507275827E-6</v>
      </c>
      <c r="O390" s="5">
        <f>SUM($N$41:N390)*0.1+$N$8</f>
        <v>-6.1987818625291376E-6</v>
      </c>
      <c r="P390" s="5">
        <f>SUM($O$41:O390)+0</f>
        <v>1.1427908151273058E-3</v>
      </c>
      <c r="Q390" s="8">
        <f>-H390/($G$18*$B$31)</f>
        <v>-2.7235976860363643E-6</v>
      </c>
      <c r="R390" s="5">
        <f>SUM($Q$41:Q390)*0.1+$T$8</f>
        <v>-6.270236743785E-5</v>
      </c>
      <c r="S390" s="5">
        <f>SUM($R$41:R390)+0</f>
        <v>7.2407565602794774E-3</v>
      </c>
      <c r="T390">
        <f t="shared" si="81"/>
        <v>6.3008029479506595E-5</v>
      </c>
      <c r="U390">
        <f t="shared" si="82"/>
        <v>7.3303837834297336E-3</v>
      </c>
      <c r="W390" s="1"/>
    </row>
    <row r="391" spans="2:23" x14ac:dyDescent="0.35">
      <c r="B391">
        <f t="shared" si="83"/>
        <v>35.000000000000227</v>
      </c>
      <c r="C391">
        <f t="shared" si="70"/>
        <v>0</v>
      </c>
      <c r="D391">
        <f t="shared" si="71"/>
        <v>254.64790894703248</v>
      </c>
      <c r="E391" s="2">
        <f t="shared" si="72"/>
        <v>-138.01250077889625</v>
      </c>
      <c r="F391">
        <f t="shared" si="73"/>
        <v>-19098.593171027438</v>
      </c>
      <c r="G391">
        <f t="shared" si="74"/>
        <v>1380.1250077889308</v>
      </c>
      <c r="H391">
        <f t="shared" si="75"/>
        <v>2546.4790894702674</v>
      </c>
      <c r="I391" s="2">
        <f t="shared" si="76"/>
        <v>2896.4289720677975</v>
      </c>
      <c r="J391" s="52">
        <f t="shared" si="77"/>
        <v>289.6428972067863</v>
      </c>
      <c r="K391">
        <f t="shared" si="78"/>
        <v>8.7415654062301336</v>
      </c>
      <c r="L391">
        <f t="shared" si="79"/>
        <v>2.9138551354101108E-2</v>
      </c>
      <c r="M391" s="52">
        <f t="shared" si="80"/>
        <v>8.7417110977728179</v>
      </c>
      <c r="N391" s="8">
        <f>-G391/($G$18*$B$31)</f>
        <v>-1.4615036145817629E-6</v>
      </c>
      <c r="O391" s="5">
        <f>SUM($N$41:N391)*0.1+$N$8</f>
        <v>-6.3449322239873106E-6</v>
      </c>
      <c r="P391" s="5">
        <f>SUM($O$41:O391)+0</f>
        <v>1.1364458829033184E-3</v>
      </c>
      <c r="Q391" s="8">
        <f>-H391/($G$18*$B$31)</f>
        <v>-2.6966313723132303E-6</v>
      </c>
      <c r="R391" s="5">
        <f>SUM($Q$41:Q391)*0.1+$T$8</f>
        <v>-6.2972030575081332E-5</v>
      </c>
      <c r="S391" s="5">
        <f>SUM($R$41:R391)+0</f>
        <v>7.1777845297043962E-3</v>
      </c>
      <c r="T391">
        <f t="shared" si="81"/>
        <v>6.3290874537139794E-5</v>
      </c>
      <c r="U391">
        <f t="shared" si="82"/>
        <v>7.2671934059602167E-3</v>
      </c>
      <c r="W391" s="1"/>
    </row>
    <row r="392" spans="2:23" x14ac:dyDescent="0.35">
      <c r="B392">
        <f t="shared" si="83"/>
        <v>35.100000000000229</v>
      </c>
      <c r="C392">
        <f t="shared" si="70"/>
        <v>0</v>
      </c>
      <c r="D392">
        <f t="shared" si="71"/>
        <v>254.64790894703248</v>
      </c>
      <c r="E392" s="2">
        <f t="shared" si="72"/>
        <v>-138.01250077889625</v>
      </c>
      <c r="F392">
        <f t="shared" si="73"/>
        <v>-19098.593171027438</v>
      </c>
      <c r="G392">
        <f t="shared" si="74"/>
        <v>1366.3237577110413</v>
      </c>
      <c r="H392">
        <f t="shared" si="75"/>
        <v>2521.0142985755647</v>
      </c>
      <c r="I392" s="2">
        <f t="shared" si="76"/>
        <v>2867.4646823471194</v>
      </c>
      <c r="J392" s="52">
        <f t="shared" si="77"/>
        <v>289.6428972067863</v>
      </c>
      <c r="K392">
        <f t="shared" si="78"/>
        <v>8.6541497521678323</v>
      </c>
      <c r="L392">
        <f t="shared" si="79"/>
        <v>2.9138551354101108E-2</v>
      </c>
      <c r="M392" s="52">
        <f t="shared" si="80"/>
        <v>8.6542969153173619</v>
      </c>
      <c r="N392" s="8">
        <f>-G392/($G$18*$B$31)</f>
        <v>-1.4468885784359449E-6</v>
      </c>
      <c r="O392" s="5">
        <f>SUM($N$41:N392)*0.1+$N$8</f>
        <v>-6.4896210818309082E-6</v>
      </c>
      <c r="P392" s="5">
        <f>SUM($O$41:O392)+0</f>
        <v>1.1299562618214876E-3</v>
      </c>
      <c r="Q392" s="8">
        <f>-H392/($G$18*$B$31)</f>
        <v>-2.6696650585900979E-6</v>
      </c>
      <c r="R392" s="5">
        <f>SUM($Q$41:Q392)*0.1+$T$8</f>
        <v>-6.3238997080940362E-5</v>
      </c>
      <c r="S392" s="5">
        <f>SUM($R$41:R392)+0</f>
        <v>7.1145455326234557E-3</v>
      </c>
      <c r="T392">
        <f t="shared" si="81"/>
        <v>6.35711092681961E-5</v>
      </c>
      <c r="U392">
        <f t="shared" si="82"/>
        <v>7.2037184349058201E-3</v>
      </c>
      <c r="W392" s="1"/>
    </row>
    <row r="393" spans="2:23" x14ac:dyDescent="0.35">
      <c r="B393">
        <f t="shared" si="83"/>
        <v>35.20000000000023</v>
      </c>
      <c r="C393">
        <f t="shared" si="70"/>
        <v>0</v>
      </c>
      <c r="D393">
        <f t="shared" si="71"/>
        <v>254.64790894703248</v>
      </c>
      <c r="E393" s="2">
        <f t="shared" si="72"/>
        <v>-138.01250077889625</v>
      </c>
      <c r="F393">
        <f t="shared" si="73"/>
        <v>-19098.593171027438</v>
      </c>
      <c r="G393">
        <f t="shared" si="74"/>
        <v>1352.5225076331517</v>
      </c>
      <c r="H393">
        <f t="shared" si="75"/>
        <v>2495.549507680862</v>
      </c>
      <c r="I393" s="2">
        <f t="shared" si="76"/>
        <v>2838.5003926264412</v>
      </c>
      <c r="J393" s="52">
        <f t="shared" si="77"/>
        <v>289.6428972067863</v>
      </c>
      <c r="K393">
        <f t="shared" si="78"/>
        <v>8.5667340981055311</v>
      </c>
      <c r="L393">
        <f t="shared" si="79"/>
        <v>2.9138551354101108E-2</v>
      </c>
      <c r="M393" s="52">
        <f t="shared" si="80"/>
        <v>8.5668827628939237</v>
      </c>
      <c r="N393" s="8">
        <f>-G393/($G$18*$B$31)</f>
        <v>-1.432273542290127E-6</v>
      </c>
      <c r="O393" s="5">
        <f>SUM($N$41:N393)*0.1+$N$8</f>
        <v>-6.6328484360599202E-6</v>
      </c>
      <c r="P393" s="5">
        <f>SUM($O$41:O393)+0</f>
        <v>1.1233234133854277E-3</v>
      </c>
      <c r="Q393" s="8">
        <f>-H393/($G$18*$B$31)</f>
        <v>-2.6426987448669656E-6</v>
      </c>
      <c r="R393" s="5">
        <f>SUM($Q$41:Q393)*0.1+$T$8</f>
        <v>-6.3503266955427062E-5</v>
      </c>
      <c r="S393" s="5">
        <f>SUM($R$41:R393)+0</f>
        <v>7.0510422656680288E-3</v>
      </c>
      <c r="T393">
        <f t="shared" si="81"/>
        <v>6.3848724281601561E-5</v>
      </c>
      <c r="U393">
        <f t="shared" si="82"/>
        <v>7.1399616611923632E-3</v>
      </c>
      <c r="W393" s="1"/>
    </row>
    <row r="394" spans="2:23" x14ac:dyDescent="0.35">
      <c r="B394">
        <f t="shared" si="83"/>
        <v>35.300000000000232</v>
      </c>
      <c r="C394">
        <f t="shared" si="70"/>
        <v>0</v>
      </c>
      <c r="D394">
        <f t="shared" si="71"/>
        <v>254.64790894703248</v>
      </c>
      <c r="E394" s="2">
        <f t="shared" si="72"/>
        <v>-138.01250077889625</v>
      </c>
      <c r="F394">
        <f t="shared" si="73"/>
        <v>-19098.593171027438</v>
      </c>
      <c r="G394">
        <f t="shared" si="74"/>
        <v>1338.7212575552621</v>
      </c>
      <c r="H394">
        <f t="shared" si="75"/>
        <v>2470.0847167861575</v>
      </c>
      <c r="I394" s="2">
        <f t="shared" si="76"/>
        <v>2809.5361029057617</v>
      </c>
      <c r="J394" s="52">
        <f t="shared" si="77"/>
        <v>289.6428972067863</v>
      </c>
      <c r="K394">
        <f t="shared" si="78"/>
        <v>8.4793184440432245</v>
      </c>
      <c r="L394">
        <f t="shared" si="79"/>
        <v>2.9138551354101108E-2</v>
      </c>
      <c r="M394" s="52">
        <f t="shared" si="80"/>
        <v>8.4794686414312928</v>
      </c>
      <c r="N394" s="8">
        <f>-G394/($G$18*$B$31)</f>
        <v>-1.417658506144309E-6</v>
      </c>
      <c r="O394" s="5">
        <f>SUM($N$41:N394)*0.1+$N$8</f>
        <v>-6.7746142866743499E-6</v>
      </c>
      <c r="P394" s="5">
        <f>SUM($O$41:O394)+0</f>
        <v>1.1165487990987533E-3</v>
      </c>
      <c r="Q394" s="8">
        <f>-H394/($G$18*$B$31)</f>
        <v>-2.6157324311438311E-6</v>
      </c>
      <c r="R394" s="5">
        <f>SUM($Q$41:Q394)*0.1+$T$8</f>
        <v>-6.3764840198541432E-5</v>
      </c>
      <c r="S394" s="5">
        <f>SUM($R$41:R394)+0</f>
        <v>6.987277425469487E-3</v>
      </c>
      <c r="T394">
        <f t="shared" si="81"/>
        <v>6.412371046873954E-5</v>
      </c>
      <c r="U394">
        <f t="shared" si="82"/>
        <v>7.0759258787274175E-3</v>
      </c>
      <c r="W394" s="1"/>
    </row>
    <row r="395" spans="2:23" x14ac:dyDescent="0.35">
      <c r="B395">
        <f t="shared" si="83"/>
        <v>35.400000000000233</v>
      </c>
      <c r="C395">
        <f t="shared" si="70"/>
        <v>0</v>
      </c>
      <c r="D395">
        <f t="shared" si="71"/>
        <v>254.64790894703248</v>
      </c>
      <c r="E395" s="2">
        <f t="shared" si="72"/>
        <v>-138.01250077889625</v>
      </c>
      <c r="F395">
        <f t="shared" si="73"/>
        <v>-19098.593171027438</v>
      </c>
      <c r="G395">
        <f t="shared" si="74"/>
        <v>1324.9200074773726</v>
      </c>
      <c r="H395">
        <f t="shared" si="75"/>
        <v>2444.619925891453</v>
      </c>
      <c r="I395" s="2">
        <f t="shared" si="76"/>
        <v>2780.5718131850817</v>
      </c>
      <c r="J395" s="52">
        <f t="shared" si="77"/>
        <v>289.6428972067863</v>
      </c>
      <c r="K395">
        <f t="shared" si="78"/>
        <v>8.391902789980918</v>
      </c>
      <c r="L395">
        <f t="shared" si="79"/>
        <v>2.9138551354101108E-2</v>
      </c>
      <c r="M395" s="52">
        <f t="shared" si="80"/>
        <v>8.3920545518969636</v>
      </c>
      <c r="N395" s="8">
        <f>-G395/($G$18*$B$31)</f>
        <v>-1.4030434699984911E-6</v>
      </c>
      <c r="O395" s="5">
        <f>SUM($N$41:N395)*0.1+$N$8</f>
        <v>-6.9149186336742007E-6</v>
      </c>
      <c r="P395" s="5">
        <f>SUM($O$41:O395)+0</f>
        <v>1.1096338804650792E-3</v>
      </c>
      <c r="Q395" s="8">
        <f>-H395/($G$18*$B$31)</f>
        <v>-2.588766117420697E-6</v>
      </c>
      <c r="R395" s="5">
        <f>SUM($Q$41:Q395)*0.1+$T$8</f>
        <v>-6.4023716810283527E-5</v>
      </c>
      <c r="S395" s="5">
        <f>SUM($R$41:R395)+0</f>
        <v>6.9232537086592032E-3</v>
      </c>
      <c r="T395">
        <f t="shared" si="81"/>
        <v>6.4396058993650512E-5</v>
      </c>
      <c r="U395">
        <f t="shared" si="82"/>
        <v>7.0116138843449869E-3</v>
      </c>
      <c r="W395" s="1"/>
    </row>
    <row r="396" spans="2:23" x14ac:dyDescent="0.35">
      <c r="B396">
        <f t="shared" si="83"/>
        <v>35.500000000000234</v>
      </c>
      <c r="C396">
        <f t="shared" si="70"/>
        <v>0</v>
      </c>
      <c r="D396">
        <f t="shared" si="71"/>
        <v>254.64790894703248</v>
      </c>
      <c r="E396" s="2">
        <f t="shared" si="72"/>
        <v>-138.01250077889625</v>
      </c>
      <c r="F396">
        <f t="shared" si="73"/>
        <v>-19098.593171027438</v>
      </c>
      <c r="G396">
        <f t="shared" si="74"/>
        <v>1311.118757399483</v>
      </c>
      <c r="H396">
        <f t="shared" si="75"/>
        <v>2419.1551349967503</v>
      </c>
      <c r="I396" s="2">
        <f t="shared" si="76"/>
        <v>2751.607523464404</v>
      </c>
      <c r="J396" s="52">
        <f t="shared" si="77"/>
        <v>289.6428972067863</v>
      </c>
      <c r="K396">
        <f t="shared" si="78"/>
        <v>8.3044871359186168</v>
      </c>
      <c r="L396">
        <f t="shared" si="79"/>
        <v>2.9138551354101108E-2</v>
      </c>
      <c r="M396" s="52">
        <f t="shared" si="80"/>
        <v>8.3046404952991697</v>
      </c>
      <c r="N396" s="8">
        <f>-G396/($G$18*$B$31)</f>
        <v>-1.3884284338526734E-6</v>
      </c>
      <c r="O396" s="5">
        <f>SUM($N$41:N396)*0.1+$N$8</f>
        <v>-7.053761477059466E-6</v>
      </c>
      <c r="P396" s="5">
        <f>SUM($O$41:O396)+0</f>
        <v>1.1025801189880197E-3</v>
      </c>
      <c r="Q396" s="8">
        <f>-H396/($G$18*$B$31)</f>
        <v>-2.5617998036975647E-6</v>
      </c>
      <c r="R396" s="5">
        <f>SUM($Q$41:Q396)*0.1+$T$8</f>
        <v>-6.4279896790653265E-5</v>
      </c>
      <c r="S396" s="5">
        <f>SUM($R$41:R396)+0</f>
        <v>6.8589738118685498E-3</v>
      </c>
      <c r="T396">
        <f t="shared" si="81"/>
        <v>6.4665761283636667E-5</v>
      </c>
      <c r="U396">
        <f t="shared" si="82"/>
        <v>6.947028477751205E-3</v>
      </c>
      <c r="W396" s="1"/>
    </row>
    <row r="397" spans="2:23" x14ac:dyDescent="0.35">
      <c r="B397">
        <f t="shared" si="83"/>
        <v>35.600000000000236</v>
      </c>
      <c r="C397">
        <f t="shared" si="70"/>
        <v>0</v>
      </c>
      <c r="D397">
        <f t="shared" si="71"/>
        <v>254.64790894703248</v>
      </c>
      <c r="E397" s="2">
        <f t="shared" si="72"/>
        <v>-138.01250077889625</v>
      </c>
      <c r="F397">
        <f t="shared" si="73"/>
        <v>-19098.593171027438</v>
      </c>
      <c r="G397">
        <f t="shared" si="74"/>
        <v>1297.3175073215934</v>
      </c>
      <c r="H397">
        <f t="shared" si="75"/>
        <v>2393.6903441020477</v>
      </c>
      <c r="I397" s="2">
        <f t="shared" si="76"/>
        <v>2722.6432337437259</v>
      </c>
      <c r="J397" s="52">
        <f t="shared" si="77"/>
        <v>289.6428972067863</v>
      </c>
      <c r="K397">
        <f t="shared" si="78"/>
        <v>8.2170714818563155</v>
      </c>
      <c r="L397">
        <f t="shared" si="79"/>
        <v>2.9138551354101108E-2</v>
      </c>
      <c r="M397" s="52">
        <f t="shared" si="80"/>
        <v>8.2172264726890294</v>
      </c>
      <c r="N397" s="8">
        <f>-G397/($G$18*$B$31)</f>
        <v>-1.3738133977068554E-6</v>
      </c>
      <c r="O397" s="5">
        <f>SUM($N$41:N397)*0.1+$N$8</f>
        <v>-7.1911428168301524E-6</v>
      </c>
      <c r="P397" s="5">
        <f>SUM($O$41:O397)+0</f>
        <v>1.0953889761711895E-3</v>
      </c>
      <c r="Q397" s="8">
        <f>-H397/($G$18*$B$31)</f>
        <v>-2.5348334899744323E-6</v>
      </c>
      <c r="R397" s="5">
        <f>SUM($Q$41:Q397)*0.1+$T$8</f>
        <v>-6.4533380139650728E-5</v>
      </c>
      <c r="S397" s="5">
        <f>SUM($R$41:R397)+0</f>
        <v>6.7944404317288988E-3</v>
      </c>
      <c r="T397">
        <f t="shared" si="81"/>
        <v>6.4932809020253507E-5</v>
      </c>
      <c r="U397">
        <f t="shared" si="82"/>
        <v>6.8821724614709966E-3</v>
      </c>
      <c r="W397" s="1"/>
    </row>
    <row r="398" spans="2:23" x14ac:dyDescent="0.35">
      <c r="B398">
        <f t="shared" si="83"/>
        <v>35.700000000000237</v>
      </c>
      <c r="C398">
        <f t="shared" si="70"/>
        <v>0</v>
      </c>
      <c r="D398">
        <f t="shared" si="71"/>
        <v>254.64790894703248</v>
      </c>
      <c r="E398" s="2">
        <f t="shared" si="72"/>
        <v>-138.01250077889625</v>
      </c>
      <c r="F398">
        <f t="shared" si="73"/>
        <v>-19098.593171027438</v>
      </c>
      <c r="G398">
        <f t="shared" si="74"/>
        <v>1283.5162572437039</v>
      </c>
      <c r="H398">
        <f t="shared" si="75"/>
        <v>2368.2255532073432</v>
      </c>
      <c r="I398" s="2">
        <f t="shared" si="76"/>
        <v>2693.6789440230459</v>
      </c>
      <c r="J398" s="52">
        <f t="shared" si="77"/>
        <v>289.6428972067863</v>
      </c>
      <c r="K398">
        <f t="shared" si="78"/>
        <v>8.1296558277940072</v>
      </c>
      <c r="L398">
        <f t="shared" si="79"/>
        <v>2.9138551354101108E-2</v>
      </c>
      <c r="M398" s="52">
        <f t="shared" si="80"/>
        <v>8.129812485162871</v>
      </c>
      <c r="N398" s="8">
        <f>-G398/($G$18*$B$31)</f>
        <v>-1.3591983615610375E-6</v>
      </c>
      <c r="O398" s="5">
        <f>SUM($N$41:N398)*0.1+$N$8</f>
        <v>-7.3270626529862565E-6</v>
      </c>
      <c r="P398" s="5">
        <f>SUM($O$41:O398)+0</f>
        <v>1.0880619135182033E-3</v>
      </c>
      <c r="Q398" s="8">
        <f>-H398/($G$18*$B$31)</f>
        <v>-2.5078671762512983E-6</v>
      </c>
      <c r="R398" s="5">
        <f>SUM($Q$41:Q398)*0.1+$T$8</f>
        <v>-6.4784166857275862E-5</v>
      </c>
      <c r="S398" s="5">
        <f>SUM($R$41:R398)+0</f>
        <v>6.7296562648716226E-3</v>
      </c>
      <c r="T398">
        <f t="shared" si="81"/>
        <v>6.5197194130669039E-5</v>
      </c>
      <c r="U398">
        <f t="shared" si="82"/>
        <v>6.8170486407957195E-3</v>
      </c>
      <c r="W398" s="1"/>
    </row>
    <row r="399" spans="2:23" x14ac:dyDescent="0.35">
      <c r="B399">
        <f t="shared" si="83"/>
        <v>35.800000000000239</v>
      </c>
      <c r="C399">
        <f t="shared" si="70"/>
        <v>0</v>
      </c>
      <c r="D399">
        <f t="shared" si="71"/>
        <v>254.64790894703248</v>
      </c>
      <c r="E399" s="2">
        <f t="shared" si="72"/>
        <v>-138.01250077889625</v>
      </c>
      <c r="F399">
        <f t="shared" si="73"/>
        <v>-19098.593171027438</v>
      </c>
      <c r="G399">
        <f t="shared" si="74"/>
        <v>1269.7150071658125</v>
      </c>
      <c r="H399">
        <f t="shared" si="75"/>
        <v>2342.7607623126387</v>
      </c>
      <c r="I399" s="2">
        <f t="shared" si="76"/>
        <v>2664.7146543023655</v>
      </c>
      <c r="J399" s="52">
        <f t="shared" si="77"/>
        <v>289.6428972067863</v>
      </c>
      <c r="K399">
        <f t="shared" si="78"/>
        <v>8.0422401737316989</v>
      </c>
      <c r="L399">
        <f t="shared" si="79"/>
        <v>2.9138551354101108E-2</v>
      </c>
      <c r="M399" s="52">
        <f t="shared" si="80"/>
        <v>8.0423985338647022</v>
      </c>
      <c r="N399" s="8">
        <f>-G399/($G$18*$B$31)</f>
        <v>-1.3445833254152176E-6</v>
      </c>
      <c r="O399" s="5">
        <f>SUM($N$41:N399)*0.1+$N$8</f>
        <v>-7.4615209855277784E-6</v>
      </c>
      <c r="P399" s="5">
        <f>SUM($O$41:O399)+0</f>
        <v>1.0806003925326756E-3</v>
      </c>
      <c r="Q399" s="8">
        <f>-H399/($G$18*$B$31)</f>
        <v>-2.4809008625281638E-6</v>
      </c>
      <c r="R399" s="5">
        <f>SUM($Q$41:Q399)*0.1+$T$8</f>
        <v>-6.5032256943528666E-5</v>
      </c>
      <c r="S399" s="5">
        <f>SUM($R$41:R399)+0</f>
        <v>6.664624007928094E-3</v>
      </c>
      <c r="T399">
        <f t="shared" si="81"/>
        <v>6.5458908779375506E-5</v>
      </c>
      <c r="U399">
        <f t="shared" si="82"/>
        <v>6.7516598237317392E-3</v>
      </c>
      <c r="W399" s="1"/>
    </row>
    <row r="400" spans="2:23" x14ac:dyDescent="0.35">
      <c r="B400">
        <f t="shared" si="83"/>
        <v>35.90000000000024</v>
      </c>
      <c r="C400">
        <f t="shared" si="70"/>
        <v>0</v>
      </c>
      <c r="D400">
        <f t="shared" si="71"/>
        <v>254.64790894703248</v>
      </c>
      <c r="E400" s="2">
        <f t="shared" si="72"/>
        <v>-138.01250077889625</v>
      </c>
      <c r="F400">
        <f t="shared" si="73"/>
        <v>-19098.593171027438</v>
      </c>
      <c r="G400">
        <f t="shared" si="74"/>
        <v>1255.9137570879248</v>
      </c>
      <c r="H400">
        <f t="shared" si="75"/>
        <v>2317.295971417936</v>
      </c>
      <c r="I400" s="2">
        <f t="shared" si="76"/>
        <v>2635.7503645816882</v>
      </c>
      <c r="J400" s="52">
        <f t="shared" si="77"/>
        <v>289.6428972067863</v>
      </c>
      <c r="K400">
        <f t="shared" si="78"/>
        <v>7.9548245196693994</v>
      </c>
      <c r="L400">
        <f t="shared" si="79"/>
        <v>2.9138551354101108E-2</v>
      </c>
      <c r="M400" s="52">
        <f t="shared" si="80"/>
        <v>7.954984619988811</v>
      </c>
      <c r="N400" s="8">
        <f>-G400/($G$18*$B$31)</f>
        <v>-1.3299682892694016E-6</v>
      </c>
      <c r="O400" s="5">
        <f>SUM($N$41:N400)*0.1+$N$8</f>
        <v>-7.5945178144547181E-6</v>
      </c>
      <c r="P400" s="5">
        <f>SUM($O$41:O400)+0</f>
        <v>1.0730058747182207E-3</v>
      </c>
      <c r="Q400" s="8">
        <f>-H400/($G$18*$B$31)</f>
        <v>-2.4539345488050319E-6</v>
      </c>
      <c r="R400" s="5">
        <f>SUM($Q$41:Q400)*0.1+$T$8</f>
        <v>-6.5277650398409167E-5</v>
      </c>
      <c r="S400" s="5">
        <f>SUM($R$41:R400)+0</f>
        <v>6.5993463575296845E-3</v>
      </c>
      <c r="T400">
        <f t="shared" si="81"/>
        <v>6.5717945360236254E-5</v>
      </c>
      <c r="U400">
        <f t="shared" si="82"/>
        <v>6.6860088209499194E-3</v>
      </c>
      <c r="W400" s="1"/>
    </row>
    <row r="401" spans="2:23" x14ac:dyDescent="0.35">
      <c r="B401">
        <f t="shared" si="83"/>
        <v>36.000000000000242</v>
      </c>
      <c r="C401">
        <f t="shared" si="70"/>
        <v>0</v>
      </c>
      <c r="D401">
        <f t="shared" si="71"/>
        <v>254.64790894703248</v>
      </c>
      <c r="E401" s="2">
        <f t="shared" si="72"/>
        <v>-138.01250077889625</v>
      </c>
      <c r="F401">
        <f t="shared" si="73"/>
        <v>-19098.593171027438</v>
      </c>
      <c r="G401">
        <f t="shared" si="74"/>
        <v>1242.1125070100334</v>
      </c>
      <c r="H401">
        <f t="shared" si="75"/>
        <v>2291.8311805232333</v>
      </c>
      <c r="I401" s="2">
        <f t="shared" si="76"/>
        <v>2606.7860748610092</v>
      </c>
      <c r="J401" s="52">
        <f t="shared" si="77"/>
        <v>289.6428972067863</v>
      </c>
      <c r="K401">
        <f t="shared" si="78"/>
        <v>7.8674088656070946</v>
      </c>
      <c r="L401">
        <f t="shared" si="79"/>
        <v>2.9138551354101108E-2</v>
      </c>
      <c r="M401" s="52">
        <f t="shared" si="80"/>
        <v>7.8675707447825438</v>
      </c>
      <c r="N401" s="8">
        <f>-G401/($G$18*$B$31)</f>
        <v>-1.315353253123582E-6</v>
      </c>
      <c r="O401" s="5">
        <f>SUM($N$41:N401)*0.1+$N$8</f>
        <v>-7.7260531397670756E-6</v>
      </c>
      <c r="P401" s="5">
        <f>SUM($O$41:O401)+0</f>
        <v>1.0652798215784536E-3</v>
      </c>
      <c r="Q401" s="8">
        <f>-H401/($G$18*$B$31)</f>
        <v>-2.4269682350818995E-6</v>
      </c>
      <c r="R401" s="5">
        <f>SUM($Q$41:Q401)*0.1+$T$8</f>
        <v>-6.5520347221917366E-5</v>
      </c>
      <c r="S401" s="5">
        <f>SUM($R$41:R401)+0</f>
        <v>6.5338260103077672E-3</v>
      </c>
      <c r="T401">
        <f t="shared" si="81"/>
        <v>6.5974296488853287E-5</v>
      </c>
      <c r="U401">
        <f t="shared" si="82"/>
        <v>6.6200984457360258E-3</v>
      </c>
      <c r="W401" s="1"/>
    </row>
    <row r="402" spans="2:23" x14ac:dyDescent="0.35">
      <c r="B402">
        <f t="shared" si="83"/>
        <v>36.100000000000243</v>
      </c>
      <c r="C402">
        <f t="shared" si="70"/>
        <v>0</v>
      </c>
      <c r="D402">
        <f t="shared" si="71"/>
        <v>254.64790894703248</v>
      </c>
      <c r="E402" s="2">
        <f t="shared" si="72"/>
        <v>-138.01250077889625</v>
      </c>
      <c r="F402">
        <f t="shared" si="73"/>
        <v>-19098.593171027438</v>
      </c>
      <c r="G402">
        <f t="shared" si="74"/>
        <v>1228.311256932142</v>
      </c>
      <c r="H402">
        <f t="shared" si="75"/>
        <v>2266.3663896285289</v>
      </c>
      <c r="I402" s="2">
        <f t="shared" si="76"/>
        <v>2577.8217851403288</v>
      </c>
      <c r="J402" s="52">
        <f t="shared" si="77"/>
        <v>289.6428972067863</v>
      </c>
      <c r="K402">
        <f t="shared" si="78"/>
        <v>7.7799932115447863</v>
      </c>
      <c r="L402">
        <f t="shared" si="79"/>
        <v>2.9138551354101108E-2</v>
      </c>
      <c r="M402" s="52">
        <f t="shared" si="80"/>
        <v>7.7801569095493184</v>
      </c>
      <c r="N402" s="8">
        <f>-G402/($G$18*$B$31)</f>
        <v>-1.3007382169777621E-6</v>
      </c>
      <c r="O402" s="5">
        <f>SUM($N$41:N402)*0.1+$N$8</f>
        <v>-7.8561269614648541E-6</v>
      </c>
      <c r="P402" s="5">
        <f>SUM($O$41:O402)+0</f>
        <v>1.0574236946169888E-3</v>
      </c>
      <c r="Q402" s="8">
        <f>-H402/($G$18*$B$31)</f>
        <v>-2.400001921358765E-6</v>
      </c>
      <c r="R402" s="5">
        <f>SUM($Q$41:Q402)*0.1+$T$8</f>
        <v>-6.5760347414053262E-5</v>
      </c>
      <c r="S402" s="5">
        <f>SUM($R$41:R402)+0</f>
        <v>6.4680656628937142E-3</v>
      </c>
      <c r="T402">
        <f t="shared" si="81"/>
        <v>6.6227954995240766E-5</v>
      </c>
      <c r="U402">
        <f t="shared" si="82"/>
        <v>6.5539315139420051E-3</v>
      </c>
      <c r="W402" s="1"/>
    </row>
    <row r="403" spans="2:23" x14ac:dyDescent="0.35">
      <c r="B403">
        <f t="shared" si="83"/>
        <v>36.200000000000244</v>
      </c>
      <c r="C403">
        <f t="shared" si="70"/>
        <v>0</v>
      </c>
      <c r="D403">
        <f t="shared" si="71"/>
        <v>254.64790894703248</v>
      </c>
      <c r="E403" s="2">
        <f t="shared" si="72"/>
        <v>-138.01250077889625</v>
      </c>
      <c r="F403">
        <f t="shared" si="73"/>
        <v>-19098.593171027438</v>
      </c>
      <c r="G403">
        <f t="shared" si="74"/>
        <v>1214.5100068542524</v>
      </c>
      <c r="H403">
        <f t="shared" si="75"/>
        <v>2240.9015987338244</v>
      </c>
      <c r="I403" s="2">
        <f t="shared" si="76"/>
        <v>2548.8574954196488</v>
      </c>
      <c r="J403" s="52">
        <f t="shared" si="77"/>
        <v>289.6428972067863</v>
      </c>
      <c r="K403">
        <f t="shared" si="78"/>
        <v>7.6925775574824788</v>
      </c>
      <c r="L403">
        <f t="shared" si="79"/>
        <v>2.9138551354101108E-2</v>
      </c>
      <c r="M403" s="52">
        <f t="shared" si="80"/>
        <v>7.6927431156517985</v>
      </c>
      <c r="N403" s="8">
        <f>-G403/($G$18*$B$31)</f>
        <v>-1.2861231808319442E-6</v>
      </c>
      <c r="O403" s="5">
        <f>SUM($N$41:N403)*0.1+$N$8</f>
        <v>-7.9847392795480471E-6</v>
      </c>
      <c r="P403" s="5">
        <f>SUM($O$41:O403)+0</f>
        <v>1.0494389553374406E-3</v>
      </c>
      <c r="Q403" s="8">
        <f>-H403/($G$18*$B$31)</f>
        <v>-2.373035607635631E-6</v>
      </c>
      <c r="R403" s="5">
        <f>SUM($Q$41:Q403)*0.1+$T$8</f>
        <v>-6.5997650974816829E-5</v>
      </c>
      <c r="S403" s="5">
        <f>SUM($R$41:R403)+0</f>
        <v>6.4020680119188976E-3</v>
      </c>
      <c r="T403">
        <f t="shared" si="81"/>
        <v>6.6478913916790929E-5</v>
      </c>
      <c r="U403">
        <f t="shared" si="82"/>
        <v>6.4875108439381374E-3</v>
      </c>
      <c r="W403" s="1"/>
    </row>
    <row r="404" spans="2:23" x14ac:dyDescent="0.35">
      <c r="B404">
        <f t="shared" si="83"/>
        <v>36.300000000000246</v>
      </c>
      <c r="C404">
        <f t="shared" si="70"/>
        <v>0</v>
      </c>
      <c r="D404">
        <f t="shared" si="71"/>
        <v>254.64790894703248</v>
      </c>
      <c r="E404" s="2">
        <f t="shared" si="72"/>
        <v>-138.01250077889625</v>
      </c>
      <c r="F404">
        <f t="shared" si="73"/>
        <v>-19098.593171027438</v>
      </c>
      <c r="G404">
        <f t="shared" si="74"/>
        <v>1200.7087567763629</v>
      </c>
      <c r="H404">
        <f t="shared" si="75"/>
        <v>2215.4368078391217</v>
      </c>
      <c r="I404" s="2">
        <f t="shared" si="76"/>
        <v>2519.8932056989711</v>
      </c>
      <c r="J404" s="52">
        <f t="shared" si="77"/>
        <v>289.6428972067863</v>
      </c>
      <c r="K404">
        <f t="shared" si="78"/>
        <v>7.6051619034201785</v>
      </c>
      <c r="L404">
        <f t="shared" si="79"/>
        <v>2.9138551354101108E-2</v>
      </c>
      <c r="M404" s="52">
        <f t="shared" si="80"/>
        <v>7.6053293645152991</v>
      </c>
      <c r="N404" s="8">
        <f>-G404/($G$18*$B$31)</f>
        <v>-1.2715081446861263E-6</v>
      </c>
      <c r="O404" s="5">
        <f>SUM($N$41:N404)*0.1+$N$8</f>
        <v>-8.1118900940166578E-6</v>
      </c>
      <c r="P404" s="5">
        <f>SUM($O$41:O404)+0</f>
        <v>1.041327065243424E-3</v>
      </c>
      <c r="Q404" s="8">
        <f>-H404/($G$18*$B$31)</f>
        <v>-2.3460692939124986E-6</v>
      </c>
      <c r="R404" s="5">
        <f>SUM($Q$41:Q404)*0.1+$T$8</f>
        <v>-6.6232257904208066E-5</v>
      </c>
      <c r="S404" s="5">
        <f>SUM($R$41:R404)+0</f>
        <v>6.3358357540146898E-3</v>
      </c>
      <c r="T404">
        <f t="shared" si="81"/>
        <v>6.6727166491519315E-5</v>
      </c>
      <c r="U404">
        <f t="shared" si="82"/>
        <v>6.4208392565660273E-3</v>
      </c>
      <c r="W404" s="1"/>
    </row>
    <row r="405" spans="2:23" x14ac:dyDescent="0.35">
      <c r="B405">
        <f t="shared" si="83"/>
        <v>36.400000000000247</v>
      </c>
      <c r="C405">
        <f t="shared" si="70"/>
        <v>0</v>
      </c>
      <c r="D405">
        <f t="shared" si="71"/>
        <v>254.64790894703248</v>
      </c>
      <c r="E405" s="2">
        <f t="shared" si="72"/>
        <v>-138.01250077889625</v>
      </c>
      <c r="F405">
        <f t="shared" si="73"/>
        <v>-19098.593171027438</v>
      </c>
      <c r="G405">
        <f t="shared" si="74"/>
        <v>1186.9075066984733</v>
      </c>
      <c r="H405">
        <f t="shared" si="75"/>
        <v>2189.9720169444172</v>
      </c>
      <c r="I405" s="2">
        <f t="shared" si="76"/>
        <v>2490.9289159782916</v>
      </c>
      <c r="J405" s="52">
        <f t="shared" si="77"/>
        <v>289.6428972067863</v>
      </c>
      <c r="K405">
        <f t="shared" si="78"/>
        <v>7.5177462493578719</v>
      </c>
      <c r="L405">
        <f t="shared" si="79"/>
        <v>2.9138551354101108E-2</v>
      </c>
      <c r="M405" s="52">
        <f t="shared" si="80"/>
        <v>7.5179156576314021</v>
      </c>
      <c r="N405" s="8">
        <f>-G405/($G$18*$B$31)</f>
        <v>-1.2568931085403083E-6</v>
      </c>
      <c r="O405" s="5">
        <f>SUM($N$41:N405)*0.1+$N$8</f>
        <v>-8.2375794048706897E-6</v>
      </c>
      <c r="P405" s="5">
        <f>SUM($O$41:O405)+0</f>
        <v>1.0330894858385533E-3</v>
      </c>
      <c r="Q405" s="8">
        <f>-H405/($G$18*$B$31)</f>
        <v>-2.3191029801893646E-6</v>
      </c>
      <c r="R405" s="5">
        <f>SUM($Q$41:Q405)*0.1+$T$8</f>
        <v>-6.6464168202227028E-5</v>
      </c>
      <c r="S405" s="5">
        <f>SUM($R$41:R405)+0</f>
        <v>6.2693715858124629E-3</v>
      </c>
      <c r="T405">
        <f t="shared" si="81"/>
        <v>6.6972706151576973E-5</v>
      </c>
      <c r="U405">
        <f t="shared" si="82"/>
        <v>6.3539195750924368E-3</v>
      </c>
      <c r="W405" s="1"/>
    </row>
    <row r="406" spans="2:23" x14ac:dyDescent="0.35">
      <c r="B406">
        <f t="shared" si="83"/>
        <v>36.500000000000249</v>
      </c>
      <c r="C406">
        <f t="shared" si="70"/>
        <v>0</v>
      </c>
      <c r="D406">
        <f t="shared" si="71"/>
        <v>254.64790894703248</v>
      </c>
      <c r="E406" s="2">
        <f t="shared" si="72"/>
        <v>-138.01250077889625</v>
      </c>
      <c r="F406">
        <f t="shared" si="73"/>
        <v>-19098.593171027438</v>
      </c>
      <c r="G406">
        <f t="shared" si="74"/>
        <v>1173.1062566205837</v>
      </c>
      <c r="H406">
        <f t="shared" si="75"/>
        <v>2164.5072260497145</v>
      </c>
      <c r="I406" s="2">
        <f t="shared" si="76"/>
        <v>2461.964626257613</v>
      </c>
      <c r="J406" s="52">
        <f t="shared" si="77"/>
        <v>289.6428972067863</v>
      </c>
      <c r="K406">
        <f t="shared" si="78"/>
        <v>7.4303305952955689</v>
      </c>
      <c r="L406">
        <f t="shared" si="79"/>
        <v>2.9138551354101108E-2</v>
      </c>
      <c r="M406" s="52">
        <f t="shared" si="80"/>
        <v>7.4305019965619046</v>
      </c>
      <c r="N406" s="8">
        <f>-G406/($G$18*$B$31)</f>
        <v>-1.2422780723944904E-6</v>
      </c>
      <c r="O406" s="5">
        <f>SUM($N$41:N406)*0.1+$N$8</f>
        <v>-8.3618072121101393E-6</v>
      </c>
      <c r="P406" s="5">
        <f>SUM($O$41:O406)+0</f>
        <v>1.024727678626443E-3</v>
      </c>
      <c r="Q406" s="8">
        <f>-H406/($G$18*$B$31)</f>
        <v>-2.2921366664662322E-6</v>
      </c>
      <c r="R406" s="5">
        <f>SUM($Q$41:Q406)*0.1+$T$8</f>
        <v>-6.6693381868873633E-5</v>
      </c>
      <c r="S406" s="5">
        <f>SUM($R$41:R406)+0</f>
        <v>6.2026782039435891E-3</v>
      </c>
      <c r="T406">
        <f t="shared" si="81"/>
        <v>6.721552651701762E-5</v>
      </c>
      <c r="U406">
        <f t="shared" si="82"/>
        <v>6.2867546251639253E-3</v>
      </c>
      <c r="W406" s="1"/>
    </row>
    <row r="407" spans="2:23" x14ac:dyDescent="0.35">
      <c r="B407">
        <f t="shared" si="83"/>
        <v>36.60000000000025</v>
      </c>
      <c r="C407">
        <f t="shared" si="70"/>
        <v>0</v>
      </c>
      <c r="D407">
        <f t="shared" si="71"/>
        <v>254.64790894703248</v>
      </c>
      <c r="E407" s="2">
        <f t="shared" si="72"/>
        <v>-138.01250077889625</v>
      </c>
      <c r="F407">
        <f t="shared" si="73"/>
        <v>-19098.593171027438</v>
      </c>
      <c r="G407">
        <f t="shared" si="74"/>
        <v>1159.3050065426942</v>
      </c>
      <c r="H407">
        <f t="shared" si="75"/>
        <v>2139.0424351550118</v>
      </c>
      <c r="I407" s="2">
        <f t="shared" si="76"/>
        <v>2433.0003365369348</v>
      </c>
      <c r="J407" s="52">
        <f t="shared" si="77"/>
        <v>289.6428972067863</v>
      </c>
      <c r="K407">
        <f t="shared" si="78"/>
        <v>7.3429149412332668</v>
      </c>
      <c r="L407">
        <f t="shared" si="79"/>
        <v>2.9138551354101108E-2</v>
      </c>
      <c r="M407" s="52">
        <f t="shared" si="80"/>
        <v>7.3430883829429563</v>
      </c>
      <c r="N407" s="8">
        <f>-G407/($G$18*$B$31)</f>
        <v>-1.2276630362486726E-6</v>
      </c>
      <c r="O407" s="5">
        <f>SUM($N$41:N407)*0.1+$N$8</f>
        <v>-8.4845735157350067E-6</v>
      </c>
      <c r="P407" s="5">
        <f>SUM($O$41:O407)+0</f>
        <v>1.0162431051107081E-3</v>
      </c>
      <c r="Q407" s="8">
        <f>-H407/($G$18*$B$31)</f>
        <v>-2.2651703527430998E-6</v>
      </c>
      <c r="R407" s="5">
        <f>SUM($Q$41:Q407)*0.1+$T$8</f>
        <v>-6.6919898904147963E-5</v>
      </c>
      <c r="S407" s="5">
        <f>SUM($R$41:R407)+0</f>
        <v>6.1357583050394415E-3</v>
      </c>
      <c r="T407">
        <f t="shared" si="81"/>
        <v>6.7455621389809288E-5</v>
      </c>
      <c r="U407">
        <f t="shared" si="82"/>
        <v>6.2193472347623052E-3</v>
      </c>
      <c r="W407" s="1"/>
    </row>
    <row r="408" spans="2:23" x14ac:dyDescent="0.35">
      <c r="B408">
        <f t="shared" si="83"/>
        <v>36.700000000000252</v>
      </c>
      <c r="C408">
        <f t="shared" si="70"/>
        <v>0</v>
      </c>
      <c r="D408">
        <f t="shared" si="71"/>
        <v>254.64790894703248</v>
      </c>
      <c r="E408" s="2">
        <f t="shared" si="72"/>
        <v>-138.01250077889625</v>
      </c>
      <c r="F408">
        <f t="shared" si="73"/>
        <v>-19098.593171027438</v>
      </c>
      <c r="G408">
        <f t="shared" si="74"/>
        <v>1145.5037564648046</v>
      </c>
      <c r="H408">
        <f t="shared" si="75"/>
        <v>2113.5776442603074</v>
      </c>
      <c r="I408" s="2">
        <f t="shared" si="76"/>
        <v>2404.0360468162553</v>
      </c>
      <c r="J408" s="52">
        <f t="shared" si="77"/>
        <v>289.6428972067863</v>
      </c>
      <c r="K408">
        <f t="shared" si="78"/>
        <v>7.2554992871709612</v>
      </c>
      <c r="L408">
        <f t="shared" si="79"/>
        <v>2.9138551354101108E-2</v>
      </c>
      <c r="M408" s="52">
        <f t="shared" si="80"/>
        <v>7.2556748184895499</v>
      </c>
      <c r="N408" s="8">
        <f>-G408/($G$18*$B$31)</f>
        <v>-1.2130480001028547E-6</v>
      </c>
      <c r="O408" s="5">
        <f>SUM($N$41:N408)*0.1+$N$8</f>
        <v>-8.6058783157452919E-6</v>
      </c>
      <c r="P408" s="5">
        <f>SUM($O$41:O408)+0</f>
        <v>1.0076372267949628E-3</v>
      </c>
      <c r="Q408" s="8">
        <f>-H408/($G$18*$B$31)</f>
        <v>-2.2382040390199654E-6</v>
      </c>
      <c r="R408" s="5">
        <f>SUM($Q$41:Q408)*0.1+$T$8</f>
        <v>-6.7143719308049963E-5</v>
      </c>
      <c r="S408" s="5">
        <f>SUM($R$41:R408)+0</f>
        <v>6.0686145857313913E-3</v>
      </c>
      <c r="T408">
        <f t="shared" si="81"/>
        <v>6.769298474807871E-5</v>
      </c>
      <c r="U408">
        <f t="shared" si="82"/>
        <v>6.1517002341608638E-3</v>
      </c>
      <c r="W408" s="1"/>
    </row>
    <row r="409" spans="2:23" x14ac:dyDescent="0.35">
      <c r="B409">
        <f t="shared" si="83"/>
        <v>36.800000000000253</v>
      </c>
      <c r="C409">
        <f t="shared" si="70"/>
        <v>0</v>
      </c>
      <c r="D409">
        <f t="shared" si="71"/>
        <v>254.64790894703248</v>
      </c>
      <c r="E409" s="2">
        <f t="shared" si="72"/>
        <v>-138.01250077889625</v>
      </c>
      <c r="F409">
        <f t="shared" si="73"/>
        <v>-19098.593171027438</v>
      </c>
      <c r="G409">
        <f t="shared" si="74"/>
        <v>1131.702506386915</v>
      </c>
      <c r="H409">
        <f t="shared" si="75"/>
        <v>2088.1128533656029</v>
      </c>
      <c r="I409" s="2">
        <f t="shared" si="76"/>
        <v>2375.0717570955753</v>
      </c>
      <c r="J409" s="52">
        <f t="shared" si="77"/>
        <v>289.6428972067863</v>
      </c>
      <c r="K409">
        <f t="shared" si="78"/>
        <v>7.1680836331086537</v>
      </c>
      <c r="L409">
        <f t="shared" si="79"/>
        <v>2.9138551354101108E-2</v>
      </c>
      <c r="M409" s="52">
        <f t="shared" si="80"/>
        <v>7.1682613050003416</v>
      </c>
      <c r="N409" s="8">
        <f>-G409/($G$18*$B$31)</f>
        <v>-1.1984329639570368E-6</v>
      </c>
      <c r="O409" s="5">
        <f>SUM($N$41:N409)*0.1+$N$8</f>
        <v>-8.7257216121409948E-6</v>
      </c>
      <c r="P409" s="5">
        <f>SUM($O$41:O409)+0</f>
        <v>9.989115051828219E-4</v>
      </c>
      <c r="Q409" s="8">
        <f>-H409/($G$18*$B$31)</f>
        <v>-2.2112377252968313E-6</v>
      </c>
      <c r="R409" s="5">
        <f>SUM($Q$41:Q409)*0.1+$T$8</f>
        <v>-6.7364843080579634E-5</v>
      </c>
      <c r="S409" s="5">
        <f>SUM($R$41:R409)+0</f>
        <v>6.0012497426508117E-3</v>
      </c>
      <c r="T409">
        <f t="shared" si="81"/>
        <v>6.7927610740579585E-5</v>
      </c>
      <c r="U409">
        <f t="shared" si="82"/>
        <v>6.0838164558813775E-3</v>
      </c>
      <c r="W409" s="1"/>
    </row>
    <row r="410" spans="2:23" x14ac:dyDescent="0.35">
      <c r="B410">
        <f t="shared" si="83"/>
        <v>36.900000000000254</v>
      </c>
      <c r="C410">
        <f t="shared" si="70"/>
        <v>0</v>
      </c>
      <c r="D410">
        <f t="shared" si="71"/>
        <v>254.64790894703248</v>
      </c>
      <c r="E410" s="2">
        <f t="shared" si="72"/>
        <v>-138.01250077889625</v>
      </c>
      <c r="F410">
        <f t="shared" si="73"/>
        <v>-19098.593171027438</v>
      </c>
      <c r="G410">
        <f t="shared" si="74"/>
        <v>1117.9012563090255</v>
      </c>
      <c r="H410">
        <f t="shared" si="75"/>
        <v>2062.6480624708984</v>
      </c>
      <c r="I410" s="2">
        <f t="shared" si="76"/>
        <v>2346.1074673748963</v>
      </c>
      <c r="J410" s="52">
        <f t="shared" si="77"/>
        <v>289.6428972067863</v>
      </c>
      <c r="K410">
        <f t="shared" si="78"/>
        <v>7.0806679790463489</v>
      </c>
      <c r="L410">
        <f t="shared" si="79"/>
        <v>2.9138551354101108E-2</v>
      </c>
      <c r="M410" s="52">
        <f t="shared" si="80"/>
        <v>7.0808478443628031</v>
      </c>
      <c r="N410" s="8">
        <f>-G410/($G$18*$B$31)</f>
        <v>-1.1838179278112188E-6</v>
      </c>
      <c r="O410" s="5">
        <f>SUM($N$41:N410)*0.1+$N$8</f>
        <v>-8.8441034049221154E-6</v>
      </c>
      <c r="P410" s="5">
        <f>SUM($O$41:O410)+0</f>
        <v>9.9006740177789987E-4</v>
      </c>
      <c r="Q410" s="8">
        <f>-H410/($G$18*$B$31)</f>
        <v>-2.1842714115736973E-6</v>
      </c>
      <c r="R410" s="5">
        <f>SUM($Q$41:Q410)*0.1+$T$8</f>
        <v>-6.7583270221737002E-5</v>
      </c>
      <c r="S410" s="5">
        <f>SUM($R$41:R410)+0</f>
        <v>5.9336664724290748E-3</v>
      </c>
      <c r="T410">
        <f t="shared" si="81"/>
        <v>6.8159493681374124E-5</v>
      </c>
      <c r="U410">
        <f t="shared" si="82"/>
        <v>6.0156987346518722E-3</v>
      </c>
      <c r="W410" s="1"/>
    </row>
    <row r="411" spans="2:23" x14ac:dyDescent="0.35">
      <c r="B411">
        <f t="shared" si="83"/>
        <v>37.000000000000256</v>
      </c>
      <c r="C411">
        <f t="shared" si="70"/>
        <v>0</v>
      </c>
      <c r="D411">
        <f t="shared" si="71"/>
        <v>254.64790894703248</v>
      </c>
      <c r="E411" s="2">
        <f t="shared" si="72"/>
        <v>-138.01250077889625</v>
      </c>
      <c r="F411">
        <f t="shared" si="73"/>
        <v>-19098.593171027438</v>
      </c>
      <c r="G411">
        <f t="shared" si="74"/>
        <v>1104.1000062311359</v>
      </c>
      <c r="H411">
        <f t="shared" si="75"/>
        <v>2037.1832715761975</v>
      </c>
      <c r="I411" s="2">
        <f t="shared" si="76"/>
        <v>2317.1431776542195</v>
      </c>
      <c r="J411" s="52">
        <f t="shared" si="77"/>
        <v>289.6428972067863</v>
      </c>
      <c r="K411">
        <f t="shared" si="78"/>
        <v>6.9932523249840512</v>
      </c>
      <c r="L411">
        <f t="shared" si="79"/>
        <v>2.9138551354101108E-2</v>
      </c>
      <c r="M411" s="52">
        <f t="shared" si="80"/>
        <v>6.9934344385587748</v>
      </c>
      <c r="N411" s="8">
        <f>-G411/($G$18*$B$31)</f>
        <v>-1.1692028916654009E-6</v>
      </c>
      <c r="O411" s="5">
        <f>SUM($N$41:N411)*0.1+$N$8</f>
        <v>-8.9610236940886573E-6</v>
      </c>
      <c r="P411" s="5">
        <f>SUM($O$41:O411)+0</f>
        <v>9.8110637808381126E-4</v>
      </c>
      <c r="Q411" s="8">
        <f>-H411/($G$18*$B$31)</f>
        <v>-2.1573050978505666E-6</v>
      </c>
      <c r="R411" s="5">
        <f>SUM($Q$41:Q411)*0.1+$T$8</f>
        <v>-6.7799000731522067E-5</v>
      </c>
      <c r="S411" s="5">
        <f>SUM($R$41:R411)+0</f>
        <v>5.8658674716975528E-3</v>
      </c>
      <c r="T411">
        <f t="shared" si="81"/>
        <v>6.838862804471916E-5</v>
      </c>
      <c r="U411">
        <f t="shared" si="82"/>
        <v>5.9473499073651433E-3</v>
      </c>
      <c r="W411" s="1"/>
    </row>
    <row r="412" spans="2:23" x14ac:dyDescent="0.35">
      <c r="B412">
        <f t="shared" si="83"/>
        <v>37.100000000000257</v>
      </c>
      <c r="C412">
        <f t="shared" si="70"/>
        <v>0</v>
      </c>
      <c r="D412">
        <f t="shared" si="71"/>
        <v>254.64790894703248</v>
      </c>
      <c r="E412" s="2">
        <f t="shared" si="72"/>
        <v>-138.01250077889625</v>
      </c>
      <c r="F412">
        <f t="shared" si="73"/>
        <v>-19098.593171027438</v>
      </c>
      <c r="G412">
        <f t="shared" si="74"/>
        <v>1090.2987561532445</v>
      </c>
      <c r="H412">
        <f t="shared" si="75"/>
        <v>2011.718480681493</v>
      </c>
      <c r="I412" s="2">
        <f t="shared" si="76"/>
        <v>2288.178887933539</v>
      </c>
      <c r="J412" s="52">
        <f t="shared" si="77"/>
        <v>289.6428972067863</v>
      </c>
      <c r="K412">
        <f t="shared" si="78"/>
        <v>6.9058366709217429</v>
      </c>
      <c r="L412">
        <f t="shared" si="79"/>
        <v>2.9138551354101108E-2</v>
      </c>
      <c r="M412" s="52">
        <f t="shared" si="80"/>
        <v>6.9060210896704151</v>
      </c>
      <c r="N412" s="8">
        <f>-G412/($G$18*$B$31)</f>
        <v>-1.1545878555195813E-6</v>
      </c>
      <c r="O412" s="5">
        <f>SUM($N$41:N412)*0.1+$N$8</f>
        <v>-9.0764824796406169E-6</v>
      </c>
      <c r="P412" s="5">
        <f>SUM($O$41:O412)+0</f>
        <v>9.7202989560417059E-4</v>
      </c>
      <c r="Q412" s="8">
        <f>-H412/($G$18*$B$31)</f>
        <v>-2.1303387841274325E-6</v>
      </c>
      <c r="R412" s="5">
        <f>SUM($Q$41:Q412)*0.1+$T$8</f>
        <v>-6.801203460993483E-5</v>
      </c>
      <c r="S412" s="5">
        <f>SUM($R$41:R412)+0</f>
        <v>5.797855437087618E-3</v>
      </c>
      <c r="T412">
        <f t="shared" si="81"/>
        <v>6.8615008460148116E-5</v>
      </c>
      <c r="U412">
        <f t="shared" si="82"/>
        <v>5.8787728130379989E-3</v>
      </c>
      <c r="W412" s="1"/>
    </row>
    <row r="413" spans="2:23" x14ac:dyDescent="0.35">
      <c r="B413">
        <f t="shared" si="83"/>
        <v>37.200000000000259</v>
      </c>
      <c r="C413">
        <f t="shared" si="70"/>
        <v>0</v>
      </c>
      <c r="D413">
        <f t="shared" si="71"/>
        <v>254.64790894703248</v>
      </c>
      <c r="E413" s="2">
        <f t="shared" si="72"/>
        <v>-138.01250077889625</v>
      </c>
      <c r="F413">
        <f t="shared" si="73"/>
        <v>-19098.593171027438</v>
      </c>
      <c r="G413">
        <f t="shared" si="74"/>
        <v>1076.4975060753568</v>
      </c>
      <c r="H413">
        <f t="shared" si="75"/>
        <v>1986.2536897867885</v>
      </c>
      <c r="I413" s="2">
        <f t="shared" si="76"/>
        <v>2259.21459821286</v>
      </c>
      <c r="J413" s="52">
        <f t="shared" si="77"/>
        <v>289.6428972067863</v>
      </c>
      <c r="K413">
        <f t="shared" si="78"/>
        <v>6.8184210168594381</v>
      </c>
      <c r="L413">
        <f t="shared" si="79"/>
        <v>2.9138551354101108E-2</v>
      </c>
      <c r="M413" s="52">
        <f t="shared" si="80"/>
        <v>6.818607799886685</v>
      </c>
      <c r="N413" s="8">
        <f>-G413/($G$18*$B$31)</f>
        <v>-1.1399728193737652E-6</v>
      </c>
      <c r="O413" s="5">
        <f>SUM($N$41:N413)*0.1+$N$8</f>
        <v>-9.1904797615779908E-6</v>
      </c>
      <c r="P413" s="5">
        <f>SUM($O$41:O413)+0</f>
        <v>9.6283941584259262E-4</v>
      </c>
      <c r="Q413" s="8">
        <f>-H413/($G$18*$B$31)</f>
        <v>-2.1033724704042981E-6</v>
      </c>
      <c r="R413" s="5">
        <f>SUM($Q$41:Q413)*0.1+$T$8</f>
        <v>-6.8222371856975264E-5</v>
      </c>
      <c r="S413" s="5">
        <f>SUM($R$41:R413)+0</f>
        <v>5.7296330652306425E-3</v>
      </c>
      <c r="T413">
        <f t="shared" si="81"/>
        <v>6.8838629707740291E-5</v>
      </c>
      <c r="U413">
        <f t="shared" si="82"/>
        <v>5.809970292771245E-3</v>
      </c>
      <c r="W413" s="1"/>
    </row>
    <row r="414" spans="2:23" x14ac:dyDescent="0.35">
      <c r="B414">
        <f t="shared" si="83"/>
        <v>37.30000000000026</v>
      </c>
      <c r="C414">
        <f t="shared" si="70"/>
        <v>0</v>
      </c>
      <c r="D414">
        <f t="shared" si="71"/>
        <v>254.64790894703248</v>
      </c>
      <c r="E414" s="2">
        <f t="shared" si="72"/>
        <v>-138.01250077889625</v>
      </c>
      <c r="F414">
        <f t="shared" si="73"/>
        <v>-19098.593171027438</v>
      </c>
      <c r="G414">
        <f t="shared" si="74"/>
        <v>1062.6962559974654</v>
      </c>
      <c r="H414">
        <f t="shared" si="75"/>
        <v>1960.788898892084</v>
      </c>
      <c r="I414" s="2">
        <f t="shared" si="76"/>
        <v>2230.2503084921796</v>
      </c>
      <c r="J414" s="52">
        <f t="shared" si="77"/>
        <v>289.6428972067863</v>
      </c>
      <c r="K414">
        <f t="shared" si="78"/>
        <v>6.7310053627971289</v>
      </c>
      <c r="L414">
        <f t="shared" si="79"/>
        <v>2.9138551354101108E-2</v>
      </c>
      <c r="M414" s="52">
        <f t="shared" si="80"/>
        <v>6.731194571510227</v>
      </c>
      <c r="N414" s="8">
        <f>-G414/($G$18*$B$31)</f>
        <v>-1.1253577832279454E-6</v>
      </c>
      <c r="O414" s="5">
        <f>SUM($N$41:N414)*0.1+$N$8</f>
        <v>-9.3030155399007859E-6</v>
      </c>
      <c r="P414" s="5">
        <f>SUM($O$41:O414)+0</f>
        <v>9.5353640030269187E-4</v>
      </c>
      <c r="Q414" s="8">
        <f>-H414/($G$18*$B$31)</f>
        <v>-2.076406156681164E-6</v>
      </c>
      <c r="R414" s="5">
        <f>SUM($Q$41:Q414)*0.1+$T$8</f>
        <v>-6.8430012472643368E-5</v>
      </c>
      <c r="S414" s="5">
        <f>SUM($R$41:R414)+0</f>
        <v>5.6612030527579994E-3</v>
      </c>
      <c r="T414">
        <f t="shared" si="81"/>
        <v>6.9059486713570086E-5</v>
      </c>
      <c r="U414">
        <f t="shared" si="82"/>
        <v>5.7409451897103767E-3</v>
      </c>
      <c r="W414" s="1"/>
    </row>
    <row r="415" spans="2:23" x14ac:dyDescent="0.35">
      <c r="B415">
        <f t="shared" si="83"/>
        <v>37.400000000000261</v>
      </c>
      <c r="C415">
        <f t="shared" si="70"/>
        <v>0</v>
      </c>
      <c r="D415">
        <f t="shared" si="71"/>
        <v>254.64790894703248</v>
      </c>
      <c r="E415" s="2">
        <f t="shared" si="72"/>
        <v>-138.01250077889625</v>
      </c>
      <c r="F415">
        <f t="shared" si="73"/>
        <v>-19098.593171027438</v>
      </c>
      <c r="G415">
        <f t="shared" si="74"/>
        <v>1048.8950059195759</v>
      </c>
      <c r="H415">
        <f t="shared" si="75"/>
        <v>1935.3241079973814</v>
      </c>
      <c r="I415" s="2">
        <f t="shared" si="76"/>
        <v>2201.2860187715014</v>
      </c>
      <c r="J415" s="52">
        <f t="shared" si="77"/>
        <v>289.6428972067863</v>
      </c>
      <c r="K415">
        <f t="shared" si="78"/>
        <v>6.6435897087348277</v>
      </c>
      <c r="L415">
        <f t="shared" si="79"/>
        <v>2.9138551354101108E-2</v>
      </c>
      <c r="M415" s="52">
        <f t="shared" si="80"/>
        <v>6.6437814069648882</v>
      </c>
      <c r="N415" s="8">
        <f>-G415/($G$18*$B$31)</f>
        <v>-1.1107427470821274E-6</v>
      </c>
      <c r="O415" s="5">
        <f>SUM($N$41:N415)*0.1+$N$8</f>
        <v>-9.4140898146089988E-6</v>
      </c>
      <c r="P415" s="5">
        <f>SUM($O$41:O415)+0</f>
        <v>9.4412231048808287E-4</v>
      </c>
      <c r="Q415" s="8">
        <f>-H415/($G$18*$B$31)</f>
        <v>-2.0494398429580317E-6</v>
      </c>
      <c r="R415" s="5">
        <f>SUM($Q$41:Q415)*0.1+$T$8</f>
        <v>-6.8634956456939197E-5</v>
      </c>
      <c r="S415" s="5">
        <f>SUM($R$41:R415)+0</f>
        <v>5.59256809630106E-3</v>
      </c>
      <c r="T415">
        <f t="shared" si="81"/>
        <v>6.9277574545327907E-5</v>
      </c>
      <c r="U415">
        <f t="shared" si="82"/>
        <v>5.6717003490069726E-3</v>
      </c>
      <c r="W415" s="1"/>
    </row>
    <row r="416" spans="2:23" x14ac:dyDescent="0.35">
      <c r="B416">
        <f t="shared" si="83"/>
        <v>37.500000000000263</v>
      </c>
      <c r="C416">
        <f t="shared" si="70"/>
        <v>0</v>
      </c>
      <c r="D416">
        <f t="shared" si="71"/>
        <v>254.64790894703248</v>
      </c>
      <c r="E416" s="2">
        <f t="shared" si="72"/>
        <v>-138.01250077889625</v>
      </c>
      <c r="F416">
        <f t="shared" si="73"/>
        <v>-19098.593171027438</v>
      </c>
      <c r="G416">
        <f t="shared" si="74"/>
        <v>1035.0937558416845</v>
      </c>
      <c r="H416">
        <f t="shared" si="75"/>
        <v>1909.8593171026787</v>
      </c>
      <c r="I416" s="2">
        <f t="shared" si="76"/>
        <v>2172.3217290508223</v>
      </c>
      <c r="J416" s="52">
        <f t="shared" si="77"/>
        <v>289.6428972067863</v>
      </c>
      <c r="K416">
        <f t="shared" si="78"/>
        <v>6.5561740546725229</v>
      </c>
      <c r="L416">
        <f t="shared" si="79"/>
        <v>2.9138551354101108E-2</v>
      </c>
      <c r="M416" s="52">
        <f t="shared" si="80"/>
        <v>6.5563683088037532</v>
      </c>
      <c r="N416" s="8">
        <f>-G416/($G$18*$B$31)</f>
        <v>-1.0961277109363076E-6</v>
      </c>
      <c r="O416" s="5">
        <f>SUM($N$41:N416)*0.1+$N$8</f>
        <v>-9.5237025857026294E-6</v>
      </c>
      <c r="P416" s="5">
        <f>SUM($O$41:O416)+0</f>
        <v>9.3459860790238026E-4</v>
      </c>
      <c r="Q416" s="8">
        <f>-H416/($G$18*$B$31)</f>
        <v>-2.0224735292348993E-6</v>
      </c>
      <c r="R416" s="5">
        <f>SUM($Q$41:Q416)*0.1+$T$8</f>
        <v>-6.8837203809862669E-5</v>
      </c>
      <c r="S416" s="5">
        <f>SUM($R$41:R416)+0</f>
        <v>5.5237308924911974E-3</v>
      </c>
      <c r="T416">
        <f t="shared" si="81"/>
        <v>6.9492888408106119E-5</v>
      </c>
      <c r="U416">
        <f t="shared" si="82"/>
        <v>5.6022386177808125E-3</v>
      </c>
      <c r="W416" s="1"/>
    </row>
    <row r="417" spans="2:23" x14ac:dyDescent="0.35">
      <c r="B417">
        <f t="shared" si="83"/>
        <v>37.600000000000264</v>
      </c>
      <c r="C417">
        <f t="shared" si="70"/>
        <v>0</v>
      </c>
      <c r="D417">
        <f t="shared" si="71"/>
        <v>254.64790894703248</v>
      </c>
      <c r="E417" s="2">
        <f t="shared" si="72"/>
        <v>-138.01250077889625</v>
      </c>
      <c r="F417">
        <f t="shared" si="73"/>
        <v>-19098.593171027438</v>
      </c>
      <c r="G417">
        <f t="shared" si="74"/>
        <v>1021.2925057637967</v>
      </c>
      <c r="H417">
        <f t="shared" si="75"/>
        <v>1884.3945262079742</v>
      </c>
      <c r="I417" s="2">
        <f t="shared" si="76"/>
        <v>2143.3574393301437</v>
      </c>
      <c r="J417" s="52">
        <f t="shared" si="77"/>
        <v>289.6428972067863</v>
      </c>
      <c r="K417">
        <f t="shared" si="78"/>
        <v>6.4687584006102199</v>
      </c>
      <c r="L417">
        <f t="shared" si="79"/>
        <v>2.9138551354101108E-2</v>
      </c>
      <c r="M417" s="52">
        <f t="shared" si="80"/>
        <v>6.4689552797179184</v>
      </c>
      <c r="N417" s="8">
        <f>-G417/($G$18*$B$31)</f>
        <v>-1.0815126747904918E-6</v>
      </c>
      <c r="O417" s="5">
        <f>SUM($N$41:N417)*0.1+$N$8</f>
        <v>-9.6318538531816778E-6</v>
      </c>
      <c r="P417" s="5">
        <f>SUM($O$41:O417)+0</f>
        <v>9.2496675404919856E-4</v>
      </c>
      <c r="Q417" s="8">
        <f>-H417/($G$18*$B$31)</f>
        <v>-1.9955072155117653E-6</v>
      </c>
      <c r="R417" s="5">
        <f>SUM($Q$41:Q417)*0.1+$T$8</f>
        <v>-6.9036754531413865E-5</v>
      </c>
      <c r="S417" s="5">
        <f>SUM($R$41:R417)+0</f>
        <v>5.4546941379597837E-3</v>
      </c>
      <c r="T417">
        <f t="shared" si="81"/>
        <v>6.9705423640343398E-5</v>
      </c>
      <c r="U417">
        <f t="shared" si="82"/>
        <v>5.5325628450826605E-3</v>
      </c>
      <c r="W417" s="1"/>
    </row>
    <row r="418" spans="2:23" x14ac:dyDescent="0.35">
      <c r="B418">
        <f t="shared" si="83"/>
        <v>37.700000000000266</v>
      </c>
      <c r="C418">
        <f t="shared" si="70"/>
        <v>0</v>
      </c>
      <c r="D418">
        <f t="shared" si="71"/>
        <v>254.64790894703248</v>
      </c>
      <c r="E418" s="2">
        <f t="shared" si="72"/>
        <v>-138.01250077889625</v>
      </c>
      <c r="F418">
        <f t="shared" si="73"/>
        <v>-19098.593171027438</v>
      </c>
      <c r="G418">
        <f t="shared" si="74"/>
        <v>1007.4912556859053</v>
      </c>
      <c r="H418">
        <f t="shared" si="75"/>
        <v>1858.9297353132715</v>
      </c>
      <c r="I418" s="2">
        <f t="shared" si="76"/>
        <v>2114.3931496094647</v>
      </c>
      <c r="J418" s="52">
        <f t="shared" si="77"/>
        <v>289.6428972067863</v>
      </c>
      <c r="K418">
        <f t="shared" si="78"/>
        <v>6.3813427465479151</v>
      </c>
      <c r="L418">
        <f t="shared" si="79"/>
        <v>2.9138551354101108E-2</v>
      </c>
      <c r="M418" s="52">
        <f t="shared" si="80"/>
        <v>6.3815423225459167</v>
      </c>
      <c r="N418" s="8">
        <f>-G418/($G$18*$B$31)</f>
        <v>-1.0668976386446719E-6</v>
      </c>
      <c r="O418" s="5">
        <f>SUM($N$41:N418)*0.1+$N$8</f>
        <v>-9.7385436170461474E-6</v>
      </c>
      <c r="P418" s="5">
        <f>SUM($O$41:O418)+0</f>
        <v>9.1522821043215242E-4</v>
      </c>
      <c r="Q418" s="8">
        <f>-H418/($G$18*$B$31)</f>
        <v>-1.9685409017886329E-6</v>
      </c>
      <c r="R418" s="5">
        <f>SUM($Q$41:Q418)*0.1+$T$8</f>
        <v>-6.9233608621592732E-5</v>
      </c>
      <c r="S418" s="5">
        <f>SUM($R$41:R418)+0</f>
        <v>5.3854605293381912E-3</v>
      </c>
      <c r="T418">
        <f t="shared" si="81"/>
        <v>6.9915175709920013E-5</v>
      </c>
      <c r="U418">
        <f t="shared" si="82"/>
        <v>5.462675881857758E-3</v>
      </c>
      <c r="W418" s="1"/>
    </row>
    <row r="419" spans="2:23" x14ac:dyDescent="0.35">
      <c r="B419">
        <f t="shared" si="83"/>
        <v>37.800000000000267</v>
      </c>
      <c r="C419">
        <f t="shared" si="70"/>
        <v>0</v>
      </c>
      <c r="D419">
        <f t="shared" si="71"/>
        <v>254.64790894703248</v>
      </c>
      <c r="E419" s="2">
        <f t="shared" si="72"/>
        <v>-138.01250077889625</v>
      </c>
      <c r="F419">
        <f t="shared" si="73"/>
        <v>-19098.593171027438</v>
      </c>
      <c r="G419">
        <f t="shared" si="74"/>
        <v>993.69000560801578</v>
      </c>
      <c r="H419">
        <f t="shared" si="75"/>
        <v>1833.464944418567</v>
      </c>
      <c r="I419" s="2">
        <f t="shared" si="76"/>
        <v>2085.4288598887852</v>
      </c>
      <c r="J419" s="52">
        <f t="shared" si="77"/>
        <v>289.6428972067863</v>
      </c>
      <c r="K419">
        <f t="shared" si="78"/>
        <v>6.2939270924856086</v>
      </c>
      <c r="L419">
        <f t="shared" si="79"/>
        <v>2.9138551354101108E-2</v>
      </c>
      <c r="M419" s="52">
        <f t="shared" si="80"/>
        <v>6.2941294402839691</v>
      </c>
      <c r="N419" s="8">
        <f>-G419/($G$18*$B$31)</f>
        <v>-1.052282602498854E-6</v>
      </c>
      <c r="O419" s="5">
        <f>SUM($N$41:N419)*0.1+$N$8</f>
        <v>-9.8437718772960347E-6</v>
      </c>
      <c r="P419" s="5">
        <f>SUM($O$41:O419)+0</f>
        <v>9.0538443855485635E-4</v>
      </c>
      <c r="Q419" s="8">
        <f>-H419/($G$18*$B$31)</f>
        <v>-1.9415745880654988E-6</v>
      </c>
      <c r="R419" s="5">
        <f>SUM($Q$41:Q419)*0.1+$T$8</f>
        <v>-6.942776608039927E-5</v>
      </c>
      <c r="S419" s="5">
        <f>SUM($R$41:R419)+0</f>
        <v>5.3160327632577921E-3</v>
      </c>
      <c r="T419">
        <f t="shared" si="81"/>
        <v>7.0122140210399203E-5</v>
      </c>
      <c r="U419">
        <f t="shared" si="82"/>
        <v>5.3925805809099938E-3</v>
      </c>
      <c r="W419" s="1"/>
    </row>
    <row r="420" spans="2:23" x14ac:dyDescent="0.35">
      <c r="B420">
        <f t="shared" si="83"/>
        <v>37.900000000000269</v>
      </c>
      <c r="C420">
        <f t="shared" si="70"/>
        <v>0</v>
      </c>
      <c r="D420">
        <f t="shared" si="71"/>
        <v>254.64790894703248</v>
      </c>
      <c r="E420" s="2">
        <f t="shared" si="72"/>
        <v>-138.01250077889625</v>
      </c>
      <c r="F420">
        <f t="shared" si="73"/>
        <v>-19098.593171027438</v>
      </c>
      <c r="G420">
        <f t="shared" si="74"/>
        <v>979.88875553012622</v>
      </c>
      <c r="H420">
        <f t="shared" si="75"/>
        <v>1808.0001535238644</v>
      </c>
      <c r="I420" s="2">
        <f t="shared" si="76"/>
        <v>2056.464570168107</v>
      </c>
      <c r="J420" s="52">
        <f t="shared" si="77"/>
        <v>289.6428972067863</v>
      </c>
      <c r="K420">
        <f t="shared" si="78"/>
        <v>6.2065114384233073</v>
      </c>
      <c r="L420">
        <f t="shared" si="79"/>
        <v>2.9138551354101108E-2</v>
      </c>
      <c r="M420" s="52">
        <f t="shared" si="80"/>
        <v>6.2067166360970916</v>
      </c>
      <c r="N420" s="8">
        <f>-G420/($G$18*$B$31)</f>
        <v>-1.037667566353036E-6</v>
      </c>
      <c r="O420" s="5">
        <f>SUM($N$41:N420)*0.1+$N$8</f>
        <v>-9.9475386339313363E-6</v>
      </c>
      <c r="P420" s="5">
        <f>SUM($O$41:O420)+0</f>
        <v>8.9543689992092499E-4</v>
      </c>
      <c r="Q420" s="8">
        <f>-H420/($G$18*$B$31)</f>
        <v>-1.9146082743423665E-6</v>
      </c>
      <c r="R420" s="5">
        <f>SUM($Q$41:Q420)*0.1+$T$8</f>
        <v>-6.9619226907833504E-5</v>
      </c>
      <c r="S420" s="5">
        <f>SUM($R$41:R420)+0</f>
        <v>5.2464135363499585E-3</v>
      </c>
      <c r="T420">
        <f t="shared" si="81"/>
        <v>7.0326312857407546E-5</v>
      </c>
      <c r="U420">
        <f t="shared" si="82"/>
        <v>5.3222797968667593E-3</v>
      </c>
      <c r="W420" s="1"/>
    </row>
    <row r="421" spans="2:23" x14ac:dyDescent="0.35">
      <c r="B421">
        <f t="shared" si="83"/>
        <v>38.00000000000027</v>
      </c>
      <c r="C421">
        <f t="shared" si="70"/>
        <v>0</v>
      </c>
      <c r="D421">
        <f t="shared" si="71"/>
        <v>254.64790894703248</v>
      </c>
      <c r="E421" s="2">
        <f t="shared" si="72"/>
        <v>-138.01250077889625</v>
      </c>
      <c r="F421">
        <f t="shared" si="73"/>
        <v>-19098.593171027438</v>
      </c>
      <c r="G421">
        <f t="shared" si="74"/>
        <v>966.08750545223666</v>
      </c>
      <c r="H421">
        <f t="shared" si="75"/>
        <v>1782.5353626291599</v>
      </c>
      <c r="I421" s="2">
        <f t="shared" si="76"/>
        <v>2027.500280447427</v>
      </c>
      <c r="J421" s="52">
        <f t="shared" si="77"/>
        <v>289.6428972067863</v>
      </c>
      <c r="K421">
        <f t="shared" si="78"/>
        <v>6.1190957843609999</v>
      </c>
      <c r="L421">
        <f t="shared" si="79"/>
        <v>2.9138551354101108E-2</v>
      </c>
      <c r="M421" s="52">
        <f t="shared" si="80"/>
        <v>6.119303913331124</v>
      </c>
      <c r="N421" s="8">
        <f>-G421/($G$18*$B$31)</f>
        <v>-1.0230525302072181E-6</v>
      </c>
      <c r="O421" s="5">
        <f>SUM($N$41:N421)*0.1+$N$8</f>
        <v>-1.0049843886952059E-5</v>
      </c>
      <c r="P421" s="5">
        <f>SUM($O$41:O421)+0</f>
        <v>8.8538705603397288E-4</v>
      </c>
      <c r="Q421" s="8">
        <f>-H421/($G$18*$B$31)</f>
        <v>-1.8876419606192322E-6</v>
      </c>
      <c r="R421" s="5">
        <f>SUM($Q$41:Q421)*0.1+$T$8</f>
        <v>-6.9807991103895437E-5</v>
      </c>
      <c r="S421" s="5">
        <f>SUM($R$41:R421)+0</f>
        <v>5.1766055452460626E-3</v>
      </c>
      <c r="T421">
        <f t="shared" si="81"/>
        <v>7.0527689485149392E-5</v>
      </c>
      <c r="U421">
        <f t="shared" si="82"/>
        <v>5.2517763861444815E-3</v>
      </c>
      <c r="W421" s="1"/>
    </row>
    <row r="422" spans="2:23" x14ac:dyDescent="0.35">
      <c r="B422">
        <f t="shared" si="83"/>
        <v>38.100000000000271</v>
      </c>
      <c r="C422">
        <f t="shared" si="70"/>
        <v>0</v>
      </c>
      <c r="D422">
        <f t="shared" si="71"/>
        <v>254.64790894703248</v>
      </c>
      <c r="E422" s="2">
        <f t="shared" si="72"/>
        <v>-138.01250077889625</v>
      </c>
      <c r="F422">
        <f t="shared" si="73"/>
        <v>-19098.593171027438</v>
      </c>
      <c r="G422">
        <f t="shared" si="74"/>
        <v>952.28625537434709</v>
      </c>
      <c r="H422">
        <f t="shared" si="75"/>
        <v>1757.0705717344572</v>
      </c>
      <c r="I422" s="2">
        <f t="shared" si="76"/>
        <v>1998.5359907267489</v>
      </c>
      <c r="J422" s="52">
        <f t="shared" si="77"/>
        <v>289.6428972067863</v>
      </c>
      <c r="K422">
        <f t="shared" si="78"/>
        <v>6.0316801302986978</v>
      </c>
      <c r="L422">
        <f t="shared" si="79"/>
        <v>2.9138551354101108E-2</v>
      </c>
      <c r="M422" s="52">
        <f t="shared" si="80"/>
        <v>6.0318912755258749</v>
      </c>
      <c r="N422" s="8">
        <f>-G422/($G$18*$B$31)</f>
        <v>-1.0084374940614002E-6</v>
      </c>
      <c r="O422" s="5">
        <f>SUM($N$41:N422)*0.1+$N$8</f>
        <v>-1.0150687636358196E-5</v>
      </c>
      <c r="P422" s="5">
        <f>SUM($O$41:O422)+0</f>
        <v>8.7523636839761465E-4</v>
      </c>
      <c r="Q422" s="8">
        <f>-H422/($G$18*$B$31)</f>
        <v>-1.8606756468960999E-6</v>
      </c>
      <c r="R422" s="5">
        <f>SUM($Q$41:Q422)*0.1+$T$8</f>
        <v>-6.9994058668585067E-5</v>
      </c>
      <c r="S422" s="5">
        <f>SUM($R$41:R422)+0</f>
        <v>5.1066114865774776E-3</v>
      </c>
      <c r="T422">
        <f t="shared" si="81"/>
        <v>7.0726266043049692E-5</v>
      </c>
      <c r="U422">
        <f t="shared" si="82"/>
        <v>5.1810732069148451E-3</v>
      </c>
      <c r="W422" s="1"/>
    </row>
    <row r="423" spans="2:23" x14ac:dyDescent="0.35">
      <c r="B423">
        <f t="shared" si="83"/>
        <v>38.200000000000273</v>
      </c>
      <c r="C423">
        <f t="shared" si="70"/>
        <v>0</v>
      </c>
      <c r="D423">
        <f t="shared" si="71"/>
        <v>254.64790894703248</v>
      </c>
      <c r="E423" s="2">
        <f t="shared" si="72"/>
        <v>-138.01250077889625</v>
      </c>
      <c r="F423">
        <f t="shared" si="73"/>
        <v>-19098.593171027438</v>
      </c>
      <c r="G423">
        <f t="shared" si="74"/>
        <v>938.48500529645753</v>
      </c>
      <c r="H423">
        <f t="shared" si="75"/>
        <v>1731.6057808397527</v>
      </c>
      <c r="I423" s="2">
        <f t="shared" si="76"/>
        <v>1969.5717010060694</v>
      </c>
      <c r="J423" s="52">
        <f t="shared" si="77"/>
        <v>289.6428972067863</v>
      </c>
      <c r="K423">
        <f t="shared" si="78"/>
        <v>5.9442644762363921</v>
      </c>
      <c r="L423">
        <f t="shared" si="79"/>
        <v>2.9138551354101108E-2</v>
      </c>
      <c r="M423" s="52">
        <f t="shared" si="80"/>
        <v>5.9444787264293373</v>
      </c>
      <c r="N423" s="8">
        <f>-G423/($G$18*$B$31)</f>
        <v>-9.9382245791558243E-7</v>
      </c>
      <c r="O423" s="5">
        <f>SUM($N$41:N423)*0.1+$N$8</f>
        <v>-1.0250069882149755E-5</v>
      </c>
      <c r="P423" s="5">
        <f>SUM($O$41:O423)+0</f>
        <v>8.6498629851546494E-4</v>
      </c>
      <c r="Q423" s="8">
        <f>-H423/($G$18*$B$31)</f>
        <v>-1.8337093331729656E-6</v>
      </c>
      <c r="R423" s="5">
        <f>SUM($Q$41:Q423)*0.1+$T$8</f>
        <v>-7.0177429601902367E-5</v>
      </c>
      <c r="S423" s="5">
        <f>SUM($R$41:R423)+0</f>
        <v>5.0364340569755755E-3</v>
      </c>
      <c r="T423">
        <f t="shared" si="81"/>
        <v>7.092203859252014E-5</v>
      </c>
      <c r="U423">
        <f t="shared" si="82"/>
        <v>5.1101731190716952E-3</v>
      </c>
      <c r="W423" s="1"/>
    </row>
    <row r="424" spans="2:23" x14ac:dyDescent="0.35">
      <c r="B424">
        <f t="shared" si="83"/>
        <v>38.300000000000274</v>
      </c>
      <c r="C424">
        <f t="shared" si="70"/>
        <v>0</v>
      </c>
      <c r="D424">
        <f t="shared" si="71"/>
        <v>254.64790894703248</v>
      </c>
      <c r="E424" s="2">
        <f t="shared" si="72"/>
        <v>-138.01250077889625</v>
      </c>
      <c r="F424">
        <f t="shared" si="73"/>
        <v>-19098.593171027438</v>
      </c>
      <c r="G424">
        <f t="shared" si="74"/>
        <v>924.68375521856797</v>
      </c>
      <c r="H424">
        <f t="shared" si="75"/>
        <v>1706.1409899450482</v>
      </c>
      <c r="I424" s="2">
        <f t="shared" si="76"/>
        <v>1940.6074112853896</v>
      </c>
      <c r="J424" s="52">
        <f t="shared" si="77"/>
        <v>289.6428972067863</v>
      </c>
      <c r="K424">
        <f t="shared" si="78"/>
        <v>5.8568488221740855</v>
      </c>
      <c r="L424">
        <f t="shared" si="79"/>
        <v>2.9138551354101108E-2</v>
      </c>
      <c r="M424" s="52">
        <f t="shared" si="80"/>
        <v>5.8570662700132576</v>
      </c>
      <c r="N424" s="8">
        <f>-G424/($G$18*$B$31)</f>
        <v>-9.7920742176976449E-7</v>
      </c>
      <c r="O424" s="5">
        <f>SUM($N$41:N424)*0.1+$N$8</f>
        <v>-1.0347990624326731E-5</v>
      </c>
      <c r="P424" s="5">
        <f>SUM($O$41:O424)+0</f>
        <v>8.5463830789113816E-4</v>
      </c>
      <c r="Q424" s="8">
        <f>-H424/($G$18*$B$31)</f>
        <v>-1.8067430194498313E-6</v>
      </c>
      <c r="R424" s="5">
        <f>SUM($Q$41:Q424)*0.1+$T$8</f>
        <v>-7.0358103903847338E-5</v>
      </c>
      <c r="S424" s="5">
        <f>SUM($R$41:R424)+0</f>
        <v>4.9660759530717278E-3</v>
      </c>
      <c r="T424">
        <f t="shared" si="81"/>
        <v>7.1115003303843919E-5</v>
      </c>
      <c r="U424">
        <f t="shared" si="82"/>
        <v>5.0390789841986304E-3</v>
      </c>
      <c r="W424" s="1"/>
    </row>
    <row r="425" spans="2:23" x14ac:dyDescent="0.35">
      <c r="B425">
        <f t="shared" si="83"/>
        <v>38.400000000000276</v>
      </c>
      <c r="C425">
        <f t="shared" si="70"/>
        <v>0</v>
      </c>
      <c r="D425">
        <f t="shared" si="71"/>
        <v>254.64790894703248</v>
      </c>
      <c r="E425" s="2">
        <f t="shared" si="72"/>
        <v>-138.01250077889625</v>
      </c>
      <c r="F425">
        <f t="shared" si="73"/>
        <v>-19098.593171027438</v>
      </c>
      <c r="G425">
        <f t="shared" si="74"/>
        <v>910.8825051406784</v>
      </c>
      <c r="H425">
        <f t="shared" si="75"/>
        <v>1680.6761990503455</v>
      </c>
      <c r="I425" s="2">
        <f t="shared" si="76"/>
        <v>1911.6431215647115</v>
      </c>
      <c r="J425" s="52">
        <f t="shared" si="77"/>
        <v>289.6428972067863</v>
      </c>
      <c r="K425">
        <f t="shared" si="78"/>
        <v>5.7694331681117834</v>
      </c>
      <c r="L425">
        <f t="shared" si="79"/>
        <v>2.9138551354101108E-2</v>
      </c>
      <c r="M425" s="52">
        <f t="shared" si="80"/>
        <v>5.7696539104900753</v>
      </c>
      <c r="N425" s="8">
        <f>-G425/($G$18*$B$31)</f>
        <v>-9.6459238562394655E-7</v>
      </c>
      <c r="O425" s="5">
        <f>SUM($N$41:N425)*0.1+$N$8</f>
        <v>-1.0444449862889128E-5</v>
      </c>
      <c r="P425" s="5">
        <f>SUM($O$41:O425)+0</f>
        <v>8.4419385802824906E-4</v>
      </c>
      <c r="Q425" s="8">
        <f>-H425/($G$18*$B$31)</f>
        <v>-1.7797767057266992E-6</v>
      </c>
      <c r="R425" s="5">
        <f>SUM($Q$41:Q425)*0.1+$T$8</f>
        <v>-7.0536081574420033E-5</v>
      </c>
      <c r="S425" s="5">
        <f>SUM($R$41:R425)+0</f>
        <v>4.8955398714973074E-3</v>
      </c>
      <c r="T425">
        <f t="shared" si="81"/>
        <v>7.1305156453174142E-5</v>
      </c>
      <c r="U425">
        <f t="shared" si="82"/>
        <v>4.967793665537297E-3</v>
      </c>
      <c r="W425" s="1"/>
    </row>
    <row r="426" spans="2:23" x14ac:dyDescent="0.35">
      <c r="B426">
        <f t="shared" si="83"/>
        <v>38.500000000000277</v>
      </c>
      <c r="C426">
        <f t="shared" ref="C426:C489" si="84">IF(B426&lt;$G$6,$B$14,$B$14+$B$12)</f>
        <v>0</v>
      </c>
      <c r="D426">
        <f t="shared" ref="D426:D489" si="85">IF(B426&lt;18, $B$15, $B$15+$B$11 )</f>
        <v>254.64790894703248</v>
      </c>
      <c r="E426" s="2">
        <f t="shared" ref="E426:E489" si="86">IF(B426&lt;18, $B$16, $B$16+$B$13 )</f>
        <v>-138.01250077889625</v>
      </c>
      <c r="F426">
        <f t="shared" ref="F426:F489" si="87">IF(B426&lt;18,0,-$G$7*$B$11)</f>
        <v>-19098.593171027438</v>
      </c>
      <c r="G426">
        <f t="shared" ref="G426:G489" si="88">IF(B426&lt;$G$6,    $B$16*B426,    $B$16*B426-(-B426+$G$6)*$B$13+$G$7*$B$12)</f>
        <v>897.08125506278884</v>
      </c>
      <c r="H426">
        <f t="shared" ref="H426:H489" si="89">IF(B426&lt;$G$6,-B426*$B$15,-B426*$B$15+(-B426+$G$6)*$B$11)</f>
        <v>1655.2114081556429</v>
      </c>
      <c r="I426" s="2">
        <f t="shared" ref="I426:I489" si="90">SQRT(H426*H426+G426*G426)</f>
        <v>1882.6788318440335</v>
      </c>
      <c r="J426" s="52">
        <f t="shared" ref="J426:J489" si="91">SQRT(D426*D426+E426*E426)</f>
        <v>289.6428972067863</v>
      </c>
      <c r="K426">
        <f t="shared" ref="K426:K489" si="92">32*I426/(PI()*$G$11^3)</f>
        <v>5.6820175140494822</v>
      </c>
      <c r="L426">
        <f t="shared" ref="L426:L489" si="93">16*J426/(PI()*$G$11^4)</f>
        <v>2.9138551354101108E-2</v>
      </c>
      <c r="M426" s="52">
        <f t="shared" ref="M426:M489" si="94">SQRT(K426^2+3*L426^2)</f>
        <v>5.6822416523314194</v>
      </c>
      <c r="N426" s="8">
        <f>-G426/($G$18*$B$31)</f>
        <v>-9.4997734947812872E-7</v>
      </c>
      <c r="O426" s="5">
        <f>SUM($N$41:N426)*0.1+$N$8</f>
        <v>-1.053944759783694E-5</v>
      </c>
      <c r="P426" s="5">
        <f>SUM($O$41:O426)+0</f>
        <v>8.3365441043041217E-4</v>
      </c>
      <c r="Q426" s="8">
        <f>-H426/($G$18*$B$31)</f>
        <v>-1.7528103920035668E-6</v>
      </c>
      <c r="R426" s="5">
        <f>SUM($Q$41:Q426)*0.1+$T$8</f>
        <v>-7.0711362613620372E-5</v>
      </c>
      <c r="S426" s="5">
        <f>SUM($R$41:R426)+0</f>
        <v>4.8248285088836867E-3</v>
      </c>
      <c r="T426">
        <f t="shared" ref="T426:T489" si="95">SQRT(SUMSQ(O426,R426))</f>
        <v>7.1492494419641417E-5</v>
      </c>
      <c r="U426">
        <f t="shared" ref="U426:U489" si="96">SQRT(SUMSQ(S426,P426))</f>
        <v>4.8963200279563898E-3</v>
      </c>
      <c r="W426" s="1"/>
    </row>
    <row r="427" spans="2:23" x14ac:dyDescent="0.35">
      <c r="B427">
        <f t="shared" ref="B427:B492" si="97">B426+0.1</f>
        <v>38.600000000000279</v>
      </c>
      <c r="C427">
        <f t="shared" si="84"/>
        <v>0</v>
      </c>
      <c r="D427">
        <f t="shared" si="85"/>
        <v>254.64790894703248</v>
      </c>
      <c r="E427" s="2">
        <f t="shared" si="86"/>
        <v>-138.01250077889625</v>
      </c>
      <c r="F427">
        <f t="shared" si="87"/>
        <v>-19098.593171027438</v>
      </c>
      <c r="G427">
        <f t="shared" si="88"/>
        <v>883.28000498489564</v>
      </c>
      <c r="H427">
        <f t="shared" si="89"/>
        <v>1629.7466172609384</v>
      </c>
      <c r="I427" s="2">
        <f t="shared" si="90"/>
        <v>1853.7145421233522</v>
      </c>
      <c r="J427" s="52">
        <f t="shared" si="91"/>
        <v>289.6428972067863</v>
      </c>
      <c r="K427">
        <f t="shared" si="92"/>
        <v>5.5946018599871703</v>
      </c>
      <c r="L427">
        <f t="shared" si="93"/>
        <v>2.9138551354101108E-2</v>
      </c>
      <c r="M427" s="52">
        <f t="shared" si="94"/>
        <v>5.5948295002883643</v>
      </c>
      <c r="N427" s="8">
        <f>-G427/($G$18*$B$31)</f>
        <v>-9.3536231333230697E-7</v>
      </c>
      <c r="O427" s="5">
        <f>SUM($N$41:N427)*0.1+$N$8</f>
        <v>-1.0632983829170173E-5</v>
      </c>
      <c r="P427" s="5">
        <f>SUM($O$41:O427)+0</f>
        <v>8.2302142660124202E-4</v>
      </c>
      <c r="Q427" s="8">
        <f>-H427/($G$18*$B$31)</f>
        <v>-1.7258440782804326E-6</v>
      </c>
      <c r="R427" s="5">
        <f>SUM($Q$41:Q427)*0.1+$T$8</f>
        <v>-7.0883947021448435E-5</v>
      </c>
      <c r="S427" s="5">
        <f>SUM($R$41:R427)+0</f>
        <v>4.7539445618622386E-3</v>
      </c>
      <c r="T427">
        <f t="shared" si="95"/>
        <v>7.1677013682567041E-5</v>
      </c>
      <c r="U427">
        <f t="shared" si="96"/>
        <v>4.8246609379213679E-3</v>
      </c>
      <c r="W427" s="1"/>
    </row>
    <row r="428" spans="2:23" x14ac:dyDescent="0.35">
      <c r="B428">
        <f t="shared" si="97"/>
        <v>38.70000000000028</v>
      </c>
      <c r="C428">
        <f t="shared" si="84"/>
        <v>0</v>
      </c>
      <c r="D428">
        <f t="shared" si="85"/>
        <v>254.64790894703248</v>
      </c>
      <c r="E428" s="2">
        <f t="shared" si="86"/>
        <v>-138.01250077889625</v>
      </c>
      <c r="F428">
        <f t="shared" si="87"/>
        <v>-19098.593171027438</v>
      </c>
      <c r="G428">
        <f t="shared" si="88"/>
        <v>869.4787549070079</v>
      </c>
      <c r="H428">
        <f t="shared" si="89"/>
        <v>1604.2818263662339</v>
      </c>
      <c r="I428" s="2">
        <f t="shared" si="90"/>
        <v>1824.7502524026734</v>
      </c>
      <c r="J428" s="52">
        <f t="shared" si="91"/>
        <v>289.6428972067863</v>
      </c>
      <c r="K428">
        <f t="shared" si="92"/>
        <v>5.5071862059248664</v>
      </c>
      <c r="L428">
        <f t="shared" si="93"/>
        <v>2.9138551354101108E-2</v>
      </c>
      <c r="M428" s="52">
        <f t="shared" si="94"/>
        <v>5.507417459413638</v>
      </c>
      <c r="N428" s="8">
        <f>-G428/($G$18*$B$31)</f>
        <v>-9.2074727718649093E-7</v>
      </c>
      <c r="O428" s="5">
        <f>SUM($N$41:N428)*0.1+$N$8</f>
        <v>-1.072505855688882E-5</v>
      </c>
      <c r="P428" s="5">
        <f>SUM($O$41:O428)+0</f>
        <v>8.1229636804435324E-4</v>
      </c>
      <c r="Q428" s="8">
        <f>-H428/($G$18*$B$31)</f>
        <v>-1.6988777645572983E-6</v>
      </c>
      <c r="R428" s="5">
        <f>SUM($Q$41:Q428)*0.1+$T$8</f>
        <v>-7.1053834797904169E-5</v>
      </c>
      <c r="S428" s="5">
        <f>SUM($R$41:R428)+0</f>
        <v>4.6828907270643344E-3</v>
      </c>
      <c r="T428">
        <f t="shared" si="95"/>
        <v>7.1858710818776536E-5</v>
      </c>
      <c r="U428">
        <f t="shared" si="96"/>
        <v>4.752819263464915E-3</v>
      </c>
      <c r="W428" s="1"/>
    </row>
    <row r="429" spans="2:23" x14ac:dyDescent="0.35">
      <c r="B429">
        <f t="shared" si="97"/>
        <v>38.800000000000281</v>
      </c>
      <c r="C429">
        <f t="shared" si="84"/>
        <v>0</v>
      </c>
      <c r="D429">
        <f t="shared" si="85"/>
        <v>254.64790894703248</v>
      </c>
      <c r="E429" s="2">
        <f t="shared" si="86"/>
        <v>-138.01250077889625</v>
      </c>
      <c r="F429">
        <f t="shared" si="87"/>
        <v>-19098.593171027438</v>
      </c>
      <c r="G429">
        <f t="shared" si="88"/>
        <v>855.67750482911651</v>
      </c>
      <c r="H429">
        <f t="shared" si="89"/>
        <v>1578.8170354715312</v>
      </c>
      <c r="I429" s="2">
        <f t="shared" si="90"/>
        <v>1795.7859626819943</v>
      </c>
      <c r="J429" s="52">
        <f t="shared" si="91"/>
        <v>289.6428972067863</v>
      </c>
      <c r="K429">
        <f t="shared" si="92"/>
        <v>5.4197705518625616</v>
      </c>
      <c r="L429">
        <f t="shared" si="93"/>
        <v>2.9138551354101108E-2</v>
      </c>
      <c r="M429" s="52">
        <f t="shared" si="94"/>
        <v>5.4200055350858882</v>
      </c>
      <c r="N429" s="8">
        <f>-G429/($G$18*$B$31)</f>
        <v>-9.0613224104067109E-7</v>
      </c>
      <c r="O429" s="5">
        <f>SUM($N$41:N429)*0.1+$N$8</f>
        <v>-1.0815671780992885E-5</v>
      </c>
      <c r="P429" s="5">
        <f>SUM($O$41:O429)+0</f>
        <v>8.0148069626336037E-4</v>
      </c>
      <c r="Q429" s="8">
        <f>-H429/($G$18*$B$31)</f>
        <v>-1.6719114508341662E-6</v>
      </c>
      <c r="R429" s="5">
        <f>SUM($Q$41:Q429)*0.1+$T$8</f>
        <v>-7.1221025942987573E-5</v>
      </c>
      <c r="S429" s="5">
        <f>SUM($R$41:R429)+0</f>
        <v>4.6116697011213464E-3</v>
      </c>
      <c r="T429">
        <f t="shared" si="95"/>
        <v>7.2037582500010888E-5</v>
      </c>
      <c r="U429">
        <f t="shared" si="96"/>
        <v>4.6807978741581499E-3</v>
      </c>
      <c r="W429" s="1"/>
    </row>
    <row r="430" spans="2:23" x14ac:dyDescent="0.35">
      <c r="B430">
        <f t="shared" si="97"/>
        <v>38.900000000000283</v>
      </c>
      <c r="C430">
        <f t="shared" si="84"/>
        <v>0</v>
      </c>
      <c r="D430">
        <f t="shared" si="85"/>
        <v>254.64790894703248</v>
      </c>
      <c r="E430" s="2">
        <f t="shared" si="86"/>
        <v>-138.01250077889625</v>
      </c>
      <c r="F430">
        <f t="shared" si="87"/>
        <v>-19098.593171027438</v>
      </c>
      <c r="G430">
        <f t="shared" si="88"/>
        <v>841.87625475122877</v>
      </c>
      <c r="H430">
        <f t="shared" si="89"/>
        <v>1553.3522445768285</v>
      </c>
      <c r="I430" s="2">
        <f t="shared" si="90"/>
        <v>1766.8216729613171</v>
      </c>
      <c r="J430" s="52">
        <f t="shared" si="91"/>
        <v>289.6428972067863</v>
      </c>
      <c r="K430">
        <f t="shared" si="92"/>
        <v>5.3323548978002631</v>
      </c>
      <c r="L430">
        <f t="shared" si="93"/>
        <v>2.9138551354101108E-2</v>
      </c>
      <c r="M430" s="52">
        <f t="shared" si="94"/>
        <v>5.3325937330364388</v>
      </c>
      <c r="N430" s="8">
        <f>-G430/($G$18*$B$31)</f>
        <v>-8.9151720489485516E-7</v>
      </c>
      <c r="O430" s="5">
        <f>SUM($N$41:N430)*0.1+$N$8</f>
        <v>-1.0904823501482374E-5</v>
      </c>
      <c r="P430" s="5">
        <f>SUM($O$41:O430)+0</f>
        <v>7.9057587276187803E-4</v>
      </c>
      <c r="Q430" s="8">
        <f>-H430/($G$18*$B$31)</f>
        <v>-1.6449451371110338E-6</v>
      </c>
      <c r="R430" s="5">
        <f>SUM($Q$41:Q430)*0.1+$T$8</f>
        <v>-7.1385520456698675E-5</v>
      </c>
      <c r="S430" s="5">
        <f>SUM($R$41:R430)+0</f>
        <v>4.5402841806646476E-3</v>
      </c>
      <c r="T430">
        <f t="shared" si="95"/>
        <v>7.221362549043101E-5</v>
      </c>
      <c r="U430">
        <f t="shared" si="96"/>
        <v>4.6085996410826198E-3</v>
      </c>
      <c r="W430" s="1"/>
    </row>
    <row r="431" spans="2:23" x14ac:dyDescent="0.35">
      <c r="B431">
        <f t="shared" si="97"/>
        <v>39.000000000000284</v>
      </c>
      <c r="C431">
        <f t="shared" si="84"/>
        <v>0</v>
      </c>
      <c r="D431">
        <f t="shared" si="85"/>
        <v>254.64790894703248</v>
      </c>
      <c r="E431" s="2">
        <f t="shared" si="86"/>
        <v>-138.01250077889625</v>
      </c>
      <c r="F431">
        <f t="shared" si="87"/>
        <v>-19098.593171027438</v>
      </c>
      <c r="G431">
        <f t="shared" si="88"/>
        <v>828.07500467333739</v>
      </c>
      <c r="H431">
        <f t="shared" si="89"/>
        <v>1527.887453682124</v>
      </c>
      <c r="I431" s="2">
        <f t="shared" si="90"/>
        <v>1737.8573832406364</v>
      </c>
      <c r="J431" s="52">
        <f t="shared" si="91"/>
        <v>289.6428972067863</v>
      </c>
      <c r="K431">
        <f t="shared" si="92"/>
        <v>5.2449392437379538</v>
      </c>
      <c r="L431">
        <f t="shared" si="93"/>
        <v>2.9138551354101108E-2</v>
      </c>
      <c r="M431" s="52">
        <f t="shared" si="94"/>
        <v>5.245182059378636</v>
      </c>
      <c r="N431" s="8">
        <f>-G431/($G$18*$B$31)</f>
        <v>-8.7690216874903531E-7</v>
      </c>
      <c r="O431" s="5">
        <f>SUM($N$41:N431)*0.1+$N$8</f>
        <v>-1.0992513718357278E-5</v>
      </c>
      <c r="P431" s="5">
        <f>SUM($O$41:O431)+0</f>
        <v>7.7958335904352075E-4</v>
      </c>
      <c r="Q431" s="8">
        <f>-H431/($G$18*$B$31)</f>
        <v>-1.6179788233878995E-6</v>
      </c>
      <c r="R431" s="5">
        <f>SUM($Q$41:Q431)*0.1+$T$8</f>
        <v>-7.1547318339037474E-5</v>
      </c>
      <c r="S431" s="5">
        <f>SUM($R$41:R431)+0</f>
        <v>4.4687368623256103E-3</v>
      </c>
      <c r="T431">
        <f t="shared" si="95"/>
        <v>7.2386836644212048E-5</v>
      </c>
      <c r="U431">
        <f t="shared" si="96"/>
        <v>4.5362274368031105E-3</v>
      </c>
      <c r="W431" s="1"/>
    </row>
    <row r="432" spans="2:23" x14ac:dyDescent="0.35">
      <c r="B432">
        <f t="shared" si="97"/>
        <v>39.100000000000286</v>
      </c>
      <c r="C432">
        <f t="shared" si="84"/>
        <v>0</v>
      </c>
      <c r="D432">
        <f t="shared" si="85"/>
        <v>254.64790894703248</v>
      </c>
      <c r="E432" s="2">
        <f t="shared" si="86"/>
        <v>-138.01250077889625</v>
      </c>
      <c r="F432">
        <f t="shared" si="87"/>
        <v>-19098.593171027438</v>
      </c>
      <c r="G432">
        <f t="shared" si="88"/>
        <v>814.27375459544783</v>
      </c>
      <c r="H432">
        <f t="shared" si="89"/>
        <v>1502.4226627874195</v>
      </c>
      <c r="I432" s="2">
        <f t="shared" si="90"/>
        <v>1708.8930935199569</v>
      </c>
      <c r="J432" s="52">
        <f t="shared" si="91"/>
        <v>289.6428972067863</v>
      </c>
      <c r="K432">
        <f t="shared" si="92"/>
        <v>5.1575235896756473</v>
      </c>
      <c r="L432">
        <f t="shared" si="93"/>
        <v>2.9138551354101108E-2</v>
      </c>
      <c r="M432" s="52">
        <f t="shared" si="94"/>
        <v>5.1577705206402715</v>
      </c>
      <c r="N432" s="8">
        <f>-G432/($G$18*$B$31)</f>
        <v>-8.6228713260321748E-7</v>
      </c>
      <c r="O432" s="5">
        <f>SUM($N$41:N432)*0.1+$N$8</f>
        <v>-1.1078742431617599E-5</v>
      </c>
      <c r="P432" s="5">
        <f>SUM($O$41:O432)+0</f>
        <v>7.6850461661190318E-4</v>
      </c>
      <c r="Q432" s="8">
        <f>-H432/($G$18*$B$31)</f>
        <v>-1.5910125096647653E-6</v>
      </c>
      <c r="R432" s="5">
        <f>SUM($Q$41:Q432)*0.1+$T$8</f>
        <v>-7.1706419590003971E-5</v>
      </c>
      <c r="S432" s="5">
        <f>SUM($R$41:R432)+0</f>
        <v>4.3970304427356065E-3</v>
      </c>
      <c r="T432">
        <f t="shared" si="95"/>
        <v>7.2557212903224378E-5</v>
      </c>
      <c r="U432">
        <f t="shared" si="96"/>
        <v>4.4636841353412867E-3</v>
      </c>
      <c r="W432" s="1"/>
    </row>
    <row r="433" spans="2:23" x14ac:dyDescent="0.35">
      <c r="B433">
        <f t="shared" si="97"/>
        <v>39.200000000000287</v>
      </c>
      <c r="C433">
        <f t="shared" si="84"/>
        <v>0</v>
      </c>
      <c r="D433">
        <f t="shared" si="85"/>
        <v>254.64790894703248</v>
      </c>
      <c r="E433" s="2">
        <f t="shared" si="86"/>
        <v>-138.01250077889625</v>
      </c>
      <c r="F433">
        <f t="shared" si="87"/>
        <v>-19098.593171027438</v>
      </c>
      <c r="G433">
        <f t="shared" si="88"/>
        <v>800.47250451755826</v>
      </c>
      <c r="H433">
        <f t="shared" si="89"/>
        <v>1476.9578718927169</v>
      </c>
      <c r="I433" s="2">
        <f t="shared" si="90"/>
        <v>1679.9288037992787</v>
      </c>
      <c r="J433" s="52">
        <f t="shared" si="91"/>
        <v>289.6428972067863</v>
      </c>
      <c r="K433">
        <f t="shared" si="92"/>
        <v>5.0701079356133452</v>
      </c>
      <c r="L433">
        <f t="shared" si="93"/>
        <v>2.9138551354101108E-2</v>
      </c>
      <c r="M433" s="52">
        <f t="shared" si="94"/>
        <v>5.0703591237992667</v>
      </c>
      <c r="N433" s="8">
        <f>-G433/($G$18*$B$31)</f>
        <v>-8.4767209645739954E-7</v>
      </c>
      <c r="O433" s="5">
        <f>SUM($N$41:N433)*0.1+$N$8</f>
        <v>-1.1163509641263339E-5</v>
      </c>
      <c r="P433" s="5">
        <f>SUM($O$41:O433)+0</f>
        <v>7.5734110697063984E-4</v>
      </c>
      <c r="Q433" s="8">
        <f>-H433/($G$18*$B$31)</f>
        <v>-1.5640461959416329E-6</v>
      </c>
      <c r="R433" s="5">
        <f>SUM($Q$41:Q433)*0.1+$T$8</f>
        <v>-7.1862824209598138E-5</v>
      </c>
      <c r="S433" s="5">
        <f>SUM($R$41:R433)+0</f>
        <v>4.3251676185260086E-3</v>
      </c>
      <c r="T433">
        <f t="shared" si="95"/>
        <v>7.2724751294797726E-5</v>
      </c>
      <c r="U433">
        <f t="shared" si="96"/>
        <v>4.3909726121502349E-3</v>
      </c>
      <c r="W433" s="1"/>
    </row>
    <row r="434" spans="2:23" x14ac:dyDescent="0.35">
      <c r="B434">
        <f t="shared" si="97"/>
        <v>39.300000000000288</v>
      </c>
      <c r="C434">
        <f t="shared" si="84"/>
        <v>0</v>
      </c>
      <c r="D434">
        <f t="shared" si="85"/>
        <v>254.64790894703248</v>
      </c>
      <c r="E434" s="2">
        <f t="shared" si="86"/>
        <v>-138.01250077889625</v>
      </c>
      <c r="F434">
        <f t="shared" si="87"/>
        <v>-19098.593171027438</v>
      </c>
      <c r="G434">
        <f t="shared" si="88"/>
        <v>786.6712544396687</v>
      </c>
      <c r="H434">
        <f t="shared" si="89"/>
        <v>1451.4930809980124</v>
      </c>
      <c r="I434" s="2">
        <f t="shared" si="90"/>
        <v>1650.964514078599</v>
      </c>
      <c r="J434" s="52">
        <f t="shared" si="91"/>
        <v>289.6428972067863</v>
      </c>
      <c r="K434">
        <f t="shared" si="92"/>
        <v>4.9826922815510386</v>
      </c>
      <c r="L434">
        <f t="shared" si="93"/>
        <v>2.9138551354101108E-2</v>
      </c>
      <c r="M434" s="52">
        <f t="shared" si="94"/>
        <v>4.982947876323145</v>
      </c>
      <c r="N434" s="8">
        <f>-G434/($G$18*$B$31)</f>
        <v>-8.330570603115816E-7</v>
      </c>
      <c r="O434" s="5">
        <f>SUM($N$41:N434)*0.1+$N$8</f>
        <v>-1.1246815347294499E-5</v>
      </c>
      <c r="P434" s="5">
        <f>SUM($O$41:O434)+0</f>
        <v>7.4609429162334536E-4</v>
      </c>
      <c r="Q434" s="8">
        <f>-H434/($G$18*$B$31)</f>
        <v>-1.5370798822184989E-6</v>
      </c>
      <c r="R434" s="5">
        <f>SUM($Q$41:Q434)*0.1+$T$8</f>
        <v>-7.2016532197819976E-5</v>
      </c>
      <c r="S434" s="5">
        <f>SUM($R$41:R434)+0</f>
        <v>4.2531510863281887E-3</v>
      </c>
      <c r="T434">
        <f t="shared" si="95"/>
        <v>7.288944892956579E-5</v>
      </c>
      <c r="U434">
        <f t="shared" si="96"/>
        <v>4.318095744089933E-3</v>
      </c>
      <c r="W434" s="1"/>
    </row>
    <row r="435" spans="2:23" x14ac:dyDescent="0.35">
      <c r="B435">
        <f t="shared" si="97"/>
        <v>39.40000000000029</v>
      </c>
      <c r="C435">
        <f t="shared" si="84"/>
        <v>0</v>
      </c>
      <c r="D435">
        <f t="shared" si="85"/>
        <v>254.64790894703248</v>
      </c>
      <c r="E435" s="2">
        <f t="shared" si="86"/>
        <v>-138.01250077889625</v>
      </c>
      <c r="F435">
        <f t="shared" si="87"/>
        <v>-19098.593171027438</v>
      </c>
      <c r="G435">
        <f t="shared" si="88"/>
        <v>772.87000436177914</v>
      </c>
      <c r="H435">
        <f t="shared" si="89"/>
        <v>1426.0282901033097</v>
      </c>
      <c r="I435" s="2">
        <f t="shared" si="90"/>
        <v>1622.0002243579211</v>
      </c>
      <c r="J435" s="52">
        <f t="shared" si="91"/>
        <v>289.6428972067863</v>
      </c>
      <c r="K435">
        <f t="shared" si="92"/>
        <v>4.8952766274887374</v>
      </c>
      <c r="L435">
        <f t="shared" si="93"/>
        <v>2.9138551354101108E-2</v>
      </c>
      <c r="M435" s="52">
        <f t="shared" si="94"/>
        <v>4.8955367862127801</v>
      </c>
      <c r="N435" s="8">
        <f>-G435/($G$18*$B$31)</f>
        <v>-8.1844202416576376E-7</v>
      </c>
      <c r="O435" s="5">
        <f>SUM($N$41:N435)*0.1+$N$8</f>
        <v>-1.1328659549711074E-5</v>
      </c>
      <c r="P435" s="5">
        <f>SUM($O$41:O435)+0</f>
        <v>7.3476563207363428E-4</v>
      </c>
      <c r="Q435" s="8">
        <f>-H435/($G$18*$B$31)</f>
        <v>-1.5101135684953665E-6</v>
      </c>
      <c r="R435" s="5">
        <f>SUM($Q$41:Q435)*0.1+$T$8</f>
        <v>-7.2167543554669538E-5</v>
      </c>
      <c r="S435" s="5">
        <f>SUM($R$41:R435)+0</f>
        <v>4.1809835427735189E-3</v>
      </c>
      <c r="T435">
        <f t="shared" si="95"/>
        <v>7.3051302999387939E-5</v>
      </c>
      <c r="U435">
        <f t="shared" si="96"/>
        <v>4.2450564094037163E-3</v>
      </c>
      <c r="W435" s="1"/>
    </row>
    <row r="436" spans="2:23" x14ac:dyDescent="0.35">
      <c r="B436">
        <f t="shared" si="97"/>
        <v>39.500000000000291</v>
      </c>
      <c r="C436">
        <f t="shared" si="84"/>
        <v>0</v>
      </c>
      <c r="D436">
        <f t="shared" si="85"/>
        <v>254.64790894703248</v>
      </c>
      <c r="E436" s="2">
        <f t="shared" si="86"/>
        <v>-138.01250077889625</v>
      </c>
      <c r="F436">
        <f t="shared" si="87"/>
        <v>-19098.593171027438</v>
      </c>
      <c r="G436">
        <f t="shared" si="88"/>
        <v>759.06875428388958</v>
      </c>
      <c r="H436">
        <f t="shared" si="89"/>
        <v>1400.563499208607</v>
      </c>
      <c r="I436" s="2">
        <f t="shared" si="90"/>
        <v>1593.0359346372429</v>
      </c>
      <c r="J436" s="52">
        <f t="shared" si="91"/>
        <v>289.6428972067863</v>
      </c>
      <c r="K436">
        <f t="shared" si="92"/>
        <v>4.8078609734264361</v>
      </c>
      <c r="L436">
        <f t="shared" si="93"/>
        <v>2.9138551354101108E-2</v>
      </c>
      <c r="M436" s="52">
        <f t="shared" si="94"/>
        <v>4.8081258620508311</v>
      </c>
      <c r="N436" s="8">
        <f>-G436/($G$18*$B$31)</f>
        <v>-8.0382698801994582E-7</v>
      </c>
      <c r="O436" s="5">
        <f>SUM($N$41:N436)*0.1+$N$8</f>
        <v>-1.1409042248513067E-5</v>
      </c>
      <c r="P436" s="5">
        <f>SUM($O$41:O436)+0</f>
        <v>7.2335658982512123E-4</v>
      </c>
      <c r="Q436" s="8">
        <f>-H436/($G$18*$B$31)</f>
        <v>-1.4831472547722341E-6</v>
      </c>
      <c r="R436" s="5">
        <f>SUM($Q$41:Q436)*0.1+$T$8</f>
        <v>-7.2315858280146744E-5</v>
      </c>
      <c r="S436" s="5">
        <f>SUM($R$41:R436)+0</f>
        <v>4.1086676844933724E-3</v>
      </c>
      <c r="T436">
        <f t="shared" si="95"/>
        <v>7.3210310775345195E-5</v>
      </c>
      <c r="U436">
        <f t="shared" si="96"/>
        <v>4.1718574876958058E-3</v>
      </c>
      <c r="W436" s="1"/>
    </row>
    <row r="437" spans="2:23" x14ac:dyDescent="0.35">
      <c r="B437">
        <f t="shared" si="97"/>
        <v>39.600000000000293</v>
      </c>
      <c r="C437">
        <f t="shared" si="84"/>
        <v>0</v>
      </c>
      <c r="D437">
        <f t="shared" si="85"/>
        <v>254.64790894703248</v>
      </c>
      <c r="E437" s="2">
        <f t="shared" si="86"/>
        <v>-138.01250077889625</v>
      </c>
      <c r="F437">
        <f t="shared" si="87"/>
        <v>-19098.593171027438</v>
      </c>
      <c r="G437">
        <f t="shared" si="88"/>
        <v>745.26750420600001</v>
      </c>
      <c r="H437">
        <f t="shared" si="89"/>
        <v>1375.0987083139025</v>
      </c>
      <c r="I437" s="2">
        <f t="shared" si="90"/>
        <v>1564.0716449165632</v>
      </c>
      <c r="J437" s="52">
        <f t="shared" si="91"/>
        <v>289.6428972067863</v>
      </c>
      <c r="K437">
        <f t="shared" si="92"/>
        <v>4.7204453193641296</v>
      </c>
      <c r="L437">
        <f t="shared" si="93"/>
        <v>2.9138551354101108E-2</v>
      </c>
      <c r="M437" s="52">
        <f t="shared" si="94"/>
        <v>4.7207151130556237</v>
      </c>
      <c r="N437" s="8">
        <f>-G437/($G$18*$B$31)</f>
        <v>-7.8921195187412799E-7</v>
      </c>
      <c r="O437" s="5">
        <f>SUM($N$41:N437)*0.1+$N$8</f>
        <v>-1.1487963443700481E-5</v>
      </c>
      <c r="P437" s="5">
        <f>SUM($O$41:O437)+0</f>
        <v>7.1186862638142074E-4</v>
      </c>
      <c r="Q437" s="8">
        <f>-H437/($G$18*$B$31)</f>
        <v>-1.4561809410490999E-6</v>
      </c>
      <c r="R437" s="5">
        <f>SUM($Q$41:Q437)*0.1+$T$8</f>
        <v>-7.2461476374251674E-5</v>
      </c>
      <c r="S437" s="5">
        <f>SUM($R$41:R437)+0</f>
        <v>4.0362062081191205E-3</v>
      </c>
      <c r="T437">
        <f t="shared" si="95"/>
        <v>7.3366469605808574E-5</v>
      </c>
      <c r="U437">
        <f t="shared" si="96"/>
        <v>4.0985018599099723E-3</v>
      </c>
      <c r="W437" s="1"/>
    </row>
    <row r="438" spans="2:23" x14ac:dyDescent="0.35">
      <c r="B438">
        <f t="shared" si="97"/>
        <v>39.700000000000294</v>
      </c>
      <c r="C438">
        <f t="shared" si="84"/>
        <v>0</v>
      </c>
      <c r="D438">
        <f t="shared" si="85"/>
        <v>254.64790894703248</v>
      </c>
      <c r="E438" s="2">
        <f t="shared" si="86"/>
        <v>-138.01250077889625</v>
      </c>
      <c r="F438">
        <f t="shared" si="87"/>
        <v>-19098.593171027438</v>
      </c>
      <c r="G438">
        <f t="shared" si="88"/>
        <v>731.46625412811045</v>
      </c>
      <c r="H438">
        <f t="shared" si="89"/>
        <v>1349.633917419198</v>
      </c>
      <c r="I438" s="2">
        <f t="shared" si="90"/>
        <v>1535.1073551958834</v>
      </c>
      <c r="J438" s="52">
        <f t="shared" si="91"/>
        <v>289.6428972067863</v>
      </c>
      <c r="K438">
        <f t="shared" si="92"/>
        <v>4.6330296653018221</v>
      </c>
      <c r="L438">
        <f t="shared" si="93"/>
        <v>2.9138551354101108E-2</v>
      </c>
      <c r="M438" s="52">
        <f t="shared" si="94"/>
        <v>4.6333045491411164</v>
      </c>
      <c r="N438" s="8">
        <f>-G438/($G$18*$B$31)</f>
        <v>-7.7459691572831005E-7</v>
      </c>
      <c r="O438" s="5">
        <f>SUM($N$41:N438)*0.1+$N$8</f>
        <v>-1.1565423135273312E-5</v>
      </c>
      <c r="P438" s="5">
        <f>SUM($O$41:O438)+0</f>
        <v>7.0030320324614744E-4</v>
      </c>
      <c r="Q438" s="8">
        <f>-H438/($G$18*$B$31)</f>
        <v>-1.4292146273259656E-6</v>
      </c>
      <c r="R438" s="5">
        <f>SUM($Q$41:Q438)*0.1+$T$8</f>
        <v>-7.2604397836984274E-5</v>
      </c>
      <c r="S438" s="5">
        <f>SUM($R$41:R438)+0</f>
        <v>3.9636018102821363E-3</v>
      </c>
      <c r="T438">
        <f t="shared" si="95"/>
        <v>7.3519776914575857E-5</v>
      </c>
      <c r="U438">
        <f t="shared" si="96"/>
        <v>4.0249924083094416E-3</v>
      </c>
      <c r="W438" s="1"/>
    </row>
    <row r="439" spans="2:23" x14ac:dyDescent="0.35">
      <c r="B439">
        <f t="shared" si="97"/>
        <v>39.800000000000296</v>
      </c>
      <c r="C439">
        <f t="shared" si="84"/>
        <v>0</v>
      </c>
      <c r="D439">
        <f t="shared" si="85"/>
        <v>254.64790894703248</v>
      </c>
      <c r="E439" s="2">
        <f t="shared" si="86"/>
        <v>-138.01250077889625</v>
      </c>
      <c r="F439">
        <f t="shared" si="87"/>
        <v>-19098.593171027438</v>
      </c>
      <c r="G439">
        <f t="shared" si="88"/>
        <v>717.66500405022089</v>
      </c>
      <c r="H439">
        <f t="shared" si="89"/>
        <v>1324.1691265244954</v>
      </c>
      <c r="I439" s="2">
        <f t="shared" si="90"/>
        <v>1506.1430654752053</v>
      </c>
      <c r="J439" s="52">
        <f t="shared" si="91"/>
        <v>289.6428972067863</v>
      </c>
      <c r="K439">
        <f t="shared" si="92"/>
        <v>4.5456140112395209</v>
      </c>
      <c r="L439">
        <f t="shared" si="93"/>
        <v>2.9138551354101108E-2</v>
      </c>
      <c r="M439" s="52">
        <f t="shared" si="94"/>
        <v>4.545894180983769</v>
      </c>
      <c r="N439" s="8">
        <f>-G439/($G$18*$B$31)</f>
        <v>-7.5998187958249211E-7</v>
      </c>
      <c r="O439" s="5">
        <f>SUM($N$41:N439)*0.1+$N$8</f>
        <v>-1.1641421323231561E-5</v>
      </c>
      <c r="P439" s="5">
        <f>SUM($O$41:O439)+0</f>
        <v>6.8866178192291587E-4</v>
      </c>
      <c r="Q439" s="8">
        <f>-H439/($G$18*$B$31)</f>
        <v>-1.4022483136028335E-6</v>
      </c>
      <c r="R439" s="5">
        <f>SUM($Q$41:Q439)*0.1+$T$8</f>
        <v>-7.2744622668344545E-5</v>
      </c>
      <c r="S439" s="5">
        <f>SUM($R$41:R439)+0</f>
        <v>3.8908571876137919E-3</v>
      </c>
      <c r="T439">
        <f t="shared" si="95"/>
        <v>7.3670230199075789E-5</v>
      </c>
      <c r="U439">
        <f t="shared" si="96"/>
        <v>3.9513320164581405E-3</v>
      </c>
      <c r="W439" s="1"/>
    </row>
    <row r="440" spans="2:23" x14ac:dyDescent="0.35">
      <c r="B440">
        <f t="shared" si="97"/>
        <v>39.900000000000297</v>
      </c>
      <c r="C440">
        <f t="shared" si="84"/>
        <v>0</v>
      </c>
      <c r="D440">
        <f t="shared" si="85"/>
        <v>254.64790894703248</v>
      </c>
      <c r="E440" s="2">
        <f t="shared" si="86"/>
        <v>-138.01250077889625</v>
      </c>
      <c r="F440">
        <f t="shared" si="87"/>
        <v>-19098.593171027438</v>
      </c>
      <c r="G440">
        <f t="shared" si="88"/>
        <v>703.86375397233132</v>
      </c>
      <c r="H440">
        <f t="shared" si="89"/>
        <v>1298.7043356297927</v>
      </c>
      <c r="I440" s="2">
        <f t="shared" si="90"/>
        <v>1477.1787757545274</v>
      </c>
      <c r="J440" s="52">
        <f t="shared" si="91"/>
        <v>289.6428972067863</v>
      </c>
      <c r="K440">
        <f t="shared" si="92"/>
        <v>4.4581983571772197</v>
      </c>
      <c r="L440">
        <f t="shared" si="93"/>
        <v>2.9138551354101108E-2</v>
      </c>
      <c r="M440" s="52">
        <f t="shared" si="94"/>
        <v>4.4584840200972691</v>
      </c>
      <c r="N440" s="8">
        <f>-G440/($G$18*$B$31)</f>
        <v>-7.4536684343667428E-7</v>
      </c>
      <c r="O440" s="5">
        <f>SUM($N$41:N440)*0.1+$N$8</f>
        <v>-1.1715958007575229E-5</v>
      </c>
      <c r="P440" s="5">
        <f>SUM($O$41:O440)+0</f>
        <v>6.7694582391534066E-4</v>
      </c>
      <c r="Q440" s="8">
        <f>-H440/($G$18*$B$31)</f>
        <v>-1.3752819998797011E-6</v>
      </c>
      <c r="R440" s="5">
        <f>SUM($Q$41:Q440)*0.1+$T$8</f>
        <v>-7.2882150868332514E-5</v>
      </c>
      <c r="S440" s="5">
        <f>SUM($R$41:R440)+0</f>
        <v>3.8179750367454595E-3</v>
      </c>
      <c r="T440">
        <f t="shared" si="95"/>
        <v>7.3817827028636168E-5</v>
      </c>
      <c r="U440">
        <f t="shared" si="96"/>
        <v>3.8775235692034048E-3</v>
      </c>
      <c r="W440" s="1"/>
    </row>
    <row r="441" spans="2:23" x14ac:dyDescent="0.35">
      <c r="B441">
        <f t="shared" si="97"/>
        <v>40.000000000000298</v>
      </c>
      <c r="C441">
        <f t="shared" si="84"/>
        <v>0</v>
      </c>
      <c r="D441">
        <f t="shared" si="85"/>
        <v>254.64790894703248</v>
      </c>
      <c r="E441" s="2">
        <f t="shared" si="86"/>
        <v>-138.01250077889625</v>
      </c>
      <c r="F441">
        <f t="shared" si="87"/>
        <v>-19098.593171027438</v>
      </c>
      <c r="G441">
        <f t="shared" si="88"/>
        <v>690.06250389443994</v>
      </c>
      <c r="H441">
        <f t="shared" si="89"/>
        <v>1273.2395447350882</v>
      </c>
      <c r="I441" s="2">
        <f t="shared" si="90"/>
        <v>1448.2144860338467</v>
      </c>
      <c r="J441" s="52">
        <f t="shared" si="91"/>
        <v>289.6428972067863</v>
      </c>
      <c r="K441">
        <f t="shared" si="92"/>
        <v>4.3707827031149096</v>
      </c>
      <c r="L441">
        <f t="shared" si="93"/>
        <v>2.9138551354101108E-2</v>
      </c>
      <c r="M441" s="52">
        <f t="shared" si="94"/>
        <v>4.3710740789162479</v>
      </c>
      <c r="N441" s="8">
        <f>-G441/($G$18*$B$31)</f>
        <v>-7.3075180729085443E-7</v>
      </c>
      <c r="O441" s="5">
        <f>SUM($N$41:N441)*0.1+$N$8</f>
        <v>-1.1789033188304313E-5</v>
      </c>
      <c r="P441" s="5">
        <f>SUM($O$41:O441)+0</f>
        <v>6.6515679072703634E-4</v>
      </c>
      <c r="Q441" s="8">
        <f>-H441/($G$18*$B$31)</f>
        <v>-1.3483156861565669E-6</v>
      </c>
      <c r="R441" s="5">
        <f>SUM($Q$41:Q441)*0.1+$T$8</f>
        <v>-7.301698243694818E-5</v>
      </c>
      <c r="S441" s="5">
        <f>SUM($R$41:R441)+0</f>
        <v>3.7449580543085113E-3</v>
      </c>
      <c r="T441">
        <f t="shared" si="95"/>
        <v>7.3962565042814317E-5</v>
      </c>
      <c r="U441">
        <f t="shared" si="96"/>
        <v>3.8035699526603266E-3</v>
      </c>
      <c r="W441" s="1"/>
    </row>
    <row r="442" spans="2:23" x14ac:dyDescent="0.35">
      <c r="B442">
        <f t="shared" si="97"/>
        <v>40.1000000000003</v>
      </c>
      <c r="C442">
        <f t="shared" si="84"/>
        <v>0</v>
      </c>
      <c r="D442">
        <f t="shared" si="85"/>
        <v>254.64790894703248</v>
      </c>
      <c r="E442" s="2">
        <f t="shared" si="86"/>
        <v>-138.01250077889625</v>
      </c>
      <c r="F442">
        <f t="shared" si="87"/>
        <v>-19098.593171027438</v>
      </c>
      <c r="G442">
        <f t="shared" si="88"/>
        <v>676.2612538165522</v>
      </c>
      <c r="H442">
        <f t="shared" si="89"/>
        <v>1247.7747538403837</v>
      </c>
      <c r="I442" s="2">
        <f t="shared" si="90"/>
        <v>1419.2501963131679</v>
      </c>
      <c r="J442" s="52">
        <f t="shared" si="91"/>
        <v>289.6428972067863</v>
      </c>
      <c r="K442">
        <f t="shared" si="92"/>
        <v>4.2833670490526057</v>
      </c>
      <c r="L442">
        <f t="shared" si="93"/>
        <v>2.9138551354101108E-2</v>
      </c>
      <c r="M442" s="52">
        <f t="shared" si="94"/>
        <v>4.2836643708902633</v>
      </c>
      <c r="N442" s="8">
        <f>-G442/($G$18*$B$31)</f>
        <v>-7.161367711450385E-7</v>
      </c>
      <c r="O442" s="5">
        <f>SUM($N$41:N442)*0.1+$N$8</f>
        <v>-1.1860646865418816E-5</v>
      </c>
      <c r="P442" s="5">
        <f>SUM($O$41:O442)+0</f>
        <v>6.5329614386161754E-4</v>
      </c>
      <c r="Q442" s="8">
        <f>-H442/($G$18*$B$31)</f>
        <v>-1.3213493724334326E-6</v>
      </c>
      <c r="R442" s="5">
        <f>SUM($Q$41:Q442)*0.1+$T$8</f>
        <v>-7.3149117374191543E-5</v>
      </c>
      <c r="S442" s="5">
        <f>SUM($R$41:R442)+0</f>
        <v>3.6718089369343196E-3</v>
      </c>
      <c r="T442">
        <f t="shared" si="95"/>
        <v>7.410444194978747E-5</v>
      </c>
      <c r="U442">
        <f t="shared" si="96"/>
        <v>3.7294740541978831E-3</v>
      </c>
      <c r="W442" s="1"/>
    </row>
    <row r="443" spans="2:23" x14ac:dyDescent="0.35">
      <c r="B443">
        <f t="shared" si="97"/>
        <v>40.200000000000301</v>
      </c>
      <c r="C443">
        <f t="shared" si="84"/>
        <v>0</v>
      </c>
      <c r="D443">
        <f t="shared" si="85"/>
        <v>254.64790894703248</v>
      </c>
      <c r="E443" s="2">
        <f t="shared" si="86"/>
        <v>-138.01250077889625</v>
      </c>
      <c r="F443">
        <f t="shared" si="87"/>
        <v>-19098.593171027438</v>
      </c>
      <c r="G443">
        <f t="shared" si="88"/>
        <v>662.46000373866082</v>
      </c>
      <c r="H443">
        <f t="shared" si="89"/>
        <v>1222.3099629456792</v>
      </c>
      <c r="I443" s="2">
        <f t="shared" si="90"/>
        <v>1390.2859065924872</v>
      </c>
      <c r="J443" s="52">
        <f t="shared" si="91"/>
        <v>289.6428972067863</v>
      </c>
      <c r="K443">
        <f t="shared" si="92"/>
        <v>4.1959513949902965</v>
      </c>
      <c r="L443">
        <f t="shared" si="93"/>
        <v>2.9138551354101108E-2</v>
      </c>
      <c r="M443" s="52">
        <f t="shared" si="94"/>
        <v>4.1962549105894489</v>
      </c>
      <c r="N443" s="8">
        <f>-G443/($G$18*$B$31)</f>
        <v>-7.0152173499921866E-7</v>
      </c>
      <c r="O443" s="5">
        <f>SUM($N$41:N443)*0.1+$N$8</f>
        <v>-1.193079903891874E-5</v>
      </c>
      <c r="P443" s="5">
        <f>SUM($O$41:O443)+0</f>
        <v>6.4136534482269879E-4</v>
      </c>
      <c r="Q443" s="8">
        <f>-H443/($G$18*$B$31)</f>
        <v>-1.2943830587102985E-6</v>
      </c>
      <c r="R443" s="5">
        <f>SUM($Q$41:Q443)*0.1+$T$8</f>
        <v>-7.3278555680062577E-5</v>
      </c>
      <c r="S443" s="5">
        <f>SUM($R$41:R443)+0</f>
        <v>3.5985303812542569E-3</v>
      </c>
      <c r="T443">
        <f t="shared" si="95"/>
        <v>7.4243455524800945E-5</v>
      </c>
      <c r="U443">
        <f t="shared" si="96"/>
        <v>3.6552387624270793E-3</v>
      </c>
      <c r="W443" s="1"/>
    </row>
    <row r="444" spans="2:23" x14ac:dyDescent="0.35">
      <c r="B444">
        <f t="shared" si="97"/>
        <v>40.300000000000303</v>
      </c>
      <c r="C444">
        <f t="shared" si="84"/>
        <v>0</v>
      </c>
      <c r="D444">
        <f t="shared" si="85"/>
        <v>254.64790894703248</v>
      </c>
      <c r="E444" s="2">
        <f t="shared" si="86"/>
        <v>-138.01250077889625</v>
      </c>
      <c r="F444">
        <f t="shared" si="87"/>
        <v>-19098.593171027438</v>
      </c>
      <c r="G444">
        <f t="shared" si="88"/>
        <v>648.65875366077125</v>
      </c>
      <c r="H444">
        <f t="shared" si="89"/>
        <v>1196.8451720509784</v>
      </c>
      <c r="I444" s="2">
        <f t="shared" si="90"/>
        <v>1361.3216168718106</v>
      </c>
      <c r="J444" s="52">
        <f t="shared" si="91"/>
        <v>289.6428972067863</v>
      </c>
      <c r="K444">
        <f t="shared" si="92"/>
        <v>4.1085357409279997</v>
      </c>
      <c r="L444">
        <f t="shared" si="93"/>
        <v>2.9138551354101108E-2</v>
      </c>
      <c r="M444" s="52">
        <f t="shared" si="94"/>
        <v>4.1088457138237535</v>
      </c>
      <c r="N444" s="8">
        <f>-G444/($G$18*$B$31)</f>
        <v>-6.8690669885340072E-7</v>
      </c>
      <c r="O444" s="5">
        <f>SUM($N$41:N444)*0.1+$N$8</f>
        <v>-1.1999489708804081E-5</v>
      </c>
      <c r="P444" s="5">
        <f>SUM($O$41:O444)+0</f>
        <v>6.2936585511389473E-4</v>
      </c>
      <c r="Q444" s="8">
        <f>-H444/($G$18*$B$31)</f>
        <v>-1.2674167449871681E-6</v>
      </c>
      <c r="R444" s="5">
        <f>SUM($Q$41:Q444)*0.1+$T$8</f>
        <v>-7.3405297354561282E-5</v>
      </c>
      <c r="S444" s="5">
        <f>SUM($R$41:R444)+0</f>
        <v>3.5251250838996954E-3</v>
      </c>
      <c r="T444">
        <f t="shared" si="95"/>
        <v>7.4379603608672567E-5</v>
      </c>
      <c r="U444">
        <f t="shared" si="96"/>
        <v>3.5808669671913364E-3</v>
      </c>
      <c r="W444" s="1"/>
    </row>
    <row r="445" spans="2:23" x14ac:dyDescent="0.35">
      <c r="B445">
        <f t="shared" si="97"/>
        <v>40.400000000000304</v>
      </c>
      <c r="C445">
        <f t="shared" si="84"/>
        <v>0</v>
      </c>
      <c r="D445">
        <f t="shared" si="85"/>
        <v>254.64790894703248</v>
      </c>
      <c r="E445" s="2">
        <f t="shared" si="86"/>
        <v>-138.01250077889625</v>
      </c>
      <c r="F445">
        <f t="shared" si="87"/>
        <v>-19098.593171027438</v>
      </c>
      <c r="G445">
        <f t="shared" si="88"/>
        <v>634.85750358287987</v>
      </c>
      <c r="H445">
        <f t="shared" si="89"/>
        <v>1171.3803811562739</v>
      </c>
      <c r="I445" s="2">
        <f t="shared" si="90"/>
        <v>1332.3573271511302</v>
      </c>
      <c r="J445" s="52">
        <f t="shared" si="91"/>
        <v>289.6428972067863</v>
      </c>
      <c r="K445">
        <f t="shared" si="92"/>
        <v>4.0211200868656904</v>
      </c>
      <c r="L445">
        <f t="shared" si="93"/>
        <v>2.9138551354101108E-2</v>
      </c>
      <c r="M445" s="52">
        <f t="shared" si="94"/>
        <v>4.0214367977776035</v>
      </c>
      <c r="N445" s="8">
        <f>-G445/($G$18*$B$31)</f>
        <v>-6.7229166270758087E-7</v>
      </c>
      <c r="O445" s="5">
        <f>SUM($N$41:N445)*0.1+$N$8</f>
        <v>-1.2066718875074837E-5</v>
      </c>
      <c r="P445" s="5">
        <f>SUM($O$41:O445)+0</f>
        <v>6.1729913623881989E-4</v>
      </c>
      <c r="Q445" s="8">
        <f>-H445/($G$18*$B$31)</f>
        <v>-1.2404504312640338E-6</v>
      </c>
      <c r="R445" s="5">
        <f>SUM($Q$41:Q445)*0.1+$T$8</f>
        <v>-7.3529342397687711E-5</v>
      </c>
      <c r="S445" s="5">
        <f>SUM($R$41:R445)+0</f>
        <v>3.4515957415020078E-3</v>
      </c>
      <c r="T445">
        <f t="shared" si="95"/>
        <v>7.4512884106350908E-5</v>
      </c>
      <c r="U445">
        <f t="shared" si="96"/>
        <v>3.5063615595594226E-3</v>
      </c>
      <c r="W445" s="1"/>
    </row>
    <row r="446" spans="2:23" x14ac:dyDescent="0.35">
      <c r="B446">
        <f t="shared" si="97"/>
        <v>40.500000000000306</v>
      </c>
      <c r="C446">
        <f t="shared" si="84"/>
        <v>0</v>
      </c>
      <c r="D446">
        <f t="shared" si="85"/>
        <v>254.64790894703248</v>
      </c>
      <c r="E446" s="2">
        <f t="shared" si="86"/>
        <v>-138.01250077889625</v>
      </c>
      <c r="F446">
        <f t="shared" si="87"/>
        <v>-19098.593171027438</v>
      </c>
      <c r="G446">
        <f t="shared" si="88"/>
        <v>621.05625350499213</v>
      </c>
      <c r="H446">
        <f t="shared" si="89"/>
        <v>1145.9155902615694</v>
      </c>
      <c r="I446" s="2">
        <f t="shared" si="90"/>
        <v>1303.3930374304514</v>
      </c>
      <c r="J446" s="52">
        <f t="shared" si="91"/>
        <v>289.6428972067863</v>
      </c>
      <c r="K446">
        <f t="shared" si="92"/>
        <v>3.933704432803387</v>
      </c>
      <c r="L446">
        <f t="shared" si="93"/>
        <v>2.9138551354101108E-2</v>
      </c>
      <c r="M446" s="52">
        <f t="shared" si="94"/>
        <v>3.9340281811626698</v>
      </c>
      <c r="N446" s="8">
        <f>-G446/($G$18*$B$31)</f>
        <v>-6.5767662656176494E-7</v>
      </c>
      <c r="O446" s="5">
        <f>SUM($N$41:N446)*0.1+$N$8</f>
        <v>-1.2132486537731014E-5</v>
      </c>
      <c r="P446" s="5">
        <f>SUM($O$41:O446)+0</f>
        <v>6.0516664970108891E-4</v>
      </c>
      <c r="Q446" s="8">
        <f>-H446/($G$18*$B$31)</f>
        <v>-1.2134841175408996E-6</v>
      </c>
      <c r="R446" s="5">
        <f>SUM($Q$41:Q446)*0.1+$T$8</f>
        <v>-7.3650690809441783E-5</v>
      </c>
      <c r="S446" s="5">
        <f>SUM($R$41:R446)+0</f>
        <v>3.3779450506925658E-3</v>
      </c>
      <c r="T446">
        <f t="shared" si="95"/>
        <v>7.4643294985525776E-5</v>
      </c>
      <c r="U446">
        <f t="shared" si="96"/>
        <v>3.4317254318212641E-3</v>
      </c>
      <c r="W446" s="1"/>
    </row>
    <row r="447" spans="2:23" x14ac:dyDescent="0.35">
      <c r="B447">
        <f t="shared" si="97"/>
        <v>40.600000000000307</v>
      </c>
      <c r="C447">
        <f t="shared" si="84"/>
        <v>0</v>
      </c>
      <c r="D447">
        <f t="shared" si="85"/>
        <v>254.64790894703248</v>
      </c>
      <c r="E447" s="2">
        <f t="shared" si="86"/>
        <v>-138.01250077889625</v>
      </c>
      <c r="F447">
        <f t="shared" si="87"/>
        <v>-19098.593171027438</v>
      </c>
      <c r="G447">
        <f t="shared" si="88"/>
        <v>607.25500342710438</v>
      </c>
      <c r="H447">
        <f t="shared" si="89"/>
        <v>1120.4507993668667</v>
      </c>
      <c r="I447" s="2">
        <f t="shared" si="90"/>
        <v>1274.4287477097741</v>
      </c>
      <c r="J447" s="52">
        <f t="shared" si="91"/>
        <v>289.6428972067863</v>
      </c>
      <c r="K447">
        <f t="shared" si="92"/>
        <v>3.8462887787410875</v>
      </c>
      <c r="L447">
        <f t="shared" si="93"/>
        <v>2.9138551354101108E-2</v>
      </c>
      <c r="M447" s="52">
        <f t="shared" si="94"/>
        <v>3.8466198843913149</v>
      </c>
      <c r="N447" s="8">
        <f>-G447/($G$18*$B$31)</f>
        <v>-6.4306159041594901E-7</v>
      </c>
      <c r="O447" s="5">
        <f>SUM($N$41:N447)*0.1+$N$8</f>
        <v>-1.2196792696772609E-5</v>
      </c>
      <c r="P447" s="5">
        <f>SUM($O$41:O447)+0</f>
        <v>5.929698570043163E-4</v>
      </c>
      <c r="Q447" s="8">
        <f>-H447/($G$18*$B$31)</f>
        <v>-1.1865178038177672E-6</v>
      </c>
      <c r="R447" s="5">
        <f>SUM($Q$41:Q447)*0.1+$T$8</f>
        <v>-7.376934258982358E-5</v>
      </c>
      <c r="S447" s="5">
        <f>SUM($R$41:R447)+0</f>
        <v>3.3041757081027421E-3</v>
      </c>
      <c r="T447">
        <f t="shared" si="95"/>
        <v>7.4770834275289481E-5</v>
      </c>
      <c r="U447">
        <f t="shared" si="96"/>
        <v>3.3569614774870407E-3</v>
      </c>
      <c r="W447" s="1"/>
    </row>
    <row r="448" spans="2:23" x14ac:dyDescent="0.35">
      <c r="B448">
        <f t="shared" si="97"/>
        <v>40.700000000000308</v>
      </c>
      <c r="C448">
        <f t="shared" si="84"/>
        <v>0</v>
      </c>
      <c r="D448">
        <f t="shared" si="85"/>
        <v>254.64790894703248</v>
      </c>
      <c r="E448" s="2">
        <f t="shared" si="86"/>
        <v>-138.01250077889625</v>
      </c>
      <c r="F448">
        <f t="shared" si="87"/>
        <v>-19098.593171027438</v>
      </c>
      <c r="G448">
        <f t="shared" si="88"/>
        <v>593.45375334921118</v>
      </c>
      <c r="H448">
        <f t="shared" si="89"/>
        <v>1094.9860084721622</v>
      </c>
      <c r="I448" s="2">
        <f t="shared" si="90"/>
        <v>1245.4644579890928</v>
      </c>
      <c r="J448" s="52">
        <f t="shared" si="91"/>
        <v>289.6428972067863</v>
      </c>
      <c r="K448">
        <f t="shared" si="92"/>
        <v>3.7588731246787761</v>
      </c>
      <c r="L448">
        <f t="shared" si="93"/>
        <v>2.9138551354101108E-2</v>
      </c>
      <c r="M448" s="52">
        <f t="shared" si="94"/>
        <v>3.7592119297743021</v>
      </c>
      <c r="N448" s="8">
        <f>-G448/($G$18*$B$31)</f>
        <v>-6.2844655427012726E-7</v>
      </c>
      <c r="O448" s="5">
        <f>SUM($N$41:N448)*0.1+$N$8</f>
        <v>-1.2259637352199621E-5</v>
      </c>
      <c r="P448" s="5">
        <f>SUM($O$41:O448)+0</f>
        <v>5.8071021965211671E-4</v>
      </c>
      <c r="Q448" s="8">
        <f>-H448/($G$18*$B$31)</f>
        <v>-1.1595514900946332E-6</v>
      </c>
      <c r="R448" s="5">
        <f>SUM($Q$41:Q448)*0.1+$T$8</f>
        <v>-7.3885297738833047E-5</v>
      </c>
      <c r="S448" s="5">
        <f>SUM($R$41:R448)+0</f>
        <v>3.2302904103639089E-3</v>
      </c>
      <c r="T448">
        <f t="shared" si="95"/>
        <v>7.489550006484673E-5</v>
      </c>
      <c r="U448">
        <f t="shared" si="96"/>
        <v>3.2820725912900586E-3</v>
      </c>
      <c r="W448" s="1"/>
    </row>
    <row r="449" spans="2:23" x14ac:dyDescent="0.35">
      <c r="B449">
        <f t="shared" si="97"/>
        <v>40.80000000000031</v>
      </c>
      <c r="C449">
        <f t="shared" si="84"/>
        <v>0</v>
      </c>
      <c r="D449">
        <f t="shared" si="85"/>
        <v>254.64790894703248</v>
      </c>
      <c r="E449" s="2">
        <f t="shared" si="86"/>
        <v>-138.01250077889625</v>
      </c>
      <c r="F449">
        <f t="shared" si="87"/>
        <v>-19098.593171027438</v>
      </c>
      <c r="G449">
        <f t="shared" si="88"/>
        <v>579.65250327132162</v>
      </c>
      <c r="H449">
        <f t="shared" si="89"/>
        <v>1069.5212175774595</v>
      </c>
      <c r="I449" s="2">
        <f t="shared" si="90"/>
        <v>1216.5001682684147</v>
      </c>
      <c r="J449" s="52">
        <f t="shared" si="91"/>
        <v>289.6428972067863</v>
      </c>
      <c r="K449">
        <f t="shared" si="92"/>
        <v>3.6714574706164744</v>
      </c>
      <c r="L449">
        <f t="shared" si="93"/>
        <v>2.9138551354101108E-2</v>
      </c>
      <c r="M449" s="52">
        <f t="shared" si="94"/>
        <v>3.6718043417467885</v>
      </c>
      <c r="N449" s="8">
        <f>-G449/($G$18*$B$31)</f>
        <v>-6.1383151812430932E-7</v>
      </c>
      <c r="O449" s="5">
        <f>SUM($N$41:N449)*0.1+$N$8</f>
        <v>-1.2321020504012052E-5</v>
      </c>
      <c r="P449" s="5">
        <f>SUM($O$41:O449)+0</f>
        <v>5.6838919914810467E-4</v>
      </c>
      <c r="Q449" s="8">
        <f>-H449/($G$18*$B$31)</f>
        <v>-1.1325851763715008E-6</v>
      </c>
      <c r="R449" s="5">
        <f>SUM($Q$41:Q449)*0.1+$T$8</f>
        <v>-7.3998556256470185E-5</v>
      </c>
      <c r="S449" s="5">
        <f>SUM($R$41:R449)+0</f>
        <v>3.1562918541074387E-3</v>
      </c>
      <c r="T449">
        <f t="shared" si="95"/>
        <v>7.5017290502271995E-5</v>
      </c>
      <c r="U449">
        <f t="shared" si="96"/>
        <v>3.2070616691939674E-3</v>
      </c>
      <c r="W449" s="1"/>
    </row>
    <row r="450" spans="2:23" x14ac:dyDescent="0.35">
      <c r="B450">
        <f t="shared" si="97"/>
        <v>40.900000000000311</v>
      </c>
      <c r="C450">
        <f t="shared" si="84"/>
        <v>0</v>
      </c>
      <c r="D450">
        <f t="shared" si="85"/>
        <v>254.64790894703248</v>
      </c>
      <c r="E450" s="2">
        <f t="shared" si="86"/>
        <v>-138.01250077889625</v>
      </c>
      <c r="F450">
        <f t="shared" si="87"/>
        <v>-19098.593171027438</v>
      </c>
      <c r="G450">
        <f t="shared" si="88"/>
        <v>565.85125319343206</v>
      </c>
      <c r="H450">
        <f t="shared" si="89"/>
        <v>1044.056426682755</v>
      </c>
      <c r="I450" s="2">
        <f t="shared" si="90"/>
        <v>1187.5358785477349</v>
      </c>
      <c r="J450" s="52">
        <f t="shared" si="91"/>
        <v>289.6428972067863</v>
      </c>
      <c r="K450">
        <f t="shared" si="92"/>
        <v>3.5840418165541679</v>
      </c>
      <c r="L450">
        <f t="shared" si="93"/>
        <v>2.9138551354101108E-2</v>
      </c>
      <c r="M450" s="52">
        <f t="shared" si="94"/>
        <v>3.5843971471272469</v>
      </c>
      <c r="N450" s="8">
        <f>-G450/($G$18*$B$31)</f>
        <v>-5.9921648197849138E-7</v>
      </c>
      <c r="O450" s="5">
        <f>SUM($N$41:N450)*0.1+$N$8</f>
        <v>-1.23809421522099E-5</v>
      </c>
      <c r="P450" s="5">
        <f>SUM($O$41:O450)+0</f>
        <v>5.5600825699589481E-4</v>
      </c>
      <c r="Q450" s="8">
        <f>-H450/($G$18*$B$31)</f>
        <v>-1.1056188626483665E-6</v>
      </c>
      <c r="R450" s="5">
        <f>SUM($Q$41:Q450)*0.1+$T$8</f>
        <v>-7.410911814273502E-5</v>
      </c>
      <c r="S450" s="5">
        <f>SUM($R$41:R450)+0</f>
        <v>3.0821827359647038E-3</v>
      </c>
      <c r="T450">
        <f t="shared" si="95"/>
        <v>7.5136203793312744E-5</v>
      </c>
      <c r="U450">
        <f t="shared" si="96"/>
        <v>3.131931608405024E-3</v>
      </c>
      <c r="W450" s="1"/>
    </row>
    <row r="451" spans="2:23" x14ac:dyDescent="0.35">
      <c r="B451">
        <f t="shared" si="97"/>
        <v>41.000000000000313</v>
      </c>
      <c r="C451">
        <f t="shared" si="84"/>
        <v>0</v>
      </c>
      <c r="D451">
        <f t="shared" si="85"/>
        <v>254.64790894703248</v>
      </c>
      <c r="E451" s="2">
        <f t="shared" si="86"/>
        <v>-138.01250077889625</v>
      </c>
      <c r="F451">
        <f t="shared" si="87"/>
        <v>-19098.593171027438</v>
      </c>
      <c r="G451">
        <f t="shared" si="88"/>
        <v>552.05000311554431</v>
      </c>
      <c r="H451">
        <f t="shared" si="89"/>
        <v>1018.5916357880524</v>
      </c>
      <c r="I451" s="2">
        <f t="shared" si="90"/>
        <v>1158.5715888270577</v>
      </c>
      <c r="J451" s="52">
        <f t="shared" si="91"/>
        <v>289.6428972067863</v>
      </c>
      <c r="K451">
        <f t="shared" si="92"/>
        <v>3.4966261624918684</v>
      </c>
      <c r="L451">
        <f t="shared" si="93"/>
        <v>2.9138551354101108E-2</v>
      </c>
      <c r="M451" s="52">
        <f t="shared" si="94"/>
        <v>3.4969903754153595</v>
      </c>
      <c r="N451" s="8">
        <f>-G451/($G$18*$B$31)</f>
        <v>-5.8460144583267546E-7</v>
      </c>
      <c r="O451" s="5">
        <f>SUM($N$41:N451)*0.1+$N$8</f>
        <v>-1.2439402296793169E-5</v>
      </c>
      <c r="P451" s="5">
        <f>SUM($O$41:O451)+0</f>
        <v>5.4356885469910167E-4</v>
      </c>
      <c r="Q451" s="8">
        <f>-H451/($G$18*$B$31)</f>
        <v>-1.0786525489252342E-6</v>
      </c>
      <c r="R451" s="5">
        <f>SUM($Q$41:Q451)*0.1+$T$8</f>
        <v>-7.4216983397627553E-5</v>
      </c>
      <c r="S451" s="5">
        <f>SUM($R$41:R451)+0</f>
        <v>3.0079657525670764E-3</v>
      </c>
      <c r="T451">
        <f t="shared" si="95"/>
        <v>7.5252238200236856E-5</v>
      </c>
      <c r="U451">
        <f t="shared" si="96"/>
        <v>3.0566853073902308E-3</v>
      </c>
      <c r="W451" s="1"/>
    </row>
    <row r="452" spans="2:23" x14ac:dyDescent="0.35">
      <c r="B452">
        <f t="shared" si="97"/>
        <v>41.100000000000314</v>
      </c>
      <c r="C452">
        <f t="shared" si="84"/>
        <v>0</v>
      </c>
      <c r="D452">
        <f t="shared" si="85"/>
        <v>254.64790894703248</v>
      </c>
      <c r="E452" s="2">
        <f t="shared" si="86"/>
        <v>-138.01250077889625</v>
      </c>
      <c r="F452">
        <f t="shared" si="87"/>
        <v>-19098.593171027438</v>
      </c>
      <c r="G452">
        <f t="shared" si="88"/>
        <v>538.24875303765111</v>
      </c>
      <c r="H452">
        <f t="shared" si="89"/>
        <v>993.12684489334788</v>
      </c>
      <c r="I452" s="2">
        <f t="shared" si="90"/>
        <v>1129.6072991063763</v>
      </c>
      <c r="J452" s="52">
        <f t="shared" si="91"/>
        <v>289.6428972067863</v>
      </c>
      <c r="K452">
        <f t="shared" si="92"/>
        <v>3.409210508429557</v>
      </c>
      <c r="L452">
        <f t="shared" si="93"/>
        <v>2.9138551354101108E-2</v>
      </c>
      <c r="M452" s="52">
        <f t="shared" si="94"/>
        <v>3.4095840591355957</v>
      </c>
      <c r="N452" s="8">
        <f>-G452/($G$18*$B$31)</f>
        <v>-5.699864096868537E-7</v>
      </c>
      <c r="O452" s="5">
        <f>SUM($N$41:N452)*0.1+$N$8</f>
        <v>-1.2496400937761853E-5</v>
      </c>
      <c r="P452" s="5">
        <f>SUM($O$41:O452)+0</f>
        <v>5.3107245376133986E-4</v>
      </c>
      <c r="Q452" s="8">
        <f>-H452/($G$18*$B$31)</f>
        <v>-1.0516862352021001E-6</v>
      </c>
      <c r="R452" s="5">
        <f>SUM($Q$41:Q452)*0.1+$T$8</f>
        <v>-7.4322152021147784E-5</v>
      </c>
      <c r="S452" s="5">
        <f>SUM($R$41:R452)+0</f>
        <v>2.9336436005459286E-3</v>
      </c>
      <c r="T452">
        <f t="shared" si="95"/>
        <v>7.5365392040723162E-5</v>
      </c>
      <c r="U452">
        <f t="shared" si="96"/>
        <v>2.9813256659023636E-3</v>
      </c>
      <c r="W452" s="1"/>
    </row>
    <row r="453" spans="2:23" x14ac:dyDescent="0.35">
      <c r="B453">
        <f t="shared" si="97"/>
        <v>41.200000000000315</v>
      </c>
      <c r="C453">
        <f t="shared" si="84"/>
        <v>0</v>
      </c>
      <c r="D453">
        <f t="shared" si="85"/>
        <v>254.64790894703248</v>
      </c>
      <c r="E453" s="2">
        <f t="shared" si="86"/>
        <v>-138.01250077889625</v>
      </c>
      <c r="F453">
        <f t="shared" si="87"/>
        <v>-19098.593171027438</v>
      </c>
      <c r="G453">
        <f t="shared" si="88"/>
        <v>524.44750295976337</v>
      </c>
      <c r="H453">
        <f t="shared" si="89"/>
        <v>967.66205399864339</v>
      </c>
      <c r="I453" s="2">
        <f t="shared" si="90"/>
        <v>1100.6430093856975</v>
      </c>
      <c r="J453" s="52">
        <f t="shared" si="91"/>
        <v>289.6428972067863</v>
      </c>
      <c r="K453">
        <f t="shared" si="92"/>
        <v>3.3217948543672531</v>
      </c>
      <c r="L453">
        <f t="shared" si="93"/>
        <v>2.9138551354101108E-2</v>
      </c>
      <c r="M453" s="52">
        <f t="shared" si="94"/>
        <v>3.322178234235154</v>
      </c>
      <c r="N453" s="8">
        <f>-G453/($G$18*$B$31)</f>
        <v>-5.5537137354103778E-7</v>
      </c>
      <c r="O453" s="5">
        <f>SUM($N$41:N453)*0.1+$N$8</f>
        <v>-1.2551938075115957E-5</v>
      </c>
      <c r="P453" s="5">
        <f>SUM($O$41:O453)+0</f>
        <v>5.1852051568622394E-4</v>
      </c>
      <c r="Q453" s="8">
        <f>-H453/($G$18*$B$31)</f>
        <v>-1.0247199214789659E-6</v>
      </c>
      <c r="R453" s="5">
        <f>SUM($Q$41:Q453)*0.1+$T$8</f>
        <v>-7.4424624013295684E-5</v>
      </c>
      <c r="S453" s="5">
        <f>SUM($R$41:R453)+0</f>
        <v>2.8592189765326331E-3</v>
      </c>
      <c r="T453">
        <f t="shared" si="95"/>
        <v>7.5475663686793597E-5</v>
      </c>
      <c r="U453">
        <f t="shared" si="96"/>
        <v>2.9058555850131002E-3</v>
      </c>
      <c r="W453" s="1"/>
    </row>
    <row r="454" spans="2:23" x14ac:dyDescent="0.35">
      <c r="B454">
        <f t="shared" si="97"/>
        <v>41.300000000000317</v>
      </c>
      <c r="C454">
        <f t="shared" si="84"/>
        <v>0</v>
      </c>
      <c r="D454">
        <f t="shared" si="85"/>
        <v>254.64790894703248</v>
      </c>
      <c r="E454" s="2">
        <f t="shared" si="86"/>
        <v>-138.01250077889625</v>
      </c>
      <c r="F454">
        <f t="shared" si="87"/>
        <v>-19098.593171027438</v>
      </c>
      <c r="G454">
        <f t="shared" si="88"/>
        <v>510.64625288187381</v>
      </c>
      <c r="H454">
        <f t="shared" si="89"/>
        <v>942.19726310394253</v>
      </c>
      <c r="I454" s="2">
        <f t="shared" si="90"/>
        <v>1071.6787196650209</v>
      </c>
      <c r="J454" s="52">
        <f t="shared" si="91"/>
        <v>289.6428972067863</v>
      </c>
      <c r="K454">
        <f t="shared" si="92"/>
        <v>3.2343792003049558</v>
      </c>
      <c r="L454">
        <f t="shared" si="93"/>
        <v>2.9138551354101108E-2</v>
      </c>
      <c r="M454" s="52">
        <f t="shared" si="94"/>
        <v>3.2347729405462715</v>
      </c>
      <c r="N454" s="8">
        <f>-G454/($G$18*$B$31)</f>
        <v>-5.4075633739521984E-7</v>
      </c>
      <c r="O454" s="5">
        <f>SUM($N$41:N454)*0.1+$N$8</f>
        <v>-1.260601370885548E-5</v>
      </c>
      <c r="P454" s="5">
        <f>SUM($O$41:O454)+0</f>
        <v>5.0591450197736841E-4</v>
      </c>
      <c r="Q454" s="8">
        <f>-H454/($G$18*$B$31)</f>
        <v>-9.977536077558354E-7</v>
      </c>
      <c r="R454" s="5">
        <f>SUM($Q$41:Q454)*0.1+$T$8</f>
        <v>-7.4524399374071255E-5</v>
      </c>
      <c r="S454" s="5">
        <f>SUM($R$41:R454)+0</f>
        <v>2.7846945771585617E-3</v>
      </c>
      <c r="T454">
        <f t="shared" si="95"/>
        <v>7.558305156378594E-5</v>
      </c>
      <c r="U454">
        <f t="shared" si="96"/>
        <v>2.8302779671557543E-3</v>
      </c>
      <c r="W454" s="1"/>
    </row>
    <row r="455" spans="2:23" x14ac:dyDescent="0.35">
      <c r="B455">
        <f t="shared" si="97"/>
        <v>41.400000000000318</v>
      </c>
      <c r="C455">
        <f t="shared" si="84"/>
        <v>0</v>
      </c>
      <c r="D455">
        <f t="shared" si="85"/>
        <v>254.64790894703248</v>
      </c>
      <c r="E455" s="2">
        <f t="shared" si="86"/>
        <v>-138.01250077889625</v>
      </c>
      <c r="F455">
        <f t="shared" si="87"/>
        <v>-19098.593171027438</v>
      </c>
      <c r="G455">
        <f t="shared" si="88"/>
        <v>496.84500280398061</v>
      </c>
      <c r="H455">
        <f t="shared" si="89"/>
        <v>916.73247220923804</v>
      </c>
      <c r="I455" s="2">
        <f t="shared" si="90"/>
        <v>1042.7144299443396</v>
      </c>
      <c r="J455" s="52">
        <f t="shared" si="91"/>
        <v>289.6428972067863</v>
      </c>
      <c r="K455">
        <f t="shared" si="92"/>
        <v>3.1469635462426444</v>
      </c>
      <c r="L455">
        <f t="shared" si="93"/>
        <v>2.9138551354101108E-2</v>
      </c>
      <c r="M455" s="52">
        <f t="shared" si="94"/>
        <v>3.1473682223256185</v>
      </c>
      <c r="N455" s="8">
        <f>-G455/($G$18*$B$31)</f>
        <v>-5.2614130124939808E-7</v>
      </c>
      <c r="O455" s="5">
        <f>SUM($N$41:N455)*0.1+$N$8</f>
        <v>-1.2658627838980417E-5</v>
      </c>
      <c r="P455" s="5">
        <f>SUM($O$41:O455)+0</f>
        <v>4.9325587413838804E-4</v>
      </c>
      <c r="Q455" s="8">
        <f>-H455/($G$18*$B$31)</f>
        <v>-9.7078729403270114E-7</v>
      </c>
      <c r="R455" s="5">
        <f>SUM($Q$41:Q455)*0.1+$T$8</f>
        <v>-7.4621478103474551E-5</v>
      </c>
      <c r="S455" s="5">
        <f>SUM($R$41:R455)+0</f>
        <v>2.710073099055087E-3</v>
      </c>
      <c r="T455">
        <f t="shared" si="95"/>
        <v>7.568755414936555E-5</v>
      </c>
      <c r="U455">
        <f t="shared" si="96"/>
        <v>2.7545957161794303E-3</v>
      </c>
      <c r="W455" s="1"/>
    </row>
    <row r="456" spans="2:23" x14ac:dyDescent="0.35">
      <c r="B456">
        <f t="shared" si="97"/>
        <v>41.50000000000032</v>
      </c>
      <c r="C456">
        <f t="shared" si="84"/>
        <v>0</v>
      </c>
      <c r="D456">
        <f t="shared" si="85"/>
        <v>254.64790894703248</v>
      </c>
      <c r="E456" s="2">
        <f t="shared" si="86"/>
        <v>-138.01250077889625</v>
      </c>
      <c r="F456">
        <f t="shared" si="87"/>
        <v>-19098.593171027438</v>
      </c>
      <c r="G456">
        <f t="shared" si="88"/>
        <v>483.04375272609104</v>
      </c>
      <c r="H456">
        <f t="shared" si="89"/>
        <v>891.26768131453355</v>
      </c>
      <c r="I456" s="2">
        <f t="shared" si="90"/>
        <v>1013.7501402236599</v>
      </c>
      <c r="J456" s="52">
        <f t="shared" si="91"/>
        <v>289.6428972067863</v>
      </c>
      <c r="K456">
        <f t="shared" si="92"/>
        <v>3.0595478921803378</v>
      </c>
      <c r="L456">
        <f t="shared" si="93"/>
        <v>2.9138551354101108E-2</v>
      </c>
      <c r="M456" s="52">
        <f t="shared" si="94"/>
        <v>3.0599641288861856</v>
      </c>
      <c r="N456" s="8">
        <f>-G456/($G$18*$B$31)</f>
        <v>-5.1152626510358014E-7</v>
      </c>
      <c r="O456" s="5">
        <f>SUM($N$41:N456)*0.1+$N$8</f>
        <v>-1.2709780465490775E-5</v>
      </c>
      <c r="P456" s="5">
        <f>SUM($O$41:O456)+0</f>
        <v>4.8054609367289728E-4</v>
      </c>
      <c r="Q456" s="8">
        <f>-H456/($G$18*$B$31)</f>
        <v>-9.4382098030956698E-7</v>
      </c>
      <c r="R456" s="5">
        <f>SUM($Q$41:Q456)*0.1+$T$8</f>
        <v>-7.471586020150549E-5</v>
      </c>
      <c r="S456" s="5">
        <f>SUM($R$41:R456)+0</f>
        <v>2.6353572388535815E-3</v>
      </c>
      <c r="T456">
        <f t="shared" si="95"/>
        <v>7.578916997257512E-5</v>
      </c>
      <c r="U456">
        <f t="shared" si="96"/>
        <v>2.6788117374168447E-3</v>
      </c>
      <c r="W456" s="1"/>
    </row>
    <row r="457" spans="2:23" x14ac:dyDescent="0.35">
      <c r="B457">
        <f t="shared" si="97"/>
        <v>41.600000000000321</v>
      </c>
      <c r="C457">
        <f t="shared" si="84"/>
        <v>0</v>
      </c>
      <c r="D457">
        <f t="shared" si="85"/>
        <v>254.64790894703248</v>
      </c>
      <c r="E457" s="2">
        <f t="shared" si="86"/>
        <v>-138.01250077889625</v>
      </c>
      <c r="F457">
        <f t="shared" si="87"/>
        <v>-19098.593171027438</v>
      </c>
      <c r="G457">
        <f t="shared" si="88"/>
        <v>469.2425026482033</v>
      </c>
      <c r="H457">
        <f t="shared" si="89"/>
        <v>865.80289041982905</v>
      </c>
      <c r="I457" s="2">
        <f t="shared" si="90"/>
        <v>984.78585050298102</v>
      </c>
      <c r="J457" s="52">
        <f t="shared" si="91"/>
        <v>289.6428972067863</v>
      </c>
      <c r="K457">
        <f t="shared" si="92"/>
        <v>2.972132238118034</v>
      </c>
      <c r="L457">
        <f t="shared" si="93"/>
        <v>2.9138551354101108E-2</v>
      </c>
      <c r="M457" s="52">
        <f t="shared" si="94"/>
        <v>2.9725607153404887</v>
      </c>
      <c r="N457" s="8">
        <f>-G457/($G$18*$B$31)</f>
        <v>-4.9691122895776422E-7</v>
      </c>
      <c r="O457" s="5">
        <f>SUM($N$41:N457)*0.1+$N$8</f>
        <v>-1.2759471588386551E-5</v>
      </c>
      <c r="P457" s="5">
        <f>SUM($O$41:O457)+0</f>
        <v>4.6778662208451073E-4</v>
      </c>
      <c r="Q457" s="8">
        <f>-H457/($G$18*$B$31)</f>
        <v>-9.1685466658643272E-7</v>
      </c>
      <c r="R457" s="5">
        <f>SUM($Q$41:Q457)*0.1+$T$8</f>
        <v>-7.4807545668164154E-5</v>
      </c>
      <c r="S457" s="5">
        <f>SUM($R$41:R457)+0</f>
        <v>2.5605496931854176E-3</v>
      </c>
      <c r="T457">
        <f t="shared" si="95"/>
        <v>7.5887897612921844E-5</v>
      </c>
      <c r="U457">
        <f t="shared" si="96"/>
        <v>2.6029289377686002E-3</v>
      </c>
      <c r="W457" s="1"/>
    </row>
    <row r="458" spans="2:23" x14ac:dyDescent="0.35">
      <c r="B458">
        <f t="shared" si="97"/>
        <v>41.700000000000323</v>
      </c>
      <c r="C458">
        <f t="shared" si="84"/>
        <v>0</v>
      </c>
      <c r="D458">
        <f t="shared" si="85"/>
        <v>254.64790894703248</v>
      </c>
      <c r="E458" s="2">
        <f t="shared" si="86"/>
        <v>-138.01250077889625</v>
      </c>
      <c r="F458">
        <f t="shared" si="87"/>
        <v>-19098.593171027438</v>
      </c>
      <c r="G458">
        <f t="shared" si="88"/>
        <v>455.44125257031556</v>
      </c>
      <c r="H458">
        <f t="shared" si="89"/>
        <v>840.33809952512638</v>
      </c>
      <c r="I458" s="2">
        <f t="shared" si="90"/>
        <v>955.82156078230366</v>
      </c>
      <c r="J458" s="52">
        <f t="shared" si="91"/>
        <v>289.6428972067863</v>
      </c>
      <c r="K458">
        <f t="shared" si="92"/>
        <v>2.8847165840557345</v>
      </c>
      <c r="L458">
        <f t="shared" si="93"/>
        <v>2.9138551354101108E-2</v>
      </c>
      <c r="M458" s="52">
        <f t="shared" si="94"/>
        <v>2.8851580434789414</v>
      </c>
      <c r="N458" s="8">
        <f>-G458/($G$18*$B$31)</f>
        <v>-4.8229619281194829E-7</v>
      </c>
      <c r="O458" s="5">
        <f>SUM($N$41:N458)*0.1+$N$8</f>
        <v>-1.2807701207667747E-5</v>
      </c>
      <c r="P458" s="5">
        <f>SUM($O$41:O458)+0</f>
        <v>4.5497892087684297E-4</v>
      </c>
      <c r="Q458" s="8">
        <f>-H458/($G$18*$B$31)</f>
        <v>-8.8988835286330047E-7</v>
      </c>
      <c r="R458" s="5">
        <f>SUM($Q$41:Q458)*0.1+$T$8</f>
        <v>-7.4896534503450488E-5</v>
      </c>
      <c r="S458" s="5">
        <f>SUM($R$41:R458)+0</f>
        <v>2.4856531586819669E-3</v>
      </c>
      <c r="T458">
        <f t="shared" si="95"/>
        <v>7.5983735699499823E-5</v>
      </c>
      <c r="U458">
        <f t="shared" si="96"/>
        <v>2.5269502258073655E-3</v>
      </c>
      <c r="W458" s="1"/>
    </row>
    <row r="459" spans="2:23" x14ac:dyDescent="0.35">
      <c r="B459">
        <f t="shared" si="97"/>
        <v>41.800000000000324</v>
      </c>
      <c r="C459">
        <f t="shared" si="84"/>
        <v>0</v>
      </c>
      <c r="D459">
        <f t="shared" si="85"/>
        <v>254.64790894703248</v>
      </c>
      <c r="E459" s="2">
        <f t="shared" si="86"/>
        <v>-138.01250077889625</v>
      </c>
      <c r="F459">
        <f t="shared" si="87"/>
        <v>-19098.593171027438</v>
      </c>
      <c r="G459">
        <f t="shared" si="88"/>
        <v>441.64000249242235</v>
      </c>
      <c r="H459">
        <f t="shared" si="89"/>
        <v>814.87330863042371</v>
      </c>
      <c r="I459" s="2">
        <f t="shared" si="90"/>
        <v>926.85727106162392</v>
      </c>
      <c r="J459" s="52">
        <f t="shared" si="91"/>
        <v>289.6428972067863</v>
      </c>
      <c r="K459">
        <f t="shared" si="92"/>
        <v>2.7973009299934279</v>
      </c>
      <c r="L459">
        <f t="shared" si="93"/>
        <v>2.9138551354101108E-2</v>
      </c>
      <c r="M459" s="52">
        <f t="shared" si="94"/>
        <v>2.797756182812781</v>
      </c>
      <c r="N459" s="8">
        <f>-G459/($G$18*$B$31)</f>
        <v>-4.6768115666612648E-7</v>
      </c>
      <c r="O459" s="5">
        <f>SUM($N$41:N459)*0.1+$N$8</f>
        <v>-1.2854469323334359E-5</v>
      </c>
      <c r="P459" s="5">
        <f>SUM($O$41:O459)+0</f>
        <v>4.4212445155350863E-4</v>
      </c>
      <c r="Q459" s="8">
        <f>-H459/($G$18*$B$31)</f>
        <v>-8.6292203914016811E-7</v>
      </c>
      <c r="R459" s="5">
        <f>SUM($Q$41:Q459)*0.1+$T$8</f>
        <v>-7.4982826707364493E-5</v>
      </c>
      <c r="S459" s="5">
        <f>SUM($R$41:R459)+0</f>
        <v>2.4106703319746025E-3</v>
      </c>
      <c r="T459">
        <f t="shared" si="95"/>
        <v>7.6076682910147954E-5</v>
      </c>
      <c r="U459">
        <f t="shared" si="96"/>
        <v>2.4508785119062983E-3</v>
      </c>
      <c r="W459" s="1"/>
    </row>
    <row r="460" spans="2:23" x14ac:dyDescent="0.35">
      <c r="B460">
        <f t="shared" si="97"/>
        <v>41.900000000000325</v>
      </c>
      <c r="C460">
        <f t="shared" si="84"/>
        <v>0</v>
      </c>
      <c r="D460">
        <f t="shared" si="85"/>
        <v>254.64790894703248</v>
      </c>
      <c r="E460" s="2">
        <f t="shared" si="86"/>
        <v>-138.01250077889625</v>
      </c>
      <c r="F460">
        <f t="shared" si="87"/>
        <v>-19098.593171027438</v>
      </c>
      <c r="G460">
        <f t="shared" si="88"/>
        <v>427.83875241453279</v>
      </c>
      <c r="H460">
        <f t="shared" si="89"/>
        <v>789.40851773571922</v>
      </c>
      <c r="I460" s="2">
        <f t="shared" si="90"/>
        <v>897.89298134094417</v>
      </c>
      <c r="J460" s="52">
        <f t="shared" si="91"/>
        <v>289.6428972067863</v>
      </c>
      <c r="K460">
        <f t="shared" si="92"/>
        <v>2.7098852759311209</v>
      </c>
      <c r="L460">
        <f t="shared" si="93"/>
        <v>2.9138551354101108E-2</v>
      </c>
      <c r="M460" s="52">
        <f t="shared" si="94"/>
        <v>2.7103552118188006</v>
      </c>
      <c r="N460" s="8">
        <f>-G460/($G$18*$B$31)</f>
        <v>-4.530661205203086E-7</v>
      </c>
      <c r="O460" s="5">
        <f>SUM($N$41:N460)*0.1+$N$8</f>
        <v>-1.2899775935386388E-5</v>
      </c>
      <c r="P460" s="5">
        <f>SUM($O$41:O460)+0</f>
        <v>4.2922467561812223E-4</v>
      </c>
      <c r="Q460" s="8">
        <f>-H460/($G$18*$B$31)</f>
        <v>-8.3595572541703395E-7</v>
      </c>
      <c r="R460" s="5">
        <f>SUM($Q$41:Q460)*0.1+$T$8</f>
        <v>-7.5066422279906195E-5</v>
      </c>
      <c r="S460" s="5">
        <f>SUM($R$41:R460)+0</f>
        <v>2.3356039096946962E-3</v>
      </c>
      <c r="T460">
        <f t="shared" si="95"/>
        <v>7.6166737970641561E-5</v>
      </c>
      <c r="U460">
        <f t="shared" si="96"/>
        <v>2.374716708397158E-3</v>
      </c>
      <c r="W460" s="1"/>
    </row>
    <row r="461" spans="2:23" x14ac:dyDescent="0.35">
      <c r="B461">
        <f t="shared" si="97"/>
        <v>42.000000000000327</v>
      </c>
      <c r="C461">
        <f t="shared" si="84"/>
        <v>0</v>
      </c>
      <c r="D461">
        <f t="shared" si="85"/>
        <v>254.64790894703248</v>
      </c>
      <c r="E461" s="2">
        <f t="shared" si="86"/>
        <v>-138.01250077889625</v>
      </c>
      <c r="F461">
        <f t="shared" si="87"/>
        <v>-19098.593171027438</v>
      </c>
      <c r="G461">
        <f t="shared" si="88"/>
        <v>414.03750233664323</v>
      </c>
      <c r="H461">
        <f t="shared" si="89"/>
        <v>763.94372684101472</v>
      </c>
      <c r="I461" s="2">
        <f t="shared" si="90"/>
        <v>868.92869162026454</v>
      </c>
      <c r="J461" s="52">
        <f t="shared" si="91"/>
        <v>289.6428972067863</v>
      </c>
      <c r="K461">
        <f t="shared" si="92"/>
        <v>2.6224696218688148</v>
      </c>
      <c r="L461">
        <f t="shared" si="93"/>
        <v>2.9138551354101108E-2</v>
      </c>
      <c r="M461" s="52">
        <f t="shared" si="94"/>
        <v>2.6229552194328085</v>
      </c>
      <c r="N461" s="8">
        <f>-G461/($G$18*$B$31)</f>
        <v>-4.3845108437449071E-7</v>
      </c>
      <c r="O461" s="5">
        <f>SUM($N$41:N461)*0.1+$N$8</f>
        <v>-1.2943621043823838E-5</v>
      </c>
      <c r="P461" s="5">
        <f>SUM($O$41:O461)+0</f>
        <v>4.1628105457429838E-4</v>
      </c>
      <c r="Q461" s="8">
        <f>-H461/($G$18*$B$31)</f>
        <v>-8.0898941169389969E-7</v>
      </c>
      <c r="R461" s="5">
        <f>SUM($Q$41:Q461)*0.1+$T$8</f>
        <v>-7.5147321221075595E-5</v>
      </c>
      <c r="S461" s="5">
        <f>SUM($R$41:R461)+0</f>
        <v>2.2604565884736206E-3</v>
      </c>
      <c r="T461">
        <f t="shared" si="95"/>
        <v>7.6253899653916959E-5</v>
      </c>
      <c r="U461">
        <f t="shared" si="96"/>
        <v>2.2984677297650472E-3</v>
      </c>
      <c r="W461" s="1"/>
    </row>
    <row r="462" spans="2:23" x14ac:dyDescent="0.35">
      <c r="B462">
        <f t="shared" si="97"/>
        <v>42.100000000000328</v>
      </c>
      <c r="C462">
        <f t="shared" si="84"/>
        <v>0</v>
      </c>
      <c r="D462">
        <f t="shared" si="85"/>
        <v>254.64790894703248</v>
      </c>
      <c r="E462" s="2">
        <f t="shared" si="86"/>
        <v>-138.01250077889625</v>
      </c>
      <c r="F462">
        <f t="shared" si="87"/>
        <v>-19098.593171027438</v>
      </c>
      <c r="G462">
        <f t="shared" si="88"/>
        <v>400.23625225875548</v>
      </c>
      <c r="H462">
        <f t="shared" si="89"/>
        <v>738.47893594631205</v>
      </c>
      <c r="I462" s="2">
        <f t="shared" si="90"/>
        <v>839.96440189958719</v>
      </c>
      <c r="J462" s="52">
        <f t="shared" si="91"/>
        <v>289.6428972067863</v>
      </c>
      <c r="K462">
        <f t="shared" si="92"/>
        <v>2.5350539678065154</v>
      </c>
      <c r="L462">
        <f t="shared" si="93"/>
        <v>2.9138551354101108E-2</v>
      </c>
      <c r="M462" s="52">
        <f t="shared" si="94"/>
        <v>2.5355563068519311</v>
      </c>
      <c r="N462" s="8">
        <f>-G462/($G$18*$B$31)</f>
        <v>-4.2383604822867473E-7</v>
      </c>
      <c r="O462" s="5">
        <f>SUM($N$41:N462)*0.1+$N$8</f>
        <v>-1.2986004648646706E-5</v>
      </c>
      <c r="P462" s="5">
        <f>SUM($O$41:O462)+0</f>
        <v>4.0329504992565169E-4</v>
      </c>
      <c r="Q462" s="8">
        <f>-H462/($G$18*$B$31)</f>
        <v>-7.8202309797076733E-7</v>
      </c>
      <c r="R462" s="5">
        <f>SUM($Q$41:Q462)*0.1+$T$8</f>
        <v>-7.5225523530872692E-5</v>
      </c>
      <c r="S462" s="5">
        <f>SUM($R$41:R462)+0</f>
        <v>2.1852310649427479E-3</v>
      </c>
      <c r="T462">
        <f t="shared" si="95"/>
        <v>7.6338166779328385E-5</v>
      </c>
      <c r="U462">
        <f t="shared" si="96"/>
        <v>2.2221344928886168E-3</v>
      </c>
      <c r="W462" s="1"/>
    </row>
    <row r="463" spans="2:23" x14ac:dyDescent="0.35">
      <c r="B463">
        <f t="shared" si="97"/>
        <v>42.20000000000033</v>
      </c>
      <c r="C463">
        <f t="shared" si="84"/>
        <v>0</v>
      </c>
      <c r="D463">
        <f t="shared" si="85"/>
        <v>254.64790894703248</v>
      </c>
      <c r="E463" s="2">
        <f t="shared" si="86"/>
        <v>-138.01250077889625</v>
      </c>
      <c r="F463">
        <f t="shared" si="87"/>
        <v>-19098.593171027438</v>
      </c>
      <c r="G463">
        <f t="shared" si="88"/>
        <v>386.4350021808641</v>
      </c>
      <c r="H463">
        <f t="shared" si="89"/>
        <v>713.01414505160938</v>
      </c>
      <c r="I463" s="2">
        <f t="shared" si="90"/>
        <v>811.00011217890835</v>
      </c>
      <c r="J463" s="52">
        <f t="shared" si="91"/>
        <v>289.6428972067863</v>
      </c>
      <c r="K463">
        <f t="shared" si="92"/>
        <v>2.4476383137442115</v>
      </c>
      <c r="L463">
        <f t="shared" si="93"/>
        <v>2.9138551354101108E-2</v>
      </c>
      <c r="M463" s="52">
        <f t="shared" si="94"/>
        <v>2.4481585897228255</v>
      </c>
      <c r="N463" s="8">
        <f>-G463/($G$18*$B$31)</f>
        <v>-4.0922101208285488E-7</v>
      </c>
      <c r="O463" s="5">
        <f>SUM($N$41:N463)*0.1+$N$8</f>
        <v>-1.3026926749854992E-5</v>
      </c>
      <c r="P463" s="5">
        <f>SUM($O$41:O463)+0</f>
        <v>3.902681231757967E-4</v>
      </c>
      <c r="Q463" s="8">
        <f>-H463/($G$18*$B$31)</f>
        <v>-7.5505678424763508E-7</v>
      </c>
      <c r="R463" s="5">
        <f>SUM($Q$41:Q463)*0.1+$T$8</f>
        <v>-7.5301029209297459E-5</v>
      </c>
      <c r="S463" s="5">
        <f>SUM($R$41:R463)+0</f>
        <v>2.1099300357334504E-3</v>
      </c>
      <c r="T463">
        <f t="shared" si="95"/>
        <v>7.6419538211936066E-5</v>
      </c>
      <c r="U463">
        <f t="shared" si="96"/>
        <v>2.1457199173371432E-3</v>
      </c>
      <c r="W463" s="1"/>
    </row>
    <row r="464" spans="2:23" x14ac:dyDescent="0.35">
      <c r="B464">
        <f t="shared" si="97"/>
        <v>42.300000000000331</v>
      </c>
      <c r="C464">
        <f t="shared" si="84"/>
        <v>0</v>
      </c>
      <c r="D464">
        <f t="shared" si="85"/>
        <v>254.64790894703248</v>
      </c>
      <c r="E464" s="2">
        <f t="shared" si="86"/>
        <v>-138.01250077889625</v>
      </c>
      <c r="F464">
        <f t="shared" si="87"/>
        <v>-19098.593171027438</v>
      </c>
      <c r="G464">
        <f t="shared" si="88"/>
        <v>372.63375210297454</v>
      </c>
      <c r="H464">
        <f t="shared" si="89"/>
        <v>687.54935415690488</v>
      </c>
      <c r="I464" s="2">
        <f t="shared" si="90"/>
        <v>782.03582245822861</v>
      </c>
      <c r="J464" s="52">
        <f t="shared" si="91"/>
        <v>289.6428972067863</v>
      </c>
      <c r="K464">
        <f t="shared" si="92"/>
        <v>2.3602226596819045</v>
      </c>
      <c r="L464">
        <f t="shared" si="93"/>
        <v>2.9138551354101108E-2</v>
      </c>
      <c r="M464" s="52">
        <f t="shared" si="94"/>
        <v>2.360762200815866</v>
      </c>
      <c r="N464" s="8">
        <f>-G464/($G$18*$B$31)</f>
        <v>-3.94605975937037E-7</v>
      </c>
      <c r="O464" s="5">
        <f>SUM($N$41:N464)*0.1+$N$8</f>
        <v>-1.3066387347448695E-5</v>
      </c>
      <c r="P464" s="5">
        <f>SUM($O$41:O464)+0</f>
        <v>3.7720173582834798E-4</v>
      </c>
      <c r="Q464" s="8">
        <f>-H464/($G$18*$B$31)</f>
        <v>-7.2809047052450081E-7</v>
      </c>
      <c r="R464" s="5">
        <f>SUM($Q$41:Q464)*0.1+$T$8</f>
        <v>-7.5373838256349897E-5</v>
      </c>
      <c r="S464" s="5">
        <f>SUM($R$41:R464)+0</f>
        <v>2.0345561974771005E-3</v>
      </c>
      <c r="T464">
        <f t="shared" si="95"/>
        <v>7.6498012861825129E-5</v>
      </c>
      <c r="U464">
        <f t="shared" si="96"/>
        <v>2.0692269257392717E-3</v>
      </c>
      <c r="W464" s="1"/>
    </row>
    <row r="465" spans="2:23" x14ac:dyDescent="0.35">
      <c r="B465">
        <f t="shared" si="97"/>
        <v>42.400000000000333</v>
      </c>
      <c r="C465">
        <f t="shared" si="84"/>
        <v>0</v>
      </c>
      <c r="D465">
        <f t="shared" si="85"/>
        <v>254.64790894703248</v>
      </c>
      <c r="E465" s="2">
        <f t="shared" si="86"/>
        <v>-138.01250077889625</v>
      </c>
      <c r="F465">
        <f t="shared" si="87"/>
        <v>-19098.593171027438</v>
      </c>
      <c r="G465">
        <f t="shared" si="88"/>
        <v>358.83250202508498</v>
      </c>
      <c r="H465">
        <f t="shared" si="89"/>
        <v>662.08456326220221</v>
      </c>
      <c r="I465" s="2">
        <f t="shared" si="90"/>
        <v>753.07153273755057</v>
      </c>
      <c r="J465" s="52">
        <f t="shared" si="91"/>
        <v>289.6428972067863</v>
      </c>
      <c r="K465">
        <f t="shared" si="92"/>
        <v>2.2728070056196032</v>
      </c>
      <c r="L465">
        <f t="shared" si="93"/>
        <v>2.9138551354101108E-2</v>
      </c>
      <c r="M465" s="52">
        <f t="shared" si="94"/>
        <v>2.2733672933159292</v>
      </c>
      <c r="N465" s="8">
        <f>-G465/($G$18*$B$31)</f>
        <v>-3.7999093979121911E-7</v>
      </c>
      <c r="O465" s="5">
        <f>SUM($N$41:N465)*0.1+$N$8</f>
        <v>-1.310438644142782E-5</v>
      </c>
      <c r="P465" s="5">
        <f>SUM($O$41:O465)+0</f>
        <v>3.6409734938692019E-4</v>
      </c>
      <c r="Q465" s="8">
        <f>-H465/($G$18*$B$31)</f>
        <v>-7.0112415680136856E-7</v>
      </c>
      <c r="R465" s="5">
        <f>SUM($Q$41:Q465)*0.1+$T$8</f>
        <v>-7.544395067203006E-5</v>
      </c>
      <c r="S465" s="5">
        <f>SUM($R$41:R465)+0</f>
        <v>1.9591122468050706E-3</v>
      </c>
      <c r="T465">
        <f t="shared" si="95"/>
        <v>7.6573589683454058E-5</v>
      </c>
      <c r="U465">
        <f t="shared" si="96"/>
        <v>1.9926584442428144E-3</v>
      </c>
      <c r="W465" s="1"/>
    </row>
    <row r="466" spans="2:23" x14ac:dyDescent="0.35">
      <c r="B466">
        <f t="shared" si="97"/>
        <v>42.500000000000334</v>
      </c>
      <c r="C466">
        <f t="shared" si="84"/>
        <v>0</v>
      </c>
      <c r="D466">
        <f t="shared" si="85"/>
        <v>254.64790894703248</v>
      </c>
      <c r="E466" s="2">
        <f t="shared" si="86"/>
        <v>-138.01250077889625</v>
      </c>
      <c r="F466">
        <f t="shared" si="87"/>
        <v>-19098.593171027438</v>
      </c>
      <c r="G466">
        <f t="shared" si="88"/>
        <v>345.03125194719541</v>
      </c>
      <c r="H466">
        <f t="shared" si="89"/>
        <v>636.61977236749772</v>
      </c>
      <c r="I466" s="2">
        <f t="shared" si="90"/>
        <v>724.10724301687083</v>
      </c>
      <c r="J466" s="52">
        <f t="shared" si="91"/>
        <v>289.6428972067863</v>
      </c>
      <c r="K466">
        <f t="shared" si="92"/>
        <v>2.1853913515572967</v>
      </c>
      <c r="L466">
        <f t="shared" si="93"/>
        <v>2.9138551354101108E-2</v>
      </c>
      <c r="M466" s="52">
        <f t="shared" si="94"/>
        <v>2.1859740449022893</v>
      </c>
      <c r="N466" s="8">
        <f>-G466/($G$18*$B$31)</f>
        <v>-3.6537590364540122E-7</v>
      </c>
      <c r="O466" s="5">
        <f>SUM($N$41:N466)*0.1+$N$8</f>
        <v>-1.3140924031792359E-5</v>
      </c>
      <c r="P466" s="5">
        <f>SUM($O$41:O466)+0</f>
        <v>3.5095642535512783E-4</v>
      </c>
      <c r="Q466" s="8">
        <f>-H466/($G$18*$B$31)</f>
        <v>-6.741578430782343E-7</v>
      </c>
      <c r="R466" s="5">
        <f>SUM($Q$41:Q466)*0.1+$T$8</f>
        <v>-7.5511366456337866E-5</v>
      </c>
      <c r="S466" s="5">
        <f>SUM($R$41:R466)+0</f>
        <v>1.8836008803487327E-3</v>
      </c>
      <c r="T466">
        <f t="shared" si="95"/>
        <v>7.6646267675032202E-5</v>
      </c>
      <c r="U466">
        <f t="shared" si="96"/>
        <v>1.9160174030912586E-3</v>
      </c>
      <c r="W466" s="1"/>
    </row>
    <row r="467" spans="2:23" x14ac:dyDescent="0.35">
      <c r="B467">
        <f t="shared" si="97"/>
        <v>42.600000000000335</v>
      </c>
      <c r="C467">
        <f t="shared" si="84"/>
        <v>0</v>
      </c>
      <c r="D467">
        <f t="shared" si="85"/>
        <v>254.64790894703248</v>
      </c>
      <c r="E467" s="2">
        <f t="shared" si="86"/>
        <v>-138.01250077889625</v>
      </c>
      <c r="F467">
        <f t="shared" si="87"/>
        <v>-19098.593171027438</v>
      </c>
      <c r="G467">
        <f t="shared" si="88"/>
        <v>331.23000186930403</v>
      </c>
      <c r="H467">
        <f t="shared" si="89"/>
        <v>611.15498147279322</v>
      </c>
      <c r="I467" s="2">
        <f t="shared" si="90"/>
        <v>695.14295329619029</v>
      </c>
      <c r="J467" s="52">
        <f t="shared" si="91"/>
        <v>289.6428972067863</v>
      </c>
      <c r="K467">
        <f t="shared" si="92"/>
        <v>2.0979756974949875</v>
      </c>
      <c r="L467">
        <f t="shared" si="93"/>
        <v>2.9138551354101108E-2</v>
      </c>
      <c r="M467" s="52">
        <f t="shared" si="94"/>
        <v>2.0985826628476243</v>
      </c>
      <c r="N467" s="8">
        <f>-G467/($G$18*$B$31)</f>
        <v>-3.5076086749958138E-7</v>
      </c>
      <c r="O467" s="5">
        <f>SUM($N$41:N467)*0.1+$N$8</f>
        <v>-1.3176000118542316E-5</v>
      </c>
      <c r="P467" s="5">
        <f>SUM($O$41:O467)+0</f>
        <v>3.3778042523658551E-4</v>
      </c>
      <c r="Q467" s="8">
        <f>-H467/($G$18*$B$31)</f>
        <v>-6.4719152935510014E-7</v>
      </c>
      <c r="R467" s="5">
        <f>SUM($Q$41:Q467)*0.1+$T$8</f>
        <v>-7.5576085609273396E-5</v>
      </c>
      <c r="S467" s="5">
        <f>SUM($R$41:R467)+0</f>
        <v>1.8080247947394594E-3</v>
      </c>
      <c r="T467">
        <f t="shared" si="95"/>
        <v>7.6716045877926013E-5</v>
      </c>
      <c r="U467">
        <f t="shared" si="96"/>
        <v>1.8393067373512425E-3</v>
      </c>
      <c r="W467" s="1"/>
    </row>
    <row r="468" spans="2:23" x14ac:dyDescent="0.35">
      <c r="B468">
        <f t="shared" si="97"/>
        <v>42.700000000000337</v>
      </c>
      <c r="C468">
        <f t="shared" si="84"/>
        <v>0</v>
      </c>
      <c r="D468">
        <f t="shared" si="85"/>
        <v>254.64790894703248</v>
      </c>
      <c r="E468" s="2">
        <f t="shared" si="86"/>
        <v>-138.01250077889625</v>
      </c>
      <c r="F468">
        <f t="shared" si="87"/>
        <v>-19098.593171027438</v>
      </c>
      <c r="G468">
        <f t="shared" si="88"/>
        <v>317.42875179141447</v>
      </c>
      <c r="H468">
        <f t="shared" si="89"/>
        <v>585.69019057809055</v>
      </c>
      <c r="I468" s="2">
        <f t="shared" si="90"/>
        <v>666.17866357551213</v>
      </c>
      <c r="J468" s="52">
        <f t="shared" si="91"/>
        <v>289.6428972067863</v>
      </c>
      <c r="K468">
        <f t="shared" si="92"/>
        <v>2.0105600434326854</v>
      </c>
      <c r="L468">
        <f t="shared" si="93"/>
        <v>2.9138551354101108E-2</v>
      </c>
      <c r="M468" s="52">
        <f t="shared" si="94"/>
        <v>2.0111933904458539</v>
      </c>
      <c r="N468" s="8">
        <f>-G468/($G$18*$B$31)</f>
        <v>-3.3614583135376349E-7</v>
      </c>
      <c r="O468" s="5">
        <f>SUM($N$41:N468)*0.1+$N$8</f>
        <v>-1.320961470167769E-5</v>
      </c>
      <c r="P468" s="5">
        <f>SUM($O$41:O468)+0</f>
        <v>3.2457081053490779E-4</v>
      </c>
      <c r="Q468" s="8">
        <f>-H468/($G$18*$B$31)</f>
        <v>-6.2022521563196778E-7</v>
      </c>
      <c r="R468" s="5">
        <f>SUM($Q$41:Q468)*0.1+$T$8</f>
        <v>-7.5638108130836597E-5</v>
      </c>
      <c r="S468" s="5">
        <f>SUM($R$41:R468)+0</f>
        <v>1.7323866866086229E-3</v>
      </c>
      <c r="T468">
        <f t="shared" si="95"/>
        <v>7.6782923376092613E-5</v>
      </c>
      <c r="U468">
        <f t="shared" si="96"/>
        <v>1.7625293878372893E-3</v>
      </c>
      <c r="W468" s="1"/>
    </row>
    <row r="469" spans="2:23" x14ac:dyDescent="0.35">
      <c r="B469">
        <f t="shared" si="97"/>
        <v>42.800000000000338</v>
      </c>
      <c r="C469">
        <f t="shared" si="84"/>
        <v>0</v>
      </c>
      <c r="D469">
        <f t="shared" si="85"/>
        <v>254.64790894703248</v>
      </c>
      <c r="E469" s="2">
        <f t="shared" si="86"/>
        <v>-138.01250077889625</v>
      </c>
      <c r="F469">
        <f t="shared" si="87"/>
        <v>-19098.593171027438</v>
      </c>
      <c r="G469">
        <f t="shared" si="88"/>
        <v>303.62750171352673</v>
      </c>
      <c r="H469">
        <f t="shared" si="89"/>
        <v>560.22539968338788</v>
      </c>
      <c r="I469" s="2">
        <f t="shared" si="90"/>
        <v>637.214373854835</v>
      </c>
      <c r="J469" s="52">
        <f t="shared" si="91"/>
        <v>289.6428972067863</v>
      </c>
      <c r="K469">
        <f t="shared" si="92"/>
        <v>1.9231443893703868</v>
      </c>
      <c r="L469">
        <f t="shared" si="93"/>
        <v>2.9138551354101108E-2</v>
      </c>
      <c r="M469" s="52">
        <f t="shared" si="94"/>
        <v>1.9238065151911312</v>
      </c>
      <c r="N469" s="8">
        <f>-G469/($G$18*$B$31)</f>
        <v>-3.2153079520794751E-7</v>
      </c>
      <c r="O469" s="5">
        <f>SUM($N$41:N469)*0.1+$N$8</f>
        <v>-1.3241767781198486E-5</v>
      </c>
      <c r="P469" s="5">
        <f>SUM($O$41:O469)+0</f>
        <v>3.1132904275370932E-4</v>
      </c>
      <c r="Q469" s="8">
        <f>-H469/($G$18*$B$31)</f>
        <v>-5.9325890190883553E-7</v>
      </c>
      <c r="R469" s="5">
        <f>SUM($Q$41:Q469)*0.1+$T$8</f>
        <v>-7.5697434021027469E-5</v>
      </c>
      <c r="S469" s="5">
        <f>SUM($R$41:R469)+0</f>
        <v>1.6566892525875954E-3</v>
      </c>
      <c r="T469">
        <f t="shared" si="95"/>
        <v>7.6846899295540829E-5</v>
      </c>
      <c r="U469">
        <f t="shared" si="96"/>
        <v>1.6856883022970724E-3</v>
      </c>
      <c r="W469" s="1"/>
    </row>
    <row r="470" spans="2:23" x14ac:dyDescent="0.35">
      <c r="B470">
        <f t="shared" si="97"/>
        <v>42.90000000000034</v>
      </c>
      <c r="C470">
        <f t="shared" si="84"/>
        <v>0</v>
      </c>
      <c r="D470">
        <f t="shared" si="85"/>
        <v>254.64790894703248</v>
      </c>
      <c r="E470" s="2">
        <f t="shared" si="86"/>
        <v>-138.01250077889625</v>
      </c>
      <c r="F470">
        <f t="shared" si="87"/>
        <v>-19098.593171027438</v>
      </c>
      <c r="G470">
        <f t="shared" si="88"/>
        <v>289.82625163563716</v>
      </c>
      <c r="H470">
        <f t="shared" si="89"/>
        <v>534.76060878868338</v>
      </c>
      <c r="I470" s="2">
        <f t="shared" si="90"/>
        <v>608.25008413415526</v>
      </c>
      <c r="J470" s="52">
        <f t="shared" si="91"/>
        <v>289.6428972067863</v>
      </c>
      <c r="K470">
        <f t="shared" si="92"/>
        <v>1.83572873530808</v>
      </c>
      <c r="L470">
        <f t="shared" si="93"/>
        <v>2.9138551354101108E-2</v>
      </c>
      <c r="M470" s="52">
        <f t="shared" si="94"/>
        <v>1.8364223792910088</v>
      </c>
      <c r="N470" s="8">
        <f>-G470/($G$18*$B$31)</f>
        <v>-3.0691575906212962E-7</v>
      </c>
      <c r="O470" s="5">
        <f>SUM($N$41:N470)*0.1+$N$8</f>
        <v>-1.3272459357104699E-5</v>
      </c>
      <c r="P470" s="5">
        <f>SUM($O$41:O470)+0</f>
        <v>2.9805658339660462E-4</v>
      </c>
      <c r="Q470" s="8">
        <f>-H470/($G$18*$B$31)</f>
        <v>-5.6629258818570127E-7</v>
      </c>
      <c r="R470" s="5">
        <f>SUM($Q$41:Q470)*0.1+$T$8</f>
        <v>-7.5754063279846037E-5</v>
      </c>
      <c r="S470" s="5">
        <f>SUM($R$41:R470)+0</f>
        <v>1.5809351893077493E-3</v>
      </c>
      <c r="T470">
        <f t="shared" si="95"/>
        <v>7.6907972803818688E-5</v>
      </c>
      <c r="U470">
        <f t="shared" si="96"/>
        <v>1.6087864369448127E-3</v>
      </c>
      <c r="W470" s="1"/>
    </row>
    <row r="471" spans="2:23" x14ac:dyDescent="0.35">
      <c r="B471">
        <f t="shared" si="97"/>
        <v>43.000000000000341</v>
      </c>
      <c r="C471">
        <f t="shared" si="84"/>
        <v>0</v>
      </c>
      <c r="D471">
        <f t="shared" si="85"/>
        <v>254.64790894703248</v>
      </c>
      <c r="E471" s="2">
        <f t="shared" si="86"/>
        <v>-138.01250077889625</v>
      </c>
      <c r="F471">
        <f t="shared" si="87"/>
        <v>-19098.593171027438</v>
      </c>
      <c r="G471">
        <f t="shared" si="88"/>
        <v>276.02500155774396</v>
      </c>
      <c r="H471">
        <f t="shared" si="89"/>
        <v>509.29581789397889</v>
      </c>
      <c r="I471" s="2">
        <f t="shared" si="90"/>
        <v>579.28579441347381</v>
      </c>
      <c r="J471" s="52">
        <f t="shared" si="91"/>
        <v>289.6428972067863</v>
      </c>
      <c r="K471">
        <f t="shared" si="92"/>
        <v>1.7483130812457681</v>
      </c>
      <c r="L471">
        <f t="shared" si="93"/>
        <v>2.9138551354101108E-2</v>
      </c>
      <c r="M471" s="52">
        <f t="shared" si="94"/>
        <v>1.7490413933295343</v>
      </c>
      <c r="N471" s="8">
        <f>-G471/($G$18*$B$31)</f>
        <v>-2.9230072291630787E-7</v>
      </c>
      <c r="O471" s="5">
        <f>SUM($N$41:N471)*0.1+$N$8</f>
        <v>-1.3301689429396331E-5</v>
      </c>
      <c r="P471" s="5">
        <f>SUM($O$41:O471)+0</f>
        <v>2.8475489396720828E-4</v>
      </c>
      <c r="Q471" s="8">
        <f>-H471/($G$18*$B$31)</f>
        <v>-5.39326274462567E-7</v>
      </c>
      <c r="R471" s="5">
        <f>SUM($Q$41:Q471)*0.1+$T$8</f>
        <v>-7.5807995907292304E-5</v>
      </c>
      <c r="S471" s="5">
        <f>SUM($R$41:R471)+0</f>
        <v>1.5051271934004569E-3</v>
      </c>
      <c r="T471">
        <f t="shared" si="95"/>
        <v>7.6966143109526814E-5</v>
      </c>
      <c r="U471">
        <f t="shared" si="96"/>
        <v>1.5318267584657908E-3</v>
      </c>
      <c r="W471" s="1"/>
    </row>
    <row r="472" spans="2:23" x14ac:dyDescent="0.35">
      <c r="B472">
        <f t="shared" si="97"/>
        <v>43.100000000000342</v>
      </c>
      <c r="C472">
        <f t="shared" si="84"/>
        <v>0</v>
      </c>
      <c r="D472">
        <f t="shared" si="85"/>
        <v>254.64790894703248</v>
      </c>
      <c r="E472" s="2">
        <f t="shared" si="86"/>
        <v>-138.01250077889625</v>
      </c>
      <c r="F472">
        <f t="shared" si="87"/>
        <v>-19098.593171027438</v>
      </c>
      <c r="G472">
        <f t="shared" si="88"/>
        <v>262.2237514798544</v>
      </c>
      <c r="H472">
        <f t="shared" si="89"/>
        <v>483.8310269992744</v>
      </c>
      <c r="I472" s="2">
        <f t="shared" si="90"/>
        <v>550.32150469279418</v>
      </c>
      <c r="J472" s="52">
        <f t="shared" si="91"/>
        <v>289.6428972067863</v>
      </c>
      <c r="K472">
        <f t="shared" si="92"/>
        <v>1.6608974271834618</v>
      </c>
      <c r="L472">
        <f t="shared" si="93"/>
        <v>2.9138551354101108E-2</v>
      </c>
      <c r="M472" s="52">
        <f t="shared" si="94"/>
        <v>1.6616640542389096</v>
      </c>
      <c r="N472" s="8">
        <f>-G472/($G$18*$B$31)</f>
        <v>-2.7768568677048998E-7</v>
      </c>
      <c r="O472" s="5">
        <f>SUM($N$41:N472)*0.1+$N$8</f>
        <v>-1.332945799807338E-5</v>
      </c>
      <c r="P472" s="5">
        <f>SUM($O$41:O472)+0</f>
        <v>2.7142543596913487E-4</v>
      </c>
      <c r="Q472" s="8">
        <f>-H472/($G$18*$B$31)</f>
        <v>-5.1235996073943285E-7</v>
      </c>
      <c r="R472" s="5">
        <f>SUM($Q$41:Q472)*0.1+$T$8</f>
        <v>-7.5859231903366268E-5</v>
      </c>
      <c r="S472" s="5">
        <f>SUM($R$41:R472)+0</f>
        <v>1.4292679614970906E-3</v>
      </c>
      <c r="T472">
        <f t="shared" si="95"/>
        <v>7.7021409461857453E-5</v>
      </c>
      <c r="U472">
        <f t="shared" si="96"/>
        <v>1.4548122466672749E-3</v>
      </c>
      <c r="W472" s="1"/>
    </row>
    <row r="473" spans="2:23" x14ac:dyDescent="0.35">
      <c r="B473">
        <f t="shared" si="97"/>
        <v>43.200000000000344</v>
      </c>
      <c r="C473">
        <f t="shared" si="84"/>
        <v>0</v>
      </c>
      <c r="D473">
        <f t="shared" si="85"/>
        <v>254.64790894703248</v>
      </c>
      <c r="E473" s="2">
        <f t="shared" si="86"/>
        <v>-138.01250077889625</v>
      </c>
      <c r="F473">
        <f t="shared" si="87"/>
        <v>-19098.593171027438</v>
      </c>
      <c r="G473">
        <f t="shared" si="88"/>
        <v>248.42250140196666</v>
      </c>
      <c r="H473">
        <f t="shared" si="89"/>
        <v>458.36623610457173</v>
      </c>
      <c r="I473" s="2">
        <f t="shared" si="90"/>
        <v>521.35721497211694</v>
      </c>
      <c r="J473" s="52">
        <f t="shared" si="91"/>
        <v>289.6428972067863</v>
      </c>
      <c r="K473">
        <f t="shared" si="92"/>
        <v>1.5734817731211628</v>
      </c>
      <c r="L473">
        <f t="shared" si="93"/>
        <v>2.9138551354101108E-2</v>
      </c>
      <c r="M473" s="52">
        <f t="shared" si="94"/>
        <v>1.5742909692523697</v>
      </c>
      <c r="N473" s="8">
        <f>-G473/($G$18*$B$31)</f>
        <v>-2.63070650624674E-7</v>
      </c>
      <c r="O473" s="5">
        <f>SUM($N$41:N473)*0.1+$N$8</f>
        <v>-1.3355765063135846E-5</v>
      </c>
      <c r="P473" s="5">
        <f>SUM($O$41:O473)+0</f>
        <v>2.5806967090599904E-4</v>
      </c>
      <c r="Q473" s="8">
        <f>-H473/($G$18*$B$31)</f>
        <v>-4.8539364701630049E-7</v>
      </c>
      <c r="R473" s="5">
        <f>SUM($Q$41:Q473)*0.1+$T$8</f>
        <v>-7.5907771268067902E-5</v>
      </c>
      <c r="S473" s="5">
        <f>SUM($R$41:R473)+0</f>
        <v>1.3533601902290227E-3</v>
      </c>
      <c r="T473">
        <f t="shared" si="95"/>
        <v>7.7073771150158431E-5</v>
      </c>
      <c r="U473">
        <f t="shared" si="96"/>
        <v>1.3777458980299188E-3</v>
      </c>
      <c r="W473" s="1"/>
    </row>
    <row r="474" spans="2:23" x14ac:dyDescent="0.35">
      <c r="B474">
        <f t="shared" si="97"/>
        <v>43.300000000000345</v>
      </c>
      <c r="C474">
        <f t="shared" si="84"/>
        <v>0</v>
      </c>
      <c r="D474">
        <f t="shared" si="85"/>
        <v>254.64790894703248</v>
      </c>
      <c r="E474" s="2">
        <f t="shared" si="86"/>
        <v>-138.01250077889625</v>
      </c>
      <c r="F474">
        <f t="shared" si="87"/>
        <v>-19098.593171027438</v>
      </c>
      <c r="G474">
        <f t="shared" si="88"/>
        <v>234.62125132407891</v>
      </c>
      <c r="H474">
        <f t="shared" si="89"/>
        <v>432.90144520987087</v>
      </c>
      <c r="I474" s="2">
        <f t="shared" si="90"/>
        <v>492.39292525144123</v>
      </c>
      <c r="J474" s="52">
        <f t="shared" si="91"/>
        <v>289.6428972067863</v>
      </c>
      <c r="K474">
        <f t="shared" si="92"/>
        <v>1.4860661190588682</v>
      </c>
      <c r="L474">
        <f t="shared" si="93"/>
        <v>2.9138551354101108E-2</v>
      </c>
      <c r="M474" s="52">
        <f t="shared" si="94"/>
        <v>1.4869228882964083</v>
      </c>
      <c r="N474" s="8">
        <f>-G474/($G$18*$B$31)</f>
        <v>-2.4845561447885802E-7</v>
      </c>
      <c r="O474" s="5">
        <f>SUM($N$41:N474)*0.1+$N$8</f>
        <v>-1.3380610624583731E-5</v>
      </c>
      <c r="P474" s="5">
        <f>SUM($O$41:O474)+0</f>
        <v>2.446890602814153E-4</v>
      </c>
      <c r="Q474" s="8">
        <f>-H474/($G$18*$B$31)</f>
        <v>-4.5842733329317014E-7</v>
      </c>
      <c r="R474" s="5">
        <f>SUM($Q$41:Q474)*0.1+$T$8</f>
        <v>-7.5953614001397207E-5</v>
      </c>
      <c r="S474" s="5">
        <f>SUM($R$41:R474)+0</f>
        <v>1.2774065762276255E-3</v>
      </c>
      <c r="T474">
        <f t="shared" si="95"/>
        <v>7.7123227503521691E-5</v>
      </c>
      <c r="U474">
        <f t="shared" si="96"/>
        <v>1.3006307305346075E-3</v>
      </c>
      <c r="W474" s="1"/>
    </row>
    <row r="475" spans="2:23" x14ac:dyDescent="0.35">
      <c r="B475">
        <f t="shared" si="97"/>
        <v>43.400000000000347</v>
      </c>
      <c r="C475">
        <f t="shared" si="84"/>
        <v>0</v>
      </c>
      <c r="D475">
        <f t="shared" si="85"/>
        <v>254.64790894703248</v>
      </c>
      <c r="E475" s="2">
        <f t="shared" si="86"/>
        <v>-138.01250077889625</v>
      </c>
      <c r="F475">
        <f t="shared" si="87"/>
        <v>-19098.593171027438</v>
      </c>
      <c r="G475">
        <f t="shared" si="88"/>
        <v>220.82000124618571</v>
      </c>
      <c r="H475">
        <f t="shared" si="89"/>
        <v>407.43665431516638</v>
      </c>
      <c r="I475" s="2">
        <f t="shared" si="90"/>
        <v>463.42863553075983</v>
      </c>
      <c r="J475" s="52">
        <f t="shared" si="91"/>
        <v>289.6428972067863</v>
      </c>
      <c r="K475">
        <f t="shared" si="92"/>
        <v>1.3986504649965565</v>
      </c>
      <c r="L475">
        <f t="shared" si="93"/>
        <v>2.9138551354101108E-2</v>
      </c>
      <c r="M475" s="52">
        <f t="shared" si="94"/>
        <v>1.39956074850652</v>
      </c>
      <c r="N475" s="8">
        <f>-G475/($G$18*$B$31)</f>
        <v>-2.3384057833303627E-7</v>
      </c>
      <c r="O475" s="5">
        <f>SUM($N$41:N475)*0.1+$N$8</f>
        <v>-1.3403994682417037E-5</v>
      </c>
      <c r="P475" s="5">
        <f>SUM($O$41:O475)+0</f>
        <v>2.3128506559899826E-4</v>
      </c>
      <c r="Q475" s="8">
        <f>-H475/($G$18*$B$31)</f>
        <v>-4.3146101957003593E-7</v>
      </c>
      <c r="R475" s="5">
        <f>SUM($Q$41:Q475)*0.1+$T$8</f>
        <v>-7.5996760103354236E-5</v>
      </c>
      <c r="S475" s="5">
        <f>SUM($R$41:R475)+0</f>
        <v>1.2014098161242713E-3</v>
      </c>
      <c r="T475">
        <f t="shared" si="95"/>
        <v>7.7169777890395916E-5</v>
      </c>
      <c r="U475">
        <f t="shared" si="96"/>
        <v>1.2234697903294909E-3</v>
      </c>
      <c r="W475" s="1"/>
    </row>
    <row r="476" spans="2:23" x14ac:dyDescent="0.35">
      <c r="B476">
        <f t="shared" si="97"/>
        <v>43.500000000000348</v>
      </c>
      <c r="C476">
        <f t="shared" si="84"/>
        <v>0</v>
      </c>
      <c r="D476">
        <f t="shared" si="85"/>
        <v>254.64790894703248</v>
      </c>
      <c r="E476" s="2">
        <f t="shared" si="86"/>
        <v>-138.01250077889625</v>
      </c>
      <c r="F476">
        <f t="shared" si="87"/>
        <v>-19098.593171027438</v>
      </c>
      <c r="G476">
        <f t="shared" si="88"/>
        <v>207.01875116829615</v>
      </c>
      <c r="H476">
        <f t="shared" si="89"/>
        <v>381.97186342046189</v>
      </c>
      <c r="I476" s="2">
        <f t="shared" si="90"/>
        <v>434.46434581008015</v>
      </c>
      <c r="J476" s="52">
        <f t="shared" si="91"/>
        <v>289.6428972067863</v>
      </c>
      <c r="K476">
        <f t="shared" si="92"/>
        <v>1.31123481093425</v>
      </c>
      <c r="L476">
        <f t="shared" si="93"/>
        <v>2.9138551354101108E-2</v>
      </c>
      <c r="M476" s="52">
        <f t="shared" si="94"/>
        <v>1.3122057365104089</v>
      </c>
      <c r="N476" s="8">
        <f>-G476/($G$18*$B$31)</f>
        <v>-2.1922554218721838E-7</v>
      </c>
      <c r="O476" s="5">
        <f>SUM($N$41:N476)*0.1+$N$8</f>
        <v>-1.342591723663576E-5</v>
      </c>
      <c r="P476" s="5">
        <f>SUM($O$41:O476)+0</f>
        <v>2.178591483623625E-4</v>
      </c>
      <c r="Q476" s="8">
        <f>-H476/($G$18*$B$31)</f>
        <v>-4.0449470584690167E-7</v>
      </c>
      <c r="R476" s="5">
        <f>SUM($Q$41:Q476)*0.1+$T$8</f>
        <v>-7.6037209573938909E-5</v>
      </c>
      <c r="S476" s="5">
        <f>SUM($R$41:R476)+0</f>
        <v>1.1253726065503324E-3</v>
      </c>
      <c r="T476">
        <f t="shared" si="95"/>
        <v>7.7213421718222661E-5</v>
      </c>
      <c r="U476">
        <f t="shared" si="96"/>
        <v>1.1462661611070367E-3</v>
      </c>
      <c r="W476" s="1"/>
    </row>
    <row r="477" spans="2:23" x14ac:dyDescent="0.35">
      <c r="B477">
        <f t="shared" si="97"/>
        <v>43.60000000000035</v>
      </c>
      <c r="C477">
        <f t="shared" si="84"/>
        <v>0</v>
      </c>
      <c r="D477">
        <f t="shared" si="85"/>
        <v>254.64790894703248</v>
      </c>
      <c r="E477" s="2">
        <f t="shared" si="86"/>
        <v>-138.01250077889625</v>
      </c>
      <c r="F477">
        <f t="shared" si="87"/>
        <v>-19098.593171027438</v>
      </c>
      <c r="G477">
        <f t="shared" si="88"/>
        <v>193.21750109040659</v>
      </c>
      <c r="H477">
        <f t="shared" si="89"/>
        <v>356.50707252575739</v>
      </c>
      <c r="I477" s="2">
        <f t="shared" si="90"/>
        <v>405.50005608940046</v>
      </c>
      <c r="J477" s="52">
        <f t="shared" si="91"/>
        <v>289.6428972067863</v>
      </c>
      <c r="K477">
        <f t="shared" si="92"/>
        <v>1.2238191568719436</v>
      </c>
      <c r="L477">
        <f t="shared" si="93"/>
        <v>2.9138551354101108E-2</v>
      </c>
      <c r="M477" s="52">
        <f t="shared" si="94"/>
        <v>1.2248593773375791</v>
      </c>
      <c r="N477" s="8">
        <f>-G477/($G$18*$B$31)</f>
        <v>-2.046105060414005E-7</v>
      </c>
      <c r="O477" s="5">
        <f>SUM($N$41:N477)*0.1+$N$8</f>
        <v>-1.3446378287239901E-5</v>
      </c>
      <c r="P477" s="5">
        <f>SUM($O$41:O477)+0</f>
        <v>2.044127700751226E-4</v>
      </c>
      <c r="Q477" s="8">
        <f>-H477/($G$18*$B$31)</f>
        <v>-3.7752839212376746E-7</v>
      </c>
      <c r="R477" s="5">
        <f>SUM($Q$41:Q477)*0.1+$T$8</f>
        <v>-7.6074962413151306E-5</v>
      </c>
      <c r="S477" s="5">
        <f>SUM($R$41:R477)+0</f>
        <v>1.0492976441371811E-3</v>
      </c>
      <c r="T477">
        <f t="shared" si="95"/>
        <v>7.7254158433096275E-5</v>
      </c>
      <c r="U477">
        <f t="shared" si="96"/>
        <v>1.0690229775648526E-3</v>
      </c>
      <c r="W477" s="1"/>
    </row>
    <row r="478" spans="2:23" x14ac:dyDescent="0.35">
      <c r="B478">
        <f t="shared" si="97"/>
        <v>43.700000000000351</v>
      </c>
      <c r="C478">
        <f t="shared" si="84"/>
        <v>0</v>
      </c>
      <c r="D478">
        <f t="shared" si="85"/>
        <v>254.64790894703248</v>
      </c>
      <c r="E478" s="2">
        <f t="shared" si="86"/>
        <v>-138.01250077889625</v>
      </c>
      <c r="F478">
        <f t="shared" si="87"/>
        <v>-19098.593171027438</v>
      </c>
      <c r="G478">
        <f t="shared" si="88"/>
        <v>179.4162510125152</v>
      </c>
      <c r="H478">
        <f t="shared" si="89"/>
        <v>331.04228163105472</v>
      </c>
      <c r="I478" s="2">
        <f t="shared" si="90"/>
        <v>376.53576636872151</v>
      </c>
      <c r="J478" s="52">
        <f t="shared" si="91"/>
        <v>289.6428972067863</v>
      </c>
      <c r="K478">
        <f t="shared" si="92"/>
        <v>1.1364035028096393</v>
      </c>
      <c r="L478">
        <f t="shared" si="93"/>
        <v>2.9138551354101108E-2</v>
      </c>
      <c r="M478" s="52">
        <f t="shared" si="94"/>
        <v>1.1375236642475024</v>
      </c>
      <c r="N478" s="8">
        <f>-G478/($G$18*$B$31)</f>
        <v>-1.8999546989558065E-7</v>
      </c>
      <c r="O478" s="5">
        <f>SUM($N$41:N478)*0.1+$N$8</f>
        <v>-1.3465377834229457E-5</v>
      </c>
      <c r="P478" s="5">
        <f>SUM($O$41:O478)+0</f>
        <v>1.9094739224089315E-4</v>
      </c>
      <c r="Q478" s="8">
        <f>-H478/($G$18*$B$31)</f>
        <v>-3.5056207840063515E-7</v>
      </c>
      <c r="R478" s="5">
        <f>SUM($Q$41:Q478)*0.1+$T$8</f>
        <v>-7.6110018620991374E-5</v>
      </c>
      <c r="S478" s="5">
        <f>SUM($R$41:R478)+0</f>
        <v>9.7318762551618977E-4</v>
      </c>
      <c r="T478">
        <f t="shared" si="95"/>
        <v>7.7291987519446102E-5</v>
      </c>
      <c r="U478">
        <f t="shared" si="96"/>
        <v>9.917434451819872E-4</v>
      </c>
      <c r="W478" s="1"/>
    </row>
    <row r="479" spans="2:23" x14ac:dyDescent="0.35">
      <c r="B479">
        <f t="shared" si="97"/>
        <v>43.800000000000352</v>
      </c>
      <c r="C479">
        <f t="shared" si="84"/>
        <v>0</v>
      </c>
      <c r="D479">
        <f t="shared" si="85"/>
        <v>254.64790894703248</v>
      </c>
      <c r="E479" s="2">
        <f t="shared" si="86"/>
        <v>-138.01250077889625</v>
      </c>
      <c r="F479">
        <f t="shared" si="87"/>
        <v>-19098.593171027438</v>
      </c>
      <c r="G479">
        <f t="shared" si="88"/>
        <v>165.61500093462746</v>
      </c>
      <c r="H479">
        <f t="shared" si="89"/>
        <v>305.57749073634841</v>
      </c>
      <c r="I479" s="2">
        <f t="shared" si="90"/>
        <v>347.57147664804108</v>
      </c>
      <c r="J479" s="52">
        <f t="shared" si="91"/>
        <v>289.6428972067863</v>
      </c>
      <c r="K479">
        <f t="shared" si="92"/>
        <v>1.0489878487473305</v>
      </c>
      <c r="L479">
        <f t="shared" si="93"/>
        <v>2.9138551354101108E-2</v>
      </c>
      <c r="M479" s="52">
        <f t="shared" si="94"/>
        <v>1.0502012532579645</v>
      </c>
      <c r="N479" s="8">
        <f>-G479/($G$18*$B$31)</f>
        <v>-1.7538043374976469E-7</v>
      </c>
      <c r="O479" s="5">
        <f>SUM($N$41:N479)*0.1+$N$8</f>
        <v>-1.3482915877604433E-5</v>
      </c>
      <c r="P479" s="5">
        <f>SUM($O$41:O479)+0</f>
        <v>1.7746447636328872E-4</v>
      </c>
      <c r="Q479" s="8">
        <f>-H479/($G$18*$B$31)</f>
        <v>-3.2359576467749898E-7</v>
      </c>
      <c r="R479" s="5">
        <f>SUM($Q$41:Q479)*0.1+$T$8</f>
        <v>-7.6142378197459112E-5</v>
      </c>
      <c r="S479" s="5">
        <f>SUM($R$41:R479)+0</f>
        <v>8.9704524731873067E-4</v>
      </c>
      <c r="T479">
        <f t="shared" si="95"/>
        <v>7.7326908499741892E-5</v>
      </c>
      <c r="U479">
        <f t="shared" si="96"/>
        <v>9.1443087005416591E-4</v>
      </c>
      <c r="W479" s="1"/>
    </row>
    <row r="480" spans="2:23" x14ac:dyDescent="0.35">
      <c r="B480">
        <f t="shared" si="97"/>
        <v>43.900000000000354</v>
      </c>
      <c r="C480">
        <f t="shared" si="84"/>
        <v>0</v>
      </c>
      <c r="D480">
        <f t="shared" si="85"/>
        <v>254.64790894703248</v>
      </c>
      <c r="E480" s="2">
        <f t="shared" si="86"/>
        <v>-138.01250077889625</v>
      </c>
      <c r="F480">
        <f t="shared" si="87"/>
        <v>-19098.593171027438</v>
      </c>
      <c r="G480">
        <f t="shared" si="88"/>
        <v>151.8137508567379</v>
      </c>
      <c r="H480">
        <f t="shared" si="89"/>
        <v>280.11269984164755</v>
      </c>
      <c r="I480" s="2">
        <f t="shared" si="90"/>
        <v>318.60718692736458</v>
      </c>
      <c r="J480" s="52">
        <f t="shared" si="91"/>
        <v>289.6428972067863</v>
      </c>
      <c r="K480">
        <f t="shared" si="92"/>
        <v>0.96157219468503363</v>
      </c>
      <c r="L480">
        <f t="shared" si="93"/>
        <v>2.9138551354101108E-2</v>
      </c>
      <c r="M480" s="52">
        <f t="shared" si="94"/>
        <v>0.96289576337028249</v>
      </c>
      <c r="N480" s="8">
        <f>-G480/($G$18*$B$31)</f>
        <v>-1.6076539760394678E-7</v>
      </c>
      <c r="O480" s="5">
        <f>SUM($N$41:N480)*0.1+$N$8</f>
        <v>-1.3498992417364828E-5</v>
      </c>
      <c r="P480" s="5">
        <f>SUM($O$41:O480)+0</f>
        <v>1.6396548394592388E-4</v>
      </c>
      <c r="Q480" s="8">
        <f>-H480/($G$18*$B$31)</f>
        <v>-2.9662945095436864E-7</v>
      </c>
      <c r="R480" s="5">
        <f>SUM($Q$41:Q480)*0.1+$T$8</f>
        <v>-7.6172041142554548E-5</v>
      </c>
      <c r="S480" s="5">
        <f>SUM($R$41:R480)+0</f>
        <v>8.2087320617617613E-4</v>
      </c>
      <c r="T480">
        <f t="shared" si="95"/>
        <v>7.7358920934221257E-5</v>
      </c>
      <c r="U480">
        <f t="shared" si="96"/>
        <v>8.3708870530164005E-4</v>
      </c>
      <c r="W480" s="1"/>
    </row>
    <row r="481" spans="2:23" x14ac:dyDescent="0.35">
      <c r="B481">
        <f t="shared" si="97"/>
        <v>44.000000000000355</v>
      </c>
      <c r="C481">
        <f t="shared" si="84"/>
        <v>0</v>
      </c>
      <c r="D481">
        <f t="shared" si="85"/>
        <v>254.64790894703248</v>
      </c>
      <c r="E481" s="2">
        <f t="shared" si="86"/>
        <v>-138.01250077889625</v>
      </c>
      <c r="F481">
        <f t="shared" si="87"/>
        <v>-19098.593171027438</v>
      </c>
      <c r="G481">
        <f t="shared" si="88"/>
        <v>138.01250077884833</v>
      </c>
      <c r="H481">
        <f t="shared" si="89"/>
        <v>254.64790894694306</v>
      </c>
      <c r="I481" s="2">
        <f t="shared" si="90"/>
        <v>289.64289720668489</v>
      </c>
      <c r="J481" s="52">
        <f t="shared" si="91"/>
        <v>289.6428972067863</v>
      </c>
      <c r="K481">
        <f t="shared" si="92"/>
        <v>0.87415654062272719</v>
      </c>
      <c r="L481">
        <f t="shared" si="93"/>
        <v>2.9138551354101108E-2</v>
      </c>
      <c r="M481" s="52">
        <f t="shared" si="94"/>
        <v>0.87561225610343107</v>
      </c>
      <c r="N481" s="8">
        <f>-G481/($G$18*$B$31)</f>
        <v>-1.4615036145812889E-7</v>
      </c>
      <c r="O481" s="5">
        <f>SUM($N$41:N481)*0.1+$N$8</f>
        <v>-1.351360745351064E-5</v>
      </c>
      <c r="P481" s="5">
        <f>SUM($O$41:O481)+0</f>
        <v>1.5045187649241325E-4</v>
      </c>
      <c r="Q481" s="8">
        <f>-H481/($G$18*$B$31)</f>
        <v>-2.6966313723123443E-7</v>
      </c>
      <c r="R481" s="5">
        <f>SUM($Q$41:Q481)*0.1+$T$8</f>
        <v>-7.6199007456277681E-5</v>
      </c>
      <c r="S481" s="5">
        <f>SUM($R$41:R481)+0</f>
        <v>7.4467419871989847E-4</v>
      </c>
      <c r="T481">
        <f t="shared" si="95"/>
        <v>7.7388024420639147E-5</v>
      </c>
      <c r="U481">
        <f t="shared" si="96"/>
        <v>7.5972062587454552E-4</v>
      </c>
      <c r="W481" s="1"/>
    </row>
    <row r="482" spans="2:23" x14ac:dyDescent="0.35">
      <c r="B482">
        <f t="shared" si="97"/>
        <v>44.100000000000357</v>
      </c>
      <c r="C482">
        <f t="shared" si="84"/>
        <v>0</v>
      </c>
      <c r="D482">
        <f t="shared" si="85"/>
        <v>254.64790894703248</v>
      </c>
      <c r="E482" s="2">
        <f t="shared" si="86"/>
        <v>-138.01250077889625</v>
      </c>
      <c r="F482">
        <f t="shared" si="87"/>
        <v>-19098.593171027438</v>
      </c>
      <c r="G482">
        <f t="shared" si="88"/>
        <v>124.21125070095513</v>
      </c>
      <c r="H482">
        <f t="shared" si="89"/>
        <v>229.18311805224221</v>
      </c>
      <c r="I482" s="2">
        <f t="shared" si="90"/>
        <v>260.67860748600663</v>
      </c>
      <c r="J482" s="52">
        <f t="shared" si="91"/>
        <v>289.6428972067863</v>
      </c>
      <c r="K482">
        <f t="shared" si="92"/>
        <v>0.78674088656042496</v>
      </c>
      <c r="L482">
        <f t="shared" si="93"/>
        <v>2.9138551354101108E-2</v>
      </c>
      <c r="M482" s="52">
        <f t="shared" si="94"/>
        <v>0.78835803294628148</v>
      </c>
      <c r="N482" s="8">
        <f>-G482/($G$18*$B$31)</f>
        <v>-1.3153532531230714E-7</v>
      </c>
      <c r="O482" s="5">
        <f>SUM($N$41:N482)*0.1+$N$8</f>
        <v>-1.352676098604187E-5</v>
      </c>
      <c r="P482" s="5">
        <f>SUM($O$41:O482)+0</f>
        <v>1.3692511550637138E-4</v>
      </c>
      <c r="Q482" s="8">
        <f>-H482/($G$18*$B$31)</f>
        <v>-2.4269682350810403E-7</v>
      </c>
      <c r="R482" s="5">
        <f>SUM($Q$41:Q482)*0.1+$T$8</f>
        <v>-7.6223277138628512E-5</v>
      </c>
      <c r="S482" s="5">
        <f>SUM($R$41:R482)+0</f>
        <v>6.6845092158126997E-4</v>
      </c>
      <c r="T482">
        <f t="shared" si="95"/>
        <v>7.7414218594039125E-5</v>
      </c>
      <c r="U482">
        <f t="shared" si="96"/>
        <v>6.8233065431598646E-4</v>
      </c>
      <c r="W482" s="1"/>
    </row>
    <row r="483" spans="2:23" x14ac:dyDescent="0.35">
      <c r="B483">
        <f t="shared" si="97"/>
        <v>44.200000000000358</v>
      </c>
      <c r="C483">
        <f t="shared" si="84"/>
        <v>0</v>
      </c>
      <c r="D483">
        <f t="shared" si="85"/>
        <v>254.64790894703248</v>
      </c>
      <c r="E483" s="2">
        <f t="shared" si="86"/>
        <v>-138.01250077889625</v>
      </c>
      <c r="F483">
        <f t="shared" si="87"/>
        <v>-19098.593171027438</v>
      </c>
      <c r="G483">
        <f t="shared" si="88"/>
        <v>110.41000062306739</v>
      </c>
      <c r="H483">
        <f t="shared" si="89"/>
        <v>203.71832715753771</v>
      </c>
      <c r="I483" s="2">
        <f t="shared" si="90"/>
        <v>231.71431776532779</v>
      </c>
      <c r="J483" s="52">
        <f t="shared" si="91"/>
        <v>289.6428972067863</v>
      </c>
      <c r="K483">
        <f t="shared" si="92"/>
        <v>0.69932523249812095</v>
      </c>
      <c r="L483">
        <f t="shared" si="93"/>
        <v>2.9138551354101108E-2</v>
      </c>
      <c r="M483" s="52">
        <f t="shared" si="94"/>
        <v>0.70114402681160859</v>
      </c>
      <c r="N483" s="8">
        <f>-G483/($G$18*$B$31)</f>
        <v>-1.1692028916649118E-7</v>
      </c>
      <c r="O483" s="5">
        <f>SUM($N$41:N483)*0.1+$N$8</f>
        <v>-1.3538453014958521E-5</v>
      </c>
      <c r="P483" s="5">
        <f>SUM($O$41:O483)+0</f>
        <v>1.2338666249141284E-4</v>
      </c>
      <c r="Q483" s="8">
        <f>-H483/($G$18*$B$31)</f>
        <v>-2.1573050978496979E-7</v>
      </c>
      <c r="R483" s="5">
        <f>SUM($Q$41:Q483)*0.1+$T$8</f>
        <v>-7.6244850189607013E-5</v>
      </c>
      <c r="S483" s="5">
        <f>SUM($R$41:R483)+0</f>
        <v>5.9220607139166294E-4</v>
      </c>
      <c r="T483">
        <f t="shared" si="95"/>
        <v>7.7437503126546214E-5</v>
      </c>
      <c r="U483">
        <f t="shared" si="96"/>
        <v>6.049233831436153E-4</v>
      </c>
      <c r="W483" s="1"/>
    </row>
    <row r="484" spans="2:23" x14ac:dyDescent="0.35">
      <c r="B484">
        <f t="shared" si="97"/>
        <v>44.30000000000036</v>
      </c>
      <c r="C484">
        <f t="shared" si="84"/>
        <v>0</v>
      </c>
      <c r="D484">
        <f t="shared" si="85"/>
        <v>254.64790894703248</v>
      </c>
      <c r="E484" s="2">
        <f t="shared" si="86"/>
        <v>-138.01250077889625</v>
      </c>
      <c r="F484">
        <f t="shared" si="87"/>
        <v>-19098.593171027438</v>
      </c>
      <c r="G484">
        <f t="shared" si="88"/>
        <v>96.608750545179646</v>
      </c>
      <c r="H484">
        <f t="shared" si="89"/>
        <v>178.25353626283322</v>
      </c>
      <c r="I484" s="2">
        <f t="shared" si="90"/>
        <v>202.75002804464899</v>
      </c>
      <c r="J484" s="52">
        <f t="shared" si="91"/>
        <v>289.6428972067863</v>
      </c>
      <c r="K484">
        <f t="shared" si="92"/>
        <v>0.61190957843581717</v>
      </c>
      <c r="L484">
        <f t="shared" si="93"/>
        <v>2.9138551354101108E-2</v>
      </c>
      <c r="M484" s="52">
        <f t="shared" si="94"/>
        <v>0.61398737585275009</v>
      </c>
      <c r="N484" s="8">
        <f>-G484/($G$18*$B$31)</f>
        <v>-1.0230525302067521E-7</v>
      </c>
      <c r="O484" s="5">
        <f>SUM($N$41:N484)*0.1+$N$8</f>
        <v>-1.354868354026059E-5</v>
      </c>
      <c r="P484" s="5">
        <f>SUM($O$41:O484)+0</f>
        <v>1.0983797895115225E-4</v>
      </c>
      <c r="Q484" s="8">
        <f>-H484/($G$18*$B$31)</f>
        <v>-1.8876419606183558E-7</v>
      </c>
      <c r="R484" s="5">
        <f>SUM($Q$41:Q484)*0.1+$T$8</f>
        <v>-7.6263726609213185E-5</v>
      </c>
      <c r="S484" s="5">
        <f>SUM($R$41:R484)+0</f>
        <v>5.159423447824498E-4</v>
      </c>
      <c r="T484">
        <f t="shared" si="95"/>
        <v>7.7457877727181112E-5</v>
      </c>
      <c r="U484">
        <f t="shared" si="96"/>
        <v>5.275043931188499E-4</v>
      </c>
      <c r="W484" s="1"/>
    </row>
    <row r="485" spans="2:23" x14ac:dyDescent="0.35">
      <c r="B485">
        <f t="shared" si="97"/>
        <v>44.400000000000361</v>
      </c>
      <c r="C485">
        <f t="shared" si="84"/>
        <v>0</v>
      </c>
      <c r="D485">
        <f t="shared" si="85"/>
        <v>254.64790894703248</v>
      </c>
      <c r="E485" s="2">
        <f t="shared" si="86"/>
        <v>-138.01250077889625</v>
      </c>
      <c r="F485">
        <f t="shared" si="87"/>
        <v>-19098.593171027438</v>
      </c>
      <c r="G485">
        <f t="shared" si="88"/>
        <v>82.807500467290083</v>
      </c>
      <c r="H485">
        <f t="shared" si="89"/>
        <v>152.78874536812873</v>
      </c>
      <c r="I485" s="2">
        <f t="shared" si="90"/>
        <v>173.7857383239693</v>
      </c>
      <c r="J485" s="52">
        <f t="shared" si="91"/>
        <v>289.6428972067863</v>
      </c>
      <c r="K485">
        <f t="shared" si="92"/>
        <v>0.52449392437351061</v>
      </c>
      <c r="L485">
        <f t="shared" si="93"/>
        <v>2.9138551354101108E-2</v>
      </c>
      <c r="M485" s="52">
        <f t="shared" si="94"/>
        <v>0.5269165419967119</v>
      </c>
      <c r="N485" s="8">
        <f>-G485/($G$18*$B$31)</f>
        <v>-8.7690216874857307E-8</v>
      </c>
      <c r="O485" s="5">
        <f>SUM($N$41:N485)*0.1+$N$8</f>
        <v>-1.3557452561948073E-5</v>
      </c>
      <c r="P485" s="5">
        <f>SUM($O$41:O485)+0</f>
        <v>9.6280526389204177E-5</v>
      </c>
      <c r="Q485" s="8">
        <f>-H485/($G$18*$B$31)</f>
        <v>-1.6179788233870134E-7</v>
      </c>
      <c r="R485" s="5">
        <f>SUM($Q$41:Q485)*0.1+$T$8</f>
        <v>-7.6279906397447081E-5</v>
      </c>
      <c r="S485" s="5">
        <f>SUM($R$41:R485)+0</f>
        <v>4.3966243838500273E-4</v>
      </c>
      <c r="T485">
        <f t="shared" si="95"/>
        <v>7.7475342141695386E-5</v>
      </c>
      <c r="U485">
        <f t="shared" si="96"/>
        <v>4.5008110323410444E-4</v>
      </c>
      <c r="W485" s="1"/>
    </row>
    <row r="486" spans="2:23" x14ac:dyDescent="0.35">
      <c r="B486">
        <f t="shared" si="97"/>
        <v>44.500000000000362</v>
      </c>
      <c r="C486">
        <f t="shared" si="84"/>
        <v>0</v>
      </c>
      <c r="D486">
        <f t="shared" si="85"/>
        <v>254.64790894703248</v>
      </c>
      <c r="E486" s="2">
        <f t="shared" si="86"/>
        <v>-138.01250077889625</v>
      </c>
      <c r="F486">
        <f t="shared" si="87"/>
        <v>-19098.593171027438</v>
      </c>
      <c r="G486">
        <f t="shared" si="88"/>
        <v>69.006250389396882</v>
      </c>
      <c r="H486">
        <f t="shared" si="89"/>
        <v>127.32395447342424</v>
      </c>
      <c r="I486" s="2">
        <f t="shared" si="90"/>
        <v>144.82144860328785</v>
      </c>
      <c r="J486" s="52">
        <f t="shared" si="91"/>
        <v>289.6428972067863</v>
      </c>
      <c r="K486">
        <f t="shared" si="92"/>
        <v>0.43707827031119878</v>
      </c>
      <c r="L486">
        <f t="shared" si="93"/>
        <v>2.9138551354101108E-2</v>
      </c>
      <c r="M486" s="52">
        <f t="shared" si="94"/>
        <v>0.43998247681387964</v>
      </c>
      <c r="N486" s="8">
        <f>-G486/($G$18*$B$31)</f>
        <v>-7.3075180729035555E-8</v>
      </c>
      <c r="O486" s="5">
        <f>SUM($N$41:N486)*0.1+$N$8</f>
        <v>-1.3564760080020978E-5</v>
      </c>
      <c r="P486" s="5">
        <f>SUM($O$41:O486)+0</f>
        <v>8.2715766309183206E-5</v>
      </c>
      <c r="Q486" s="8">
        <f>-H486/($G$18*$B$31)</f>
        <v>-1.3483156861556711E-7</v>
      </c>
      <c r="R486" s="5">
        <f>SUM($Q$41:Q486)*0.1+$T$8</f>
        <v>-7.629338955430862E-5</v>
      </c>
      <c r="S486" s="5">
        <f>SUM($R$41:R486)+0</f>
        <v>3.633690488306941E-4</v>
      </c>
      <c r="T486">
        <f t="shared" si="95"/>
        <v>7.7489896152427632E-5</v>
      </c>
      <c r="U486">
        <f t="shared" si="96"/>
        <v>3.7266467989901961E-4</v>
      </c>
      <c r="W486" s="1"/>
    </row>
    <row r="487" spans="2:23" x14ac:dyDescent="0.35">
      <c r="B487">
        <f t="shared" si="97"/>
        <v>44.600000000000364</v>
      </c>
      <c r="C487">
        <f t="shared" si="84"/>
        <v>0</v>
      </c>
      <c r="D487">
        <f t="shared" si="85"/>
        <v>254.64790894703248</v>
      </c>
      <c r="E487" s="2">
        <f t="shared" si="86"/>
        <v>-138.01250077889625</v>
      </c>
      <c r="F487">
        <f t="shared" si="87"/>
        <v>-19098.593171027438</v>
      </c>
      <c r="G487">
        <f t="shared" si="88"/>
        <v>55.20500031150732</v>
      </c>
      <c r="H487">
        <f t="shared" si="89"/>
        <v>101.85916357871974</v>
      </c>
      <c r="I487" s="2">
        <f t="shared" si="90"/>
        <v>115.85715888260816</v>
      </c>
      <c r="J487" s="52">
        <f t="shared" si="91"/>
        <v>289.6428972067863</v>
      </c>
      <c r="K487">
        <f t="shared" si="92"/>
        <v>0.34966261624889228</v>
      </c>
      <c r="L487">
        <f t="shared" si="93"/>
        <v>2.9138551354101108E-2</v>
      </c>
      <c r="M487" s="52">
        <f t="shared" si="94"/>
        <v>0.35328615982948847</v>
      </c>
      <c r="N487" s="8">
        <f>-G487/($G$18*$B$31)</f>
        <v>-5.8460144583217655E-8</v>
      </c>
      <c r="O487" s="5">
        <f>SUM($N$41:N487)*0.1+$N$8</f>
        <v>-1.3570606094479297E-5</v>
      </c>
      <c r="P487" s="5">
        <f>SUM($O$41:O487)+0</f>
        <v>6.9145160214703906E-5</v>
      </c>
      <c r="Q487" s="8">
        <f>-H487/($G$18*$B$31)</f>
        <v>-1.078652548924329E-7</v>
      </c>
      <c r="R487" s="5">
        <f>SUM($Q$41:Q487)*0.1+$T$8</f>
        <v>-7.6304176079797884E-5</v>
      </c>
      <c r="S487" s="5">
        <f>SUM($R$41:R487)+0</f>
        <v>2.870648727508962E-4</v>
      </c>
      <c r="T487">
        <f t="shared" si="95"/>
        <v>7.7501539578180763E-5</v>
      </c>
      <c r="U487">
        <f t="shared" si="96"/>
        <v>2.9527494703852761E-4</v>
      </c>
      <c r="W487" s="1"/>
    </row>
    <row r="488" spans="2:23" x14ac:dyDescent="0.35">
      <c r="B488">
        <f t="shared" si="97"/>
        <v>44.700000000000365</v>
      </c>
      <c r="C488">
        <f t="shared" si="84"/>
        <v>0</v>
      </c>
      <c r="D488">
        <f t="shared" si="85"/>
        <v>254.64790894703248</v>
      </c>
      <c r="E488" s="2">
        <f t="shared" si="86"/>
        <v>-138.01250077889625</v>
      </c>
      <c r="F488">
        <f t="shared" si="87"/>
        <v>-19098.593171027438</v>
      </c>
      <c r="G488">
        <f t="shared" si="88"/>
        <v>41.403750233619576</v>
      </c>
      <c r="H488">
        <f t="shared" si="89"/>
        <v>76.394372684015252</v>
      </c>
      <c r="I488" s="2">
        <f t="shared" si="90"/>
        <v>86.892869161929326</v>
      </c>
      <c r="J488" s="52">
        <f t="shared" si="91"/>
        <v>289.6428972067863</v>
      </c>
      <c r="K488">
        <f t="shared" si="92"/>
        <v>0.26224696218658833</v>
      </c>
      <c r="L488">
        <f t="shared" si="93"/>
        <v>2.9138551354101108E-2</v>
      </c>
      <c r="M488" s="52">
        <f t="shared" si="94"/>
        <v>0.26705923444273677</v>
      </c>
      <c r="N488" s="8">
        <f>-G488/($G$18*$B$31)</f>
        <v>-4.3845108437401687E-8</v>
      </c>
      <c r="O488" s="5">
        <f>SUM($N$41:N488)*0.1+$N$8</f>
        <v>-1.357499060532304E-5</v>
      </c>
      <c r="P488" s="5">
        <f>SUM($O$41:O488)+0</f>
        <v>5.5570169609380866E-5</v>
      </c>
      <c r="Q488" s="8">
        <f>-H488/($G$18*$B$31)</f>
        <v>-8.0898941169298659E-8</v>
      </c>
      <c r="R488" s="5">
        <f>SUM($Q$41:Q488)*0.1+$T$8</f>
        <v>-7.6312265973914819E-5</v>
      </c>
      <c r="S488" s="5">
        <f>SUM($R$41:R488)+0</f>
        <v>2.1075260677698139E-4</v>
      </c>
      <c r="T488">
        <f t="shared" si="95"/>
        <v>7.7510272274119424E-5</v>
      </c>
      <c r="U488">
        <f t="shared" si="96"/>
        <v>2.1795574095147919E-4</v>
      </c>
      <c r="W488" s="1"/>
    </row>
    <row r="489" spans="2:23" x14ac:dyDescent="0.35">
      <c r="B489">
        <f t="shared" si="97"/>
        <v>44.800000000000367</v>
      </c>
      <c r="C489">
        <f t="shared" si="84"/>
        <v>0</v>
      </c>
      <c r="D489">
        <f t="shared" si="85"/>
        <v>254.64790894703248</v>
      </c>
      <c r="E489" s="2">
        <f t="shared" si="86"/>
        <v>-138.01250077889625</v>
      </c>
      <c r="F489">
        <f t="shared" si="87"/>
        <v>-19098.593171027438</v>
      </c>
      <c r="G489">
        <f t="shared" si="88"/>
        <v>27.602500155730013</v>
      </c>
      <c r="H489">
        <f t="shared" si="89"/>
        <v>50.929581789314398</v>
      </c>
      <c r="I489" s="2">
        <f t="shared" si="90"/>
        <v>57.928579441252829</v>
      </c>
      <c r="J489" s="52">
        <f t="shared" si="91"/>
        <v>289.6428972067863</v>
      </c>
      <c r="K489">
        <f t="shared" si="92"/>
        <v>0.17483130812429146</v>
      </c>
      <c r="L489">
        <f t="shared" si="93"/>
        <v>2.9138551354101108E-2</v>
      </c>
      <c r="M489" s="52">
        <f t="shared" si="94"/>
        <v>0.18197019488228752</v>
      </c>
      <c r="N489" s="8">
        <f>-G489/($G$18*$B$31)</f>
        <v>-2.9230072291583787E-8</v>
      </c>
      <c r="O489" s="5">
        <f>SUM($N$41:N489)*0.1+$N$8</f>
        <v>-1.3577913612552198E-5</v>
      </c>
      <c r="P489" s="5">
        <f>SUM($O$41:O489)+0</f>
        <v>4.1992255996828669E-5</v>
      </c>
      <c r="Q489" s="8">
        <f>-H489/($G$18*$B$31)</f>
        <v>-5.3932627446168293E-8</v>
      </c>
      <c r="R489" s="5">
        <f>SUM($Q$41:Q489)*0.1+$T$8</f>
        <v>-7.6317659236659424E-5</v>
      </c>
      <c r="S489" s="5">
        <f>SUM($R$41:R489)+0</f>
        <v>1.3443494754032198E-4</v>
      </c>
      <c r="T489">
        <f t="shared" si="95"/>
        <v>7.7516094131688536E-5</v>
      </c>
      <c r="U489">
        <f t="shared" si="96"/>
        <v>1.4084070677141718E-4</v>
      </c>
      <c r="W489" s="1"/>
    </row>
    <row r="490" spans="2:23" x14ac:dyDescent="0.35">
      <c r="B490">
        <f t="shared" si="97"/>
        <v>44.900000000000368</v>
      </c>
      <c r="C490">
        <f t="shared" ref="C490:C491" si="98">IF(B490&lt;$G$6,$B$14,$B$14+$B$12)</f>
        <v>0</v>
      </c>
      <c r="D490">
        <f t="shared" ref="D490:D491" si="99">IF(B490&lt;18, $B$15, $B$15+$B$11 )</f>
        <v>254.64790894703248</v>
      </c>
      <c r="E490" s="2">
        <f t="shared" ref="E490:E491" si="100">IF(B490&lt;18, $B$16, $B$16+$B$13 )</f>
        <v>-138.01250077889625</v>
      </c>
      <c r="F490">
        <f t="shared" ref="F490:F491" si="101">IF(B490&lt;18,0,-$G$7*$B$11)</f>
        <v>-19098.593171027438</v>
      </c>
      <c r="G490">
        <f t="shared" ref="G490:G491" si="102">IF(B490&lt;$G$6,    $B$16*B490,    $B$16*B490-(-B490+$G$6)*$B$13+$G$7*$B$12)</f>
        <v>13.801250077838631</v>
      </c>
      <c r="H490">
        <f t="shared" ref="H490:H491" si="103">IF(B490&lt;$G$6,-B490*$B$15,-B490*$B$15+(-B490+$G$6)*$B$11)</f>
        <v>25.464790894613543</v>
      </c>
      <c r="I490" s="2">
        <f t="shared" ref="I490:I492" si="104">SQRT(H490*H490+G490*G490)</f>
        <v>28.964289720575465</v>
      </c>
      <c r="J490" s="52">
        <f t="shared" ref="J490:J492" si="105">SQRT(D490*D490+E490*E490)</f>
        <v>289.6428972067863</v>
      </c>
      <c r="K490">
        <f t="shared" ref="K490:K492" si="106">32*I490/(PI()*$G$11^3)</f>
        <v>8.7415654061991963E-2</v>
      </c>
      <c r="L490">
        <f t="shared" ref="L490:L491" si="107">16*J490/(PI()*$G$11^4)</f>
        <v>2.9138551354101108E-2</v>
      </c>
      <c r="M490" s="52">
        <f t="shared" ref="M490:M491" si="108">SQRT(K490^2+3*L490^2)</f>
        <v>0.10093890280824641</v>
      </c>
      <c r="N490" s="8">
        <f>-G490/($G$18*$B$31)</f>
        <v>-1.4615036145763963E-8</v>
      </c>
      <c r="O490" s="5">
        <f>SUM($N$41:N490)*0.1+$N$8</f>
        <v>-1.3579375116166776E-5</v>
      </c>
      <c r="P490" s="5">
        <f>SUM($O$41:O490)+0</f>
        <v>2.8412880880661892E-5</v>
      </c>
      <c r="Q490" s="8">
        <f>-H490/($G$18*$B$31)</f>
        <v>-2.6966313723037914E-8</v>
      </c>
      <c r="R490" s="5">
        <f>SUM($Q$41:Q490)*0.1+$T$8</f>
        <v>-7.6320355868031726E-5</v>
      </c>
      <c r="S490" s="5">
        <f>SUM($R$41:R490)+0</f>
        <v>5.8114591672290257E-5</v>
      </c>
      <c r="T490">
        <f t="shared" ref="T490:T491" si="109">SQRT(SUMSQ(O490,R490))</f>
        <v>7.7519005078552028E-5</v>
      </c>
      <c r="U490">
        <f t="shared" ref="U490:U491" si="110">SQRT(SUMSQ(S490,P490))</f>
        <v>6.4688465472414086E-5</v>
      </c>
      <c r="W490" s="1"/>
    </row>
    <row r="491" spans="2:23" ht="15" thickBot="1" x14ac:dyDescent="0.4">
      <c r="B491">
        <f t="shared" si="97"/>
        <v>45.000000000000369</v>
      </c>
      <c r="C491">
        <f t="shared" si="98"/>
        <v>0</v>
      </c>
      <c r="D491">
        <f t="shared" si="99"/>
        <v>254.64790894703248</v>
      </c>
      <c r="E491" s="2">
        <f t="shared" si="100"/>
        <v>-138.01250077889625</v>
      </c>
      <c r="F491">
        <f t="shared" si="101"/>
        <v>-19098.593171027438</v>
      </c>
      <c r="G491">
        <f t="shared" si="102"/>
        <v>-5.0931703299283981E-11</v>
      </c>
      <c r="H491">
        <f t="shared" si="103"/>
        <v>-9.0949470177292824E-11</v>
      </c>
      <c r="I491" s="2">
        <f t="shared" si="104"/>
        <v>1.0423936169459486E-10</v>
      </c>
      <c r="J491" s="52">
        <f t="shared" si="105"/>
        <v>289.6428972067863</v>
      </c>
      <c r="K491">
        <f t="shared" si="106"/>
        <v>3.1459953168002353E-13</v>
      </c>
      <c r="L491">
        <f t="shared" si="107"/>
        <v>2.9138551354101108E-2</v>
      </c>
      <c r="M491" s="52">
        <f t="shared" si="108"/>
        <v>5.0469451404258028E-2</v>
      </c>
      <c r="N491" s="8">
        <f>-G491/($G$18*$B$31)</f>
        <v>5.3934874050259525E-20</v>
      </c>
      <c r="O491" s="5">
        <f>SUM($N$41:N491)*0.1+$N$8</f>
        <v>-1.357937511616677E-5</v>
      </c>
      <c r="P491" s="5">
        <f>SUM($O$41:O491)+0</f>
        <v>1.4833505764495123E-5</v>
      </c>
      <c r="Q491" s="8">
        <f>-H491/($G$18*$B$31)</f>
        <v>9.6312275089749158E-20</v>
      </c>
      <c r="R491" s="5">
        <f>SUM($Q$41:Q491)*0.1+$T$8</f>
        <v>-7.6320355868031726E-5</v>
      </c>
      <c r="S491" s="5">
        <f>SUM($R$41:R491)+0</f>
        <v>-1.820576419574147E-5</v>
      </c>
      <c r="T491">
        <f t="shared" si="109"/>
        <v>7.7519005078552028E-5</v>
      </c>
      <c r="U491">
        <f t="shared" si="110"/>
        <v>2.3483669713574411E-5</v>
      </c>
      <c r="W491" s="1"/>
    </row>
    <row r="492" spans="2:23" ht="15" thickBot="1" x14ac:dyDescent="0.4">
      <c r="B492">
        <f t="shared" si="97"/>
        <v>45.100000000000371</v>
      </c>
      <c r="C492" s="103">
        <f>C491+G9</f>
        <v>0</v>
      </c>
      <c r="D492" s="104">
        <f>D491+B17</f>
        <v>0</v>
      </c>
      <c r="E492" s="105">
        <f>E491+B18</f>
        <v>0</v>
      </c>
      <c r="F492" s="106" t="s">
        <v>212</v>
      </c>
      <c r="G492" s="54">
        <f>ABS(G491)</f>
        <v>5.0931703299283981E-11</v>
      </c>
      <c r="H492" s="55">
        <f>ABS(H491)</f>
        <v>9.0949470177292824E-11</v>
      </c>
      <c r="I492" s="2">
        <f t="shared" si="104"/>
        <v>1.0423936169459486E-10</v>
      </c>
      <c r="J492" s="52">
        <f t="shared" si="105"/>
        <v>0</v>
      </c>
      <c r="K492">
        <f t="shared" si="106"/>
        <v>3.1459953168002353E-13</v>
      </c>
      <c r="N492" s="7">
        <f>-G492/($G$18*$B$31)</f>
        <v>-5.3934874050259525E-20</v>
      </c>
      <c r="O492" s="7"/>
      <c r="P492" s="7"/>
      <c r="Q492" s="7">
        <f>-H492/($G$18*$B$31)</f>
        <v>-9.6312275089749158E-20</v>
      </c>
      <c r="R492" s="7"/>
      <c r="S492" s="7"/>
      <c r="T492" s="7"/>
    </row>
    <row r="495" spans="2:23" x14ac:dyDescent="0.35">
      <c r="O495" s="129"/>
      <c r="P495" s="130"/>
      <c r="Q495" s="130"/>
      <c r="R495" s="130"/>
      <c r="S495" s="130"/>
      <c r="T495" s="130"/>
    </row>
    <row r="496" spans="2:23" x14ac:dyDescent="0.35">
      <c r="O496" s="130"/>
      <c r="P496" s="130"/>
      <c r="Q496" s="130"/>
      <c r="R496" s="130"/>
      <c r="S496" s="130"/>
      <c r="T496" s="130"/>
    </row>
    <row r="497" spans="15:20" x14ac:dyDescent="0.35">
      <c r="O497" s="130"/>
      <c r="P497" s="130"/>
      <c r="Q497" s="130"/>
      <c r="R497" s="130"/>
      <c r="S497" s="130"/>
      <c r="T497" s="130"/>
    </row>
    <row r="498" spans="15:20" x14ac:dyDescent="0.35">
      <c r="O498" s="130"/>
      <c r="P498" s="130"/>
      <c r="Q498" s="130"/>
      <c r="R498" s="130"/>
      <c r="S498" s="130"/>
      <c r="T498" s="130"/>
    </row>
    <row r="499" spans="15:20" x14ac:dyDescent="0.35">
      <c r="O499" s="130"/>
      <c r="P499" s="130"/>
      <c r="Q499" s="130"/>
      <c r="R499" s="130"/>
      <c r="S499" s="130"/>
      <c r="T499" s="130"/>
    </row>
  </sheetData>
  <mergeCells count="17">
    <mergeCell ref="AA2:AN4"/>
    <mergeCell ref="O495:T499"/>
    <mergeCell ref="F8:I8"/>
    <mergeCell ref="A37:J37"/>
    <mergeCell ref="K37:M37"/>
    <mergeCell ref="N37:V37"/>
    <mergeCell ref="A33:D33"/>
    <mergeCell ref="A34:D34"/>
    <mergeCell ref="A32:D32"/>
    <mergeCell ref="A30:D30"/>
    <mergeCell ref="A35:D35"/>
    <mergeCell ref="AB79:AM81"/>
    <mergeCell ref="L8:M9"/>
    <mergeCell ref="N8:N9"/>
    <mergeCell ref="R8:S9"/>
    <mergeCell ref="T8:T9"/>
    <mergeCell ref="M2:T4"/>
  </mergeCells>
  <conditionalFormatting sqref="B22 B24 B26">
    <cfRule type="containsText" dxfId="18" priority="11" operator="containsText" text="Oui">
      <formula>NOT(ISERROR(SEARCH("Oui",B22)))</formula>
    </cfRule>
  </conditionalFormatting>
  <conditionalFormatting sqref="B20 B22 B24 B26">
    <cfRule type="containsText" dxfId="17" priority="9" operator="containsText" text="Non">
      <formula>NOT(ISERROR(SEARCH("Non",B20)))</formula>
    </cfRule>
    <cfRule type="containsText" dxfId="16" priority="10" operator="containsText" text="Oui">
      <formula>NOT(ISERROR(SEARCH("Oui",B20)))</formula>
    </cfRule>
  </conditionalFormatting>
  <conditionalFormatting sqref="B29">
    <cfRule type="cellIs" dxfId="15" priority="7" operator="equal">
      <formula>"Oui"</formula>
    </cfRule>
    <cfRule type="containsText" dxfId="14" priority="8" operator="containsText" text="Non">
      <formula>NOT(ISERROR(SEARCH("Non",B29)))</formula>
    </cfRule>
  </conditionalFormatting>
  <conditionalFormatting sqref="C492:E492">
    <cfRule type="cellIs" dxfId="13" priority="6" operator="equal">
      <formula>0</formula>
    </cfRule>
  </conditionalFormatting>
  <conditionalFormatting sqref="G492:H492">
    <cfRule type="cellIs" dxfId="12" priority="4" operator="greaterThan">
      <formula>0.00001</formula>
    </cfRule>
    <cfRule type="cellIs" dxfId="11" priority="5" operator="lessThan">
      <formula>0.000000001</formula>
    </cfRule>
  </conditionalFormatting>
  <conditionalFormatting sqref="A35:D35">
    <cfRule type="containsText" dxfId="0" priority="2" operator="containsText" text="Constantes d'integration correctes">
      <formula>NOT(ISERROR(SEARCH("Constantes d'integration correctes",A35)))</formula>
    </cfRule>
    <cfRule type="cellIs" dxfId="1" priority="1" operator="equal">
      <formula>"Constantes d'integration incorrectes"</formula>
    </cfRule>
  </conditionalFormatting>
  <dataValidations disablePrompts="1" count="1">
    <dataValidation type="list" allowBlank="1" showInputMessage="1" showErrorMessage="1" sqref="G15" xr:uid="{24BEE76D-3B14-4477-BA92-40D09267F8C4}">
      <formula1>$K$1:$K$2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Résistance des engrenages</vt:lpstr>
      <vt:lpstr>Arbre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Doppler</dc:creator>
  <cp:lastModifiedBy>DamienCM</cp:lastModifiedBy>
  <dcterms:created xsi:type="dcterms:W3CDTF">2020-10-13T14:09:23Z</dcterms:created>
  <dcterms:modified xsi:type="dcterms:W3CDTF">2020-12-24T14:39:28Z</dcterms:modified>
</cp:coreProperties>
</file>