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autoCompressPictures="0"/>
  <mc:AlternateContent xmlns:mc="http://schemas.openxmlformats.org/markup-compatibility/2006">
    <mc:Choice Requires="x15">
      <x15ac:absPath xmlns:x15ac="http://schemas.microsoft.com/office/spreadsheetml/2010/11/ac" url="D:\Documents\Henallux\BAC 3 IG 2016-2017\1ère quadri\Business Intelligence\Cours Charlier\Détection anomalies\Cartes de contrôle\"/>
    </mc:Choice>
  </mc:AlternateContent>
  <bookViews>
    <workbookView xWindow="0" yWindow="0" windowWidth="21570" windowHeight="8145" tabRatio="500"/>
  </bookViews>
  <sheets>
    <sheet name="Ex 1" sheetId="1" r:id="rId1"/>
    <sheet name="Ex 2" sheetId="2" r:id="rId2"/>
    <sheet name="Ex 3" sheetId="3" r:id="rId3"/>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L29" i="1" l="1"/>
  <c r="L28" i="1"/>
  <c r="M28" i="1"/>
  <c r="I3" i="3"/>
  <c r="I4" i="3"/>
  <c r="I5" i="3"/>
  <c r="I6" i="3"/>
  <c r="I7" i="3"/>
  <c r="I8" i="3"/>
  <c r="I9" i="3"/>
  <c r="I10" i="3"/>
  <c r="I11" i="3"/>
  <c r="I12" i="3"/>
  <c r="I13" i="3"/>
  <c r="I14" i="3"/>
  <c r="I15" i="3"/>
  <c r="I16" i="3"/>
  <c r="I17" i="3"/>
  <c r="I18" i="3"/>
  <c r="I19" i="3"/>
  <c r="I20" i="3"/>
  <c r="I21" i="3"/>
  <c r="I2" i="3"/>
  <c r="U21" i="3"/>
  <c r="U20" i="3"/>
  <c r="U19" i="3"/>
  <c r="U18" i="3"/>
  <c r="U17" i="3"/>
  <c r="U16" i="3"/>
  <c r="U15" i="3"/>
  <c r="U14" i="3"/>
  <c r="U13" i="3"/>
  <c r="U12" i="3"/>
  <c r="U11" i="3"/>
  <c r="U10" i="3"/>
  <c r="U9" i="3"/>
  <c r="U8" i="3"/>
  <c r="U7" i="3"/>
  <c r="U6" i="3"/>
  <c r="U5" i="3"/>
  <c r="U4" i="3"/>
  <c r="U3" i="3"/>
  <c r="U2" i="3"/>
  <c r="T21" i="3"/>
  <c r="T20" i="3"/>
  <c r="T19" i="3"/>
  <c r="T18" i="3"/>
  <c r="T17" i="3"/>
  <c r="T16" i="3"/>
  <c r="T15" i="3"/>
  <c r="T14" i="3"/>
  <c r="T13" i="3"/>
  <c r="T12" i="3"/>
  <c r="T11" i="3"/>
  <c r="T10" i="3"/>
  <c r="T9" i="3"/>
  <c r="T8" i="3"/>
  <c r="T7" i="3"/>
  <c r="T6" i="3"/>
  <c r="T5" i="3"/>
  <c r="T4" i="3"/>
  <c r="T3" i="3"/>
  <c r="T2" i="3"/>
  <c r="S21" i="3"/>
  <c r="S20" i="3"/>
  <c r="S19" i="3"/>
  <c r="S18" i="3"/>
  <c r="S17" i="3"/>
  <c r="S16" i="3"/>
  <c r="S15" i="3"/>
  <c r="S14" i="3"/>
  <c r="S13" i="3"/>
  <c r="S12" i="3"/>
  <c r="S11" i="3"/>
  <c r="S10" i="3"/>
  <c r="S9" i="3"/>
  <c r="S8" i="3"/>
  <c r="S7" i="3"/>
  <c r="S6" i="3"/>
  <c r="S5" i="3"/>
  <c r="S4" i="3"/>
  <c r="S3" i="3"/>
  <c r="S2" i="3"/>
  <c r="R21" i="3"/>
  <c r="R20" i="3"/>
  <c r="R19" i="3"/>
  <c r="R18" i="3"/>
  <c r="R17" i="3"/>
  <c r="R16" i="3"/>
  <c r="R15" i="3"/>
  <c r="R14" i="3"/>
  <c r="R13" i="3"/>
  <c r="R12" i="3"/>
  <c r="R11" i="3"/>
  <c r="R10" i="3"/>
  <c r="R9" i="3"/>
  <c r="R8" i="3"/>
  <c r="R7" i="3"/>
  <c r="R6" i="3"/>
  <c r="R5" i="3"/>
  <c r="R4" i="3"/>
  <c r="R3" i="3"/>
  <c r="R2" i="3"/>
  <c r="O6" i="3"/>
  <c r="P6" i="3"/>
  <c r="P5" i="3"/>
  <c r="O5" i="3"/>
  <c r="H3" i="3"/>
  <c r="H4" i="3"/>
  <c r="H5" i="3"/>
  <c r="H6" i="3"/>
  <c r="H7" i="3"/>
  <c r="H8" i="3"/>
  <c r="H9" i="3"/>
  <c r="H10" i="3"/>
  <c r="H11" i="3"/>
  <c r="H12" i="3"/>
  <c r="H13" i="3"/>
  <c r="H14" i="3"/>
  <c r="H15" i="3"/>
  <c r="H16" i="3"/>
  <c r="H17" i="3"/>
  <c r="H18" i="3"/>
  <c r="H19" i="3"/>
  <c r="H20" i="3"/>
  <c r="H21" i="3"/>
  <c r="H2" i="3"/>
  <c r="D51" i="2"/>
  <c r="D50" i="2"/>
  <c r="D49" i="2"/>
  <c r="D48" i="2"/>
  <c r="D47" i="2"/>
  <c r="D46" i="2"/>
  <c r="D45" i="2"/>
  <c r="D44" i="2"/>
  <c r="D43" i="2"/>
  <c r="D42" i="2"/>
  <c r="D41" i="2"/>
  <c r="D40" i="2"/>
  <c r="D39" i="2"/>
  <c r="D38" i="2"/>
  <c r="D37" i="2"/>
  <c r="D36" i="2"/>
  <c r="D35" i="2"/>
  <c r="D34" i="2"/>
  <c r="D33" i="2"/>
  <c r="D32" i="2"/>
  <c r="D31" i="2"/>
  <c r="D30" i="2"/>
  <c r="D29" i="2"/>
  <c r="D28" i="2"/>
  <c r="C51" i="2"/>
  <c r="C50" i="2"/>
  <c r="C49" i="2"/>
  <c r="C48" i="2"/>
  <c r="C47" i="2"/>
  <c r="C46" i="2"/>
  <c r="C45" i="2"/>
  <c r="C44" i="2"/>
  <c r="C43" i="2"/>
  <c r="C42" i="2"/>
  <c r="C41" i="2"/>
  <c r="C40" i="2"/>
  <c r="C39" i="2"/>
  <c r="C38" i="2"/>
  <c r="C37" i="2"/>
  <c r="C36" i="2"/>
  <c r="C35" i="2"/>
  <c r="C34" i="2"/>
  <c r="C33" i="2"/>
  <c r="C32" i="2"/>
  <c r="C31" i="2"/>
  <c r="C30" i="2"/>
  <c r="C29" i="2"/>
  <c r="C28" i="2"/>
  <c r="B51" i="2"/>
  <c r="B50" i="2"/>
  <c r="B49" i="2"/>
  <c r="B48" i="2"/>
  <c r="B47" i="2"/>
  <c r="B46" i="2"/>
  <c r="B45" i="2"/>
  <c r="B44" i="2"/>
  <c r="B43" i="2"/>
  <c r="B42" i="2"/>
  <c r="B41" i="2"/>
  <c r="B40" i="2"/>
  <c r="B39" i="2"/>
  <c r="B38" i="2"/>
  <c r="B37" i="2"/>
  <c r="B36" i="2"/>
  <c r="B35" i="2"/>
  <c r="B34" i="2"/>
  <c r="B33" i="2"/>
  <c r="B32" i="2"/>
  <c r="B31" i="2"/>
  <c r="B30" i="2"/>
  <c r="B29" i="2"/>
  <c r="B28" i="2"/>
  <c r="A51" i="2"/>
  <c r="A50" i="2"/>
  <c r="A49" i="2"/>
  <c r="A48" i="2"/>
  <c r="A47" i="2"/>
  <c r="A46" i="2"/>
  <c r="A45" i="2"/>
  <c r="A44" i="2"/>
  <c r="A43" i="2"/>
  <c r="A42" i="2"/>
  <c r="A41" i="2"/>
  <c r="A40" i="2"/>
  <c r="A39" i="2"/>
  <c r="A38" i="2"/>
  <c r="A37" i="2"/>
  <c r="A36" i="2"/>
  <c r="A35" i="2"/>
  <c r="A34" i="2"/>
  <c r="A33" i="2"/>
  <c r="A32" i="2"/>
  <c r="A31" i="2"/>
  <c r="A30" i="2"/>
  <c r="A29" i="2"/>
  <c r="A28" i="2"/>
  <c r="D45" i="1"/>
  <c r="D44" i="1"/>
  <c r="D43" i="1"/>
  <c r="D42" i="1"/>
  <c r="D41" i="1"/>
  <c r="D40" i="1"/>
  <c r="D39" i="1"/>
  <c r="D38" i="1"/>
  <c r="D37" i="1"/>
  <c r="D36" i="1"/>
  <c r="D35" i="1"/>
  <c r="D34" i="1"/>
  <c r="D33" i="1"/>
  <c r="D32" i="1"/>
  <c r="D31" i="1"/>
  <c r="D30" i="1"/>
  <c r="D29" i="1"/>
  <c r="D28" i="1"/>
  <c r="D27" i="1"/>
  <c r="D26" i="1"/>
  <c r="C45" i="1"/>
  <c r="C44" i="1"/>
  <c r="C43" i="1"/>
  <c r="C42" i="1"/>
  <c r="C41" i="1"/>
  <c r="C40" i="1"/>
  <c r="C39" i="1"/>
  <c r="C38" i="1"/>
  <c r="C37" i="1"/>
  <c r="C36" i="1"/>
  <c r="C35" i="1"/>
  <c r="C34" i="1"/>
  <c r="C33" i="1"/>
  <c r="C32" i="1"/>
  <c r="C31" i="1"/>
  <c r="C30" i="1"/>
  <c r="C29" i="1"/>
  <c r="C28" i="1"/>
  <c r="C27" i="1"/>
  <c r="C26" i="1"/>
  <c r="B45" i="1"/>
  <c r="B44" i="1"/>
  <c r="B43" i="1"/>
  <c r="B42" i="1"/>
  <c r="B41" i="1"/>
  <c r="B40" i="1"/>
  <c r="B39" i="1"/>
  <c r="B38" i="1"/>
  <c r="B37" i="1"/>
  <c r="B36" i="1"/>
  <c r="B35" i="1"/>
  <c r="B34" i="1"/>
  <c r="B33" i="1"/>
  <c r="B32" i="1"/>
  <c r="B31" i="1"/>
  <c r="B30" i="1"/>
  <c r="B29" i="1"/>
  <c r="B28" i="1"/>
  <c r="B27" i="1"/>
  <c r="B26" i="1"/>
  <c r="A45" i="1"/>
  <c r="A44" i="1"/>
  <c r="A43" i="1"/>
  <c r="A42" i="1"/>
  <c r="A41" i="1"/>
  <c r="A40" i="1"/>
  <c r="A39" i="1"/>
  <c r="A38" i="1"/>
  <c r="A37" i="1"/>
  <c r="A36" i="1"/>
  <c r="A35" i="1"/>
  <c r="A34" i="1"/>
  <c r="A33" i="1"/>
  <c r="A32" i="1"/>
  <c r="A31" i="1"/>
  <c r="A30" i="1"/>
  <c r="A29" i="1"/>
  <c r="A28" i="1"/>
  <c r="A27" i="1"/>
  <c r="A26" i="1"/>
  <c r="H6" i="2"/>
  <c r="G5" i="2"/>
  <c r="H5" i="2"/>
  <c r="G6" i="2"/>
  <c r="M29" i="1"/>
  <c r="I3" i="1"/>
  <c r="I4" i="1"/>
  <c r="I5" i="1"/>
  <c r="I6" i="1"/>
  <c r="I7" i="1"/>
  <c r="I8" i="1"/>
  <c r="I9" i="1"/>
  <c r="I10" i="1"/>
  <c r="I11" i="1"/>
  <c r="I12" i="1"/>
  <c r="I13" i="1"/>
  <c r="I14" i="1"/>
  <c r="I15" i="1"/>
  <c r="I16" i="1"/>
  <c r="I17" i="1"/>
  <c r="I18" i="1"/>
  <c r="I19" i="1"/>
  <c r="I20" i="1"/>
  <c r="I21" i="1"/>
  <c r="I22" i="1"/>
  <c r="J3" i="1"/>
  <c r="J4" i="1"/>
  <c r="J5" i="1"/>
  <c r="J6" i="1"/>
  <c r="J7" i="1"/>
  <c r="J8" i="1"/>
  <c r="J9" i="1"/>
  <c r="J10" i="1"/>
  <c r="J11" i="1"/>
  <c r="J12" i="1"/>
  <c r="J13" i="1"/>
  <c r="J14" i="1"/>
  <c r="J15" i="1"/>
  <c r="J16" i="1"/>
  <c r="J17" i="1"/>
  <c r="J18" i="1"/>
  <c r="J19" i="1"/>
  <c r="J20" i="1"/>
  <c r="J21" i="1"/>
  <c r="J22" i="1"/>
</calcChain>
</file>

<file path=xl/sharedStrings.xml><?xml version="1.0" encoding="utf-8"?>
<sst xmlns="http://schemas.openxmlformats.org/spreadsheetml/2006/main" count="46" uniqueCount="29">
  <si>
    <t>Jours</t>
  </si>
  <si>
    <t>Echantillon</t>
  </si>
  <si>
    <t>moyenne</t>
  </si>
  <si>
    <t>écart-type</t>
  </si>
  <si>
    <t>moyenne total ec</t>
  </si>
  <si>
    <t>moyenne total my</t>
  </si>
  <si>
    <t>Limite surveillance</t>
  </si>
  <si>
    <t>Limite contrôle</t>
  </si>
  <si>
    <t>0.05</t>
  </si>
  <si>
    <t>0.002</t>
  </si>
  <si>
    <t>Borne inf</t>
  </si>
  <si>
    <t>Borne sup</t>
  </si>
  <si>
    <t>N° éch</t>
  </si>
  <si>
    <t>X1</t>
  </si>
  <si>
    <t>X2</t>
  </si>
  <si>
    <t>X3</t>
  </si>
  <si>
    <t>X4</t>
  </si>
  <si>
    <t>X5</t>
  </si>
  <si>
    <t>écart type</t>
  </si>
  <si>
    <t>Point B</t>
  </si>
  <si>
    <t>Point A</t>
  </si>
  <si>
    <t>Point C</t>
  </si>
  <si>
    <t>L'écart type en encore plus petit que prévu donc l'écart des valeurs est plus petites que prévu et donc c'est très bien car les valeurs restes dans des valeurs proches de ce qu'on attend.</t>
  </si>
  <si>
    <t>Les limites de surveillance sont les limites les plus internes.</t>
  </si>
  <si>
    <t xml:space="preserve">Les limites de contrôles sont les limites les plus externe. </t>
  </si>
  <si>
    <r>
      <rPr>
        <sz val="12"/>
        <color theme="1"/>
        <rFont val="Symbol"/>
        <family val="1"/>
        <charset val="2"/>
      </rPr>
      <t>s</t>
    </r>
    <r>
      <rPr>
        <sz val="12"/>
        <color theme="1"/>
        <rFont val="Calibri"/>
        <family val="2"/>
      </rPr>
      <t xml:space="preserve"> = écart type = 3</t>
    </r>
  </si>
  <si>
    <t>Résumé</t>
  </si>
  <si>
    <r>
      <rPr>
        <sz val="12"/>
        <color theme="1"/>
        <rFont val="Symbol"/>
        <family val="1"/>
        <charset val="2"/>
      </rPr>
      <t>a</t>
    </r>
    <r>
      <rPr>
        <sz val="12"/>
        <color theme="1"/>
        <rFont val="Calibri"/>
        <family val="2"/>
      </rPr>
      <t xml:space="preserve"> = s'obtient avec le table de Laplace - Gauss.</t>
    </r>
  </si>
  <si>
    <r>
      <t xml:space="preserve">x barre ou </t>
    </r>
    <r>
      <rPr>
        <sz val="12"/>
        <color theme="1"/>
        <rFont val="Symbol"/>
        <family val="1"/>
        <charset val="2"/>
      </rPr>
      <t>m</t>
    </r>
    <r>
      <rPr>
        <sz val="12"/>
        <color theme="1"/>
        <rFont val="Calibri"/>
        <family val="2"/>
        <scheme val="minor"/>
      </rPr>
      <t xml:space="preserve"> sont les moyennes.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</si>
</sst>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Calibri"/>
      <family val="2"/>
      <scheme val="minor"/>
    </font>
    <font>
      <sz val="12"/>
      <color theme="1"/>
      <name val="Calibri"/>
      <family val="2"/>
      <scheme val="minor"/>
    </font>
    <font>
      <sz val="11"/>
      <color rgb="FF9C5700"/>
      <name val="Calibri"/>
      <family val="2"/>
      <scheme val="minor"/>
    </font>
    <font>
      <sz val="12"/>
      <color theme="1"/>
      <name val="Calibri"/>
      <family val="2"/>
    </font>
    <font>
      <sz val="12"/>
      <color theme="1"/>
      <name val="Symbol"/>
      <family val="1"/>
      <charset val="2"/>
    </font>
    <font>
      <sz val="12"/>
      <color theme="1"/>
      <name val="Calibri"/>
      <family val="1"/>
      <charset val="2"/>
    </font>
  </fonts>
  <fills count="4">
    <fill>
      <patternFill patternType="none"/>
    </fill>
    <fill>
      <patternFill patternType="gray125"/>
    </fill>
    <fill>
      <patternFill patternType="solid">
        <fgColor rgb="FFFFEB9C"/>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7">
    <xf numFmtId="0" fontId="0" fillId="0" borderId="0" xfId="0"/>
    <xf numFmtId="0" fontId="0" fillId="0" borderId="0" xfId="0" applyAlignment="1">
      <alignment vertical="center"/>
    </xf>
    <xf numFmtId="2" fontId="0" fillId="0" borderId="0" xfId="0" applyNumberFormat="1"/>
    <xf numFmtId="0" fontId="0" fillId="0" borderId="0" xfId="0" applyAlignment="1">
      <alignment horizontal="center" vertical="center"/>
    </xf>
    <xf numFmtId="0" fontId="2" fillId="2" borderId="0" xfId="1"/>
    <xf numFmtId="0" fontId="0" fillId="3" borderId="1" xfId="2" applyFont="1"/>
    <xf numFmtId="0" fontId="5" fillId="3" borderId="1" xfId="2" applyFont="1"/>
  </cellXfs>
  <cellStyles count="3">
    <cellStyle name="Neutre" xfId="1" builtinId="28"/>
    <cellStyle name="Normal" xfId="0" builtinId="0"/>
    <cellStyle name="Note" xfId="2"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 1'!$I$3:$I$22</c:f>
              <c:numCache>
                <c:formatCode>0.00</c:formatCode>
                <c:ptCount val="20"/>
                <c:pt idx="0">
                  <c:v>101.71428571428571</c:v>
                </c:pt>
                <c:pt idx="1">
                  <c:v>99.714285714285708</c:v>
                </c:pt>
                <c:pt idx="2">
                  <c:v>101</c:v>
                </c:pt>
                <c:pt idx="3">
                  <c:v>100.14285714285714</c:v>
                </c:pt>
                <c:pt idx="4">
                  <c:v>99.571428571428569</c:v>
                </c:pt>
                <c:pt idx="5">
                  <c:v>102.42857142857143</c:v>
                </c:pt>
                <c:pt idx="6">
                  <c:v>100.42857142857143</c:v>
                </c:pt>
                <c:pt idx="7">
                  <c:v>100</c:v>
                </c:pt>
                <c:pt idx="8">
                  <c:v>100.28571428571429</c:v>
                </c:pt>
                <c:pt idx="9">
                  <c:v>99.285714285714292</c:v>
                </c:pt>
                <c:pt idx="10">
                  <c:v>98.142857142857139</c:v>
                </c:pt>
                <c:pt idx="11">
                  <c:v>101.71428571428571</c:v>
                </c:pt>
                <c:pt idx="12">
                  <c:v>99.714285714285708</c:v>
                </c:pt>
                <c:pt idx="13">
                  <c:v>102</c:v>
                </c:pt>
                <c:pt idx="14">
                  <c:v>100.14285714285714</c:v>
                </c:pt>
                <c:pt idx="15">
                  <c:v>102.14285714285714</c:v>
                </c:pt>
                <c:pt idx="16">
                  <c:v>101.85714285714286</c:v>
                </c:pt>
                <c:pt idx="17">
                  <c:v>98.714285714285708</c:v>
                </c:pt>
                <c:pt idx="18">
                  <c:v>99.571428571428569</c:v>
                </c:pt>
                <c:pt idx="19">
                  <c:v>99.142857142857139</c:v>
                </c:pt>
              </c:numCache>
            </c:numRef>
          </c:val>
          <c:smooth val="0"/>
          <c:extLst>
            <c:ext xmlns:c16="http://schemas.microsoft.com/office/drawing/2014/chart" uri="{C3380CC4-5D6E-409C-BE32-E72D297353CC}">
              <c16:uniqueId val="{00000000-A13D-4D11-9E5C-196D52C9B0B1}"/>
            </c:ext>
          </c:extLst>
        </c:ser>
        <c:ser>
          <c:idx val="1"/>
          <c:order val="1"/>
          <c:spPr>
            <a:ln w="28575" cap="rnd">
              <a:solidFill>
                <a:schemeClr val="accent2"/>
              </a:solidFill>
              <a:round/>
            </a:ln>
            <a:effectLst/>
          </c:spPr>
          <c:marker>
            <c:symbol val="none"/>
          </c:marker>
          <c:val>
            <c:numRef>
              <c:f>'Ex 1'!$A$26:$A$45</c:f>
              <c:numCache>
                <c:formatCode>General</c:formatCode>
                <c:ptCount val="20"/>
                <c:pt idx="0">
                  <c:v>97.777568898705738</c:v>
                </c:pt>
                <c:pt idx="1">
                  <c:v>97.777568898705738</c:v>
                </c:pt>
                <c:pt idx="2">
                  <c:v>97.777568898705738</c:v>
                </c:pt>
                <c:pt idx="3">
                  <c:v>97.777568898705738</c:v>
                </c:pt>
                <c:pt idx="4">
                  <c:v>97.777568898705738</c:v>
                </c:pt>
                <c:pt idx="5">
                  <c:v>97.777568898705738</c:v>
                </c:pt>
                <c:pt idx="6">
                  <c:v>97.777568898705738</c:v>
                </c:pt>
                <c:pt idx="7">
                  <c:v>97.777568898705738</c:v>
                </c:pt>
                <c:pt idx="8">
                  <c:v>97.777568898705738</c:v>
                </c:pt>
                <c:pt idx="9">
                  <c:v>97.777568898705738</c:v>
                </c:pt>
                <c:pt idx="10">
                  <c:v>97.777568898705738</c:v>
                </c:pt>
                <c:pt idx="11">
                  <c:v>97.777568898705738</c:v>
                </c:pt>
                <c:pt idx="12">
                  <c:v>97.777568898705738</c:v>
                </c:pt>
                <c:pt idx="13">
                  <c:v>97.777568898705738</c:v>
                </c:pt>
                <c:pt idx="14">
                  <c:v>97.777568898705738</c:v>
                </c:pt>
                <c:pt idx="15">
                  <c:v>97.777568898705738</c:v>
                </c:pt>
                <c:pt idx="16">
                  <c:v>97.777568898705738</c:v>
                </c:pt>
                <c:pt idx="17">
                  <c:v>97.777568898705738</c:v>
                </c:pt>
                <c:pt idx="18">
                  <c:v>97.777568898705738</c:v>
                </c:pt>
                <c:pt idx="19">
                  <c:v>97.777568898705738</c:v>
                </c:pt>
              </c:numCache>
            </c:numRef>
          </c:val>
          <c:smooth val="0"/>
          <c:extLst>
            <c:ext xmlns:c16="http://schemas.microsoft.com/office/drawing/2014/chart" uri="{C3380CC4-5D6E-409C-BE32-E72D297353CC}">
              <c16:uniqueId val="{00000001-A13D-4D11-9E5C-196D52C9B0B1}"/>
            </c:ext>
          </c:extLst>
        </c:ser>
        <c:ser>
          <c:idx val="2"/>
          <c:order val="2"/>
          <c:spPr>
            <a:ln w="28575" cap="rnd">
              <a:solidFill>
                <a:schemeClr val="accent3"/>
              </a:solidFill>
              <a:round/>
            </a:ln>
            <a:effectLst/>
          </c:spPr>
          <c:marker>
            <c:symbol val="none"/>
          </c:marker>
          <c:val>
            <c:numRef>
              <c:f>'Ex 1'!$B$26:$B$45</c:f>
              <c:numCache>
                <c:formatCode>General</c:formatCode>
                <c:ptCount val="20"/>
                <c:pt idx="0">
                  <c:v>102.22243110129426</c:v>
                </c:pt>
                <c:pt idx="1">
                  <c:v>102.22243110129426</c:v>
                </c:pt>
                <c:pt idx="2">
                  <c:v>102.22243110129426</c:v>
                </c:pt>
                <c:pt idx="3">
                  <c:v>102.22243110129426</c:v>
                </c:pt>
                <c:pt idx="4">
                  <c:v>102.22243110129426</c:v>
                </c:pt>
                <c:pt idx="5">
                  <c:v>102.22243110129426</c:v>
                </c:pt>
                <c:pt idx="6">
                  <c:v>102.22243110129426</c:v>
                </c:pt>
                <c:pt idx="7">
                  <c:v>102.22243110129426</c:v>
                </c:pt>
                <c:pt idx="8">
                  <c:v>102.22243110129426</c:v>
                </c:pt>
                <c:pt idx="9">
                  <c:v>102.22243110129426</c:v>
                </c:pt>
                <c:pt idx="10">
                  <c:v>102.22243110129426</c:v>
                </c:pt>
                <c:pt idx="11">
                  <c:v>102.22243110129426</c:v>
                </c:pt>
                <c:pt idx="12">
                  <c:v>102.22243110129426</c:v>
                </c:pt>
                <c:pt idx="13">
                  <c:v>102.22243110129426</c:v>
                </c:pt>
                <c:pt idx="14">
                  <c:v>102.22243110129426</c:v>
                </c:pt>
                <c:pt idx="15">
                  <c:v>102.22243110129426</c:v>
                </c:pt>
                <c:pt idx="16">
                  <c:v>102.22243110129426</c:v>
                </c:pt>
                <c:pt idx="17">
                  <c:v>102.22243110129426</c:v>
                </c:pt>
                <c:pt idx="18">
                  <c:v>102.22243110129426</c:v>
                </c:pt>
                <c:pt idx="19">
                  <c:v>102.22243110129426</c:v>
                </c:pt>
              </c:numCache>
            </c:numRef>
          </c:val>
          <c:smooth val="0"/>
          <c:extLst>
            <c:ext xmlns:c16="http://schemas.microsoft.com/office/drawing/2014/chart" uri="{C3380CC4-5D6E-409C-BE32-E72D297353CC}">
              <c16:uniqueId val="{00000002-A13D-4D11-9E5C-196D52C9B0B1}"/>
            </c:ext>
          </c:extLst>
        </c:ser>
        <c:ser>
          <c:idx val="3"/>
          <c:order val="3"/>
          <c:spPr>
            <a:ln w="28575" cap="rnd">
              <a:solidFill>
                <a:schemeClr val="accent4"/>
              </a:solidFill>
              <a:round/>
            </a:ln>
            <a:effectLst/>
          </c:spPr>
          <c:marker>
            <c:symbol val="none"/>
          </c:marker>
          <c:val>
            <c:numRef>
              <c:f>'Ex 1'!$C$26:$C$45</c:f>
              <c:numCache>
                <c:formatCode>General</c:formatCode>
                <c:ptCount val="20"/>
                <c:pt idx="0">
                  <c:v>96.49626933520446</c:v>
                </c:pt>
                <c:pt idx="1">
                  <c:v>96.49626933520446</c:v>
                </c:pt>
                <c:pt idx="2">
                  <c:v>96.49626933520446</c:v>
                </c:pt>
                <c:pt idx="3">
                  <c:v>96.49626933520446</c:v>
                </c:pt>
                <c:pt idx="4">
                  <c:v>96.49626933520446</c:v>
                </c:pt>
                <c:pt idx="5">
                  <c:v>96.49626933520446</c:v>
                </c:pt>
                <c:pt idx="6">
                  <c:v>96.49626933520446</c:v>
                </c:pt>
                <c:pt idx="7">
                  <c:v>96.49626933520446</c:v>
                </c:pt>
                <c:pt idx="8">
                  <c:v>96.49626933520446</c:v>
                </c:pt>
                <c:pt idx="9">
                  <c:v>96.49626933520446</c:v>
                </c:pt>
                <c:pt idx="10">
                  <c:v>96.49626933520446</c:v>
                </c:pt>
                <c:pt idx="11">
                  <c:v>96.49626933520446</c:v>
                </c:pt>
                <c:pt idx="12">
                  <c:v>96.49626933520446</c:v>
                </c:pt>
                <c:pt idx="13">
                  <c:v>96.49626933520446</c:v>
                </c:pt>
                <c:pt idx="14">
                  <c:v>96.49626933520446</c:v>
                </c:pt>
                <c:pt idx="15">
                  <c:v>96.49626933520446</c:v>
                </c:pt>
                <c:pt idx="16">
                  <c:v>96.49626933520446</c:v>
                </c:pt>
                <c:pt idx="17">
                  <c:v>96.49626933520446</c:v>
                </c:pt>
                <c:pt idx="18">
                  <c:v>96.49626933520446</c:v>
                </c:pt>
                <c:pt idx="19">
                  <c:v>96.49626933520446</c:v>
                </c:pt>
              </c:numCache>
            </c:numRef>
          </c:val>
          <c:smooth val="0"/>
          <c:extLst>
            <c:ext xmlns:c16="http://schemas.microsoft.com/office/drawing/2014/chart" uri="{C3380CC4-5D6E-409C-BE32-E72D297353CC}">
              <c16:uniqueId val="{00000003-A13D-4D11-9E5C-196D52C9B0B1}"/>
            </c:ext>
          </c:extLst>
        </c:ser>
        <c:ser>
          <c:idx val="4"/>
          <c:order val="4"/>
          <c:spPr>
            <a:ln w="28575" cap="rnd">
              <a:solidFill>
                <a:schemeClr val="accent5"/>
              </a:solidFill>
              <a:round/>
            </a:ln>
            <a:effectLst/>
          </c:spPr>
          <c:marker>
            <c:symbol val="none"/>
          </c:marker>
          <c:val>
            <c:numRef>
              <c:f>'Ex 1'!$D$26:$D$45</c:f>
              <c:numCache>
                <c:formatCode>General</c:formatCode>
                <c:ptCount val="20"/>
                <c:pt idx="0">
                  <c:v>103.50373066479554</c:v>
                </c:pt>
                <c:pt idx="1">
                  <c:v>103.50373066479554</c:v>
                </c:pt>
                <c:pt idx="2">
                  <c:v>103.50373066479554</c:v>
                </c:pt>
                <c:pt idx="3">
                  <c:v>103.50373066479554</c:v>
                </c:pt>
                <c:pt idx="4">
                  <c:v>103.50373066479554</c:v>
                </c:pt>
                <c:pt idx="5">
                  <c:v>103.50373066479554</c:v>
                </c:pt>
                <c:pt idx="6">
                  <c:v>103.50373066479554</c:v>
                </c:pt>
                <c:pt idx="7">
                  <c:v>103.50373066479554</c:v>
                </c:pt>
                <c:pt idx="8">
                  <c:v>103.50373066479554</c:v>
                </c:pt>
                <c:pt idx="9">
                  <c:v>103.50373066479554</c:v>
                </c:pt>
                <c:pt idx="10">
                  <c:v>103.50373066479554</c:v>
                </c:pt>
                <c:pt idx="11">
                  <c:v>103.50373066479554</c:v>
                </c:pt>
                <c:pt idx="12">
                  <c:v>103.50373066479554</c:v>
                </c:pt>
                <c:pt idx="13">
                  <c:v>103.50373066479554</c:v>
                </c:pt>
                <c:pt idx="14">
                  <c:v>103.50373066479554</c:v>
                </c:pt>
                <c:pt idx="15">
                  <c:v>103.50373066479554</c:v>
                </c:pt>
                <c:pt idx="16">
                  <c:v>103.50373066479554</c:v>
                </c:pt>
                <c:pt idx="17">
                  <c:v>103.50373066479554</c:v>
                </c:pt>
                <c:pt idx="18">
                  <c:v>103.50373066479554</c:v>
                </c:pt>
                <c:pt idx="19">
                  <c:v>103.50373066479554</c:v>
                </c:pt>
              </c:numCache>
            </c:numRef>
          </c:val>
          <c:smooth val="0"/>
          <c:extLst>
            <c:ext xmlns:c16="http://schemas.microsoft.com/office/drawing/2014/chart" uri="{C3380CC4-5D6E-409C-BE32-E72D297353CC}">
              <c16:uniqueId val="{00000004-A13D-4D11-9E5C-196D52C9B0B1}"/>
            </c:ext>
          </c:extLst>
        </c:ser>
        <c:dLbls>
          <c:showLegendKey val="0"/>
          <c:showVal val="0"/>
          <c:showCatName val="0"/>
          <c:showSerName val="0"/>
          <c:showPercent val="0"/>
          <c:showBubbleSize val="0"/>
        </c:dLbls>
        <c:smooth val="0"/>
        <c:axId val="400012312"/>
        <c:axId val="400011920"/>
      </c:lineChart>
      <c:catAx>
        <c:axId val="400012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011920"/>
        <c:crosses val="autoZero"/>
        <c:auto val="1"/>
        <c:lblAlgn val="ctr"/>
        <c:lblOffset val="100"/>
        <c:noMultiLvlLbl val="0"/>
      </c:catAx>
      <c:valAx>
        <c:axId val="400011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0012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 2'!$B$2:$B$25</c:f>
              <c:numCache>
                <c:formatCode>General</c:formatCode>
                <c:ptCount val="24"/>
                <c:pt idx="0">
                  <c:v>126.1</c:v>
                </c:pt>
                <c:pt idx="1">
                  <c:v>126.8</c:v>
                </c:pt>
                <c:pt idx="2">
                  <c:v>126.6</c:v>
                </c:pt>
                <c:pt idx="3">
                  <c:v>128.80000000000001</c:v>
                </c:pt>
                <c:pt idx="4">
                  <c:v>125.8</c:v>
                </c:pt>
                <c:pt idx="5">
                  <c:v>124.7</c:v>
                </c:pt>
                <c:pt idx="6">
                  <c:v>126.8</c:v>
                </c:pt>
                <c:pt idx="7">
                  <c:v>130</c:v>
                </c:pt>
                <c:pt idx="8">
                  <c:v>126.9</c:v>
                </c:pt>
                <c:pt idx="9">
                  <c:v>126.2</c:v>
                </c:pt>
                <c:pt idx="10">
                  <c:v>126.6</c:v>
                </c:pt>
                <c:pt idx="11">
                  <c:v>127.8</c:v>
                </c:pt>
                <c:pt idx="12">
                  <c:v>127.1</c:v>
                </c:pt>
                <c:pt idx="13">
                  <c:v>124.1</c:v>
                </c:pt>
                <c:pt idx="14">
                  <c:v>126.4</c:v>
                </c:pt>
                <c:pt idx="15">
                  <c:v>126.3</c:v>
                </c:pt>
                <c:pt idx="16">
                  <c:v>126.1</c:v>
                </c:pt>
                <c:pt idx="17">
                  <c:v>123.5</c:v>
                </c:pt>
                <c:pt idx="18">
                  <c:v>128.1</c:v>
                </c:pt>
                <c:pt idx="19">
                  <c:v>136.30000000000001</c:v>
                </c:pt>
                <c:pt idx="20">
                  <c:v>127.2</c:v>
                </c:pt>
                <c:pt idx="21">
                  <c:v>127.4</c:v>
                </c:pt>
                <c:pt idx="22">
                  <c:v>126.8</c:v>
                </c:pt>
                <c:pt idx="23">
                  <c:v>126.1</c:v>
                </c:pt>
              </c:numCache>
            </c:numRef>
          </c:val>
          <c:smooth val="0"/>
          <c:extLst>
            <c:ext xmlns:c16="http://schemas.microsoft.com/office/drawing/2014/chart" uri="{C3380CC4-5D6E-409C-BE32-E72D297353CC}">
              <c16:uniqueId val="{00000000-F225-4330-8CA7-3460A003140C}"/>
            </c:ext>
          </c:extLst>
        </c:ser>
        <c:ser>
          <c:idx val="1"/>
          <c:order val="1"/>
          <c:spPr>
            <a:ln w="28575" cap="rnd">
              <a:solidFill>
                <a:schemeClr val="accent2"/>
              </a:solidFill>
              <a:round/>
            </a:ln>
            <a:effectLst/>
          </c:spPr>
          <c:marker>
            <c:symbol val="none"/>
          </c:marker>
          <c:val>
            <c:numRef>
              <c:f>'Ex 2'!$A$28:$A$51</c:f>
              <c:numCache>
                <c:formatCode>General</c:formatCode>
                <c:ptCount val="24"/>
                <c:pt idx="0">
                  <c:v>125.6397166961744</c:v>
                </c:pt>
                <c:pt idx="1">
                  <c:v>125.6397166961744</c:v>
                </c:pt>
                <c:pt idx="2">
                  <c:v>125.6397166961744</c:v>
                </c:pt>
                <c:pt idx="3">
                  <c:v>125.6397166961744</c:v>
                </c:pt>
                <c:pt idx="4">
                  <c:v>125.6397166961744</c:v>
                </c:pt>
                <c:pt idx="5">
                  <c:v>125.6397166961744</c:v>
                </c:pt>
                <c:pt idx="6">
                  <c:v>125.6397166961744</c:v>
                </c:pt>
                <c:pt idx="7">
                  <c:v>125.6397166961744</c:v>
                </c:pt>
                <c:pt idx="8">
                  <c:v>125.6397166961744</c:v>
                </c:pt>
                <c:pt idx="9">
                  <c:v>125.6397166961744</c:v>
                </c:pt>
                <c:pt idx="10">
                  <c:v>125.6397166961744</c:v>
                </c:pt>
                <c:pt idx="11">
                  <c:v>125.6397166961744</c:v>
                </c:pt>
                <c:pt idx="12">
                  <c:v>125.6397166961744</c:v>
                </c:pt>
                <c:pt idx="13">
                  <c:v>125.6397166961744</c:v>
                </c:pt>
                <c:pt idx="14">
                  <c:v>125.6397166961744</c:v>
                </c:pt>
                <c:pt idx="15">
                  <c:v>125.6397166961744</c:v>
                </c:pt>
                <c:pt idx="16">
                  <c:v>125.6397166961744</c:v>
                </c:pt>
                <c:pt idx="17">
                  <c:v>125.6397166961744</c:v>
                </c:pt>
                <c:pt idx="18">
                  <c:v>125.6397166961744</c:v>
                </c:pt>
                <c:pt idx="19">
                  <c:v>125.6397166961744</c:v>
                </c:pt>
                <c:pt idx="20">
                  <c:v>125.6397166961744</c:v>
                </c:pt>
                <c:pt idx="21">
                  <c:v>125.6397166961744</c:v>
                </c:pt>
                <c:pt idx="22">
                  <c:v>125.6397166961744</c:v>
                </c:pt>
                <c:pt idx="23">
                  <c:v>125.6397166961744</c:v>
                </c:pt>
              </c:numCache>
            </c:numRef>
          </c:val>
          <c:smooth val="0"/>
          <c:extLst>
            <c:ext xmlns:c16="http://schemas.microsoft.com/office/drawing/2014/chart" uri="{C3380CC4-5D6E-409C-BE32-E72D297353CC}">
              <c16:uniqueId val="{00000001-F225-4330-8CA7-3460A003140C}"/>
            </c:ext>
          </c:extLst>
        </c:ser>
        <c:ser>
          <c:idx val="2"/>
          <c:order val="2"/>
          <c:spPr>
            <a:ln w="28575" cap="rnd">
              <a:solidFill>
                <a:schemeClr val="accent3"/>
              </a:solidFill>
              <a:round/>
            </a:ln>
            <a:effectLst/>
          </c:spPr>
          <c:marker>
            <c:symbol val="none"/>
          </c:marker>
          <c:val>
            <c:numRef>
              <c:f>'Ex 2'!$B$28:$B$51</c:f>
              <c:numCache>
                <c:formatCode>General</c:formatCode>
                <c:ptCount val="24"/>
                <c:pt idx="0">
                  <c:v>128.36028330382558</c:v>
                </c:pt>
                <c:pt idx="1">
                  <c:v>128.36028330382558</c:v>
                </c:pt>
                <c:pt idx="2">
                  <c:v>128.36028330382558</c:v>
                </c:pt>
                <c:pt idx="3">
                  <c:v>128.36028330382558</c:v>
                </c:pt>
                <c:pt idx="4">
                  <c:v>128.36028330382558</c:v>
                </c:pt>
                <c:pt idx="5">
                  <c:v>128.36028330382558</c:v>
                </c:pt>
                <c:pt idx="6">
                  <c:v>128.36028330382558</c:v>
                </c:pt>
                <c:pt idx="7">
                  <c:v>128.36028330382558</c:v>
                </c:pt>
                <c:pt idx="8">
                  <c:v>128.36028330382558</c:v>
                </c:pt>
                <c:pt idx="9">
                  <c:v>128.36028330382558</c:v>
                </c:pt>
                <c:pt idx="10">
                  <c:v>128.36028330382558</c:v>
                </c:pt>
                <c:pt idx="11">
                  <c:v>128.36028330382558</c:v>
                </c:pt>
                <c:pt idx="12">
                  <c:v>128.36028330382558</c:v>
                </c:pt>
                <c:pt idx="13">
                  <c:v>128.36028330382558</c:v>
                </c:pt>
                <c:pt idx="14">
                  <c:v>128.36028330382558</c:v>
                </c:pt>
                <c:pt idx="15">
                  <c:v>128.36028330382558</c:v>
                </c:pt>
                <c:pt idx="16">
                  <c:v>128.36028330382558</c:v>
                </c:pt>
                <c:pt idx="17">
                  <c:v>128.36028330382558</c:v>
                </c:pt>
                <c:pt idx="18">
                  <c:v>128.36028330382558</c:v>
                </c:pt>
                <c:pt idx="19">
                  <c:v>128.36028330382558</c:v>
                </c:pt>
                <c:pt idx="20">
                  <c:v>128.36028330382558</c:v>
                </c:pt>
                <c:pt idx="21">
                  <c:v>128.36028330382558</c:v>
                </c:pt>
                <c:pt idx="22">
                  <c:v>128.36028330382558</c:v>
                </c:pt>
                <c:pt idx="23">
                  <c:v>128.36028330382558</c:v>
                </c:pt>
              </c:numCache>
            </c:numRef>
          </c:val>
          <c:smooth val="0"/>
          <c:extLst>
            <c:ext xmlns:c16="http://schemas.microsoft.com/office/drawing/2014/chart" uri="{C3380CC4-5D6E-409C-BE32-E72D297353CC}">
              <c16:uniqueId val="{00000002-F225-4330-8CA7-3460A003140C}"/>
            </c:ext>
          </c:extLst>
        </c:ser>
        <c:ser>
          <c:idx val="3"/>
          <c:order val="3"/>
          <c:spPr>
            <a:ln w="28575" cap="rnd">
              <a:solidFill>
                <a:schemeClr val="accent4"/>
              </a:solidFill>
              <a:round/>
            </a:ln>
            <a:effectLst/>
          </c:spPr>
          <c:marker>
            <c:symbol val="none"/>
          </c:marker>
          <c:val>
            <c:numRef>
              <c:f>'Ex 2'!$C$28:$C$51</c:f>
              <c:numCache>
                <c:formatCode>General</c:formatCode>
                <c:ptCount val="24"/>
                <c:pt idx="0">
                  <c:v>124.85547173019333</c:v>
                </c:pt>
                <c:pt idx="1">
                  <c:v>124.85547173019333</c:v>
                </c:pt>
                <c:pt idx="2">
                  <c:v>124.85547173019333</c:v>
                </c:pt>
                <c:pt idx="3">
                  <c:v>124.85547173019333</c:v>
                </c:pt>
                <c:pt idx="4">
                  <c:v>124.85547173019333</c:v>
                </c:pt>
                <c:pt idx="5">
                  <c:v>124.85547173019333</c:v>
                </c:pt>
                <c:pt idx="6">
                  <c:v>124.85547173019333</c:v>
                </c:pt>
                <c:pt idx="7">
                  <c:v>124.85547173019333</c:v>
                </c:pt>
                <c:pt idx="8">
                  <c:v>124.85547173019333</c:v>
                </c:pt>
                <c:pt idx="9">
                  <c:v>124.85547173019333</c:v>
                </c:pt>
                <c:pt idx="10">
                  <c:v>124.85547173019333</c:v>
                </c:pt>
                <c:pt idx="11">
                  <c:v>124.85547173019333</c:v>
                </c:pt>
                <c:pt idx="12">
                  <c:v>124.85547173019333</c:v>
                </c:pt>
                <c:pt idx="13">
                  <c:v>124.85547173019333</c:v>
                </c:pt>
                <c:pt idx="14">
                  <c:v>124.85547173019333</c:v>
                </c:pt>
                <c:pt idx="15">
                  <c:v>124.85547173019333</c:v>
                </c:pt>
                <c:pt idx="16">
                  <c:v>124.85547173019333</c:v>
                </c:pt>
                <c:pt idx="17">
                  <c:v>124.85547173019333</c:v>
                </c:pt>
                <c:pt idx="18">
                  <c:v>124.85547173019333</c:v>
                </c:pt>
                <c:pt idx="19">
                  <c:v>124.85547173019333</c:v>
                </c:pt>
                <c:pt idx="20">
                  <c:v>124.85547173019333</c:v>
                </c:pt>
                <c:pt idx="21">
                  <c:v>124.85547173019333</c:v>
                </c:pt>
                <c:pt idx="22">
                  <c:v>124.85547173019333</c:v>
                </c:pt>
                <c:pt idx="23">
                  <c:v>124.85547173019333</c:v>
                </c:pt>
              </c:numCache>
            </c:numRef>
          </c:val>
          <c:smooth val="0"/>
          <c:extLst>
            <c:ext xmlns:c16="http://schemas.microsoft.com/office/drawing/2014/chart" uri="{C3380CC4-5D6E-409C-BE32-E72D297353CC}">
              <c16:uniqueId val="{00000003-F225-4330-8CA7-3460A003140C}"/>
            </c:ext>
          </c:extLst>
        </c:ser>
        <c:ser>
          <c:idx val="4"/>
          <c:order val="4"/>
          <c:spPr>
            <a:ln w="28575" cap="rnd">
              <a:solidFill>
                <a:schemeClr val="accent5"/>
              </a:solidFill>
              <a:round/>
            </a:ln>
            <a:effectLst/>
          </c:spPr>
          <c:marker>
            <c:symbol val="none"/>
          </c:marker>
          <c:val>
            <c:numRef>
              <c:f>'Ex 2'!$D$28:$D$51</c:f>
              <c:numCache>
                <c:formatCode>General</c:formatCode>
                <c:ptCount val="24"/>
                <c:pt idx="0">
                  <c:v>129.14452826980667</c:v>
                </c:pt>
                <c:pt idx="1">
                  <c:v>129.14452826980667</c:v>
                </c:pt>
                <c:pt idx="2">
                  <c:v>129.14452826980667</c:v>
                </c:pt>
                <c:pt idx="3">
                  <c:v>129.14452826980667</c:v>
                </c:pt>
                <c:pt idx="4">
                  <c:v>129.14452826980667</c:v>
                </c:pt>
                <c:pt idx="5">
                  <c:v>129.14452826980667</c:v>
                </c:pt>
                <c:pt idx="6">
                  <c:v>129.14452826980667</c:v>
                </c:pt>
                <c:pt idx="7">
                  <c:v>129.14452826980667</c:v>
                </c:pt>
                <c:pt idx="8">
                  <c:v>129.14452826980667</c:v>
                </c:pt>
                <c:pt idx="9">
                  <c:v>129.14452826980667</c:v>
                </c:pt>
                <c:pt idx="10">
                  <c:v>129.14452826980667</c:v>
                </c:pt>
                <c:pt idx="11">
                  <c:v>129.14452826980667</c:v>
                </c:pt>
                <c:pt idx="12">
                  <c:v>129.14452826980667</c:v>
                </c:pt>
                <c:pt idx="13">
                  <c:v>129.14452826980667</c:v>
                </c:pt>
                <c:pt idx="14">
                  <c:v>129.14452826980667</c:v>
                </c:pt>
                <c:pt idx="15">
                  <c:v>129.14452826980667</c:v>
                </c:pt>
                <c:pt idx="16">
                  <c:v>129.14452826980667</c:v>
                </c:pt>
                <c:pt idx="17">
                  <c:v>129.14452826980667</c:v>
                </c:pt>
                <c:pt idx="18">
                  <c:v>129.14452826980667</c:v>
                </c:pt>
                <c:pt idx="19">
                  <c:v>129.14452826980667</c:v>
                </c:pt>
                <c:pt idx="20">
                  <c:v>129.14452826980667</c:v>
                </c:pt>
                <c:pt idx="21">
                  <c:v>129.14452826980667</c:v>
                </c:pt>
                <c:pt idx="22">
                  <c:v>129.14452826980667</c:v>
                </c:pt>
                <c:pt idx="23">
                  <c:v>129.14452826980667</c:v>
                </c:pt>
              </c:numCache>
            </c:numRef>
          </c:val>
          <c:smooth val="0"/>
          <c:extLst>
            <c:ext xmlns:c16="http://schemas.microsoft.com/office/drawing/2014/chart" uri="{C3380CC4-5D6E-409C-BE32-E72D297353CC}">
              <c16:uniqueId val="{00000004-F225-4330-8CA7-3460A003140C}"/>
            </c:ext>
          </c:extLst>
        </c:ser>
        <c:dLbls>
          <c:showLegendKey val="0"/>
          <c:showVal val="0"/>
          <c:showCatName val="0"/>
          <c:showSerName val="0"/>
          <c:showPercent val="0"/>
          <c:showBubbleSize val="0"/>
        </c:dLbls>
        <c:smooth val="0"/>
        <c:axId val="401574664"/>
        <c:axId val="401572704"/>
      </c:lineChart>
      <c:catAx>
        <c:axId val="401574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2704"/>
        <c:crosses val="autoZero"/>
        <c:auto val="1"/>
        <c:lblAlgn val="ctr"/>
        <c:lblOffset val="100"/>
        <c:noMultiLvlLbl val="0"/>
      </c:catAx>
      <c:valAx>
        <c:axId val="4015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 3'!$H$2:$H$21</c:f>
              <c:numCache>
                <c:formatCode>General</c:formatCode>
                <c:ptCount val="20"/>
                <c:pt idx="0">
                  <c:v>83</c:v>
                </c:pt>
                <c:pt idx="1">
                  <c:v>82.8</c:v>
                </c:pt>
                <c:pt idx="2">
                  <c:v>86.2</c:v>
                </c:pt>
                <c:pt idx="3">
                  <c:v>86.2</c:v>
                </c:pt>
                <c:pt idx="4">
                  <c:v>85.6</c:v>
                </c:pt>
                <c:pt idx="5">
                  <c:v>84.6</c:v>
                </c:pt>
                <c:pt idx="6">
                  <c:v>87.2</c:v>
                </c:pt>
                <c:pt idx="7">
                  <c:v>85.6</c:v>
                </c:pt>
                <c:pt idx="8">
                  <c:v>83.8</c:v>
                </c:pt>
                <c:pt idx="9">
                  <c:v>84.4</c:v>
                </c:pt>
                <c:pt idx="10">
                  <c:v>83.6</c:v>
                </c:pt>
                <c:pt idx="11">
                  <c:v>82.2</c:v>
                </c:pt>
                <c:pt idx="12">
                  <c:v>84.8</c:v>
                </c:pt>
                <c:pt idx="13">
                  <c:v>84.2</c:v>
                </c:pt>
                <c:pt idx="14">
                  <c:v>85.6</c:v>
                </c:pt>
                <c:pt idx="15">
                  <c:v>84.6</c:v>
                </c:pt>
                <c:pt idx="16">
                  <c:v>85.4</c:v>
                </c:pt>
                <c:pt idx="17">
                  <c:v>85</c:v>
                </c:pt>
                <c:pt idx="18">
                  <c:v>82.6</c:v>
                </c:pt>
                <c:pt idx="19">
                  <c:v>83.6</c:v>
                </c:pt>
              </c:numCache>
            </c:numRef>
          </c:val>
          <c:smooth val="0"/>
          <c:extLst>
            <c:ext xmlns:c16="http://schemas.microsoft.com/office/drawing/2014/chart" uri="{C3380CC4-5D6E-409C-BE32-E72D297353CC}">
              <c16:uniqueId val="{00000000-1E26-4213-AED5-2F2500635028}"/>
            </c:ext>
          </c:extLst>
        </c:ser>
        <c:ser>
          <c:idx val="1"/>
          <c:order val="1"/>
          <c:spPr>
            <a:ln w="28575" cap="rnd">
              <a:solidFill>
                <a:schemeClr val="accent2"/>
              </a:solidFill>
              <a:round/>
            </a:ln>
            <a:effectLst/>
          </c:spPr>
          <c:marker>
            <c:symbol val="none"/>
          </c:marker>
          <c:val>
            <c:numRef>
              <c:f>'Ex 3'!$R$2:$R$21</c:f>
              <c:numCache>
                <c:formatCode>General</c:formatCode>
                <c:ptCount val="20"/>
                <c:pt idx="0">
                  <c:v>79.61730676410042</c:v>
                </c:pt>
                <c:pt idx="1">
                  <c:v>79.61730676410042</c:v>
                </c:pt>
                <c:pt idx="2">
                  <c:v>79.61730676410042</c:v>
                </c:pt>
                <c:pt idx="3">
                  <c:v>79.61730676410042</c:v>
                </c:pt>
                <c:pt idx="4">
                  <c:v>79.61730676410042</c:v>
                </c:pt>
                <c:pt idx="5">
                  <c:v>79.61730676410042</c:v>
                </c:pt>
                <c:pt idx="6">
                  <c:v>79.61730676410042</c:v>
                </c:pt>
                <c:pt idx="7">
                  <c:v>79.61730676410042</c:v>
                </c:pt>
                <c:pt idx="8">
                  <c:v>79.61730676410042</c:v>
                </c:pt>
                <c:pt idx="9">
                  <c:v>79.61730676410042</c:v>
                </c:pt>
                <c:pt idx="10">
                  <c:v>79.61730676410042</c:v>
                </c:pt>
                <c:pt idx="11">
                  <c:v>79.61730676410042</c:v>
                </c:pt>
                <c:pt idx="12">
                  <c:v>79.61730676410042</c:v>
                </c:pt>
                <c:pt idx="13">
                  <c:v>79.61730676410042</c:v>
                </c:pt>
                <c:pt idx="14">
                  <c:v>79.61730676410042</c:v>
                </c:pt>
                <c:pt idx="15">
                  <c:v>79.61730676410042</c:v>
                </c:pt>
                <c:pt idx="16">
                  <c:v>79.61730676410042</c:v>
                </c:pt>
                <c:pt idx="17">
                  <c:v>79.61730676410042</c:v>
                </c:pt>
                <c:pt idx="18">
                  <c:v>79.61730676410042</c:v>
                </c:pt>
                <c:pt idx="19">
                  <c:v>79.61730676410042</c:v>
                </c:pt>
              </c:numCache>
            </c:numRef>
          </c:val>
          <c:smooth val="0"/>
          <c:extLst>
            <c:ext xmlns:c16="http://schemas.microsoft.com/office/drawing/2014/chart" uri="{C3380CC4-5D6E-409C-BE32-E72D297353CC}">
              <c16:uniqueId val="{00000001-1E26-4213-AED5-2F2500635028}"/>
            </c:ext>
          </c:extLst>
        </c:ser>
        <c:ser>
          <c:idx val="2"/>
          <c:order val="2"/>
          <c:spPr>
            <a:ln w="28575" cap="rnd">
              <a:solidFill>
                <a:schemeClr val="accent3"/>
              </a:solidFill>
              <a:round/>
            </a:ln>
            <a:effectLst/>
          </c:spPr>
          <c:marker>
            <c:symbol val="none"/>
          </c:marker>
          <c:val>
            <c:numRef>
              <c:f>'Ex 3'!$S$2:$S$21</c:f>
              <c:numCache>
                <c:formatCode>General</c:formatCode>
                <c:ptCount val="20"/>
                <c:pt idx="0">
                  <c:v>88.38269323589958</c:v>
                </c:pt>
                <c:pt idx="1">
                  <c:v>88.38269323589958</c:v>
                </c:pt>
                <c:pt idx="2">
                  <c:v>88.38269323589958</c:v>
                </c:pt>
                <c:pt idx="3">
                  <c:v>88.38269323589958</c:v>
                </c:pt>
                <c:pt idx="4">
                  <c:v>88.38269323589958</c:v>
                </c:pt>
                <c:pt idx="5">
                  <c:v>88.38269323589958</c:v>
                </c:pt>
                <c:pt idx="6">
                  <c:v>88.38269323589958</c:v>
                </c:pt>
                <c:pt idx="7">
                  <c:v>88.38269323589958</c:v>
                </c:pt>
                <c:pt idx="8">
                  <c:v>88.38269323589958</c:v>
                </c:pt>
                <c:pt idx="9">
                  <c:v>88.38269323589958</c:v>
                </c:pt>
                <c:pt idx="10">
                  <c:v>88.38269323589958</c:v>
                </c:pt>
                <c:pt idx="11">
                  <c:v>88.38269323589958</c:v>
                </c:pt>
                <c:pt idx="12">
                  <c:v>88.38269323589958</c:v>
                </c:pt>
                <c:pt idx="13">
                  <c:v>88.38269323589958</c:v>
                </c:pt>
                <c:pt idx="14">
                  <c:v>88.38269323589958</c:v>
                </c:pt>
                <c:pt idx="15">
                  <c:v>88.38269323589958</c:v>
                </c:pt>
                <c:pt idx="16">
                  <c:v>88.38269323589958</c:v>
                </c:pt>
                <c:pt idx="17">
                  <c:v>88.38269323589958</c:v>
                </c:pt>
                <c:pt idx="18">
                  <c:v>88.38269323589958</c:v>
                </c:pt>
                <c:pt idx="19">
                  <c:v>88.38269323589958</c:v>
                </c:pt>
              </c:numCache>
            </c:numRef>
          </c:val>
          <c:smooth val="0"/>
          <c:extLst>
            <c:ext xmlns:c16="http://schemas.microsoft.com/office/drawing/2014/chart" uri="{C3380CC4-5D6E-409C-BE32-E72D297353CC}">
              <c16:uniqueId val="{00000002-1E26-4213-AED5-2F2500635028}"/>
            </c:ext>
          </c:extLst>
        </c:ser>
        <c:ser>
          <c:idx val="3"/>
          <c:order val="3"/>
          <c:spPr>
            <a:ln w="28575" cap="rnd">
              <a:solidFill>
                <a:schemeClr val="accent4"/>
              </a:solidFill>
              <a:round/>
            </a:ln>
            <a:effectLst/>
          </c:spPr>
          <c:marker>
            <c:symbol val="none"/>
          </c:marker>
          <c:val>
            <c:numRef>
              <c:f>'Ex 3'!$T$2:$T$21</c:f>
              <c:numCache>
                <c:formatCode>General</c:formatCode>
                <c:ptCount val="20"/>
                <c:pt idx="0">
                  <c:v>77.090549949525652</c:v>
                </c:pt>
                <c:pt idx="1">
                  <c:v>77.090549949525652</c:v>
                </c:pt>
                <c:pt idx="2">
                  <c:v>77.090549949525652</c:v>
                </c:pt>
                <c:pt idx="3">
                  <c:v>77.090549949525652</c:v>
                </c:pt>
                <c:pt idx="4">
                  <c:v>77.090549949525652</c:v>
                </c:pt>
                <c:pt idx="5">
                  <c:v>77.090549949525652</c:v>
                </c:pt>
                <c:pt idx="6">
                  <c:v>77.090549949525652</c:v>
                </c:pt>
                <c:pt idx="7">
                  <c:v>77.090549949525652</c:v>
                </c:pt>
                <c:pt idx="8">
                  <c:v>77.090549949525652</c:v>
                </c:pt>
                <c:pt idx="9">
                  <c:v>77.090549949525652</c:v>
                </c:pt>
                <c:pt idx="10">
                  <c:v>77.090549949525652</c:v>
                </c:pt>
                <c:pt idx="11">
                  <c:v>77.090549949525652</c:v>
                </c:pt>
                <c:pt idx="12">
                  <c:v>77.090549949525652</c:v>
                </c:pt>
                <c:pt idx="13">
                  <c:v>77.090549949525652</c:v>
                </c:pt>
                <c:pt idx="14">
                  <c:v>77.090549949525652</c:v>
                </c:pt>
                <c:pt idx="15">
                  <c:v>77.090549949525652</c:v>
                </c:pt>
                <c:pt idx="16">
                  <c:v>77.090549949525652</c:v>
                </c:pt>
                <c:pt idx="17">
                  <c:v>77.090549949525652</c:v>
                </c:pt>
                <c:pt idx="18">
                  <c:v>77.090549949525652</c:v>
                </c:pt>
                <c:pt idx="19">
                  <c:v>77.090549949525652</c:v>
                </c:pt>
              </c:numCache>
            </c:numRef>
          </c:val>
          <c:smooth val="0"/>
          <c:extLst>
            <c:ext xmlns:c16="http://schemas.microsoft.com/office/drawing/2014/chart" uri="{C3380CC4-5D6E-409C-BE32-E72D297353CC}">
              <c16:uniqueId val="{00000003-1E26-4213-AED5-2F2500635028}"/>
            </c:ext>
          </c:extLst>
        </c:ser>
        <c:ser>
          <c:idx val="4"/>
          <c:order val="4"/>
          <c:spPr>
            <a:ln w="28575" cap="rnd">
              <a:solidFill>
                <a:schemeClr val="accent5"/>
              </a:solidFill>
              <a:round/>
            </a:ln>
            <a:effectLst/>
          </c:spPr>
          <c:marker>
            <c:symbol val="none"/>
          </c:marker>
          <c:val>
            <c:numRef>
              <c:f>'Ex 3'!$U$2:$U$21</c:f>
              <c:numCache>
                <c:formatCode>General</c:formatCode>
                <c:ptCount val="20"/>
                <c:pt idx="0">
                  <c:v>90.909450050474348</c:v>
                </c:pt>
                <c:pt idx="1">
                  <c:v>90.909450050474348</c:v>
                </c:pt>
                <c:pt idx="2">
                  <c:v>90.909450050474348</c:v>
                </c:pt>
                <c:pt idx="3">
                  <c:v>90.909450050474348</c:v>
                </c:pt>
                <c:pt idx="4">
                  <c:v>90.909450050474348</c:v>
                </c:pt>
                <c:pt idx="5">
                  <c:v>90.909450050474348</c:v>
                </c:pt>
                <c:pt idx="6">
                  <c:v>90.909450050474348</c:v>
                </c:pt>
                <c:pt idx="7">
                  <c:v>90.909450050474348</c:v>
                </c:pt>
                <c:pt idx="8">
                  <c:v>90.909450050474348</c:v>
                </c:pt>
                <c:pt idx="9">
                  <c:v>90.909450050474348</c:v>
                </c:pt>
                <c:pt idx="10">
                  <c:v>90.909450050474348</c:v>
                </c:pt>
                <c:pt idx="11">
                  <c:v>90.909450050474348</c:v>
                </c:pt>
                <c:pt idx="12">
                  <c:v>90.909450050474348</c:v>
                </c:pt>
                <c:pt idx="13">
                  <c:v>90.909450050474348</c:v>
                </c:pt>
                <c:pt idx="14">
                  <c:v>90.909450050474348</c:v>
                </c:pt>
                <c:pt idx="15">
                  <c:v>90.909450050474348</c:v>
                </c:pt>
                <c:pt idx="16">
                  <c:v>90.909450050474348</c:v>
                </c:pt>
                <c:pt idx="17">
                  <c:v>90.909450050474348</c:v>
                </c:pt>
                <c:pt idx="18">
                  <c:v>90.909450050474348</c:v>
                </c:pt>
                <c:pt idx="19">
                  <c:v>90.909450050474348</c:v>
                </c:pt>
              </c:numCache>
            </c:numRef>
          </c:val>
          <c:smooth val="0"/>
          <c:extLst>
            <c:ext xmlns:c16="http://schemas.microsoft.com/office/drawing/2014/chart" uri="{C3380CC4-5D6E-409C-BE32-E72D297353CC}">
              <c16:uniqueId val="{00000004-1E26-4213-AED5-2F2500635028}"/>
            </c:ext>
          </c:extLst>
        </c:ser>
        <c:dLbls>
          <c:showLegendKey val="0"/>
          <c:showVal val="0"/>
          <c:showCatName val="0"/>
          <c:showSerName val="0"/>
          <c:showPercent val="0"/>
          <c:showBubbleSize val="0"/>
        </c:dLbls>
        <c:smooth val="0"/>
        <c:axId val="401574272"/>
        <c:axId val="401572312"/>
      </c:lineChart>
      <c:catAx>
        <c:axId val="401574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2312"/>
        <c:crosses val="autoZero"/>
        <c:auto val="1"/>
        <c:lblAlgn val="ctr"/>
        <c:lblOffset val="100"/>
        <c:noMultiLvlLbl val="0"/>
      </c:catAx>
      <c:valAx>
        <c:axId val="401572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 3'!$I$2:$I$21</c:f>
              <c:numCache>
                <c:formatCode>General</c:formatCode>
                <c:ptCount val="20"/>
                <c:pt idx="0">
                  <c:v>1.5811388300841898</c:v>
                </c:pt>
                <c:pt idx="1">
                  <c:v>2.3874672772626644</c:v>
                </c:pt>
                <c:pt idx="2">
                  <c:v>2.3874672772626644</c:v>
                </c:pt>
                <c:pt idx="3">
                  <c:v>1.9235384061671343</c:v>
                </c:pt>
                <c:pt idx="4">
                  <c:v>2.9664793948382648</c:v>
                </c:pt>
                <c:pt idx="5">
                  <c:v>2.5099800796022262</c:v>
                </c:pt>
                <c:pt idx="6">
                  <c:v>3.4928498393145961</c:v>
                </c:pt>
                <c:pt idx="7">
                  <c:v>2.0736441353327719</c:v>
                </c:pt>
                <c:pt idx="8">
                  <c:v>3.1144823004794873</c:v>
                </c:pt>
                <c:pt idx="9">
                  <c:v>1.51657508881031</c:v>
                </c:pt>
                <c:pt idx="10">
                  <c:v>1.6733200530681511</c:v>
                </c:pt>
                <c:pt idx="11">
                  <c:v>3.5637059362410923</c:v>
                </c:pt>
                <c:pt idx="12">
                  <c:v>3.4928498393145961</c:v>
                </c:pt>
                <c:pt idx="13">
                  <c:v>3.271085446759225</c:v>
                </c:pt>
                <c:pt idx="14">
                  <c:v>2.5099800796022262</c:v>
                </c:pt>
                <c:pt idx="15">
                  <c:v>3.3615472627943221</c:v>
                </c:pt>
                <c:pt idx="16">
                  <c:v>2.1908902300206643</c:v>
                </c:pt>
                <c:pt idx="17">
                  <c:v>2.4494897427831779</c:v>
                </c:pt>
                <c:pt idx="18">
                  <c:v>2.7018512172212592</c:v>
                </c:pt>
                <c:pt idx="19">
                  <c:v>3.714835124201342</c:v>
                </c:pt>
              </c:numCache>
            </c:numRef>
          </c:val>
          <c:smooth val="0"/>
          <c:extLst>
            <c:ext xmlns:c16="http://schemas.microsoft.com/office/drawing/2014/chart" uri="{C3380CC4-5D6E-409C-BE32-E72D297353CC}">
              <c16:uniqueId val="{00000000-4352-496B-99EE-42D0115BC569}"/>
            </c:ext>
          </c:extLst>
        </c:ser>
        <c:ser>
          <c:idx val="1"/>
          <c:order val="1"/>
          <c:spPr>
            <a:ln w="28575" cap="rnd">
              <a:solidFill>
                <a:schemeClr val="accent2"/>
              </a:solidFill>
              <a:round/>
            </a:ln>
            <a:effectLst/>
          </c:spPr>
          <c:marker>
            <c:symbol val="none"/>
          </c:marker>
          <c:val>
            <c:numRef>
              <c:f>'Ex 3'!$K$25:$K$44</c:f>
              <c:numCache>
                <c:formatCode>General</c:formatCode>
                <c:ptCount val="2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numCache>
            </c:numRef>
          </c:val>
          <c:smooth val="0"/>
          <c:extLst>
            <c:ext xmlns:c16="http://schemas.microsoft.com/office/drawing/2014/chart" uri="{C3380CC4-5D6E-409C-BE32-E72D297353CC}">
              <c16:uniqueId val="{00000001-4352-496B-99EE-42D0115BC569}"/>
            </c:ext>
          </c:extLst>
        </c:ser>
        <c:ser>
          <c:idx val="2"/>
          <c:order val="2"/>
          <c:spPr>
            <a:ln w="28575" cap="rnd">
              <a:solidFill>
                <a:schemeClr val="accent3"/>
              </a:solidFill>
              <a:round/>
            </a:ln>
            <a:effectLst/>
          </c:spPr>
          <c:marker>
            <c:symbol val="none"/>
          </c:marker>
          <c:val>
            <c:numRef>
              <c:f>'Ex 3'!$L$25:$L$44</c:f>
              <c:numCache>
                <c:formatCode>General</c:formatCode>
                <c:ptCount val="2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numCache>
            </c:numRef>
          </c:val>
          <c:smooth val="0"/>
          <c:extLst>
            <c:ext xmlns:c16="http://schemas.microsoft.com/office/drawing/2014/chart" uri="{C3380CC4-5D6E-409C-BE32-E72D297353CC}">
              <c16:uniqueId val="{00000002-4352-496B-99EE-42D0115BC569}"/>
            </c:ext>
          </c:extLst>
        </c:ser>
        <c:ser>
          <c:idx val="3"/>
          <c:order val="3"/>
          <c:spPr>
            <a:ln w="28575" cap="rnd">
              <a:solidFill>
                <a:schemeClr val="accent4"/>
              </a:solidFill>
              <a:round/>
            </a:ln>
            <a:effectLst/>
          </c:spPr>
          <c:marker>
            <c:symbol val="none"/>
          </c:marker>
          <c:val>
            <c:numRef>
              <c:f>'Ex 3'!$M$25:$M$44</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3-4352-496B-99EE-42D0115BC569}"/>
            </c:ext>
          </c:extLst>
        </c:ser>
        <c:ser>
          <c:idx val="4"/>
          <c:order val="4"/>
          <c:spPr>
            <a:ln w="28575" cap="rnd">
              <a:solidFill>
                <a:schemeClr val="accent5"/>
              </a:solidFill>
              <a:round/>
            </a:ln>
            <a:effectLst/>
          </c:spPr>
          <c:marker>
            <c:symbol val="none"/>
          </c:marker>
          <c:val>
            <c:numRef>
              <c:f>'Ex 3'!$N$25:$N$44</c:f>
              <c:numCache>
                <c:formatCode>General</c:formatCode>
                <c:ptCount val="20"/>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numCache>
            </c:numRef>
          </c:val>
          <c:smooth val="0"/>
          <c:extLst>
            <c:ext xmlns:c16="http://schemas.microsoft.com/office/drawing/2014/chart" uri="{C3380CC4-5D6E-409C-BE32-E72D297353CC}">
              <c16:uniqueId val="{00000004-4352-496B-99EE-42D0115BC569}"/>
            </c:ext>
          </c:extLst>
        </c:ser>
        <c:dLbls>
          <c:showLegendKey val="0"/>
          <c:showVal val="0"/>
          <c:showCatName val="0"/>
          <c:showSerName val="0"/>
          <c:showPercent val="0"/>
          <c:showBubbleSize val="0"/>
        </c:dLbls>
        <c:smooth val="0"/>
        <c:axId val="401573488"/>
        <c:axId val="401575448"/>
      </c:lineChart>
      <c:catAx>
        <c:axId val="401573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5448"/>
        <c:crosses val="autoZero"/>
        <c:auto val="1"/>
        <c:lblAlgn val="ctr"/>
        <c:lblOffset val="100"/>
        <c:noMultiLvlLbl val="0"/>
      </c:catAx>
      <c:valAx>
        <c:axId val="40157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57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33337</xdr:colOff>
      <xdr:row>7</xdr:row>
      <xdr:rowOff>80962</xdr:rowOff>
    </xdr:from>
    <xdr:to>
      <xdr:col>16</xdr:col>
      <xdr:colOff>414337</xdr:colOff>
      <xdr:row>21</xdr:row>
      <xdr:rowOff>23812</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8</xdr:row>
      <xdr:rowOff>176212</xdr:rowOff>
    </xdr:from>
    <xdr:to>
      <xdr:col>8</xdr:col>
      <xdr:colOff>661987</xdr:colOff>
      <xdr:row>22</xdr:row>
      <xdr:rowOff>119062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681037</xdr:colOff>
      <xdr:row>7</xdr:row>
      <xdr:rowOff>119062</xdr:rowOff>
    </xdr:from>
    <xdr:to>
      <xdr:col>16</xdr:col>
      <xdr:colOff>595312</xdr:colOff>
      <xdr:row>21</xdr:row>
      <xdr:rowOff>61912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565897</xdr:colOff>
      <xdr:row>25</xdr:row>
      <xdr:rowOff>34738</xdr:rowOff>
    </xdr:from>
    <xdr:to>
      <xdr:col>7</xdr:col>
      <xdr:colOff>352985</xdr:colOff>
      <xdr:row>38</xdr:row>
      <xdr:rowOff>155761</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abSelected="1" topLeftCell="A16" zoomScaleNormal="100" workbookViewId="0">
      <selection activeCell="K39" sqref="K39"/>
    </sheetView>
  </sheetViews>
  <sheetFormatPr baseColWidth="10" defaultColWidth="11" defaultRowHeight="15.75"/>
  <cols>
    <col min="9" max="9" width="15.875" customWidth="1"/>
    <col min="10" max="10" width="14.75" customWidth="1"/>
  </cols>
  <sheetData>
    <row r="1" spans="1:10">
      <c r="B1" s="1" t="s">
        <v>1</v>
      </c>
      <c r="C1" s="1"/>
      <c r="D1" s="1"/>
      <c r="E1" s="1"/>
      <c r="F1" s="1"/>
      <c r="G1" s="1"/>
      <c r="H1" s="1"/>
    </row>
    <row r="2" spans="1:10">
      <c r="A2" t="s">
        <v>0</v>
      </c>
      <c r="B2">
        <v>1</v>
      </c>
      <c r="C2">
        <v>2</v>
      </c>
      <c r="D2">
        <v>3</v>
      </c>
      <c r="E2">
        <v>4</v>
      </c>
      <c r="F2">
        <v>5</v>
      </c>
      <c r="G2">
        <v>6</v>
      </c>
      <c r="H2">
        <v>7</v>
      </c>
      <c r="I2" s="3" t="s">
        <v>2</v>
      </c>
      <c r="J2" t="s">
        <v>3</v>
      </c>
    </row>
    <row r="3" spans="1:10">
      <c r="A3">
        <v>1</v>
      </c>
      <c r="B3">
        <v>101</v>
      </c>
      <c r="C3">
        <v>101</v>
      </c>
      <c r="D3">
        <v>102</v>
      </c>
      <c r="E3">
        <v>99</v>
      </c>
      <c r="F3">
        <v>103</v>
      </c>
      <c r="G3">
        <v>101</v>
      </c>
      <c r="H3">
        <v>105</v>
      </c>
      <c r="I3" s="2">
        <f>(B3+C3+D3+E3+F3+G3+H3)/7</f>
        <v>101.71428571428571</v>
      </c>
      <c r="J3">
        <f>SQRT(VAR(B3:H3))</f>
        <v>1.8898223650461361</v>
      </c>
    </row>
    <row r="4" spans="1:10">
      <c r="A4">
        <v>2</v>
      </c>
      <c r="B4">
        <v>99</v>
      </c>
      <c r="C4">
        <v>99</v>
      </c>
      <c r="D4">
        <v>100</v>
      </c>
      <c r="E4">
        <v>101</v>
      </c>
      <c r="F4">
        <v>102</v>
      </c>
      <c r="G4">
        <v>98</v>
      </c>
      <c r="H4">
        <v>99</v>
      </c>
      <c r="I4" s="2">
        <f t="shared" ref="I4:I22" si="0">(B4+C4+D4+E4+F4+G4+H4)/7</f>
        <v>99.714285714285708</v>
      </c>
      <c r="J4">
        <f t="shared" ref="J4:J22" si="1">SQRT(VAR(B4:H4))</f>
        <v>1.3801311186847083</v>
      </c>
    </row>
    <row r="5" spans="1:10">
      <c r="A5">
        <v>3</v>
      </c>
      <c r="B5">
        <v>97</v>
      </c>
      <c r="C5">
        <v>101</v>
      </c>
      <c r="D5">
        <v>101</v>
      </c>
      <c r="E5">
        <v>100</v>
      </c>
      <c r="F5">
        <v>103</v>
      </c>
      <c r="G5">
        <v>105</v>
      </c>
      <c r="H5">
        <v>100</v>
      </c>
      <c r="I5" s="2">
        <f t="shared" si="0"/>
        <v>101</v>
      </c>
      <c r="J5">
        <f t="shared" si="1"/>
        <v>2.5166114784235831</v>
      </c>
    </row>
    <row r="6" spans="1:10">
      <c r="A6">
        <v>4</v>
      </c>
      <c r="B6">
        <v>103</v>
      </c>
      <c r="C6">
        <v>102</v>
      </c>
      <c r="D6">
        <v>101</v>
      </c>
      <c r="E6">
        <v>99</v>
      </c>
      <c r="F6">
        <v>101</v>
      </c>
      <c r="G6">
        <v>95</v>
      </c>
      <c r="H6">
        <v>100</v>
      </c>
      <c r="I6" s="2">
        <f t="shared" si="0"/>
        <v>100.14285714285714</v>
      </c>
      <c r="J6">
        <f t="shared" si="1"/>
        <v>2.6095064302514777</v>
      </c>
    </row>
    <row r="7" spans="1:10">
      <c r="A7">
        <v>5</v>
      </c>
      <c r="B7">
        <v>102</v>
      </c>
      <c r="C7">
        <v>98</v>
      </c>
      <c r="D7">
        <v>97</v>
      </c>
      <c r="E7">
        <v>101</v>
      </c>
      <c r="F7">
        <v>100</v>
      </c>
      <c r="G7">
        <v>100</v>
      </c>
      <c r="H7">
        <v>99</v>
      </c>
      <c r="I7" s="2">
        <f t="shared" si="0"/>
        <v>99.571428571428569</v>
      </c>
      <c r="J7">
        <f t="shared" si="1"/>
        <v>1.7182493859684491</v>
      </c>
    </row>
    <row r="8" spans="1:10">
      <c r="A8">
        <v>6</v>
      </c>
      <c r="B8">
        <v>106</v>
      </c>
      <c r="C8">
        <v>101</v>
      </c>
      <c r="D8">
        <v>101</v>
      </c>
      <c r="E8">
        <v>100</v>
      </c>
      <c r="F8">
        <v>105</v>
      </c>
      <c r="G8">
        <v>102</v>
      </c>
      <c r="H8">
        <v>102</v>
      </c>
      <c r="I8" s="2">
        <f t="shared" si="0"/>
        <v>102.42857142857143</v>
      </c>
      <c r="J8">
        <f t="shared" si="1"/>
        <v>2.2253945610567469</v>
      </c>
    </row>
    <row r="9" spans="1:10">
      <c r="A9">
        <v>7</v>
      </c>
      <c r="B9">
        <v>102</v>
      </c>
      <c r="C9">
        <v>98</v>
      </c>
      <c r="D9">
        <v>97</v>
      </c>
      <c r="E9">
        <v>99</v>
      </c>
      <c r="F9">
        <v>101</v>
      </c>
      <c r="G9">
        <v>104</v>
      </c>
      <c r="H9">
        <v>102</v>
      </c>
      <c r="I9" s="2">
        <f t="shared" si="0"/>
        <v>100.42857142857143</v>
      </c>
      <c r="J9">
        <f t="shared" si="1"/>
        <v>2.5071326821120348</v>
      </c>
    </row>
    <row r="10" spans="1:10">
      <c r="A10">
        <v>8</v>
      </c>
      <c r="B10">
        <v>99</v>
      </c>
      <c r="C10">
        <v>100</v>
      </c>
      <c r="D10">
        <v>99</v>
      </c>
      <c r="E10">
        <v>106</v>
      </c>
      <c r="F10">
        <v>95</v>
      </c>
      <c r="G10">
        <v>100</v>
      </c>
      <c r="H10">
        <v>101</v>
      </c>
      <c r="I10" s="2">
        <f t="shared" si="0"/>
        <v>100</v>
      </c>
      <c r="J10">
        <f t="shared" si="1"/>
        <v>3.2659863237109041</v>
      </c>
    </row>
    <row r="11" spans="1:10">
      <c r="A11">
        <v>9</v>
      </c>
      <c r="B11">
        <v>98</v>
      </c>
      <c r="C11">
        <v>101</v>
      </c>
      <c r="D11">
        <v>104</v>
      </c>
      <c r="E11">
        <v>101</v>
      </c>
      <c r="F11">
        <v>102</v>
      </c>
      <c r="G11">
        <v>98</v>
      </c>
      <c r="H11">
        <v>98</v>
      </c>
      <c r="I11" s="2">
        <f t="shared" si="0"/>
        <v>100.28571428571429</v>
      </c>
      <c r="J11">
        <f t="shared" si="1"/>
        <v>2.3603873774083293</v>
      </c>
    </row>
    <row r="12" spans="1:10">
      <c r="A12">
        <v>10</v>
      </c>
      <c r="B12">
        <v>100</v>
      </c>
      <c r="C12">
        <v>99</v>
      </c>
      <c r="D12">
        <v>101</v>
      </c>
      <c r="E12">
        <v>100</v>
      </c>
      <c r="F12">
        <v>100</v>
      </c>
      <c r="G12">
        <v>100</v>
      </c>
      <c r="H12">
        <v>95</v>
      </c>
      <c r="I12" s="2">
        <f t="shared" si="0"/>
        <v>99.285714285714292</v>
      </c>
      <c r="J12">
        <f t="shared" si="1"/>
        <v>1.9760470401187076</v>
      </c>
    </row>
    <row r="13" spans="1:10">
      <c r="A13">
        <v>11</v>
      </c>
      <c r="B13">
        <v>101</v>
      </c>
      <c r="C13">
        <v>93</v>
      </c>
      <c r="D13">
        <v>102</v>
      </c>
      <c r="E13">
        <v>104</v>
      </c>
      <c r="F13">
        <v>90</v>
      </c>
      <c r="G13">
        <v>100</v>
      </c>
      <c r="H13">
        <v>97</v>
      </c>
      <c r="I13" s="2">
        <f t="shared" si="0"/>
        <v>98.142857142857139</v>
      </c>
      <c r="J13">
        <f t="shared" si="1"/>
        <v>5.0803074522634759</v>
      </c>
    </row>
    <row r="14" spans="1:10">
      <c r="A14">
        <v>12</v>
      </c>
      <c r="B14">
        <v>103</v>
      </c>
      <c r="C14">
        <v>100</v>
      </c>
      <c r="D14">
        <v>105</v>
      </c>
      <c r="E14">
        <v>100</v>
      </c>
      <c r="F14">
        <v>99</v>
      </c>
      <c r="G14">
        <v>104</v>
      </c>
      <c r="H14">
        <v>101</v>
      </c>
      <c r="I14" s="2">
        <f t="shared" si="0"/>
        <v>101.71428571428571</v>
      </c>
      <c r="J14">
        <f t="shared" si="1"/>
        <v>2.2886885410853175</v>
      </c>
    </row>
    <row r="15" spans="1:10">
      <c r="A15">
        <v>13</v>
      </c>
      <c r="B15">
        <v>98</v>
      </c>
      <c r="C15">
        <v>103</v>
      </c>
      <c r="D15">
        <v>99</v>
      </c>
      <c r="E15">
        <v>98</v>
      </c>
      <c r="F15">
        <v>100</v>
      </c>
      <c r="G15">
        <v>100</v>
      </c>
      <c r="H15">
        <v>100</v>
      </c>
      <c r="I15" s="2">
        <f t="shared" si="0"/>
        <v>99.714285714285708</v>
      </c>
      <c r="J15">
        <f t="shared" si="1"/>
        <v>1.704336206492693</v>
      </c>
    </row>
    <row r="16" spans="1:10">
      <c r="A16">
        <v>14</v>
      </c>
      <c r="B16">
        <v>106</v>
      </c>
      <c r="C16">
        <v>103</v>
      </c>
      <c r="D16">
        <v>97</v>
      </c>
      <c r="E16">
        <v>102</v>
      </c>
      <c r="F16">
        <v>104</v>
      </c>
      <c r="G16">
        <v>101</v>
      </c>
      <c r="H16">
        <v>101</v>
      </c>
      <c r="I16" s="2">
        <f t="shared" si="0"/>
        <v>102</v>
      </c>
      <c r="J16">
        <f t="shared" si="1"/>
        <v>2.8284271247461903</v>
      </c>
    </row>
    <row r="17" spans="1:13">
      <c r="A17">
        <v>15</v>
      </c>
      <c r="B17">
        <v>100</v>
      </c>
      <c r="C17">
        <v>99</v>
      </c>
      <c r="D17">
        <v>103</v>
      </c>
      <c r="E17">
        <v>101</v>
      </c>
      <c r="F17">
        <v>100</v>
      </c>
      <c r="G17">
        <v>99</v>
      </c>
      <c r="H17">
        <v>99</v>
      </c>
      <c r="I17" s="2">
        <f t="shared" si="0"/>
        <v>100.14285714285714</v>
      </c>
      <c r="J17">
        <f t="shared" si="1"/>
        <v>1.4638501094227998</v>
      </c>
    </row>
    <row r="18" spans="1:13">
      <c r="A18">
        <v>16</v>
      </c>
      <c r="B18">
        <v>100</v>
      </c>
      <c r="C18">
        <v>98</v>
      </c>
      <c r="D18">
        <v>110</v>
      </c>
      <c r="E18">
        <v>94</v>
      </c>
      <c r="F18">
        <v>99</v>
      </c>
      <c r="G18">
        <v>108</v>
      </c>
      <c r="H18">
        <v>106</v>
      </c>
      <c r="I18" s="2">
        <f t="shared" si="0"/>
        <v>102.14285714285714</v>
      </c>
      <c r="J18">
        <f t="shared" si="1"/>
        <v>5.8999596447368861</v>
      </c>
    </row>
    <row r="19" spans="1:13">
      <c r="A19">
        <v>17</v>
      </c>
      <c r="B19">
        <v>99</v>
      </c>
      <c r="C19">
        <v>102</v>
      </c>
      <c r="D19">
        <v>102</v>
      </c>
      <c r="E19">
        <v>105</v>
      </c>
      <c r="F19">
        <v>103</v>
      </c>
      <c r="G19">
        <v>102</v>
      </c>
      <c r="H19">
        <v>100</v>
      </c>
      <c r="I19" s="2">
        <f t="shared" si="0"/>
        <v>101.85714285714286</v>
      </c>
      <c r="J19">
        <f t="shared" si="1"/>
        <v>1.9518001458970664</v>
      </c>
    </row>
    <row r="20" spans="1:13">
      <c r="A20">
        <v>18</v>
      </c>
      <c r="B20">
        <v>99</v>
      </c>
      <c r="C20">
        <v>101</v>
      </c>
      <c r="D20">
        <v>94</v>
      </c>
      <c r="E20">
        <v>100</v>
      </c>
      <c r="F20">
        <v>102</v>
      </c>
      <c r="G20">
        <v>102</v>
      </c>
      <c r="H20">
        <v>93</v>
      </c>
      <c r="I20" s="2">
        <f t="shared" si="0"/>
        <v>98.714285714285708</v>
      </c>
      <c r="J20">
        <f t="shared" si="1"/>
        <v>3.7289089429432174</v>
      </c>
    </row>
    <row r="21" spans="1:13">
      <c r="A21">
        <v>19</v>
      </c>
      <c r="B21">
        <v>96</v>
      </c>
      <c r="C21">
        <v>96</v>
      </c>
      <c r="D21">
        <v>101</v>
      </c>
      <c r="E21">
        <v>99</v>
      </c>
      <c r="F21">
        <v>102</v>
      </c>
      <c r="G21">
        <v>106</v>
      </c>
      <c r="H21">
        <v>97</v>
      </c>
      <c r="I21" s="2">
        <f t="shared" si="0"/>
        <v>99.571428571428569</v>
      </c>
      <c r="J21">
        <f t="shared" si="1"/>
        <v>3.6903993847614407</v>
      </c>
    </row>
    <row r="22" spans="1:13">
      <c r="A22">
        <v>20</v>
      </c>
      <c r="B22">
        <v>103</v>
      </c>
      <c r="C22">
        <v>100</v>
      </c>
      <c r="D22">
        <v>99</v>
      </c>
      <c r="E22">
        <v>93</v>
      </c>
      <c r="F22">
        <v>101</v>
      </c>
      <c r="G22">
        <v>100</v>
      </c>
      <c r="H22">
        <v>98</v>
      </c>
      <c r="I22" s="2">
        <f t="shared" si="0"/>
        <v>99.142857142857139</v>
      </c>
      <c r="J22">
        <f t="shared" si="1"/>
        <v>3.1320159337914948</v>
      </c>
    </row>
    <row r="24" spans="1:13">
      <c r="I24" t="s">
        <v>5</v>
      </c>
      <c r="J24" t="s">
        <v>4</v>
      </c>
    </row>
    <row r="25" spans="1:13">
      <c r="I25">
        <v>100</v>
      </c>
      <c r="J25">
        <v>3</v>
      </c>
    </row>
    <row r="26" spans="1:13">
      <c r="A26">
        <f t="shared" ref="A26:A45" si="2">$I$25-1.96*($J$25/SQRT(7))</f>
        <v>97.777568898705738</v>
      </c>
      <c r="B26">
        <f t="shared" ref="B26:B45" si="3">$I$25+1.96*($J$25/SQRT(7))</f>
        <v>102.22243110129426</v>
      </c>
      <c r="C26">
        <f t="shared" ref="C26:C45" si="4">$I$25-3.09*($J$25/SQRT(7))</f>
        <v>96.49626933520446</v>
      </c>
      <c r="D26">
        <f t="shared" ref="D26:D45" si="5">$I$25+3.09*($J$25/SQRT(7))</f>
        <v>103.50373066479554</v>
      </c>
    </row>
    <row r="27" spans="1:13">
      <c r="A27">
        <f t="shared" si="2"/>
        <v>97.777568898705738</v>
      </c>
      <c r="B27">
        <f t="shared" si="3"/>
        <v>102.22243110129426</v>
      </c>
      <c r="C27">
        <f t="shared" si="4"/>
        <v>96.49626933520446</v>
      </c>
      <c r="D27">
        <f t="shared" si="5"/>
        <v>103.50373066479554</v>
      </c>
      <c r="L27" t="s">
        <v>10</v>
      </c>
      <c r="M27" t="s">
        <v>11</v>
      </c>
    </row>
    <row r="28" spans="1:13">
      <c r="A28">
        <f t="shared" si="2"/>
        <v>97.777568898705738</v>
      </c>
      <c r="B28">
        <f t="shared" si="3"/>
        <v>102.22243110129426</v>
      </c>
      <c r="C28">
        <f t="shared" si="4"/>
        <v>96.49626933520446</v>
      </c>
      <c r="D28">
        <f t="shared" si="5"/>
        <v>103.50373066479554</v>
      </c>
      <c r="I28" t="s">
        <v>6</v>
      </c>
      <c r="J28" t="s">
        <v>8</v>
      </c>
      <c r="L28">
        <f>$I$25-1.96*($J$25/SQRT(7))</f>
        <v>97.777568898705738</v>
      </c>
      <c r="M28">
        <f>$I$25+1.96*($J$25/SQRT(7))</f>
        <v>102.22243110129426</v>
      </c>
    </row>
    <row r="29" spans="1:13">
      <c r="A29">
        <f t="shared" si="2"/>
        <v>97.777568898705738</v>
      </c>
      <c r="B29">
        <f t="shared" si="3"/>
        <v>102.22243110129426</v>
      </c>
      <c r="C29">
        <f t="shared" si="4"/>
        <v>96.49626933520446</v>
      </c>
      <c r="D29">
        <f t="shared" si="5"/>
        <v>103.50373066479554</v>
      </c>
      <c r="I29" t="s">
        <v>7</v>
      </c>
      <c r="J29" t="s">
        <v>9</v>
      </c>
      <c r="L29">
        <f>$I$25-3.09*($J$25/SQRT(7))</f>
        <v>96.49626933520446</v>
      </c>
      <c r="M29">
        <f>$I$25+3.09*($J$25/SQRT(7))</f>
        <v>103.50373066479554</v>
      </c>
    </row>
    <row r="30" spans="1:13">
      <c r="A30">
        <f t="shared" si="2"/>
        <v>97.777568898705738</v>
      </c>
      <c r="B30">
        <f t="shared" si="3"/>
        <v>102.22243110129426</v>
      </c>
      <c r="C30">
        <f t="shared" si="4"/>
        <v>96.49626933520446</v>
      </c>
      <c r="D30">
        <f t="shared" si="5"/>
        <v>103.50373066479554</v>
      </c>
    </row>
    <row r="31" spans="1:13">
      <c r="A31">
        <f t="shared" si="2"/>
        <v>97.777568898705738</v>
      </c>
      <c r="B31">
        <f t="shared" si="3"/>
        <v>102.22243110129426</v>
      </c>
      <c r="C31">
        <f t="shared" si="4"/>
        <v>96.49626933520446</v>
      </c>
      <c r="D31">
        <f t="shared" si="5"/>
        <v>103.50373066479554</v>
      </c>
      <c r="I31" s="4" t="s">
        <v>26</v>
      </c>
    </row>
    <row r="32" spans="1:13">
      <c r="A32">
        <f t="shared" si="2"/>
        <v>97.777568898705738</v>
      </c>
      <c r="B32">
        <f t="shared" si="3"/>
        <v>102.22243110129426</v>
      </c>
      <c r="C32">
        <f t="shared" si="4"/>
        <v>96.49626933520446</v>
      </c>
      <c r="D32">
        <f t="shared" si="5"/>
        <v>103.50373066479554</v>
      </c>
      <c r="I32" s="5" t="s">
        <v>23</v>
      </c>
      <c r="J32" s="5"/>
      <c r="K32" s="5"/>
      <c r="L32" s="5"/>
    </row>
    <row r="33" spans="1:12">
      <c r="A33">
        <f t="shared" si="2"/>
        <v>97.777568898705738</v>
      </c>
      <c r="B33">
        <f t="shared" si="3"/>
        <v>102.22243110129426</v>
      </c>
      <c r="C33">
        <f t="shared" si="4"/>
        <v>96.49626933520446</v>
      </c>
      <c r="D33">
        <f t="shared" si="5"/>
        <v>103.50373066479554</v>
      </c>
      <c r="I33" s="5" t="s">
        <v>24</v>
      </c>
      <c r="J33" s="5"/>
      <c r="K33" s="5"/>
      <c r="L33" s="5"/>
    </row>
    <row r="34" spans="1:12">
      <c r="A34">
        <f t="shared" si="2"/>
        <v>97.777568898705738</v>
      </c>
      <c r="B34">
        <f t="shared" si="3"/>
        <v>102.22243110129426</v>
      </c>
      <c r="C34">
        <f t="shared" si="4"/>
        <v>96.49626933520446</v>
      </c>
      <c r="D34">
        <f t="shared" si="5"/>
        <v>103.50373066479554</v>
      </c>
      <c r="I34" s="6" t="s">
        <v>25</v>
      </c>
      <c r="J34" s="5"/>
      <c r="K34" s="5"/>
      <c r="L34" s="5"/>
    </row>
    <row r="35" spans="1:12">
      <c r="A35">
        <f t="shared" si="2"/>
        <v>97.777568898705738</v>
      </c>
      <c r="B35">
        <f t="shared" si="3"/>
        <v>102.22243110129426</v>
      </c>
      <c r="C35">
        <f t="shared" si="4"/>
        <v>96.49626933520446</v>
      </c>
      <c r="D35">
        <f t="shared" si="5"/>
        <v>103.50373066479554</v>
      </c>
      <c r="I35" s="6" t="s">
        <v>27</v>
      </c>
      <c r="J35" s="5"/>
      <c r="K35" s="5"/>
      <c r="L35" s="5"/>
    </row>
    <row r="36" spans="1:12">
      <c r="A36">
        <f t="shared" si="2"/>
        <v>97.777568898705738</v>
      </c>
      <c r="B36">
        <f t="shared" si="3"/>
        <v>102.22243110129426</v>
      </c>
      <c r="C36">
        <f t="shared" si="4"/>
        <v>96.49626933520446</v>
      </c>
      <c r="D36">
        <f t="shared" si="5"/>
        <v>103.50373066479554</v>
      </c>
      <c r="I36" s="5" t="s">
        <v>28</v>
      </c>
      <c r="J36" s="5"/>
      <c r="K36" s="5"/>
      <c r="L36" s="5"/>
    </row>
    <row r="37" spans="1:12">
      <c r="A37">
        <f t="shared" si="2"/>
        <v>97.777568898705738</v>
      </c>
      <c r="B37">
        <f t="shared" si="3"/>
        <v>102.22243110129426</v>
      </c>
      <c r="C37">
        <f t="shared" si="4"/>
        <v>96.49626933520446</v>
      </c>
      <c r="D37">
        <f t="shared" si="5"/>
        <v>103.50373066479554</v>
      </c>
    </row>
    <row r="38" spans="1:12">
      <c r="A38">
        <f t="shared" si="2"/>
        <v>97.777568898705738</v>
      </c>
      <c r="B38">
        <f t="shared" si="3"/>
        <v>102.22243110129426</v>
      </c>
      <c r="C38">
        <f t="shared" si="4"/>
        <v>96.49626933520446</v>
      </c>
      <c r="D38">
        <f t="shared" si="5"/>
        <v>103.50373066479554</v>
      </c>
    </row>
    <row r="39" spans="1:12">
      <c r="A39">
        <f t="shared" si="2"/>
        <v>97.777568898705738</v>
      </c>
      <c r="B39">
        <f t="shared" si="3"/>
        <v>102.22243110129426</v>
      </c>
      <c r="C39">
        <f t="shared" si="4"/>
        <v>96.49626933520446</v>
      </c>
      <c r="D39">
        <f t="shared" si="5"/>
        <v>103.50373066479554</v>
      </c>
    </row>
    <row r="40" spans="1:12">
      <c r="A40">
        <f t="shared" si="2"/>
        <v>97.777568898705738</v>
      </c>
      <c r="B40">
        <f t="shared" si="3"/>
        <v>102.22243110129426</v>
      </c>
      <c r="C40">
        <f t="shared" si="4"/>
        <v>96.49626933520446</v>
      </c>
      <c r="D40">
        <f t="shared" si="5"/>
        <v>103.50373066479554</v>
      </c>
    </row>
    <row r="41" spans="1:12">
      <c r="A41">
        <f t="shared" si="2"/>
        <v>97.777568898705738</v>
      </c>
      <c r="B41">
        <f t="shared" si="3"/>
        <v>102.22243110129426</v>
      </c>
      <c r="C41">
        <f t="shared" si="4"/>
        <v>96.49626933520446</v>
      </c>
      <c r="D41">
        <f t="shared" si="5"/>
        <v>103.50373066479554</v>
      </c>
    </row>
    <row r="42" spans="1:12">
      <c r="A42">
        <f t="shared" si="2"/>
        <v>97.777568898705738</v>
      </c>
      <c r="B42">
        <f t="shared" si="3"/>
        <v>102.22243110129426</v>
      </c>
      <c r="C42">
        <f t="shared" si="4"/>
        <v>96.49626933520446</v>
      </c>
      <c r="D42">
        <f t="shared" si="5"/>
        <v>103.50373066479554</v>
      </c>
    </row>
    <row r="43" spans="1:12">
      <c r="A43">
        <f t="shared" si="2"/>
        <v>97.777568898705738</v>
      </c>
      <c r="B43">
        <f t="shared" si="3"/>
        <v>102.22243110129426</v>
      </c>
      <c r="C43">
        <f t="shared" si="4"/>
        <v>96.49626933520446</v>
      </c>
      <c r="D43">
        <f t="shared" si="5"/>
        <v>103.50373066479554</v>
      </c>
    </row>
    <row r="44" spans="1:12">
      <c r="A44">
        <f t="shared" si="2"/>
        <v>97.777568898705738</v>
      </c>
      <c r="B44">
        <f t="shared" si="3"/>
        <v>102.22243110129426</v>
      </c>
      <c r="C44">
        <f t="shared" si="4"/>
        <v>96.49626933520446</v>
      </c>
      <c r="D44">
        <f t="shared" si="5"/>
        <v>103.50373066479554</v>
      </c>
    </row>
    <row r="45" spans="1:12">
      <c r="A45">
        <f t="shared" si="2"/>
        <v>97.777568898705738</v>
      </c>
      <c r="B45">
        <f t="shared" si="3"/>
        <v>102.22243110129426</v>
      </c>
      <c r="C45">
        <f t="shared" si="4"/>
        <v>96.49626933520446</v>
      </c>
      <c r="D45">
        <f t="shared" si="5"/>
        <v>103.50373066479554</v>
      </c>
    </row>
  </sheetData>
  <pageMargins left="0.75" right="0.75" top="1" bottom="1" header="0.5" footer="0.5"/>
  <pageSetup paperSize="9" orientation="portrait" horizontalDpi="0" verticalDpi="0"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C37" sqref="C37"/>
    </sheetView>
  </sheetViews>
  <sheetFormatPr baseColWidth="10" defaultColWidth="9" defaultRowHeight="15.75"/>
  <cols>
    <col min="4" max="4" width="16.25" customWidth="1"/>
  </cols>
  <sheetData>
    <row r="1" spans="1:8">
      <c r="D1" t="s">
        <v>2</v>
      </c>
      <c r="E1" t="s">
        <v>3</v>
      </c>
    </row>
    <row r="2" spans="1:8">
      <c r="A2">
        <v>1</v>
      </c>
      <c r="B2">
        <v>126.1</v>
      </c>
      <c r="D2">
        <v>127</v>
      </c>
      <c r="E2">
        <v>3.4</v>
      </c>
    </row>
    <row r="3" spans="1:8">
      <c r="A3">
        <v>2</v>
      </c>
      <c r="B3">
        <v>126.8</v>
      </c>
    </row>
    <row r="4" spans="1:8">
      <c r="A4">
        <v>3</v>
      </c>
      <c r="B4">
        <v>126.6</v>
      </c>
      <c r="G4" t="s">
        <v>10</v>
      </c>
      <c r="H4" t="s">
        <v>11</v>
      </c>
    </row>
    <row r="5" spans="1:8">
      <c r="A5">
        <v>4</v>
      </c>
      <c r="B5">
        <v>128.80000000000001</v>
      </c>
      <c r="D5" t="s">
        <v>6</v>
      </c>
      <c r="E5" t="s">
        <v>8</v>
      </c>
      <c r="G5">
        <f>$D$2-1.96*($E$2/SQRT(24))</f>
        <v>125.6397166961744</v>
      </c>
      <c r="H5">
        <f>$D$2+1.96*($E$2/SQRT(24))</f>
        <v>128.36028330382558</v>
      </c>
    </row>
    <row r="6" spans="1:8">
      <c r="A6">
        <v>5</v>
      </c>
      <c r="B6">
        <v>125.8</v>
      </c>
      <c r="D6" t="s">
        <v>7</v>
      </c>
      <c r="E6" t="s">
        <v>9</v>
      </c>
      <c r="G6">
        <f>$D$2-3.09*($E$2/SQRT(24))</f>
        <v>124.85547173019333</v>
      </c>
      <c r="H6">
        <f>$D$2+3.09*($E$2/SQRT(24))</f>
        <v>129.14452826980667</v>
      </c>
    </row>
    <row r="7" spans="1:8">
      <c r="A7">
        <v>6</v>
      </c>
      <c r="B7">
        <v>124.7</v>
      </c>
    </row>
    <row r="8" spans="1:8">
      <c r="A8">
        <v>7</v>
      </c>
      <c r="B8">
        <v>126.8</v>
      </c>
    </row>
    <row r="9" spans="1:8">
      <c r="A9">
        <v>8</v>
      </c>
      <c r="B9">
        <v>130</v>
      </c>
    </row>
    <row r="10" spans="1:8">
      <c r="A10">
        <v>9</v>
      </c>
      <c r="B10">
        <v>126.9</v>
      </c>
    </row>
    <row r="11" spans="1:8">
      <c r="A11">
        <v>10</v>
      </c>
      <c r="B11">
        <v>126.2</v>
      </c>
    </row>
    <row r="12" spans="1:8">
      <c r="A12">
        <v>11</v>
      </c>
      <c r="B12">
        <v>126.6</v>
      </c>
    </row>
    <row r="13" spans="1:8">
      <c r="A13">
        <v>12</v>
      </c>
      <c r="B13">
        <v>127.8</v>
      </c>
    </row>
    <row r="14" spans="1:8">
      <c r="A14">
        <v>13</v>
      </c>
      <c r="B14">
        <v>127.1</v>
      </c>
    </row>
    <row r="15" spans="1:8">
      <c r="A15">
        <v>14</v>
      </c>
      <c r="B15">
        <v>124.1</v>
      </c>
    </row>
    <row r="16" spans="1:8">
      <c r="A16">
        <v>15</v>
      </c>
      <c r="B16">
        <v>126.4</v>
      </c>
    </row>
    <row r="17" spans="1:4">
      <c r="A17">
        <v>16</v>
      </c>
      <c r="B17">
        <v>126.3</v>
      </c>
    </row>
    <row r="18" spans="1:4">
      <c r="A18">
        <v>17</v>
      </c>
      <c r="B18">
        <v>126.1</v>
      </c>
    </row>
    <row r="19" spans="1:4">
      <c r="A19">
        <v>18</v>
      </c>
      <c r="B19">
        <v>123.5</v>
      </c>
    </row>
    <row r="20" spans="1:4">
      <c r="A20">
        <v>19</v>
      </c>
      <c r="B20">
        <v>128.1</v>
      </c>
    </row>
    <row r="21" spans="1:4">
      <c r="A21">
        <v>20</v>
      </c>
      <c r="B21">
        <v>136.30000000000001</v>
      </c>
    </row>
    <row r="22" spans="1:4">
      <c r="A22">
        <v>21</v>
      </c>
      <c r="B22">
        <v>127.2</v>
      </c>
    </row>
    <row r="23" spans="1:4">
      <c r="A23">
        <v>22</v>
      </c>
      <c r="B23">
        <v>127.4</v>
      </c>
    </row>
    <row r="24" spans="1:4">
      <c r="A24">
        <v>23</v>
      </c>
      <c r="B24">
        <v>126.8</v>
      </c>
    </row>
    <row r="25" spans="1:4">
      <c r="A25">
        <v>24</v>
      </c>
      <c r="B25">
        <v>126.1</v>
      </c>
    </row>
    <row r="28" spans="1:4">
      <c r="A28">
        <f t="shared" ref="A28:A51" si="0">$D$2-1.96*($E$2/SQRT(24))</f>
        <v>125.6397166961744</v>
      </c>
      <c r="B28">
        <f t="shared" ref="B28:B51" si="1">$D$2+1.96*($E$2/SQRT(24))</f>
        <v>128.36028330382558</v>
      </c>
      <c r="C28">
        <f t="shared" ref="C28:C51" si="2">$D$2-3.09*($E$2/SQRT(24))</f>
        <v>124.85547173019333</v>
      </c>
      <c r="D28">
        <f t="shared" ref="D28:D51" si="3">$D$2+3.09*($E$2/SQRT(24))</f>
        <v>129.14452826980667</v>
      </c>
    </row>
    <row r="29" spans="1:4">
      <c r="A29">
        <f t="shared" si="0"/>
        <v>125.6397166961744</v>
      </c>
      <c r="B29">
        <f t="shared" si="1"/>
        <v>128.36028330382558</v>
      </c>
      <c r="C29">
        <f t="shared" si="2"/>
        <v>124.85547173019333</v>
      </c>
      <c r="D29">
        <f t="shared" si="3"/>
        <v>129.14452826980667</v>
      </c>
    </row>
    <row r="30" spans="1:4">
      <c r="A30">
        <f t="shared" si="0"/>
        <v>125.6397166961744</v>
      </c>
      <c r="B30">
        <f t="shared" si="1"/>
        <v>128.36028330382558</v>
      </c>
      <c r="C30">
        <f t="shared" si="2"/>
        <v>124.85547173019333</v>
      </c>
      <c r="D30">
        <f t="shared" si="3"/>
        <v>129.14452826980667</v>
      </c>
    </row>
    <row r="31" spans="1:4">
      <c r="A31">
        <f t="shared" si="0"/>
        <v>125.6397166961744</v>
      </c>
      <c r="B31">
        <f t="shared" si="1"/>
        <v>128.36028330382558</v>
      </c>
      <c r="C31">
        <f t="shared" si="2"/>
        <v>124.85547173019333</v>
      </c>
      <c r="D31">
        <f t="shared" si="3"/>
        <v>129.14452826980667</v>
      </c>
    </row>
    <row r="32" spans="1:4">
      <c r="A32">
        <f t="shared" si="0"/>
        <v>125.6397166961744</v>
      </c>
      <c r="B32">
        <f t="shared" si="1"/>
        <v>128.36028330382558</v>
      </c>
      <c r="C32">
        <f t="shared" si="2"/>
        <v>124.85547173019333</v>
      </c>
      <c r="D32">
        <f t="shared" si="3"/>
        <v>129.14452826980667</v>
      </c>
    </row>
    <row r="33" spans="1:4">
      <c r="A33">
        <f t="shared" si="0"/>
        <v>125.6397166961744</v>
      </c>
      <c r="B33">
        <f t="shared" si="1"/>
        <v>128.36028330382558</v>
      </c>
      <c r="C33">
        <f t="shared" si="2"/>
        <v>124.85547173019333</v>
      </c>
      <c r="D33">
        <f t="shared" si="3"/>
        <v>129.14452826980667</v>
      </c>
    </row>
    <row r="34" spans="1:4">
      <c r="A34">
        <f t="shared" si="0"/>
        <v>125.6397166961744</v>
      </c>
      <c r="B34">
        <f t="shared" si="1"/>
        <v>128.36028330382558</v>
      </c>
      <c r="C34">
        <f t="shared" si="2"/>
        <v>124.85547173019333</v>
      </c>
      <c r="D34">
        <f t="shared" si="3"/>
        <v>129.14452826980667</v>
      </c>
    </row>
    <row r="35" spans="1:4">
      <c r="A35">
        <f t="shared" si="0"/>
        <v>125.6397166961744</v>
      </c>
      <c r="B35">
        <f t="shared" si="1"/>
        <v>128.36028330382558</v>
      </c>
      <c r="C35">
        <f t="shared" si="2"/>
        <v>124.85547173019333</v>
      </c>
      <c r="D35">
        <f t="shared" si="3"/>
        <v>129.14452826980667</v>
      </c>
    </row>
    <row r="36" spans="1:4">
      <c r="A36">
        <f t="shared" si="0"/>
        <v>125.6397166961744</v>
      </c>
      <c r="B36">
        <f t="shared" si="1"/>
        <v>128.36028330382558</v>
      </c>
      <c r="C36">
        <f t="shared" si="2"/>
        <v>124.85547173019333</v>
      </c>
      <c r="D36">
        <f t="shared" si="3"/>
        <v>129.14452826980667</v>
      </c>
    </row>
    <row r="37" spans="1:4">
      <c r="A37">
        <f t="shared" si="0"/>
        <v>125.6397166961744</v>
      </c>
      <c r="B37">
        <f t="shared" si="1"/>
        <v>128.36028330382558</v>
      </c>
      <c r="C37">
        <f t="shared" si="2"/>
        <v>124.85547173019333</v>
      </c>
      <c r="D37">
        <f t="shared" si="3"/>
        <v>129.14452826980667</v>
      </c>
    </row>
    <row r="38" spans="1:4">
      <c r="A38">
        <f t="shared" si="0"/>
        <v>125.6397166961744</v>
      </c>
      <c r="B38">
        <f t="shared" si="1"/>
        <v>128.36028330382558</v>
      </c>
      <c r="C38">
        <f t="shared" si="2"/>
        <v>124.85547173019333</v>
      </c>
      <c r="D38">
        <f t="shared" si="3"/>
        <v>129.14452826980667</v>
      </c>
    </row>
    <row r="39" spans="1:4">
      <c r="A39">
        <f t="shared" si="0"/>
        <v>125.6397166961744</v>
      </c>
      <c r="B39">
        <f t="shared" si="1"/>
        <v>128.36028330382558</v>
      </c>
      <c r="C39">
        <f t="shared" si="2"/>
        <v>124.85547173019333</v>
      </c>
      <c r="D39">
        <f t="shared" si="3"/>
        <v>129.14452826980667</v>
      </c>
    </row>
    <row r="40" spans="1:4">
      <c r="A40">
        <f t="shared" si="0"/>
        <v>125.6397166961744</v>
      </c>
      <c r="B40">
        <f t="shared" si="1"/>
        <v>128.36028330382558</v>
      </c>
      <c r="C40">
        <f t="shared" si="2"/>
        <v>124.85547173019333</v>
      </c>
      <c r="D40">
        <f t="shared" si="3"/>
        <v>129.14452826980667</v>
      </c>
    </row>
    <row r="41" spans="1:4">
      <c r="A41">
        <f t="shared" si="0"/>
        <v>125.6397166961744</v>
      </c>
      <c r="B41">
        <f t="shared" si="1"/>
        <v>128.36028330382558</v>
      </c>
      <c r="C41">
        <f t="shared" si="2"/>
        <v>124.85547173019333</v>
      </c>
      <c r="D41">
        <f t="shared" si="3"/>
        <v>129.14452826980667</v>
      </c>
    </row>
    <row r="42" spans="1:4">
      <c r="A42">
        <f t="shared" si="0"/>
        <v>125.6397166961744</v>
      </c>
      <c r="B42">
        <f t="shared" si="1"/>
        <v>128.36028330382558</v>
      </c>
      <c r="C42">
        <f t="shared" si="2"/>
        <v>124.85547173019333</v>
      </c>
      <c r="D42">
        <f t="shared" si="3"/>
        <v>129.14452826980667</v>
      </c>
    </row>
    <row r="43" spans="1:4">
      <c r="A43">
        <f t="shared" si="0"/>
        <v>125.6397166961744</v>
      </c>
      <c r="B43">
        <f t="shared" si="1"/>
        <v>128.36028330382558</v>
      </c>
      <c r="C43">
        <f t="shared" si="2"/>
        <v>124.85547173019333</v>
      </c>
      <c r="D43">
        <f t="shared" si="3"/>
        <v>129.14452826980667</v>
      </c>
    </row>
    <row r="44" spans="1:4">
      <c r="A44">
        <f t="shared" si="0"/>
        <v>125.6397166961744</v>
      </c>
      <c r="B44">
        <f t="shared" si="1"/>
        <v>128.36028330382558</v>
      </c>
      <c r="C44">
        <f t="shared" si="2"/>
        <v>124.85547173019333</v>
      </c>
      <c r="D44">
        <f t="shared" si="3"/>
        <v>129.14452826980667</v>
      </c>
    </row>
    <row r="45" spans="1:4">
      <c r="A45">
        <f t="shared" si="0"/>
        <v>125.6397166961744</v>
      </c>
      <c r="B45">
        <f t="shared" si="1"/>
        <v>128.36028330382558</v>
      </c>
      <c r="C45">
        <f t="shared" si="2"/>
        <v>124.85547173019333</v>
      </c>
      <c r="D45">
        <f t="shared" si="3"/>
        <v>129.14452826980667</v>
      </c>
    </row>
    <row r="46" spans="1:4">
      <c r="A46">
        <f t="shared" si="0"/>
        <v>125.6397166961744</v>
      </c>
      <c r="B46">
        <f t="shared" si="1"/>
        <v>128.36028330382558</v>
      </c>
      <c r="C46">
        <f t="shared" si="2"/>
        <v>124.85547173019333</v>
      </c>
      <c r="D46">
        <f t="shared" si="3"/>
        <v>129.14452826980667</v>
      </c>
    </row>
    <row r="47" spans="1:4">
      <c r="A47">
        <f t="shared" si="0"/>
        <v>125.6397166961744</v>
      </c>
      <c r="B47">
        <f t="shared" si="1"/>
        <v>128.36028330382558</v>
      </c>
      <c r="C47">
        <f t="shared" si="2"/>
        <v>124.85547173019333</v>
      </c>
      <c r="D47">
        <f t="shared" si="3"/>
        <v>129.14452826980667</v>
      </c>
    </row>
    <row r="48" spans="1:4">
      <c r="A48">
        <f t="shared" si="0"/>
        <v>125.6397166961744</v>
      </c>
      <c r="B48">
        <f t="shared" si="1"/>
        <v>128.36028330382558</v>
      </c>
      <c r="C48">
        <f t="shared" si="2"/>
        <v>124.85547173019333</v>
      </c>
      <c r="D48">
        <f t="shared" si="3"/>
        <v>129.14452826980667</v>
      </c>
    </row>
    <row r="49" spans="1:4">
      <c r="A49">
        <f t="shared" si="0"/>
        <v>125.6397166961744</v>
      </c>
      <c r="B49">
        <f t="shared" si="1"/>
        <v>128.36028330382558</v>
      </c>
      <c r="C49">
        <f t="shared" si="2"/>
        <v>124.85547173019333</v>
      </c>
      <c r="D49">
        <f t="shared" si="3"/>
        <v>129.14452826980667</v>
      </c>
    </row>
    <row r="50" spans="1:4">
      <c r="A50">
        <f t="shared" si="0"/>
        <v>125.6397166961744</v>
      </c>
      <c r="B50">
        <f t="shared" si="1"/>
        <v>128.36028330382558</v>
      </c>
      <c r="C50">
        <f t="shared" si="2"/>
        <v>124.85547173019333</v>
      </c>
      <c r="D50">
        <f t="shared" si="3"/>
        <v>129.14452826980667</v>
      </c>
    </row>
    <row r="51" spans="1:4">
      <c r="A51">
        <f t="shared" si="0"/>
        <v>125.6397166961744</v>
      </c>
      <c r="B51">
        <f t="shared" si="1"/>
        <v>128.36028330382558</v>
      </c>
      <c r="C51">
        <f t="shared" si="2"/>
        <v>124.85547173019333</v>
      </c>
      <c r="D51">
        <f t="shared" si="3"/>
        <v>129.14452826980667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topLeftCell="A13" zoomScale="85" zoomScaleNormal="85" workbookViewId="0">
      <selection activeCell="A49" sqref="A49"/>
    </sheetView>
  </sheetViews>
  <sheetFormatPr baseColWidth="10" defaultColWidth="9" defaultRowHeight="15.75"/>
  <cols>
    <col min="12" max="12" width="16.125" customWidth="1"/>
  </cols>
  <sheetData>
    <row r="1" spans="1:21">
      <c r="A1" t="s">
        <v>12</v>
      </c>
      <c r="B1" t="s">
        <v>13</v>
      </c>
      <c r="C1" t="s">
        <v>14</v>
      </c>
      <c r="D1" t="s">
        <v>15</v>
      </c>
      <c r="E1" t="s">
        <v>16</v>
      </c>
      <c r="F1" t="s">
        <v>17</v>
      </c>
      <c r="H1" t="s">
        <v>2</v>
      </c>
      <c r="I1" t="s">
        <v>18</v>
      </c>
      <c r="K1" t="s">
        <v>20</v>
      </c>
      <c r="L1" t="s">
        <v>2</v>
      </c>
      <c r="M1" t="s">
        <v>3</v>
      </c>
    </row>
    <row r="2" spans="1:21">
      <c r="A2">
        <v>1</v>
      </c>
      <c r="B2">
        <v>81</v>
      </c>
      <c r="C2">
        <v>85</v>
      </c>
      <c r="D2">
        <v>82</v>
      </c>
      <c r="E2">
        <v>84</v>
      </c>
      <c r="F2">
        <v>83</v>
      </c>
      <c r="H2">
        <f>SUM(B2:F2)/5</f>
        <v>83</v>
      </c>
      <c r="I2">
        <f>SQRT(VAR(B2:F2))</f>
        <v>1.5811388300841898</v>
      </c>
      <c r="L2">
        <v>84</v>
      </c>
      <c r="M2">
        <v>5</v>
      </c>
      <c r="R2">
        <f t="shared" ref="R2:R21" si="0">$L$2-1.96*($M$2/SQRT(5))</f>
        <v>79.61730676410042</v>
      </c>
      <c r="S2">
        <f t="shared" ref="S2:S21" si="1">$L$2+1.96*($M$2/SQRT(5))</f>
        <v>88.38269323589958</v>
      </c>
      <c r="T2">
        <f t="shared" ref="T2:T21" si="2">$L$2-3.09*($M$2/SQRT(5))</f>
        <v>77.090549949525652</v>
      </c>
      <c r="U2">
        <f t="shared" ref="U2:U21" si="3">$L$2+3.09*($M$2/SQRT(5))</f>
        <v>90.909450050474348</v>
      </c>
    </row>
    <row r="3" spans="1:21">
      <c r="A3">
        <v>2</v>
      </c>
      <c r="B3">
        <v>86</v>
      </c>
      <c r="C3">
        <v>81</v>
      </c>
      <c r="D3">
        <v>83</v>
      </c>
      <c r="E3">
        <v>84</v>
      </c>
      <c r="F3">
        <v>80</v>
      </c>
      <c r="H3">
        <f t="shared" ref="H3:H21" si="4">SUM(B3:F3)/5</f>
        <v>82.8</v>
      </c>
      <c r="I3">
        <f t="shared" ref="I3:I21" si="5">SQRT(VAR(B3:F3))</f>
        <v>2.3874672772626644</v>
      </c>
      <c r="R3">
        <f t="shared" si="0"/>
        <v>79.61730676410042</v>
      </c>
      <c r="S3">
        <f t="shared" si="1"/>
        <v>88.38269323589958</v>
      </c>
      <c r="T3">
        <f t="shared" si="2"/>
        <v>77.090549949525652</v>
      </c>
      <c r="U3">
        <f t="shared" si="3"/>
        <v>90.909450050474348</v>
      </c>
    </row>
    <row r="4" spans="1:21">
      <c r="A4">
        <v>3</v>
      </c>
      <c r="B4">
        <v>87</v>
      </c>
      <c r="C4">
        <v>87</v>
      </c>
      <c r="D4">
        <v>87</v>
      </c>
      <c r="E4">
        <v>88</v>
      </c>
      <c r="F4">
        <v>82</v>
      </c>
      <c r="H4">
        <f t="shared" si="4"/>
        <v>86.2</v>
      </c>
      <c r="I4">
        <f t="shared" si="5"/>
        <v>2.3874672772626644</v>
      </c>
      <c r="O4" t="s">
        <v>10</v>
      </c>
      <c r="P4" t="s">
        <v>11</v>
      </c>
      <c r="R4">
        <f t="shared" si="0"/>
        <v>79.61730676410042</v>
      </c>
      <c r="S4">
        <f t="shared" si="1"/>
        <v>88.38269323589958</v>
      </c>
      <c r="T4">
        <f t="shared" si="2"/>
        <v>77.090549949525652</v>
      </c>
      <c r="U4">
        <f t="shared" si="3"/>
        <v>90.909450050474348</v>
      </c>
    </row>
    <row r="5" spans="1:21">
      <c r="A5">
        <v>4</v>
      </c>
      <c r="B5">
        <v>87</v>
      </c>
      <c r="C5">
        <v>85</v>
      </c>
      <c r="D5">
        <v>89</v>
      </c>
      <c r="E5">
        <v>86</v>
      </c>
      <c r="F5">
        <v>84</v>
      </c>
      <c r="H5">
        <f t="shared" si="4"/>
        <v>86.2</v>
      </c>
      <c r="I5">
        <f t="shared" si="5"/>
        <v>1.9235384061671343</v>
      </c>
      <c r="L5" t="s">
        <v>6</v>
      </c>
      <c r="M5" t="s">
        <v>8</v>
      </c>
      <c r="O5">
        <f>$L$2-1.96*($M$2/SQRT(5))</f>
        <v>79.61730676410042</v>
      </c>
      <c r="P5">
        <f>$L$2+1.96*($M$2/SQRT(5))</f>
        <v>88.38269323589958</v>
      </c>
      <c r="R5">
        <f t="shared" si="0"/>
        <v>79.61730676410042</v>
      </c>
      <c r="S5">
        <f t="shared" si="1"/>
        <v>88.38269323589958</v>
      </c>
      <c r="T5">
        <f t="shared" si="2"/>
        <v>77.090549949525652</v>
      </c>
      <c r="U5">
        <f t="shared" si="3"/>
        <v>90.909450050474348</v>
      </c>
    </row>
    <row r="6" spans="1:21">
      <c r="A6">
        <v>5</v>
      </c>
      <c r="B6">
        <v>81</v>
      </c>
      <c r="C6">
        <v>89</v>
      </c>
      <c r="D6">
        <v>86</v>
      </c>
      <c r="E6">
        <v>85</v>
      </c>
      <c r="F6">
        <v>87</v>
      </c>
      <c r="H6">
        <f t="shared" si="4"/>
        <v>85.6</v>
      </c>
      <c r="I6">
        <f t="shared" si="5"/>
        <v>2.9664793948382648</v>
      </c>
      <c r="L6" t="s">
        <v>7</v>
      </c>
      <c r="M6" t="s">
        <v>9</v>
      </c>
      <c r="O6">
        <f>$L$2-3.09*($M$2/SQRT(5))</f>
        <v>77.090549949525652</v>
      </c>
      <c r="P6">
        <f>$L$2+3.09*($M$2/SQRT(5))</f>
        <v>90.909450050474348</v>
      </c>
      <c r="R6">
        <f t="shared" si="0"/>
        <v>79.61730676410042</v>
      </c>
      <c r="S6">
        <f t="shared" si="1"/>
        <v>88.38269323589958</v>
      </c>
      <c r="T6">
        <f t="shared" si="2"/>
        <v>77.090549949525652</v>
      </c>
      <c r="U6">
        <f t="shared" si="3"/>
        <v>90.909450050474348</v>
      </c>
    </row>
    <row r="7" spans="1:21">
      <c r="A7">
        <v>6</v>
      </c>
      <c r="B7">
        <v>84</v>
      </c>
      <c r="C7">
        <v>81</v>
      </c>
      <c r="D7">
        <v>87</v>
      </c>
      <c r="E7">
        <v>87</v>
      </c>
      <c r="F7">
        <v>84</v>
      </c>
      <c r="H7">
        <f t="shared" si="4"/>
        <v>84.6</v>
      </c>
      <c r="I7">
        <f t="shared" si="5"/>
        <v>2.5099800796022262</v>
      </c>
      <c r="R7">
        <f t="shared" si="0"/>
        <v>79.61730676410042</v>
      </c>
      <c r="S7">
        <f t="shared" si="1"/>
        <v>88.38269323589958</v>
      </c>
      <c r="T7">
        <f t="shared" si="2"/>
        <v>77.090549949525652</v>
      </c>
      <c r="U7">
        <f t="shared" si="3"/>
        <v>90.909450050474348</v>
      </c>
    </row>
    <row r="8" spans="1:21">
      <c r="A8">
        <v>7</v>
      </c>
      <c r="B8">
        <v>84</v>
      </c>
      <c r="C8">
        <v>87</v>
      </c>
      <c r="D8">
        <v>93</v>
      </c>
      <c r="E8">
        <v>87</v>
      </c>
      <c r="F8">
        <v>85</v>
      </c>
      <c r="H8">
        <f t="shared" si="4"/>
        <v>87.2</v>
      </c>
      <c r="I8">
        <f t="shared" si="5"/>
        <v>3.4928498393145961</v>
      </c>
      <c r="R8">
        <f t="shared" si="0"/>
        <v>79.61730676410042</v>
      </c>
      <c r="S8">
        <f t="shared" si="1"/>
        <v>88.38269323589958</v>
      </c>
      <c r="T8">
        <f t="shared" si="2"/>
        <v>77.090549949525652</v>
      </c>
      <c r="U8">
        <f t="shared" si="3"/>
        <v>90.909450050474348</v>
      </c>
    </row>
    <row r="9" spans="1:21">
      <c r="A9">
        <v>8</v>
      </c>
      <c r="B9">
        <v>87</v>
      </c>
      <c r="C9">
        <v>86</v>
      </c>
      <c r="D9">
        <v>82</v>
      </c>
      <c r="E9">
        <v>87</v>
      </c>
      <c r="F9">
        <v>86</v>
      </c>
      <c r="H9">
        <f t="shared" si="4"/>
        <v>85.6</v>
      </c>
      <c r="I9">
        <f t="shared" si="5"/>
        <v>2.0736441353327719</v>
      </c>
      <c r="R9">
        <f t="shared" si="0"/>
        <v>79.61730676410042</v>
      </c>
      <c r="S9">
        <f t="shared" si="1"/>
        <v>88.38269323589958</v>
      </c>
      <c r="T9">
        <f t="shared" si="2"/>
        <v>77.090549949525652</v>
      </c>
      <c r="U9">
        <f t="shared" si="3"/>
        <v>90.909450050474348</v>
      </c>
    </row>
    <row r="10" spans="1:21">
      <c r="A10">
        <v>9</v>
      </c>
      <c r="B10">
        <v>83</v>
      </c>
      <c r="C10">
        <v>79</v>
      </c>
      <c r="D10">
        <v>87</v>
      </c>
      <c r="E10">
        <v>84</v>
      </c>
      <c r="F10">
        <v>86</v>
      </c>
      <c r="H10">
        <f t="shared" si="4"/>
        <v>83.8</v>
      </c>
      <c r="I10">
        <f t="shared" si="5"/>
        <v>3.1144823004794873</v>
      </c>
      <c r="R10">
        <f t="shared" si="0"/>
        <v>79.61730676410042</v>
      </c>
      <c r="S10">
        <f t="shared" si="1"/>
        <v>88.38269323589958</v>
      </c>
      <c r="T10">
        <f t="shared" si="2"/>
        <v>77.090549949525652</v>
      </c>
      <c r="U10">
        <f t="shared" si="3"/>
        <v>90.909450050474348</v>
      </c>
    </row>
    <row r="11" spans="1:21">
      <c r="A11">
        <v>10</v>
      </c>
      <c r="B11">
        <v>85</v>
      </c>
      <c r="C11">
        <v>82</v>
      </c>
      <c r="D11">
        <v>85</v>
      </c>
      <c r="E11">
        <v>84</v>
      </c>
      <c r="F11">
        <v>86</v>
      </c>
      <c r="H11">
        <f t="shared" si="4"/>
        <v>84.4</v>
      </c>
      <c r="I11">
        <f t="shared" si="5"/>
        <v>1.51657508881031</v>
      </c>
      <c r="R11">
        <f t="shared" si="0"/>
        <v>79.61730676410042</v>
      </c>
      <c r="S11">
        <f t="shared" si="1"/>
        <v>88.38269323589958</v>
      </c>
      <c r="T11">
        <f t="shared" si="2"/>
        <v>77.090549949525652</v>
      </c>
      <c r="U11">
        <f t="shared" si="3"/>
        <v>90.909450050474348</v>
      </c>
    </row>
    <row r="12" spans="1:21">
      <c r="A12">
        <v>11</v>
      </c>
      <c r="B12">
        <v>81</v>
      </c>
      <c r="C12">
        <v>83</v>
      </c>
      <c r="D12">
        <v>85</v>
      </c>
      <c r="E12">
        <v>85</v>
      </c>
      <c r="F12">
        <v>84</v>
      </c>
      <c r="H12">
        <f t="shared" si="4"/>
        <v>83.6</v>
      </c>
      <c r="I12">
        <f t="shared" si="5"/>
        <v>1.6733200530681511</v>
      </c>
      <c r="R12">
        <f t="shared" si="0"/>
        <v>79.61730676410042</v>
      </c>
      <c r="S12">
        <f t="shared" si="1"/>
        <v>88.38269323589958</v>
      </c>
      <c r="T12">
        <f t="shared" si="2"/>
        <v>77.090549949525652</v>
      </c>
      <c r="U12">
        <f t="shared" si="3"/>
        <v>90.909450050474348</v>
      </c>
    </row>
    <row r="13" spans="1:21">
      <c r="A13">
        <v>12</v>
      </c>
      <c r="B13">
        <v>85</v>
      </c>
      <c r="C13">
        <v>79</v>
      </c>
      <c r="D13">
        <v>78</v>
      </c>
      <c r="E13">
        <v>83</v>
      </c>
      <c r="F13">
        <v>86</v>
      </c>
      <c r="H13">
        <f t="shared" si="4"/>
        <v>82.2</v>
      </c>
      <c r="I13">
        <f t="shared" si="5"/>
        <v>3.5637059362410923</v>
      </c>
      <c r="R13">
        <f t="shared" si="0"/>
        <v>79.61730676410042</v>
      </c>
      <c r="S13">
        <f t="shared" si="1"/>
        <v>88.38269323589958</v>
      </c>
      <c r="T13">
        <f t="shared" si="2"/>
        <v>77.090549949525652</v>
      </c>
      <c r="U13">
        <f t="shared" si="3"/>
        <v>90.909450050474348</v>
      </c>
    </row>
    <row r="14" spans="1:21">
      <c r="A14">
        <v>13</v>
      </c>
      <c r="B14">
        <v>87</v>
      </c>
      <c r="C14">
        <v>83</v>
      </c>
      <c r="D14">
        <v>89</v>
      </c>
      <c r="E14">
        <v>85</v>
      </c>
      <c r="F14">
        <v>80</v>
      </c>
      <c r="H14">
        <f t="shared" si="4"/>
        <v>84.8</v>
      </c>
      <c r="I14">
        <f t="shared" si="5"/>
        <v>3.4928498393145961</v>
      </c>
      <c r="R14">
        <f t="shared" si="0"/>
        <v>79.61730676410042</v>
      </c>
      <c r="S14">
        <f t="shared" si="1"/>
        <v>88.38269323589958</v>
      </c>
      <c r="T14">
        <f t="shared" si="2"/>
        <v>77.090549949525652</v>
      </c>
      <c r="U14">
        <f t="shared" si="3"/>
        <v>90.909450050474348</v>
      </c>
    </row>
    <row r="15" spans="1:21">
      <c r="A15">
        <v>14</v>
      </c>
      <c r="B15">
        <v>87</v>
      </c>
      <c r="C15">
        <v>86</v>
      </c>
      <c r="D15">
        <v>86</v>
      </c>
      <c r="E15">
        <v>79</v>
      </c>
      <c r="F15">
        <v>83</v>
      </c>
      <c r="H15">
        <f t="shared" si="4"/>
        <v>84.2</v>
      </c>
      <c r="I15">
        <f t="shared" si="5"/>
        <v>3.271085446759225</v>
      </c>
      <c r="R15">
        <f t="shared" si="0"/>
        <v>79.61730676410042</v>
      </c>
      <c r="S15">
        <f t="shared" si="1"/>
        <v>88.38269323589958</v>
      </c>
      <c r="T15">
        <f t="shared" si="2"/>
        <v>77.090549949525652</v>
      </c>
      <c r="U15">
        <f t="shared" si="3"/>
        <v>90.909450050474348</v>
      </c>
    </row>
    <row r="16" spans="1:21">
      <c r="A16">
        <v>15</v>
      </c>
      <c r="B16">
        <v>89</v>
      </c>
      <c r="C16">
        <v>82</v>
      </c>
      <c r="D16">
        <v>86</v>
      </c>
      <c r="E16">
        <v>86</v>
      </c>
      <c r="F16">
        <v>85</v>
      </c>
      <c r="H16">
        <f t="shared" si="4"/>
        <v>85.6</v>
      </c>
      <c r="I16">
        <f t="shared" si="5"/>
        <v>2.5099800796022262</v>
      </c>
      <c r="R16">
        <f t="shared" si="0"/>
        <v>79.61730676410042</v>
      </c>
      <c r="S16">
        <f t="shared" si="1"/>
        <v>88.38269323589958</v>
      </c>
      <c r="T16">
        <f t="shared" si="2"/>
        <v>77.090549949525652</v>
      </c>
      <c r="U16">
        <f t="shared" si="3"/>
        <v>90.909450050474348</v>
      </c>
    </row>
    <row r="17" spans="1:21">
      <c r="A17">
        <v>16</v>
      </c>
      <c r="B17">
        <v>90</v>
      </c>
      <c r="C17">
        <v>84</v>
      </c>
      <c r="D17">
        <v>81</v>
      </c>
      <c r="E17">
        <v>85</v>
      </c>
      <c r="F17">
        <v>83</v>
      </c>
      <c r="H17">
        <f t="shared" si="4"/>
        <v>84.6</v>
      </c>
      <c r="I17">
        <f t="shared" si="5"/>
        <v>3.3615472627943221</v>
      </c>
      <c r="R17">
        <f t="shared" si="0"/>
        <v>79.61730676410042</v>
      </c>
      <c r="S17">
        <f t="shared" si="1"/>
        <v>88.38269323589958</v>
      </c>
      <c r="T17">
        <f t="shared" si="2"/>
        <v>77.090549949525652</v>
      </c>
      <c r="U17">
        <f t="shared" si="3"/>
        <v>90.909450050474348</v>
      </c>
    </row>
    <row r="18" spans="1:21">
      <c r="A18">
        <v>17</v>
      </c>
      <c r="B18">
        <v>86</v>
      </c>
      <c r="C18">
        <v>82</v>
      </c>
      <c r="D18">
        <v>85</v>
      </c>
      <c r="E18">
        <v>86</v>
      </c>
      <c r="F18">
        <v>88</v>
      </c>
      <c r="H18">
        <f t="shared" si="4"/>
        <v>85.4</v>
      </c>
      <c r="I18">
        <f t="shared" si="5"/>
        <v>2.1908902300206643</v>
      </c>
      <c r="R18">
        <f t="shared" si="0"/>
        <v>79.61730676410042</v>
      </c>
      <c r="S18">
        <f t="shared" si="1"/>
        <v>88.38269323589958</v>
      </c>
      <c r="T18">
        <f t="shared" si="2"/>
        <v>77.090549949525652</v>
      </c>
      <c r="U18">
        <f t="shared" si="3"/>
        <v>90.909450050474348</v>
      </c>
    </row>
    <row r="19" spans="1:21">
      <c r="A19">
        <v>18</v>
      </c>
      <c r="B19">
        <v>85</v>
      </c>
      <c r="C19">
        <v>83</v>
      </c>
      <c r="D19">
        <v>83</v>
      </c>
      <c r="E19">
        <v>85</v>
      </c>
      <c r="F19">
        <v>89</v>
      </c>
      <c r="H19">
        <f t="shared" si="4"/>
        <v>85</v>
      </c>
      <c r="I19">
        <f t="shared" si="5"/>
        <v>2.4494897427831779</v>
      </c>
      <c r="R19">
        <f t="shared" si="0"/>
        <v>79.61730676410042</v>
      </c>
      <c r="S19">
        <f t="shared" si="1"/>
        <v>88.38269323589958</v>
      </c>
      <c r="T19">
        <f t="shared" si="2"/>
        <v>77.090549949525652</v>
      </c>
      <c r="U19">
        <f t="shared" si="3"/>
        <v>90.909450050474348</v>
      </c>
    </row>
    <row r="20" spans="1:21">
      <c r="A20">
        <v>19</v>
      </c>
      <c r="B20">
        <v>80</v>
      </c>
      <c r="C20">
        <v>81</v>
      </c>
      <c r="D20">
        <v>83</v>
      </c>
      <c r="E20">
        <v>87</v>
      </c>
      <c r="F20">
        <v>82</v>
      </c>
      <c r="H20">
        <f t="shared" si="4"/>
        <v>82.6</v>
      </c>
      <c r="I20">
        <f t="shared" si="5"/>
        <v>2.7018512172212592</v>
      </c>
      <c r="R20">
        <f t="shared" si="0"/>
        <v>79.61730676410042</v>
      </c>
      <c r="S20">
        <f t="shared" si="1"/>
        <v>88.38269323589958</v>
      </c>
      <c r="T20">
        <f t="shared" si="2"/>
        <v>77.090549949525652</v>
      </c>
      <c r="U20">
        <f t="shared" si="3"/>
        <v>90.909450050474348</v>
      </c>
    </row>
    <row r="21" spans="1:21">
      <c r="A21">
        <v>20</v>
      </c>
      <c r="B21">
        <v>85</v>
      </c>
      <c r="C21">
        <v>89</v>
      </c>
      <c r="D21">
        <v>82</v>
      </c>
      <c r="E21">
        <v>79</v>
      </c>
      <c r="F21">
        <v>83</v>
      </c>
      <c r="H21">
        <f t="shared" si="4"/>
        <v>83.6</v>
      </c>
      <c r="I21">
        <f t="shared" si="5"/>
        <v>3.714835124201342</v>
      </c>
      <c r="R21">
        <f t="shared" si="0"/>
        <v>79.61730676410042</v>
      </c>
      <c r="S21">
        <f t="shared" si="1"/>
        <v>88.38269323589958</v>
      </c>
      <c r="T21">
        <f t="shared" si="2"/>
        <v>77.090549949525652</v>
      </c>
      <c r="U21">
        <f t="shared" si="3"/>
        <v>90.909450050474348</v>
      </c>
    </row>
    <row r="24" spans="1:21">
      <c r="A24" t="s">
        <v>19</v>
      </c>
    </row>
    <row r="25" spans="1:21">
      <c r="K25">
        <v>10</v>
      </c>
      <c r="L25">
        <v>9</v>
      </c>
      <c r="M25">
        <v>1</v>
      </c>
      <c r="N25">
        <v>2</v>
      </c>
    </row>
    <row r="26" spans="1:21">
      <c r="K26">
        <v>10</v>
      </c>
      <c r="L26">
        <v>9</v>
      </c>
      <c r="M26">
        <v>1</v>
      </c>
      <c r="N26">
        <v>2</v>
      </c>
    </row>
    <row r="27" spans="1:21">
      <c r="K27">
        <v>10</v>
      </c>
      <c r="L27">
        <v>9</v>
      </c>
      <c r="M27">
        <v>1</v>
      </c>
      <c r="N27">
        <v>2</v>
      </c>
    </row>
    <row r="28" spans="1:21">
      <c r="K28">
        <v>10</v>
      </c>
      <c r="L28">
        <v>9</v>
      </c>
      <c r="M28">
        <v>1</v>
      </c>
      <c r="N28">
        <v>2</v>
      </c>
    </row>
    <row r="29" spans="1:21">
      <c r="K29">
        <v>10</v>
      </c>
      <c r="L29">
        <v>9</v>
      </c>
      <c r="M29">
        <v>1</v>
      </c>
      <c r="N29">
        <v>2</v>
      </c>
    </row>
    <row r="30" spans="1:21">
      <c r="K30">
        <v>10</v>
      </c>
      <c r="L30">
        <v>9</v>
      </c>
      <c r="M30">
        <v>1</v>
      </c>
      <c r="N30">
        <v>2</v>
      </c>
    </row>
    <row r="31" spans="1:21">
      <c r="K31">
        <v>10</v>
      </c>
      <c r="L31">
        <v>9</v>
      </c>
      <c r="M31">
        <v>1</v>
      </c>
      <c r="N31">
        <v>2</v>
      </c>
    </row>
    <row r="32" spans="1:21">
      <c r="K32">
        <v>10</v>
      </c>
      <c r="L32">
        <v>9</v>
      </c>
      <c r="M32">
        <v>1</v>
      </c>
      <c r="N32">
        <v>2</v>
      </c>
    </row>
    <row r="33" spans="1:14">
      <c r="K33">
        <v>10</v>
      </c>
      <c r="L33">
        <v>9</v>
      </c>
      <c r="M33">
        <v>1</v>
      </c>
      <c r="N33">
        <v>2</v>
      </c>
    </row>
    <row r="34" spans="1:14">
      <c r="K34">
        <v>10</v>
      </c>
      <c r="L34">
        <v>9</v>
      </c>
      <c r="M34">
        <v>1</v>
      </c>
      <c r="N34">
        <v>2</v>
      </c>
    </row>
    <row r="35" spans="1:14">
      <c r="K35">
        <v>10</v>
      </c>
      <c r="L35">
        <v>9</v>
      </c>
      <c r="M35">
        <v>1</v>
      </c>
      <c r="N35">
        <v>2</v>
      </c>
    </row>
    <row r="36" spans="1:14">
      <c r="K36">
        <v>10</v>
      </c>
      <c r="L36">
        <v>9</v>
      </c>
      <c r="M36">
        <v>1</v>
      </c>
      <c r="N36">
        <v>2</v>
      </c>
    </row>
    <row r="37" spans="1:14">
      <c r="K37">
        <v>10</v>
      </c>
      <c r="L37">
        <v>9</v>
      </c>
      <c r="M37">
        <v>1</v>
      </c>
      <c r="N37">
        <v>2</v>
      </c>
    </row>
    <row r="38" spans="1:14">
      <c r="K38">
        <v>10</v>
      </c>
      <c r="L38">
        <v>9</v>
      </c>
      <c r="M38">
        <v>1</v>
      </c>
      <c r="N38">
        <v>2</v>
      </c>
    </row>
    <row r="39" spans="1:14">
      <c r="K39">
        <v>10</v>
      </c>
      <c r="L39">
        <v>9</v>
      </c>
      <c r="M39">
        <v>1</v>
      </c>
      <c r="N39">
        <v>2</v>
      </c>
    </row>
    <row r="40" spans="1:14">
      <c r="K40">
        <v>10</v>
      </c>
      <c r="L40">
        <v>9</v>
      </c>
      <c r="M40">
        <v>1</v>
      </c>
      <c r="N40">
        <v>2</v>
      </c>
    </row>
    <row r="41" spans="1:14">
      <c r="K41">
        <v>10</v>
      </c>
      <c r="L41">
        <v>9</v>
      </c>
      <c r="M41">
        <v>1</v>
      </c>
      <c r="N41">
        <v>2</v>
      </c>
    </row>
    <row r="42" spans="1:14">
      <c r="K42">
        <v>10</v>
      </c>
      <c r="L42">
        <v>9</v>
      </c>
      <c r="M42">
        <v>1</v>
      </c>
      <c r="N42">
        <v>2</v>
      </c>
    </row>
    <row r="43" spans="1:14">
      <c r="K43">
        <v>10</v>
      </c>
      <c r="L43">
        <v>9</v>
      </c>
      <c r="M43">
        <v>1</v>
      </c>
      <c r="N43">
        <v>2</v>
      </c>
    </row>
    <row r="44" spans="1:14">
      <c r="K44">
        <v>10</v>
      </c>
      <c r="L44">
        <v>9</v>
      </c>
      <c r="M44">
        <v>1</v>
      </c>
      <c r="N44">
        <v>2</v>
      </c>
    </row>
    <row r="47" spans="1:14">
      <c r="A47" t="s">
        <v>21</v>
      </c>
    </row>
    <row r="49" spans="1:1">
      <c r="A49" t="s">
        <v>22</v>
      </c>
    </row>
  </sheetData>
  <pageMargins left="0.7" right="0.7" top="0.75" bottom="0.75" header="0.3" footer="0.3"/>
  <pageSetup paperSize="9" orientation="portrait" verticalDpi="0" r:id="rId1"/>
  <ignoredErrors>
    <ignoredError sqref="H2:H18 H19:H21 I2:I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Ex 1</vt:lpstr>
      <vt:lpstr>Ex 2</vt:lpstr>
      <vt:lpstr>Ex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Charlier</dc:creator>
  <cp:lastModifiedBy>Damien Jacques</cp:lastModifiedBy>
  <dcterms:created xsi:type="dcterms:W3CDTF">2013-10-20T13:16:02Z</dcterms:created>
  <dcterms:modified xsi:type="dcterms:W3CDTF">2017-01-21T20:37:52Z</dcterms:modified>
</cp:coreProperties>
</file>