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740" yWindow="700" windowWidth="24120" windowHeight="131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6" i="1" l="1"/>
  <c r="I7" i="1"/>
  <c r="H7" i="1"/>
  <c r="G7" i="1"/>
  <c r="F7" i="1"/>
  <c r="E7" i="1"/>
  <c r="D7" i="1"/>
  <c r="I6" i="1"/>
  <c r="H6" i="1"/>
  <c r="G6" i="1"/>
  <c r="F6" i="1"/>
  <c r="E6" i="1"/>
  <c r="D6" i="1"/>
  <c r="H5" i="1"/>
  <c r="I5" i="1"/>
  <c r="G5" i="1"/>
  <c r="F5" i="1"/>
  <c r="E5" i="1"/>
  <c r="D5" i="1"/>
</calcChain>
</file>

<file path=xl/sharedStrings.xml><?xml version="1.0" encoding="utf-8"?>
<sst xmlns="http://schemas.openxmlformats.org/spreadsheetml/2006/main" count="179" uniqueCount="35">
  <si>
    <t>make deploy</t>
  </si>
  <si>
    <t>make install</t>
  </si>
  <si>
    <t>make run</t>
  </si>
  <si>
    <t>make view</t>
  </si>
  <si>
    <t>make delete</t>
  </si>
  <si>
    <r>
      <rPr>
        <b/>
        <sz val="12"/>
        <color theme="1"/>
        <rFont val="Calibri"/>
        <family val="2"/>
        <scheme val="minor"/>
      </rPr>
      <t>Charge Detection Mass Spectrometry Scalability Benchmark on Chameleon Cloud using Ansible</t>
    </r>
    <r>
      <rPr>
        <sz val="12"/>
        <color theme="1"/>
        <rFont val="Calibri"/>
        <family val="2"/>
        <scheme val="minor"/>
      </rPr>
      <t xml:space="preserve"> 
</t>
    </r>
  </si>
  <si>
    <t>Time</t>
  </si>
  <si>
    <t>(seconds)</t>
  </si>
  <si>
    <t>make deploy num_nodes=1:</t>
  </si>
  <si>
    <t>make install num_nodes=1:</t>
  </si>
  <si>
    <t>make run num_nodes=1:</t>
  </si>
  <si>
    <t>make view num_nodes=1:</t>
  </si>
  <si>
    <t>make delete num_nodes=1:</t>
  </si>
  <si>
    <t>make all num_nodes=1:</t>
  </si>
  <si>
    <t>make deploy num_nodes=2:</t>
  </si>
  <si>
    <t>make install num_nodes=2:</t>
  </si>
  <si>
    <t>make run num_nodes=2:</t>
  </si>
  <si>
    <t>make view num_nodes=2:</t>
  </si>
  <si>
    <t>make delete num_nodes=2:</t>
  </si>
  <si>
    <t>make all num_nodes=2:</t>
  </si>
  <si>
    <t>make deploy num_nodes=3:</t>
  </si>
  <si>
    <t>make install num_nodes=3:</t>
  </si>
  <si>
    <t>make run num_nodes=3:</t>
  </si>
  <si>
    <t>make view num_nodes=3:</t>
  </si>
  <si>
    <t>make delete num_nodes=3:</t>
  </si>
  <si>
    <t>make all num_nodes=3:</t>
  </si>
  <si>
    <t>make all</t>
  </si>
  <si>
    <t>Karst</t>
  </si>
  <si>
    <t>Big Red II</t>
  </si>
  <si>
    <t>Windows HPC Server</t>
  </si>
  <si>
    <t>CDMS Application Scalability using OpenMP Parallelization</t>
  </si>
  <si>
    <t>Chameleon Cloud VM (m1.medium)</t>
  </si>
  <si>
    <t>Chameleon Cloud VM (m1.xlarge)</t>
  </si>
  <si>
    <t xml:space="preserve">CDMS Application Scalability using Hadoop Streaming </t>
  </si>
  <si>
    <t>Chameleon Cloud VM (m1.large)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</si>
</sst>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0" xfId="0" applyFill="1" applyBorder="1"/>
    <xf numFmtId="0" fontId="0" fillId="2" borderId="8" xfId="0" applyFill="1" applyBorder="1"/>
    <xf numFmtId="0" fontId="0" fillId="3" borderId="1" xfId="0" applyFill="1" applyBorder="1"/>
    <xf numFmtId="0" fontId="0" fillId="3" borderId="9" xfId="0" applyFill="1" applyBorder="1"/>
    <xf numFmtId="0" fontId="4" fillId="3" borderId="1" xfId="0" applyFont="1" applyFill="1" applyBorder="1"/>
    <xf numFmtId="1" fontId="0" fillId="3" borderId="1" xfId="0" applyNumberFormat="1" applyFill="1" applyBorder="1"/>
    <xf numFmtId="0" fontId="0" fillId="4" borderId="5" xfId="0" applyFill="1" applyBorder="1"/>
    <xf numFmtId="0" fontId="0" fillId="4" borderId="6" xfId="0" applyFill="1" applyBorder="1"/>
    <xf numFmtId="0" fontId="4" fillId="4" borderId="6" xfId="0" applyFont="1" applyFill="1" applyBorder="1"/>
    <xf numFmtId="0" fontId="0" fillId="4" borderId="7" xfId="0" applyFill="1" applyBorder="1"/>
    <xf numFmtId="0" fontId="0" fillId="4" borderId="11" xfId="0" applyFill="1" applyBorder="1"/>
    <xf numFmtId="0" fontId="0" fillId="4" borderId="8" xfId="0" applyFill="1" applyBorder="1"/>
    <xf numFmtId="1" fontId="0" fillId="0" borderId="1" xfId="0" applyNumberFormat="1" applyBorder="1"/>
    <xf numFmtId="1" fontId="0" fillId="3" borderId="9" xfId="0" applyNumberFormat="1" applyFill="1" applyBorder="1"/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1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Charge Detection Mass Spectrometry Scalability Benchmark</a:t>
            </a:r>
            <a:r>
              <a:rPr lang="en-US" sz="2000" baseline="0"/>
              <a:t> </a:t>
            </a:r>
            <a:r>
              <a:rPr lang="en-US" sz="2000"/>
              <a:t>on Chameleon Cloud using </a:t>
            </a:r>
            <a:r>
              <a:rPr lang="en-US" sz="2000" b="1" i="0" u="none" strike="noStrike" baseline="0">
                <a:effectLst/>
              </a:rPr>
              <a:t>Ansible </a:t>
            </a:r>
            <a:endParaRPr lang="en-US" sz="2000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make deploy</c:v>
                </c:pt>
              </c:strCache>
            </c:strRef>
          </c:tx>
          <c:invertIfNegative val="0"/>
          <c:cat>
            <c:numRef>
              <c:f>Sheet1!$C$5:$C$7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cat>
          <c:val>
            <c:numRef>
              <c:f>Sheet1!$D$5:$D$7</c:f>
              <c:numCache>
                <c:formatCode>0</c:formatCode>
                <c:ptCount val="3"/>
                <c:pt idx="0">
                  <c:v>482.0</c:v>
                </c:pt>
                <c:pt idx="1">
                  <c:v>514.6666666666666</c:v>
                </c:pt>
                <c:pt idx="2">
                  <c:v>559.6666666666666</c:v>
                </c:pt>
              </c:numCache>
            </c:numRef>
          </c:val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make install</c:v>
                </c:pt>
              </c:strCache>
            </c:strRef>
          </c:tx>
          <c:invertIfNegative val="0"/>
          <c:cat>
            <c:numRef>
              <c:f>Sheet1!$C$5:$C$7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cat>
          <c:val>
            <c:numRef>
              <c:f>Sheet1!$E$5:$E$7</c:f>
              <c:numCache>
                <c:formatCode>0</c:formatCode>
                <c:ptCount val="3"/>
                <c:pt idx="0">
                  <c:v>1145.666666666667</c:v>
                </c:pt>
                <c:pt idx="1">
                  <c:v>1200.666666666667</c:v>
                </c:pt>
                <c:pt idx="2">
                  <c:v>1465.333333333333</c:v>
                </c:pt>
              </c:numCache>
            </c:numRef>
          </c:val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make run</c:v>
                </c:pt>
              </c:strCache>
            </c:strRef>
          </c:tx>
          <c:invertIfNegative val="0"/>
          <c:cat>
            <c:numRef>
              <c:f>Sheet1!$C$5:$C$7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cat>
          <c:val>
            <c:numRef>
              <c:f>Sheet1!$F$5:$F$7</c:f>
              <c:numCache>
                <c:formatCode>0</c:formatCode>
                <c:ptCount val="3"/>
                <c:pt idx="0">
                  <c:v>1435.333333333333</c:v>
                </c:pt>
                <c:pt idx="1">
                  <c:v>1452.333333333333</c:v>
                </c:pt>
                <c:pt idx="2">
                  <c:v>1455.666666666667</c:v>
                </c:pt>
              </c:numCache>
            </c:numRef>
          </c:val>
        </c:ser>
        <c:ser>
          <c:idx val="3"/>
          <c:order val="3"/>
          <c:tx>
            <c:strRef>
              <c:f>Sheet1!$G$4</c:f>
              <c:strCache>
                <c:ptCount val="1"/>
                <c:pt idx="0">
                  <c:v>make view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Sheet1!$C$5:$C$7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cat>
          <c:val>
            <c:numRef>
              <c:f>Sheet1!$G$5:$G$7</c:f>
              <c:numCache>
                <c:formatCode>0</c:formatCode>
                <c:ptCount val="3"/>
                <c:pt idx="0">
                  <c:v>29.33333333333333</c:v>
                </c:pt>
                <c:pt idx="1">
                  <c:v>28.0</c:v>
                </c:pt>
                <c:pt idx="2">
                  <c:v>29.33333333333333</c:v>
                </c:pt>
              </c:numCache>
            </c:numRef>
          </c:val>
        </c:ser>
        <c:ser>
          <c:idx val="4"/>
          <c:order val="4"/>
          <c:tx>
            <c:strRef>
              <c:f>Sheet1!$H$4</c:f>
              <c:strCache>
                <c:ptCount val="1"/>
                <c:pt idx="0">
                  <c:v>make delete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Sheet1!$C$5:$C$7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cat>
          <c:val>
            <c:numRef>
              <c:f>Sheet1!$H$5:$H$7</c:f>
              <c:numCache>
                <c:formatCode>0</c:formatCode>
                <c:ptCount val="3"/>
                <c:pt idx="0">
                  <c:v>11.0</c:v>
                </c:pt>
                <c:pt idx="1">
                  <c:v>10.0</c:v>
                </c:pt>
                <c:pt idx="2">
                  <c:v>14.33333333333333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39569832"/>
        <c:axId val="2137252968"/>
      </c:barChart>
      <c:catAx>
        <c:axId val="2139569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</a:t>
                </a:r>
                <a:r>
                  <a:rPr lang="en-US" sz="1400" baseline="0"/>
                  <a:t> of Nodes (</a:t>
                </a:r>
                <a:r>
                  <a:rPr lang="en-US" sz="1400" b="1" i="0" u="none" strike="noStrike" baseline="0" smtClean="0"/>
                  <a:t>--image CC-Ubuntu14.04 --flavor m1.medium</a:t>
                </a:r>
                <a:r>
                  <a:rPr lang="en-US" sz="1400" baseline="0"/>
                  <a:t>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37252968"/>
        <c:crosses val="autoZero"/>
        <c:auto val="1"/>
        <c:lblAlgn val="ctr"/>
        <c:lblOffset val="100"/>
        <c:noMultiLvlLbl val="0"/>
      </c:catAx>
      <c:valAx>
        <c:axId val="2137252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Execution Time</a:t>
                </a:r>
                <a:r>
                  <a:rPr lang="en-US" sz="1400" baseline="0"/>
                  <a:t> (Seconds)</a:t>
                </a:r>
                <a:endParaRPr lang="en-US" sz="1400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3956983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CDMS Application</a:t>
            </a:r>
            <a:r>
              <a:rPr lang="en-US" baseline="0"/>
              <a:t> Scalability using OpenMP Parallelization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Sheet1!$C$43</c:f>
              <c:strCache>
                <c:ptCount val="1"/>
                <c:pt idx="0">
                  <c:v>Big Red II</c:v>
                </c:pt>
              </c:strCache>
            </c:strRef>
          </c:tx>
          <c:marker>
            <c:symbol val="none"/>
          </c:marker>
          <c:cat>
            <c:numRef>
              <c:f>Sheet1!$D$42:$I$42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Sheet1!$D$43:$I$43</c:f>
              <c:numCache>
                <c:formatCode>0</c:formatCode>
                <c:ptCount val="6"/>
                <c:pt idx="0">
                  <c:v>1190.0</c:v>
                </c:pt>
                <c:pt idx="1">
                  <c:v>635.0</c:v>
                </c:pt>
                <c:pt idx="2">
                  <c:v>327.0</c:v>
                </c:pt>
                <c:pt idx="3">
                  <c:v>160.0</c:v>
                </c:pt>
                <c:pt idx="4">
                  <c:v>89.0</c:v>
                </c:pt>
                <c:pt idx="5">
                  <c:v>72.0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Sheet1!$C$44</c:f>
              <c:strCache>
                <c:ptCount val="1"/>
                <c:pt idx="0">
                  <c:v>Karst</c:v>
                </c:pt>
              </c:strCache>
            </c:strRef>
          </c:tx>
          <c:marker>
            <c:symbol val="none"/>
          </c:marker>
          <c:cat>
            <c:numRef>
              <c:f>Sheet1!$D$42:$I$42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Sheet1!$D$44:$I$44</c:f>
              <c:numCache>
                <c:formatCode>0</c:formatCode>
                <c:ptCount val="6"/>
                <c:pt idx="0">
                  <c:v>446.0</c:v>
                </c:pt>
                <c:pt idx="1">
                  <c:v>241.0</c:v>
                </c:pt>
                <c:pt idx="2">
                  <c:v>132.0</c:v>
                </c:pt>
                <c:pt idx="3">
                  <c:v>72.0</c:v>
                </c:pt>
                <c:pt idx="4">
                  <c:v>42.0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Sheet1!$C$45</c:f>
              <c:strCache>
                <c:ptCount val="1"/>
                <c:pt idx="0">
                  <c:v>Windows HPC Server</c:v>
                </c:pt>
              </c:strCache>
            </c:strRef>
          </c:tx>
          <c:marker>
            <c:symbol val="none"/>
          </c:marker>
          <c:cat>
            <c:numRef>
              <c:f>Sheet1!$D$42:$I$42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Sheet1!$D$45:$I$45</c:f>
              <c:numCache>
                <c:formatCode>0</c:formatCode>
                <c:ptCount val="6"/>
                <c:pt idx="0">
                  <c:v>3760.23</c:v>
                </c:pt>
                <c:pt idx="1">
                  <c:v>2117.126</c:v>
                </c:pt>
                <c:pt idx="2">
                  <c:v>1053.641</c:v>
                </c:pt>
                <c:pt idx="3">
                  <c:v>744.355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Sheet1!$C$47</c:f>
              <c:strCache>
                <c:ptCount val="1"/>
                <c:pt idx="0">
                  <c:v>Chameleon Cloud VM (m1.medium)</c:v>
                </c:pt>
              </c:strCache>
            </c:strRef>
          </c:tx>
          <c:marker>
            <c:symbol val="none"/>
          </c:marker>
          <c:cat>
            <c:numRef>
              <c:f>Sheet1!$D$42:$I$42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Sheet1!$D$47:$I$47</c:f>
              <c:numCache>
                <c:formatCode>0</c:formatCode>
                <c:ptCount val="6"/>
                <c:pt idx="0">
                  <c:v>381.0</c:v>
                </c:pt>
                <c:pt idx="1">
                  <c:v>195.0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Sheet1!$C$46</c:f>
              <c:strCache>
                <c:ptCount val="1"/>
                <c:pt idx="0">
                  <c:v>Chameleon Cloud VM (m1.xlarge)</c:v>
                </c:pt>
              </c:strCache>
            </c:strRef>
          </c:tx>
          <c:marker>
            <c:symbol val="none"/>
          </c:marker>
          <c:cat>
            <c:numRef>
              <c:f>Sheet1!$D$42:$I$42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Sheet1!$D$46:$G$46</c:f>
              <c:numCache>
                <c:formatCode>0</c:formatCode>
                <c:ptCount val="4"/>
                <c:pt idx="0">
                  <c:v>372.0</c:v>
                </c:pt>
                <c:pt idx="1">
                  <c:v>191.0</c:v>
                </c:pt>
                <c:pt idx="2">
                  <c:v>110.0</c:v>
                </c:pt>
                <c:pt idx="3">
                  <c:v>61.0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194888"/>
        <c:axId val="2137189160"/>
      </c:lineChart>
      <c:catAx>
        <c:axId val="2137194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OpenMP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189160"/>
        <c:crosses val="autoZero"/>
        <c:auto val="1"/>
        <c:lblAlgn val="ctr"/>
        <c:lblOffset val="100"/>
        <c:noMultiLvlLbl val="0"/>
      </c:catAx>
      <c:valAx>
        <c:axId val="213718916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 (Seconds)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37194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000"/>
              <a:t>CDMS Application</a:t>
            </a:r>
            <a:r>
              <a:rPr lang="en-US" sz="2000" baseline="0"/>
              <a:t> Scalability using OpenMP Parallelization</a:t>
            </a:r>
            <a:endParaRPr lang="en-US" sz="20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0107136209386"/>
          <c:y val="0.123924251707719"/>
          <c:w val="0.660365939595924"/>
          <c:h val="0.729389156709291"/>
        </c:manualLayout>
      </c:layout>
      <c:lineChart>
        <c:grouping val="standard"/>
        <c:varyColors val="0"/>
        <c:ser>
          <c:idx val="0"/>
          <c:order val="0"/>
          <c:tx>
            <c:strRef>
              <c:f>Sheet1!$C$43</c:f>
              <c:strCache>
                <c:ptCount val="1"/>
                <c:pt idx="0">
                  <c:v>Big Red II</c:v>
                </c:pt>
              </c:strCache>
            </c:strRef>
          </c:tx>
          <c:marker>
            <c:symbol val="none"/>
          </c:marker>
          <c:cat>
            <c:numRef>
              <c:f>Sheet1!$D$42:$I$42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Sheet1!$D$43:$I$43</c:f>
              <c:numCache>
                <c:formatCode>0</c:formatCode>
                <c:ptCount val="6"/>
                <c:pt idx="0">
                  <c:v>1190.0</c:v>
                </c:pt>
                <c:pt idx="1">
                  <c:v>635.0</c:v>
                </c:pt>
                <c:pt idx="2">
                  <c:v>327.0</c:v>
                </c:pt>
                <c:pt idx="3">
                  <c:v>160.0</c:v>
                </c:pt>
                <c:pt idx="4">
                  <c:v>89.0</c:v>
                </c:pt>
                <c:pt idx="5">
                  <c:v>72.0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Sheet1!$C$44</c:f>
              <c:strCache>
                <c:ptCount val="1"/>
                <c:pt idx="0">
                  <c:v>Karst</c:v>
                </c:pt>
              </c:strCache>
            </c:strRef>
          </c:tx>
          <c:marker>
            <c:symbol val="none"/>
          </c:marker>
          <c:cat>
            <c:numRef>
              <c:f>Sheet1!$D$42:$I$42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Sheet1!$D$44:$I$44</c:f>
              <c:numCache>
                <c:formatCode>0</c:formatCode>
                <c:ptCount val="6"/>
                <c:pt idx="0">
                  <c:v>446.0</c:v>
                </c:pt>
                <c:pt idx="1">
                  <c:v>241.0</c:v>
                </c:pt>
                <c:pt idx="2">
                  <c:v>132.0</c:v>
                </c:pt>
                <c:pt idx="3">
                  <c:v>72.0</c:v>
                </c:pt>
                <c:pt idx="4">
                  <c:v>42.0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Sheet1!$C$45</c:f>
              <c:strCache>
                <c:ptCount val="1"/>
                <c:pt idx="0">
                  <c:v>Windows HPC Server</c:v>
                </c:pt>
              </c:strCache>
            </c:strRef>
          </c:tx>
          <c:marker>
            <c:symbol val="none"/>
          </c:marker>
          <c:cat>
            <c:numRef>
              <c:f>Sheet1!$D$42:$I$42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Sheet1!$D$45:$I$45</c:f>
              <c:numCache>
                <c:formatCode>0</c:formatCode>
                <c:ptCount val="6"/>
                <c:pt idx="0">
                  <c:v>3760.23</c:v>
                </c:pt>
                <c:pt idx="1">
                  <c:v>2117.126</c:v>
                </c:pt>
                <c:pt idx="2">
                  <c:v>1053.641</c:v>
                </c:pt>
                <c:pt idx="3">
                  <c:v>744.355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Sheet1!$C$46</c:f>
              <c:strCache>
                <c:ptCount val="1"/>
                <c:pt idx="0">
                  <c:v>Chameleon Cloud VM (m1.xlarge)</c:v>
                </c:pt>
              </c:strCache>
            </c:strRef>
          </c:tx>
          <c:marker>
            <c:symbol val="none"/>
          </c:marker>
          <c:cat>
            <c:numRef>
              <c:f>Sheet1!$D$42:$I$42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Sheet1!$D$46:$G$46</c:f>
              <c:numCache>
                <c:formatCode>0</c:formatCode>
                <c:ptCount val="4"/>
                <c:pt idx="0">
                  <c:v>372.0</c:v>
                </c:pt>
                <c:pt idx="1">
                  <c:v>191.0</c:v>
                </c:pt>
                <c:pt idx="2">
                  <c:v>110.0</c:v>
                </c:pt>
                <c:pt idx="3">
                  <c:v>61.0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166664"/>
        <c:axId val="2137161032"/>
      </c:lineChart>
      <c:catAx>
        <c:axId val="2137166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OpenMP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37161032"/>
        <c:crosses val="autoZero"/>
        <c:auto val="1"/>
        <c:lblAlgn val="ctr"/>
        <c:lblOffset val="100"/>
        <c:noMultiLvlLbl val="0"/>
      </c:catAx>
      <c:valAx>
        <c:axId val="2137161032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Execution Time (Seconds)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37166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1915383552218"/>
          <c:y val="0.284431162070397"/>
          <c:w val="0.216546154472522"/>
          <c:h val="0.37692081573707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 b="1" i="0" baseline="0">
                <a:effectLst/>
              </a:rPr>
              <a:t>CDMS Application Scalability using Hadoop Streaming on Chameleon Cloud </a:t>
            </a:r>
            <a:endParaRPr lang="en-US" sz="2000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42677505471791"/>
          <c:y val="0.189165199729039"/>
          <c:w val="0.721932078371264"/>
          <c:h val="0.682024984407559"/>
        </c:manualLayout>
      </c:layout>
      <c:lineChart>
        <c:grouping val="standard"/>
        <c:varyColors val="0"/>
        <c:ser>
          <c:idx val="0"/>
          <c:order val="0"/>
          <c:tx>
            <c:strRef>
              <c:f>Sheet1!$C$54</c:f>
              <c:strCache>
                <c:ptCount val="1"/>
                <c:pt idx="0">
                  <c:v>Chameleon Cloud VM (m1.medium)</c:v>
                </c:pt>
              </c:strCache>
            </c:strRef>
          </c:tx>
          <c:marker>
            <c:symbol val="none"/>
          </c:marker>
          <c:cat>
            <c:numRef>
              <c:f>Sheet1!$D$53:$F$53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cat>
          <c:val>
            <c:numRef>
              <c:f>Sheet1!$D$54:$F$54</c:f>
              <c:numCache>
                <c:formatCode>General</c:formatCode>
                <c:ptCount val="3"/>
                <c:pt idx="0">
                  <c:v>749.0</c:v>
                </c:pt>
                <c:pt idx="1">
                  <c:v>766.0</c:v>
                </c:pt>
                <c:pt idx="2">
                  <c:v>747.0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Sheet1!$C$55</c:f>
              <c:strCache>
                <c:ptCount val="1"/>
                <c:pt idx="0">
                  <c:v>Chameleon Cloud VM (m1.large)</c:v>
                </c:pt>
              </c:strCache>
            </c:strRef>
          </c:tx>
          <c:marker>
            <c:symbol val="none"/>
          </c:marker>
          <c:cat>
            <c:numRef>
              <c:f>Sheet1!$D$53:$F$53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cat>
          <c:val>
            <c:numRef>
              <c:f>Sheet1!$D$55:$F$55</c:f>
              <c:numCache>
                <c:formatCode>0</c:formatCode>
                <c:ptCount val="3"/>
                <c:pt idx="0">
                  <c:v>429.0</c:v>
                </c:pt>
                <c:pt idx="1">
                  <c:v>417.0</c:v>
                </c:pt>
                <c:pt idx="2">
                  <c:v>428.0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Sheet1!$C$56</c:f>
              <c:strCache>
                <c:ptCount val="1"/>
                <c:pt idx="0">
                  <c:v>Chameleon Cloud VM (m1.xlarge)</c:v>
                </c:pt>
              </c:strCache>
            </c:strRef>
          </c:tx>
          <c:marker>
            <c:symbol val="none"/>
          </c:marker>
          <c:cat>
            <c:numRef>
              <c:f>Sheet1!$D$53:$F$53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cat>
          <c:val>
            <c:numRef>
              <c:f>Sheet1!$D$56:$F$56</c:f>
              <c:numCache>
                <c:formatCode>0</c:formatCode>
                <c:ptCount val="3"/>
                <c:pt idx="0" formatCode="General">
                  <c:v>324.0</c:v>
                </c:pt>
                <c:pt idx="1">
                  <c:v>323.0</c:v>
                </c:pt>
                <c:pt idx="2">
                  <c:v>323.0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112760"/>
        <c:axId val="2137106968"/>
      </c:lineChart>
      <c:catAx>
        <c:axId val="2137112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</a:t>
                </a:r>
                <a:r>
                  <a:rPr lang="en-US" sz="1400" baseline="0"/>
                  <a:t> of Virtual Machines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106968"/>
        <c:crosses val="autoZero"/>
        <c:auto val="1"/>
        <c:lblAlgn val="ctr"/>
        <c:lblOffset val="100"/>
        <c:noMultiLvlLbl val="0"/>
      </c:catAx>
      <c:valAx>
        <c:axId val="2137106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Execution</a:t>
                </a:r>
                <a:r>
                  <a:rPr lang="en-US" sz="1400" baseline="0"/>
                  <a:t> Time (Seconds)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112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14923205507"/>
          <c:y val="0.27187111172369"/>
          <c:w val="0.181064322497982"/>
          <c:h val="0.355014430218768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1566334</xdr:colOff>
      <xdr:row>11</xdr:row>
      <xdr:rowOff>33867</xdr:rowOff>
    </xdr:from>
    <xdr:to>
      <xdr:col>12</xdr:col>
      <xdr:colOff>660399</xdr:colOff>
      <xdr:row>35</xdr:row>
      <xdr:rowOff>179917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728133</xdr:colOff>
      <xdr:row>37</xdr:row>
      <xdr:rowOff>126999</xdr:rowOff>
    </xdr:from>
    <xdr:to>
      <xdr:col>20</xdr:col>
      <xdr:colOff>304799</xdr:colOff>
      <xdr:row>64</xdr:row>
      <xdr:rowOff>16933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745067</xdr:colOff>
      <xdr:row>71</xdr:row>
      <xdr:rowOff>169334</xdr:rowOff>
    </xdr:from>
    <xdr:to>
      <xdr:col>20</xdr:col>
      <xdr:colOff>321733</xdr:colOff>
      <xdr:row>98</xdr:row>
      <xdr:rowOff>59268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304798</xdr:colOff>
      <xdr:row>61</xdr:row>
      <xdr:rowOff>76199</xdr:rowOff>
    </xdr:from>
    <xdr:to>
      <xdr:col>10</xdr:col>
      <xdr:colOff>135465</xdr:colOff>
      <xdr:row>86</xdr:row>
      <xdr:rowOff>186266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57"/>
  <sheetViews>
    <sheetView tabSelected="1" topLeftCell="A35" zoomScale="75" zoomScaleNormal="75" zoomScalePageLayoutView="75" workbookViewId="0">
      <selection activeCell="I56" sqref="I56"/>
    </sheetView>
  </sheetViews>
  <sheetFormatPr baseColWidth="10" defaultRowHeight="15" x14ac:dyDescent="0"/>
  <cols>
    <col min="3" max="3" width="22" customWidth="1"/>
    <col min="16" max="16" width="23.1640625" customWidth="1"/>
  </cols>
  <sheetData>
    <row r="3" spans="2:27" ht="15" customHeight="1">
      <c r="B3" s="19" t="s">
        <v>5</v>
      </c>
      <c r="C3" s="20"/>
      <c r="D3" s="20"/>
      <c r="E3" s="20"/>
      <c r="F3" s="20"/>
      <c r="G3" s="20"/>
      <c r="H3" s="20"/>
      <c r="I3" s="20"/>
      <c r="J3" s="21"/>
    </row>
    <row r="4" spans="2:27">
      <c r="B4" s="2"/>
      <c r="C4" s="7"/>
      <c r="D4" s="7" t="s">
        <v>0</v>
      </c>
      <c r="E4" s="7" t="s">
        <v>1</v>
      </c>
      <c r="F4" s="7" t="s">
        <v>2</v>
      </c>
      <c r="G4" s="7" t="s">
        <v>3</v>
      </c>
      <c r="H4" s="7" t="s">
        <v>4</v>
      </c>
      <c r="I4" s="7" t="s">
        <v>26</v>
      </c>
      <c r="J4" s="3"/>
    </row>
    <row r="5" spans="2:27">
      <c r="B5" s="2"/>
      <c r="C5" s="7">
        <v>1</v>
      </c>
      <c r="D5" s="17">
        <f>AVERAGE(456,503,487)</f>
        <v>482</v>
      </c>
      <c r="E5" s="17">
        <f>AVERAGE(1113,1161,1163)</f>
        <v>1145.6666666666667</v>
      </c>
      <c r="F5" s="17">
        <f>AVERAGE(1390,1449,1467)</f>
        <v>1435.3333333333333</v>
      </c>
      <c r="G5" s="10">
        <f>AVERAGE(28,28,32)</f>
        <v>29.333333333333332</v>
      </c>
      <c r="H5" s="10">
        <f>AVERAGE(11,11,11)</f>
        <v>11</v>
      </c>
      <c r="I5" s="10">
        <f>AVERAGE(2998,3152,3160)</f>
        <v>3103.3333333333335</v>
      </c>
      <c r="J5" s="3"/>
    </row>
    <row r="6" spans="2:27">
      <c r="B6" s="2"/>
      <c r="C6" s="7">
        <v>2</v>
      </c>
      <c r="D6" s="17">
        <f>AVERAGE(483,534,527)</f>
        <v>514.66666666666663</v>
      </c>
      <c r="E6" s="17">
        <f>AVERAGE(1132,1140,1330)</f>
        <v>1200.6666666666667</v>
      </c>
      <c r="F6" s="17">
        <f>AVERAGE(1438,1439,1480)</f>
        <v>1452.3333333333333</v>
      </c>
      <c r="G6" s="17">
        <f>AVERAGE(26,29,29)</f>
        <v>28</v>
      </c>
      <c r="H6" s="17">
        <f>AVERAGE(8,11,11)</f>
        <v>10</v>
      </c>
      <c r="I6" s="17">
        <f>AVERAGE(3087,3153,3377)</f>
        <v>3205.6666666666665</v>
      </c>
      <c r="J6" s="3"/>
    </row>
    <row r="7" spans="2:27">
      <c r="B7" s="2"/>
      <c r="C7" s="8">
        <v>3</v>
      </c>
      <c r="D7" s="18">
        <f>AVERAGE(531,585,563)</f>
        <v>559.66666666666663</v>
      </c>
      <c r="E7" s="17">
        <f>AVERAGE(1132,1119,2145)</f>
        <v>1465.3333333333333</v>
      </c>
      <c r="F7" s="17">
        <f>AVERAGE(1426,1479,1462)</f>
        <v>1455.6666666666667</v>
      </c>
      <c r="G7" s="17">
        <f>AVERAGE(30,28,30)</f>
        <v>29.333333333333332</v>
      </c>
      <c r="H7" s="17">
        <f>AVERAGE(9,13,21)</f>
        <v>14.333333333333334</v>
      </c>
      <c r="I7" s="17">
        <f>AVERAGE(3128,3224,4221)</f>
        <v>3524.3333333333335</v>
      </c>
      <c r="J7" s="3"/>
    </row>
    <row r="8" spans="2:27">
      <c r="B8" s="4"/>
      <c r="C8" s="5"/>
      <c r="D8" s="5"/>
      <c r="E8" s="5"/>
      <c r="F8" s="5"/>
      <c r="G8" s="5"/>
      <c r="H8" s="5"/>
      <c r="I8" s="5"/>
      <c r="J8" s="6"/>
    </row>
    <row r="13" spans="2:27">
      <c r="N13" t="s">
        <v>6</v>
      </c>
      <c r="O13" t="s">
        <v>7</v>
      </c>
      <c r="P13" t="s">
        <v>8</v>
      </c>
      <c r="Q13">
        <v>456</v>
      </c>
      <c r="S13" t="s">
        <v>6</v>
      </c>
      <c r="T13" t="s">
        <v>7</v>
      </c>
      <c r="U13" t="s">
        <v>8</v>
      </c>
      <c r="V13">
        <v>503</v>
      </c>
      <c r="X13" t="s">
        <v>6</v>
      </c>
      <c r="Y13" t="s">
        <v>7</v>
      </c>
      <c r="Z13" t="s">
        <v>8</v>
      </c>
      <c r="AA13">
        <v>487</v>
      </c>
    </row>
    <row r="14" spans="2:27">
      <c r="N14" t="s">
        <v>6</v>
      </c>
      <c r="O14" t="s">
        <v>7</v>
      </c>
      <c r="P14" t="s">
        <v>9</v>
      </c>
      <c r="Q14">
        <v>1113</v>
      </c>
      <c r="S14" t="s">
        <v>6</v>
      </c>
      <c r="T14" t="s">
        <v>7</v>
      </c>
      <c r="U14" t="s">
        <v>9</v>
      </c>
      <c r="V14">
        <v>1161</v>
      </c>
      <c r="X14" t="s">
        <v>6</v>
      </c>
      <c r="Y14" t="s">
        <v>7</v>
      </c>
      <c r="Z14" t="s">
        <v>9</v>
      </c>
      <c r="AA14">
        <v>1163</v>
      </c>
    </row>
    <row r="15" spans="2:27">
      <c r="N15" t="s">
        <v>6</v>
      </c>
      <c r="O15" t="s">
        <v>7</v>
      </c>
      <c r="P15" t="s">
        <v>10</v>
      </c>
      <c r="Q15">
        <v>1390</v>
      </c>
      <c r="S15" t="s">
        <v>6</v>
      </c>
      <c r="T15" t="s">
        <v>7</v>
      </c>
      <c r="U15" t="s">
        <v>10</v>
      </c>
      <c r="V15">
        <v>1449</v>
      </c>
      <c r="X15" t="s">
        <v>6</v>
      </c>
      <c r="Y15" t="s">
        <v>7</v>
      </c>
      <c r="Z15" t="s">
        <v>10</v>
      </c>
      <c r="AA15">
        <v>1467</v>
      </c>
    </row>
    <row r="16" spans="2:27">
      <c r="N16" t="s">
        <v>6</v>
      </c>
      <c r="O16" t="s">
        <v>7</v>
      </c>
      <c r="P16" t="s">
        <v>11</v>
      </c>
      <c r="Q16">
        <v>28</v>
      </c>
      <c r="S16" t="s">
        <v>6</v>
      </c>
      <c r="T16" t="s">
        <v>7</v>
      </c>
      <c r="U16" t="s">
        <v>11</v>
      </c>
      <c r="V16">
        <v>28</v>
      </c>
      <c r="X16" t="s">
        <v>6</v>
      </c>
      <c r="Y16" t="s">
        <v>7</v>
      </c>
      <c r="Z16" t="s">
        <v>11</v>
      </c>
      <c r="AA16">
        <v>32</v>
      </c>
    </row>
    <row r="17" spans="14:27">
      <c r="N17" t="s">
        <v>6</v>
      </c>
      <c r="O17" t="s">
        <v>7</v>
      </c>
      <c r="P17" t="s">
        <v>12</v>
      </c>
      <c r="Q17">
        <v>11</v>
      </c>
      <c r="S17" t="s">
        <v>6</v>
      </c>
      <c r="T17" t="s">
        <v>7</v>
      </c>
      <c r="U17" t="s">
        <v>12</v>
      </c>
      <c r="V17">
        <v>11</v>
      </c>
      <c r="X17" t="s">
        <v>6</v>
      </c>
      <c r="Y17" t="s">
        <v>7</v>
      </c>
      <c r="Z17" t="s">
        <v>12</v>
      </c>
      <c r="AA17">
        <v>11</v>
      </c>
    </row>
    <row r="18" spans="14:27">
      <c r="N18" t="s">
        <v>6</v>
      </c>
      <c r="O18" t="s">
        <v>7</v>
      </c>
      <c r="P18" t="s">
        <v>13</v>
      </c>
      <c r="Q18">
        <v>2998</v>
      </c>
      <c r="S18" t="s">
        <v>6</v>
      </c>
      <c r="T18" t="s">
        <v>7</v>
      </c>
      <c r="U18" t="s">
        <v>13</v>
      </c>
      <c r="V18">
        <v>3152</v>
      </c>
      <c r="X18" t="s">
        <v>6</v>
      </c>
      <c r="Y18" t="s">
        <v>7</v>
      </c>
      <c r="Z18" t="s">
        <v>13</v>
      </c>
      <c r="AA18">
        <v>3160</v>
      </c>
    </row>
    <row r="19" spans="14:27">
      <c r="N19" t="s">
        <v>6</v>
      </c>
      <c r="O19" t="s">
        <v>7</v>
      </c>
      <c r="P19" t="s">
        <v>14</v>
      </c>
      <c r="Q19">
        <v>483</v>
      </c>
      <c r="S19" t="s">
        <v>6</v>
      </c>
      <c r="T19" t="s">
        <v>7</v>
      </c>
      <c r="U19" t="s">
        <v>14</v>
      </c>
      <c r="V19">
        <v>534</v>
      </c>
      <c r="X19" t="s">
        <v>6</v>
      </c>
      <c r="Y19" t="s">
        <v>7</v>
      </c>
      <c r="Z19" t="s">
        <v>14</v>
      </c>
      <c r="AA19">
        <v>527</v>
      </c>
    </row>
    <row r="20" spans="14:27">
      <c r="N20" t="s">
        <v>6</v>
      </c>
      <c r="O20" t="s">
        <v>7</v>
      </c>
      <c r="P20" t="s">
        <v>15</v>
      </c>
      <c r="Q20">
        <v>1132</v>
      </c>
      <c r="S20" t="s">
        <v>6</v>
      </c>
      <c r="T20" t="s">
        <v>7</v>
      </c>
      <c r="U20" t="s">
        <v>15</v>
      </c>
      <c r="V20">
        <v>1140</v>
      </c>
      <c r="X20" t="s">
        <v>6</v>
      </c>
      <c r="Y20" t="s">
        <v>7</v>
      </c>
      <c r="Z20" t="s">
        <v>15</v>
      </c>
      <c r="AA20">
        <v>1330</v>
      </c>
    </row>
    <row r="21" spans="14:27">
      <c r="N21" t="s">
        <v>6</v>
      </c>
      <c r="O21" t="s">
        <v>7</v>
      </c>
      <c r="P21" t="s">
        <v>16</v>
      </c>
      <c r="Q21">
        <v>1438</v>
      </c>
      <c r="S21" t="s">
        <v>6</v>
      </c>
      <c r="T21" t="s">
        <v>7</v>
      </c>
      <c r="U21" t="s">
        <v>16</v>
      </c>
      <c r="V21">
        <v>1439</v>
      </c>
      <c r="X21" t="s">
        <v>6</v>
      </c>
      <c r="Y21" t="s">
        <v>7</v>
      </c>
      <c r="Z21" t="s">
        <v>16</v>
      </c>
      <c r="AA21">
        <v>1480</v>
      </c>
    </row>
    <row r="22" spans="14:27">
      <c r="N22" t="s">
        <v>6</v>
      </c>
      <c r="O22" t="s">
        <v>7</v>
      </c>
      <c r="P22" t="s">
        <v>17</v>
      </c>
      <c r="Q22">
        <v>26</v>
      </c>
      <c r="S22" t="s">
        <v>6</v>
      </c>
      <c r="T22" t="s">
        <v>7</v>
      </c>
      <c r="U22" t="s">
        <v>17</v>
      </c>
      <c r="V22">
        <v>29</v>
      </c>
      <c r="X22" t="s">
        <v>6</v>
      </c>
      <c r="Y22" t="s">
        <v>7</v>
      </c>
      <c r="Z22" t="s">
        <v>17</v>
      </c>
      <c r="AA22">
        <v>29</v>
      </c>
    </row>
    <row r="23" spans="14:27">
      <c r="N23" t="s">
        <v>6</v>
      </c>
      <c r="O23" t="s">
        <v>7</v>
      </c>
      <c r="P23" t="s">
        <v>18</v>
      </c>
      <c r="Q23">
        <v>8</v>
      </c>
      <c r="S23" t="s">
        <v>6</v>
      </c>
      <c r="T23" t="s">
        <v>7</v>
      </c>
      <c r="U23" t="s">
        <v>18</v>
      </c>
      <c r="V23">
        <v>11</v>
      </c>
      <c r="X23" t="s">
        <v>6</v>
      </c>
      <c r="Y23" t="s">
        <v>7</v>
      </c>
      <c r="Z23" t="s">
        <v>18</v>
      </c>
      <c r="AA23">
        <v>11</v>
      </c>
    </row>
    <row r="24" spans="14:27">
      <c r="N24" t="s">
        <v>6</v>
      </c>
      <c r="O24" t="s">
        <v>7</v>
      </c>
      <c r="P24" t="s">
        <v>19</v>
      </c>
      <c r="Q24">
        <v>3087</v>
      </c>
      <c r="S24" t="s">
        <v>6</v>
      </c>
      <c r="T24" t="s">
        <v>7</v>
      </c>
      <c r="U24" t="s">
        <v>19</v>
      </c>
      <c r="V24">
        <v>3153</v>
      </c>
      <c r="X24" t="s">
        <v>6</v>
      </c>
      <c r="Y24" t="s">
        <v>7</v>
      </c>
      <c r="Z24" t="s">
        <v>19</v>
      </c>
      <c r="AA24">
        <v>3377</v>
      </c>
    </row>
    <row r="25" spans="14:27">
      <c r="N25" t="s">
        <v>6</v>
      </c>
      <c r="O25" t="s">
        <v>7</v>
      </c>
      <c r="P25" t="s">
        <v>20</v>
      </c>
      <c r="Q25">
        <v>531</v>
      </c>
      <c r="S25" t="s">
        <v>6</v>
      </c>
      <c r="T25" t="s">
        <v>7</v>
      </c>
      <c r="U25" t="s">
        <v>20</v>
      </c>
      <c r="V25">
        <v>585</v>
      </c>
      <c r="X25" t="s">
        <v>6</v>
      </c>
      <c r="Y25" t="s">
        <v>7</v>
      </c>
      <c r="Z25" t="s">
        <v>20</v>
      </c>
      <c r="AA25">
        <v>563</v>
      </c>
    </row>
    <row r="26" spans="14:27">
      <c r="N26" t="s">
        <v>6</v>
      </c>
      <c r="O26" t="s">
        <v>7</v>
      </c>
      <c r="P26" t="s">
        <v>21</v>
      </c>
      <c r="Q26">
        <v>1132</v>
      </c>
      <c r="S26" t="s">
        <v>6</v>
      </c>
      <c r="T26" t="s">
        <v>7</v>
      </c>
      <c r="U26" t="s">
        <v>21</v>
      </c>
      <c r="V26">
        <v>1119</v>
      </c>
      <c r="X26" t="s">
        <v>6</v>
      </c>
      <c r="Y26" t="s">
        <v>7</v>
      </c>
      <c r="Z26" t="s">
        <v>21</v>
      </c>
      <c r="AA26">
        <v>2145</v>
      </c>
    </row>
    <row r="27" spans="14:27">
      <c r="N27" t="s">
        <v>6</v>
      </c>
      <c r="O27" t="s">
        <v>7</v>
      </c>
      <c r="P27" t="s">
        <v>22</v>
      </c>
      <c r="Q27">
        <v>1426</v>
      </c>
      <c r="S27" t="s">
        <v>6</v>
      </c>
      <c r="T27" t="s">
        <v>7</v>
      </c>
      <c r="U27" t="s">
        <v>22</v>
      </c>
      <c r="V27">
        <v>1479</v>
      </c>
      <c r="X27" t="s">
        <v>6</v>
      </c>
      <c r="Y27" t="s">
        <v>7</v>
      </c>
      <c r="Z27" t="s">
        <v>22</v>
      </c>
      <c r="AA27">
        <v>1462</v>
      </c>
    </row>
    <row r="28" spans="14:27">
      <c r="N28" t="s">
        <v>6</v>
      </c>
      <c r="O28" t="s">
        <v>7</v>
      </c>
      <c r="P28" t="s">
        <v>23</v>
      </c>
      <c r="Q28">
        <v>30</v>
      </c>
      <c r="S28" t="s">
        <v>6</v>
      </c>
      <c r="T28" t="s">
        <v>7</v>
      </c>
      <c r="U28" t="s">
        <v>23</v>
      </c>
      <c r="V28">
        <v>28</v>
      </c>
      <c r="X28" t="s">
        <v>6</v>
      </c>
      <c r="Y28" t="s">
        <v>7</v>
      </c>
      <c r="Z28" t="s">
        <v>23</v>
      </c>
      <c r="AA28">
        <v>30</v>
      </c>
    </row>
    <row r="29" spans="14:27">
      <c r="N29" t="s">
        <v>6</v>
      </c>
      <c r="O29" t="s">
        <v>7</v>
      </c>
      <c r="P29" t="s">
        <v>24</v>
      </c>
      <c r="Q29">
        <v>9</v>
      </c>
      <c r="S29" t="s">
        <v>6</v>
      </c>
      <c r="T29" t="s">
        <v>7</v>
      </c>
      <c r="U29" t="s">
        <v>24</v>
      </c>
      <c r="V29">
        <v>13</v>
      </c>
      <c r="X29" t="s">
        <v>6</v>
      </c>
      <c r="Y29" t="s">
        <v>7</v>
      </c>
      <c r="Z29" t="s">
        <v>24</v>
      </c>
      <c r="AA29">
        <v>21</v>
      </c>
    </row>
    <row r="30" spans="14:27">
      <c r="N30" t="s">
        <v>6</v>
      </c>
      <c r="O30" t="s">
        <v>7</v>
      </c>
      <c r="P30" t="s">
        <v>25</v>
      </c>
      <c r="Q30">
        <v>3128</v>
      </c>
      <c r="S30" t="s">
        <v>6</v>
      </c>
      <c r="T30" t="s">
        <v>7</v>
      </c>
      <c r="U30" t="s">
        <v>25</v>
      </c>
      <c r="V30">
        <v>3224</v>
      </c>
      <c r="X30" t="s">
        <v>6</v>
      </c>
      <c r="Y30" t="s">
        <v>7</v>
      </c>
      <c r="Z30" t="s">
        <v>25</v>
      </c>
      <c r="AA30">
        <v>4221</v>
      </c>
    </row>
    <row r="41" spans="2:10">
      <c r="B41" s="22" t="s">
        <v>30</v>
      </c>
      <c r="C41" s="23"/>
      <c r="D41" s="23"/>
      <c r="E41" s="23"/>
      <c r="F41" s="23"/>
      <c r="G41" s="23"/>
      <c r="H41" s="23"/>
      <c r="I41" s="23"/>
      <c r="J41" s="24"/>
    </row>
    <row r="42" spans="2:10">
      <c r="B42" s="11"/>
      <c r="C42" s="7"/>
      <c r="D42" s="7">
        <v>1</v>
      </c>
      <c r="E42" s="7">
        <v>2</v>
      </c>
      <c r="F42" s="7">
        <v>4</v>
      </c>
      <c r="G42" s="7">
        <v>8</v>
      </c>
      <c r="H42" s="7">
        <v>16</v>
      </c>
      <c r="I42" s="7">
        <v>32</v>
      </c>
      <c r="J42" s="12"/>
    </row>
    <row r="43" spans="2:10">
      <c r="B43" s="11"/>
      <c r="C43" s="9" t="s">
        <v>28</v>
      </c>
      <c r="D43" s="17">
        <v>1190</v>
      </c>
      <c r="E43" s="17">
        <v>635</v>
      </c>
      <c r="F43" s="17">
        <v>327</v>
      </c>
      <c r="G43" s="17">
        <v>160</v>
      </c>
      <c r="H43" s="17">
        <v>89</v>
      </c>
      <c r="I43" s="17">
        <v>72</v>
      </c>
      <c r="J43" s="13"/>
    </row>
    <row r="44" spans="2:10">
      <c r="B44" s="11"/>
      <c r="C44" s="7" t="s">
        <v>27</v>
      </c>
      <c r="D44" s="10">
        <v>446</v>
      </c>
      <c r="E44" s="10">
        <v>241</v>
      </c>
      <c r="F44" s="10">
        <v>132</v>
      </c>
      <c r="G44" s="10">
        <v>72</v>
      </c>
      <c r="H44" s="10">
        <v>42</v>
      </c>
      <c r="I44" s="10"/>
      <c r="J44" s="12"/>
    </row>
    <row r="45" spans="2:10">
      <c r="B45" s="11"/>
      <c r="C45" s="7" t="s">
        <v>29</v>
      </c>
      <c r="D45" s="10">
        <v>3760.23</v>
      </c>
      <c r="E45" s="10">
        <v>2117.1260000000002</v>
      </c>
      <c r="F45" s="10">
        <v>1053.6410000000001</v>
      </c>
      <c r="G45" s="10">
        <v>744.35500000000002</v>
      </c>
      <c r="H45" s="10"/>
      <c r="I45" s="10"/>
      <c r="J45" s="12"/>
    </row>
    <row r="46" spans="2:10">
      <c r="B46" s="11"/>
      <c r="C46" s="7" t="s">
        <v>32</v>
      </c>
      <c r="D46" s="10">
        <v>372</v>
      </c>
      <c r="E46" s="10">
        <v>191</v>
      </c>
      <c r="F46" s="10">
        <v>110</v>
      </c>
      <c r="G46" s="10">
        <v>61</v>
      </c>
      <c r="H46" s="10"/>
      <c r="I46" s="10"/>
      <c r="J46" s="12"/>
    </row>
    <row r="47" spans="2:10">
      <c r="B47" s="11"/>
      <c r="C47" s="7" t="s">
        <v>31</v>
      </c>
      <c r="D47" s="10">
        <v>381</v>
      </c>
      <c r="E47" s="10">
        <v>195</v>
      </c>
      <c r="F47" s="10"/>
      <c r="G47" s="10"/>
      <c r="H47" s="10"/>
      <c r="I47" s="10"/>
      <c r="J47" s="12"/>
    </row>
    <row r="48" spans="2:10">
      <c r="B48" s="14"/>
      <c r="C48" s="15"/>
      <c r="D48" s="15"/>
      <c r="E48" s="15"/>
      <c r="F48" s="15"/>
      <c r="G48" s="15"/>
      <c r="H48" s="15"/>
      <c r="I48" s="15"/>
      <c r="J48" s="16"/>
    </row>
    <row r="52" spans="2:9">
      <c r="B52" s="22" t="s">
        <v>33</v>
      </c>
      <c r="C52" s="23"/>
      <c r="D52" s="23"/>
      <c r="E52" s="23"/>
      <c r="F52" s="23"/>
      <c r="G52" s="24"/>
    </row>
    <row r="53" spans="2:9">
      <c r="B53" s="11"/>
      <c r="C53" s="7"/>
      <c r="D53" s="7">
        <v>1</v>
      </c>
      <c r="E53" s="7">
        <v>2</v>
      </c>
      <c r="F53" s="7">
        <v>3</v>
      </c>
      <c r="G53" s="12"/>
    </row>
    <row r="54" spans="2:9">
      <c r="B54" s="11"/>
      <c r="C54" s="9" t="s">
        <v>31</v>
      </c>
      <c r="D54" s="1">
        <v>749</v>
      </c>
      <c r="E54" s="1">
        <v>766</v>
      </c>
      <c r="F54" s="1">
        <v>747</v>
      </c>
      <c r="G54" s="13"/>
    </row>
    <row r="55" spans="2:9">
      <c r="B55" s="11"/>
      <c r="C55" s="7" t="s">
        <v>34</v>
      </c>
      <c r="D55" s="17">
        <v>429</v>
      </c>
      <c r="E55" s="17">
        <v>417</v>
      </c>
      <c r="F55" s="17">
        <v>428</v>
      </c>
      <c r="G55" s="12"/>
    </row>
    <row r="56" spans="2:9">
      <c r="B56" s="11"/>
      <c r="C56" s="7" t="s">
        <v>32</v>
      </c>
      <c r="D56">
        <v>324</v>
      </c>
      <c r="E56" s="17">
        <v>323</v>
      </c>
      <c r="F56" s="17">
        <v>323</v>
      </c>
      <c r="G56" s="12"/>
      <c r="I56">
        <f>D56/D54</f>
        <v>0.43257676902536718</v>
      </c>
    </row>
    <row r="57" spans="2:9">
      <c r="B57" s="14"/>
      <c r="C57" s="15"/>
      <c r="D57" s="15"/>
      <c r="E57" s="15"/>
      <c r="F57" s="15"/>
      <c r="G57" s="16"/>
    </row>
  </sheetData>
  <mergeCells count="3">
    <mergeCell ref="B3:J3"/>
    <mergeCell ref="B41:J41"/>
    <mergeCell ref="B52:G5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McClary</dc:creator>
  <cp:lastModifiedBy>Scott McClary</cp:lastModifiedBy>
  <dcterms:created xsi:type="dcterms:W3CDTF">2017-04-18T12:51:37Z</dcterms:created>
  <dcterms:modified xsi:type="dcterms:W3CDTF">2017-04-24T12:49:59Z</dcterms:modified>
</cp:coreProperties>
</file>