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customProperty1.bin" ContentType="application/vnd.openxmlformats-officedocument.spreadsheetml.customProperty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ЭтаКнига" defaultThemeVersion="124226"/>
  <bookViews>
    <workbookView xWindow="-110" yWindow="-110" windowWidth="19420" windowHeight="10420"/>
  </bookViews>
  <sheets>
    <sheet name="1" sheetId="5" r:id="rId1"/>
    <sheet name="2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\F" localSheetId="0">#REF!</definedName>
    <definedName name="\F">#REF!</definedName>
    <definedName name="\P" localSheetId="0">#REF!</definedName>
    <definedName name="\P">#REF!</definedName>
    <definedName name="\S" localSheetId="0">#REF!</definedName>
    <definedName name="\S">#REF!</definedName>
    <definedName name="_1STQTR" localSheetId="0">#REF!</definedName>
    <definedName name="_1STQTR">#REF!</definedName>
    <definedName name="_4S">#REF!</definedName>
    <definedName name="_Order1" hidden="1">255</definedName>
    <definedName name="_SV4">#REF!</definedName>
    <definedName name="_Table2_In1" localSheetId="0" hidden="1">#REF!</definedName>
    <definedName name="_Table2_In1" hidden="1">#REF!</definedName>
    <definedName name="_Table2_In2" localSheetId="0" hidden="1">#REF!</definedName>
    <definedName name="_Table2_In2" hidden="1">#REF!</definedName>
    <definedName name="A" localSheetId="0">#REF!</definedName>
    <definedName name="A">#REF!</definedName>
    <definedName name="Acq_BSA" localSheetId="0">#REF!</definedName>
    <definedName name="Acq_BSA">#REF!</definedName>
    <definedName name="Acq_Int_Calc" localSheetId="0">#REF!</definedName>
    <definedName name="Acq_Int_Calc">#REF!</definedName>
    <definedName name="Acq_Int_Val" localSheetId="0">#REF!</definedName>
    <definedName name="Acq_Int_Val">#REF!</definedName>
    <definedName name="Acq_Q_Hide" localSheetId="0">#REF!</definedName>
    <definedName name="Acq_Q_Hide">#REF!</definedName>
    <definedName name="Acq_Q_Unhide" localSheetId="0">#REF!</definedName>
    <definedName name="Acq_Q_Unhide">#REF!</definedName>
    <definedName name="ActiveFlag" localSheetId="0">OFFSET(#REF!,1,0,COUNTA(#REF!),1)</definedName>
    <definedName name="ActiveFlag">OFFSET(#REF!,1,0,COUNTA(#REF!),1)</definedName>
    <definedName name="Assets_1" localSheetId="0">#REF!</definedName>
    <definedName name="Assets_1">#REF!</definedName>
    <definedName name="ASSUMPTIONS" localSheetId="0">#REF!</definedName>
    <definedName name="ASSUMPTIONS">#REF!</definedName>
    <definedName name="Cash_Flow_1" localSheetId="0">#REF!</definedName>
    <definedName name="Cash_Flow_1">#REF!</definedName>
    <definedName name="causesracines">#REF!</definedName>
    <definedName name="codemachine">#REF!</definedName>
    <definedName name="Comfort_BSA" localSheetId="0">#REF!</definedName>
    <definedName name="Comfort_BSA">#REF!</definedName>
    <definedName name="Comfort_BSL" localSheetId="0">#REF!</definedName>
    <definedName name="Comfort_BSL">#REF!</definedName>
    <definedName name="Comfort_CF" localSheetId="0">#REF!</definedName>
    <definedName name="Comfort_CF">#REF!</definedName>
    <definedName name="Comfort_CPV" localSheetId="0">#REF!</definedName>
    <definedName name="Comfort_CPV">#REF!</definedName>
    <definedName name="Comfort_Hide" localSheetId="0">#REF!</definedName>
    <definedName name="Comfort_Hide">#REF!</definedName>
    <definedName name="Comfort_Int_Calc" localSheetId="0">#REF!</definedName>
    <definedName name="Comfort_Int_Calc">#REF!</definedName>
    <definedName name="Comfort_Int_Val" localSheetId="0">#REF!</definedName>
    <definedName name="Comfort_Int_Val">#REF!</definedName>
    <definedName name="Comfort_IS" localSheetId="0">#REF!</definedName>
    <definedName name="Comfort_IS">#REF!</definedName>
    <definedName name="Comfort_Minority_Interest" localSheetId="0">#REF!</definedName>
    <definedName name="Comfort_Minority_Interest">#REF!</definedName>
    <definedName name="Comfort_Price" localSheetId="0">#REF!</definedName>
    <definedName name="Comfort_Price">#REF!</definedName>
    <definedName name="Comfort_Synergies1" localSheetId="0">#REF!</definedName>
    <definedName name="Comfort_Synergies1">#REF!</definedName>
    <definedName name="Comfort_Synergies2" localSheetId="0">#REF!</definedName>
    <definedName name="Comfort_Synergies2">#REF!</definedName>
    <definedName name="Comfort_Synergies3" localSheetId="0">#REF!</definedName>
    <definedName name="Comfort_Synergies3">#REF!</definedName>
    <definedName name="Comfort_Unhide" localSheetId="0">#REF!</definedName>
    <definedName name="Comfort_Unhide">#REF!</definedName>
    <definedName name="Cons_Adjust" localSheetId="0">#REF!</definedName>
    <definedName name="Cons_Adjust">#REF!</definedName>
    <definedName name="Cons_Ann_BSA" localSheetId="0">#REF!</definedName>
    <definedName name="Cons_Ann_BSA">#REF!</definedName>
    <definedName name="Cons_Ann_BSL" localSheetId="0">#REF!</definedName>
    <definedName name="Cons_Ann_BSL">#REF!</definedName>
    <definedName name="Cons_Ann_CF" localSheetId="0">#REF!</definedName>
    <definedName name="Cons_Ann_CF">#REF!</definedName>
    <definedName name="Cons_Ann_CPV" localSheetId="0">#REF!</definedName>
    <definedName name="Cons_Ann_CPV">#REF!</definedName>
    <definedName name="Cons_Ann_IS" localSheetId="0">#REF!</definedName>
    <definedName name="Cons_Ann_IS">#REF!</definedName>
    <definedName name="Cons_EVA" localSheetId="0">#REF!</definedName>
    <definedName name="Cons_EVA">#REF!</definedName>
    <definedName name="Cons_Int_Calc" localSheetId="0">#REF!</definedName>
    <definedName name="Cons_Int_Calc">#REF!</definedName>
    <definedName name="Cons_Int_Val" localSheetId="0">#REF!</definedName>
    <definedName name="Cons_Int_Val">#REF!</definedName>
    <definedName name="Cons_Q_Hide" localSheetId="0">#REF!</definedName>
    <definedName name="Cons_Q_Hide">#REF!</definedName>
    <definedName name="Cons_Q_Unhide" localSheetId="0">#REF!</definedName>
    <definedName name="Cons_Q_Unhide">#REF!</definedName>
    <definedName name="Cons_Qtr_BSA" localSheetId="0">#REF!</definedName>
    <definedName name="Cons_Qtr_BSA">#REF!</definedName>
    <definedName name="Cons_Qtr_BSL" localSheetId="0">#REF!</definedName>
    <definedName name="Cons_Qtr_BSL">#REF!</definedName>
    <definedName name="Cons_Qtr_CF" localSheetId="0">#REF!</definedName>
    <definedName name="Cons_Qtr_CF">#REF!</definedName>
    <definedName name="Cons_Qtr_CPV" localSheetId="0">#REF!</definedName>
    <definedName name="Cons_Qtr_CPV">#REF!</definedName>
    <definedName name="Cons_Qtr_IS" localSheetId="0">#REF!</definedName>
    <definedName name="Cons_Qtr_IS">#REF!</definedName>
    <definedName name="CONS1ST" localSheetId="0">#REF!</definedName>
    <definedName name="CONS1ST">#REF!</definedName>
    <definedName name="CONS2ND" localSheetId="0">#REF!</definedName>
    <definedName name="CONS2ND">#REF!</definedName>
    <definedName name="CONS3RD" localSheetId="0">#REF!</definedName>
    <definedName name="CONS3RD">#REF!</definedName>
    <definedName name="CONS4TH" localSheetId="0">#REF!</definedName>
    <definedName name="CONS4TH">#REF!</definedName>
    <definedName name="CONSTOTL" localSheetId="0">#REF!</definedName>
    <definedName name="CONSTOTL">#REF!</definedName>
    <definedName name="CountryID" localSheetId="0">OFFSET(#REF!,1,0,COUNTA(#REF!),1)</definedName>
    <definedName name="CountryID">OFFSET(#REF!,1,0,COUNTA(#REF!),1)</definedName>
    <definedName name="d" localSheetId="0">'[1]Inputs and Data'!#REF!</definedName>
    <definedName name="d">'[1]Inputs and Data'!#REF!</definedName>
    <definedName name="DETAIL" localSheetId="0">#REF!</definedName>
    <definedName name="DETAIL">#REF!</definedName>
    <definedName name="Do_Repurchase" localSheetId="0">'[1]Inputs and Data'!#REF!</definedName>
    <definedName name="Do_Repurchase">'[1]Inputs and Data'!#REF!</definedName>
    <definedName name="e" localSheetId="0">'[1]Inputs and Data'!#REF!</definedName>
    <definedName name="e">'[1]Inputs and Data'!#REF!</definedName>
    <definedName name="Entid" localSheetId="0">OFFSET(#REF!,1,0,COUNTA(#REF!),1)</definedName>
    <definedName name="Entid">OFFSET(#REF!,1,0,COUNTA(#REF!),1)</definedName>
    <definedName name="erst" localSheetId="0">[2]!erst</definedName>
    <definedName name="erst">[0]!erst</definedName>
    <definedName name="FCTemp" localSheetId="0">#REF!</definedName>
    <definedName name="FCTemp">#REF!</definedName>
    <definedName name="FirstYear" localSheetId="0">#REF!</definedName>
    <definedName name="FirstYear">#REF!</definedName>
    <definedName name="Formula_To_Values" localSheetId="0">[2]!Formula_To_Values</definedName>
    <definedName name="Formula_To_Values">[0]!Formula_To_Values</definedName>
    <definedName name="Income_Statement_1" localSheetId="0">#REF!</definedName>
    <definedName name="Income_Statement_1">#REF!</definedName>
    <definedName name="intervenant" localSheetId="0">#REF!</definedName>
    <definedName name="intervenant">#REF!</definedName>
    <definedName name="KID2ND" localSheetId="0">#REF!</definedName>
    <definedName name="KID2ND">#REF!</definedName>
    <definedName name="KID3RD" localSheetId="0">#REF!</definedName>
    <definedName name="KID3RD">#REF!</definedName>
    <definedName name="KID4TH" localSheetId="0">#REF!</definedName>
    <definedName name="KID4TH">#REF!</definedName>
    <definedName name="KIDD1ST" localSheetId="0">#REF!</definedName>
    <definedName name="KIDD1ST">#REF!</definedName>
    <definedName name="kidd2nd" localSheetId="0">#REF!</definedName>
    <definedName name="kidd2nd">#REF!</definedName>
    <definedName name="KIDTOTL" localSheetId="0">#REF!</definedName>
    <definedName name="KIDTOTL">#REF!</definedName>
    <definedName name="Lear_Int_Calc" localSheetId="0">'[1]Inputs and Data'!#REF!</definedName>
    <definedName name="Lear_Int_Calc">'[1]Inputs and Data'!#REF!</definedName>
    <definedName name="Lear_Int_Val" localSheetId="0">'[1]Inputs and Data'!#REF!</definedName>
    <definedName name="Lear_Int_Val">'[1]Inputs and Data'!#REF!</definedName>
    <definedName name="LEHM1ST" localSheetId="0">#REF!</definedName>
    <definedName name="LEHM1ST">#REF!</definedName>
    <definedName name="LEHM2ND" localSheetId="0">#REF!</definedName>
    <definedName name="LEHM2ND">#REF!</definedName>
    <definedName name="LEHM3RD" localSheetId="0">#REF!</definedName>
    <definedName name="LEHM3RD">#REF!</definedName>
    <definedName name="LEHM4TH" localSheetId="0">#REF!</definedName>
    <definedName name="LEHM4TH">#REF!</definedName>
    <definedName name="Lehman_Percent" localSheetId="0">'[1]Inputs and Data'!#REF!</definedName>
    <definedName name="Lehman_Percent">'[1]Inputs and Data'!#REF!</definedName>
    <definedName name="LEHMTOTL" localSheetId="0">#REF!</definedName>
    <definedName name="LEHMTOTL">#REF!</definedName>
    <definedName name="Liabilities_1" localSheetId="0">#REF!</definedName>
    <definedName name="Liabilities_1">#REF!</definedName>
    <definedName name="ligne">#REF!</definedName>
    <definedName name="lignes">#REF!</definedName>
    <definedName name="liste_causes_racines">#REF!</definedName>
    <definedName name="Liste_codes_Hydra">[3]Listes!#REF!</definedName>
    <definedName name="Liste_couts_matière" localSheetId="0">#REF!</definedName>
    <definedName name="Liste_couts_matière">#REF!</definedName>
    <definedName name="liste_Dépanneurs" localSheetId="0">#REF!</definedName>
    <definedName name="liste_Dépanneurs">#REF!</definedName>
    <definedName name="machines" localSheetId="0">#REF!</definedName>
    <definedName name="machines">#REF!</definedName>
    <definedName name="MORG1ST" localSheetId="0">#REF!</definedName>
    <definedName name="MORG1ST">#REF!</definedName>
    <definedName name="MORG2ND" localSheetId="0">#REF!</definedName>
    <definedName name="MORG2ND">#REF!</definedName>
    <definedName name="MORG3RD" localSheetId="0">#REF!</definedName>
    <definedName name="MORG3RD">#REF!</definedName>
    <definedName name="MORG4TH" localSheetId="0">#REF!</definedName>
    <definedName name="MORG4TH">#REF!</definedName>
    <definedName name="MORGTOTL" localSheetId="0">#REF!</definedName>
    <definedName name="MORGTOTL">#REF!</definedName>
    <definedName name="Note_EWO">#REF!</definedName>
    <definedName name="one" localSheetId="0">'[4]Auto Sales'!#REF!</definedName>
    <definedName name="one">'[4]Auto Sales'!#REF!</definedName>
    <definedName name="Percent_of_Shares" localSheetId="0">'[1]Inputs and Data'!#REF!</definedName>
    <definedName name="Percent_of_Shares">'[1]Inputs and Data'!#REF!</definedName>
    <definedName name="PermTemp" localSheetId="0">#REF!</definedName>
    <definedName name="PermTemp">#REF!</definedName>
    <definedName name="Price" localSheetId="0">'[5]NA Sourcing'!#REF!</definedName>
    <definedName name="Price">'[5]NA Sourcing'!#REF!</definedName>
    <definedName name="Qtr">[6]Consensus!$CP$300:$EH$410</definedName>
    <definedName name="Qtr_BSA" localSheetId="0">#REF!</definedName>
    <definedName name="Qtr_BSA">#REF!</definedName>
    <definedName name="Qtr_BSL" localSheetId="0">#REF!</definedName>
    <definedName name="Qtr_BSL">#REF!</definedName>
    <definedName name="Qtr_CF" localSheetId="0">#REF!</definedName>
    <definedName name="Qtr_CF">#REF!</definedName>
    <definedName name="Qtr_CPV" localSheetId="0">#REF!</definedName>
    <definedName name="Qtr_CPV">#REF!</definedName>
    <definedName name="Qtr_IS" localSheetId="0">#REF!</definedName>
    <definedName name="Qtr_IS">#REF!</definedName>
    <definedName name="SecondYear" localSheetId="0">#REF!</definedName>
    <definedName name="SecondYear">#REF!</definedName>
    <definedName name="Shares" localSheetId="0">'[1]Inputs and Data'!#REF!</definedName>
    <definedName name="Shares">'[1]Inputs and Data'!#REF!</definedName>
    <definedName name="Stock_Price" localSheetId="0">'[1]Inputs and Data'!#REF!</definedName>
    <definedName name="Stock_Price">'[1]Inputs and Data'!#REF!</definedName>
    <definedName name="SUMMARY" localSheetId="0">#REF!</definedName>
    <definedName name="SUMMARY">#REF!</definedName>
    <definedName name="Synergies_Delphi" localSheetId="0">#REF!</definedName>
    <definedName name="Synergies_Delphi">#REF!</definedName>
    <definedName name="Synergy_Choice" localSheetId="0">#REF!</definedName>
    <definedName name="Synergy_Choice">#REF!</definedName>
    <definedName name="TABLE" localSheetId="0">#REF!</definedName>
    <definedName name="TABLE">#REF!</definedName>
    <definedName name="TAX_LIFE_LOOKUP" localSheetId="0">'[7]MACRS Table'!$A$6:$D$155</definedName>
    <definedName name="TAX_LIFE_LOOKUP">'[8]MACRS Table'!$A$6:$D$155</definedName>
    <definedName name="TAX_TABLE" localSheetId="0">#REF!</definedName>
    <definedName name="TAX_TABLE">#REF!</definedName>
    <definedName name="Test" localSheetId="0">#REF!</definedName>
    <definedName name="Test">#REF!</definedName>
    <definedName name="Titems" localSheetId="0">#REF!</definedName>
    <definedName name="Titems">#REF!</definedName>
    <definedName name="TOY_Engineering_Future_Model.TOY" localSheetId="0">#REF!</definedName>
    <definedName name="TOY_Engineering_Future_Model.TOY">#REF!</definedName>
    <definedName name="USTemp" localSheetId="0">#REF!</definedName>
    <definedName name="USTemp">#REF!</definedName>
    <definedName name="WERT1ST" localSheetId="0">#REF!</definedName>
    <definedName name="WERT1ST">#REF!</definedName>
    <definedName name="WERT2ND" localSheetId="0">#REF!</definedName>
    <definedName name="WERT2ND">#REF!</definedName>
    <definedName name="WERT3RD" localSheetId="0">#REF!</definedName>
    <definedName name="WERT3RD">#REF!</definedName>
    <definedName name="WERT4TH" localSheetId="0">#REF!</definedName>
    <definedName name="WERT4TH">#REF!</definedName>
    <definedName name="WERTTOTL" localSheetId="0">#REF!</definedName>
    <definedName name="WERTTOTL">#REF!</definedName>
    <definedName name="_xlnm.Criteria" localSheetId="0">'[5]NA Sourcing'!#REF!</definedName>
    <definedName name="_xlnm.Criteria">'[5]NA Sourcing'!#REF!</definedName>
    <definedName name="_xlnm.Print_Area" localSheetId="0">'[2]Form 2'!$A$1:$J$48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5"/>
  <c r="C34"/>
  <c r="D33"/>
  <c r="C33"/>
  <c r="J32"/>
  <c r="I32"/>
  <c r="F32"/>
  <c r="E32"/>
  <c r="D32"/>
  <c r="G32" s="1"/>
  <c r="C32"/>
  <c r="J25"/>
  <c r="G25"/>
  <c r="F25"/>
  <c r="C25"/>
  <c r="C26" s="1"/>
  <c r="K24"/>
  <c r="J23"/>
  <c r="I23"/>
  <c r="I25" s="1"/>
  <c r="H23"/>
  <c r="H25" s="1"/>
  <c r="G23"/>
  <c r="F23"/>
  <c r="E23"/>
  <c r="E25" s="1"/>
  <c r="E26" s="1"/>
  <c r="D23"/>
  <c r="D25" s="1"/>
  <c r="D26" s="1"/>
  <c r="C23"/>
  <c r="K23" s="1"/>
  <c r="K22"/>
  <c r="K21"/>
  <c r="K20"/>
  <c r="J19"/>
  <c r="I19"/>
  <c r="H19"/>
  <c r="G19"/>
  <c r="F19"/>
  <c r="E19"/>
  <c r="D19"/>
  <c r="C19"/>
  <c r="K19" s="1"/>
  <c r="K18"/>
  <c r="K17"/>
  <c r="K16"/>
  <c r="K15"/>
  <c r="C13"/>
  <c r="J12"/>
  <c r="J28" s="1"/>
  <c r="H12"/>
  <c r="G12"/>
  <c r="G28" s="1"/>
  <c r="F12"/>
  <c r="F28" s="1"/>
  <c r="D12"/>
  <c r="D28" s="1"/>
  <c r="C12"/>
  <c r="C28" s="1"/>
  <c r="J11"/>
  <c r="I11"/>
  <c r="I12" s="1"/>
  <c r="H11"/>
  <c r="G11"/>
  <c r="F11"/>
  <c r="E11"/>
  <c r="E12" s="1"/>
  <c r="D11"/>
  <c r="C11"/>
  <c r="K11" s="1"/>
  <c r="K10"/>
  <c r="K9"/>
  <c r="K8"/>
  <c r="J7"/>
  <c r="I7"/>
  <c r="H7"/>
  <c r="G7"/>
  <c r="F7"/>
  <c r="E7"/>
  <c r="D7"/>
  <c r="C7"/>
  <c r="K7" s="1"/>
  <c r="K6"/>
  <c r="K5"/>
  <c r="K4"/>
  <c r="K3"/>
  <c r="K2"/>
  <c r="U1"/>
  <c r="T1"/>
  <c r="S1"/>
  <c r="E1"/>
  <c r="F1" s="1"/>
  <c r="G1" l="1"/>
  <c r="F26"/>
  <c r="F13"/>
  <c r="E28"/>
  <c r="E13"/>
  <c r="E29" s="1"/>
  <c r="C41"/>
  <c r="C27"/>
  <c r="D27" s="1"/>
  <c r="E27" s="1"/>
  <c r="F27" s="1"/>
  <c r="I28"/>
  <c r="F33"/>
  <c r="C29"/>
  <c r="D13"/>
  <c r="C14"/>
  <c r="K25"/>
  <c r="H28"/>
  <c r="K28" s="1"/>
  <c r="E33"/>
  <c r="E34" s="1"/>
  <c r="K12"/>
  <c r="H32"/>
  <c r="H1" l="1"/>
  <c r="G13"/>
  <c r="E35"/>
  <c r="C35"/>
  <c r="F34"/>
  <c r="G33"/>
  <c r="G34" s="1"/>
  <c r="D29"/>
  <c r="D35" s="1"/>
  <c r="D14"/>
  <c r="F29"/>
  <c r="F35" s="1"/>
  <c r="C30"/>
  <c r="K32"/>
  <c r="G26"/>
  <c r="G27" s="1"/>
  <c r="H27" l="1"/>
  <c r="D30"/>
  <c r="E14"/>
  <c r="C36"/>
  <c r="G29"/>
  <c r="G35" s="1"/>
  <c r="I1"/>
  <c r="H26"/>
  <c r="H13"/>
  <c r="H33"/>
  <c r="H34" s="1"/>
  <c r="I33" l="1"/>
  <c r="J1"/>
  <c r="I13"/>
  <c r="I26"/>
  <c r="I27" s="1"/>
  <c r="C37"/>
  <c r="D37"/>
  <c r="H29"/>
  <c r="H35" s="1"/>
  <c r="D36"/>
  <c r="E31"/>
  <c r="F14"/>
  <c r="E30"/>
  <c r="D31"/>
  <c r="J27" l="1"/>
  <c r="K27" s="1"/>
  <c r="E36"/>
  <c r="F31"/>
  <c r="I34"/>
  <c r="G14"/>
  <c r="F30"/>
  <c r="I29"/>
  <c r="K13"/>
  <c r="J13"/>
  <c r="J29" s="1"/>
  <c r="J35" s="1"/>
  <c r="J26"/>
  <c r="K26" s="1"/>
  <c r="J33"/>
  <c r="J34" s="1"/>
  <c r="K34" s="1"/>
  <c r="E37"/>
  <c r="F37" l="1"/>
  <c r="G30"/>
  <c r="H14"/>
  <c r="F36"/>
  <c r="I35"/>
  <c r="K35" s="1"/>
  <c r="K29"/>
  <c r="K33"/>
  <c r="H31" l="1"/>
  <c r="G36"/>
  <c r="H30"/>
  <c r="I14"/>
  <c r="G31"/>
  <c r="I31" l="1"/>
  <c r="H36"/>
  <c r="H37" s="1"/>
  <c r="I30"/>
  <c r="J14"/>
  <c r="G37"/>
  <c r="J31" l="1"/>
  <c r="C38" s="1"/>
  <c r="I36"/>
  <c r="J30"/>
  <c r="K14"/>
  <c r="J36" l="1"/>
  <c r="K36" s="1"/>
  <c r="C40"/>
  <c r="K30"/>
  <c r="I37"/>
  <c r="J37" l="1"/>
  <c r="C39" s="1"/>
  <c r="B9" i="4" l="1"/>
  <c r="C6"/>
  <c r="E5"/>
  <c r="E6" s="1"/>
  <c r="D5"/>
  <c r="D6" s="1"/>
  <c r="C5"/>
  <c r="C9"/>
  <c r="E9"/>
  <c r="D9"/>
  <c r="F3"/>
  <c r="B6"/>
  <c r="F6" l="1"/>
  <c r="F5"/>
</calcChain>
</file>

<file path=xl/sharedStrings.xml><?xml version="1.0" encoding="utf-8"?>
<sst xmlns="http://schemas.openxmlformats.org/spreadsheetml/2006/main" count="91" uniqueCount="89">
  <si>
    <t>евро</t>
  </si>
  <si>
    <t>Австралийский доллар</t>
  </si>
  <si>
    <t>австралийский доллар</t>
  </si>
  <si>
    <t>Бразильский реал</t>
  </si>
  <si>
    <t>бразильских реалов</t>
  </si>
  <si>
    <t>Канадский доллар</t>
  </si>
  <si>
    <t>САПР</t>
  </si>
  <si>
    <t>Швейцарский франк</t>
  </si>
  <si>
    <t>швейцарских франках</t>
  </si>
  <si>
    <t>Юань Ренминби</t>
  </si>
  <si>
    <t>китайский юань</t>
  </si>
  <si>
    <t>Сербский динар</t>
  </si>
  <si>
    <t>ЦД</t>
  </si>
  <si>
    <t xml:space="preserve"> Чешские кроны</t>
  </si>
  <si>
    <t>чешских крон</t>
  </si>
  <si>
    <t>датская крона</t>
  </si>
  <si>
    <t>датских крон</t>
  </si>
  <si>
    <t>Евро</t>
  </si>
  <si>
    <t>Фунт стерлингов</t>
  </si>
  <si>
    <t>Гонконгский доллар</t>
  </si>
  <si>
    <t>гонконгский доллар</t>
  </si>
  <si>
    <t>Форинт</t>
  </si>
  <si>
    <t>венгерских форинтов</t>
  </si>
  <si>
    <t>индийская рупия</t>
  </si>
  <si>
    <t>норвежская крона</t>
  </si>
  <si>
    <t>норвежских крон</t>
  </si>
  <si>
    <t>Злотый</t>
  </si>
  <si>
    <t>злотый</t>
  </si>
  <si>
    <t>шведских крон</t>
  </si>
  <si>
    <t>Турецкая лира</t>
  </si>
  <si>
    <t>ПЫТАТЬСЯ</t>
  </si>
  <si>
    <t>Доллар США</t>
  </si>
  <si>
    <t>доллар США</t>
  </si>
  <si>
    <t>Шведская крона</t>
  </si>
  <si>
    <t>Изменение энергопотребления в кВтч/год</t>
  </si>
  <si>
    <t>Диск.-фактор:</t>
  </si>
  <si>
    <t>Дата начала (первые инвестиции):</t>
  </si>
  <si>
    <t>Год:</t>
  </si>
  <si>
    <t>Общее изменение денежного потока</t>
  </si>
  <si>
    <t>Приведенная стоимость денежного потока</t>
  </si>
  <si>
    <t>Накопленный PV денежный поток</t>
  </si>
  <si>
    <t>Чистые расходы</t>
  </si>
  <si>
    <t>Текущая стоимость Чистые расходы</t>
  </si>
  <si>
    <t>Накопленные чистые расходы</t>
  </si>
  <si>
    <t>Общее изменение чистого денежного потока</t>
  </si>
  <si>
    <t>Текущая стоимость Чистый денежный поток</t>
  </si>
  <si>
    <t>Текущая стоимость Чистые расходы Налог на выбросы углерода</t>
  </si>
  <si>
    <t>Накопленная приведенная стоимость Чистый денежный поток Налог на выбросы углерода</t>
  </si>
  <si>
    <t>Текущая стоимость Чистый денежный поток, в т.ч. Углеродный налог</t>
  </si>
  <si>
    <t>Накопленная приведенная стоимость Чистый денежный поток, в т.ч. Углеродный налог</t>
  </si>
  <si>
    <t>Окупаемость, включая налог на выбросы углерода</t>
  </si>
  <si>
    <t>Внутренняя норма доходности</t>
  </si>
  <si>
    <t>Срок окупаемости в годах:</t>
  </si>
  <si>
    <t>Срок окупаемости в годах. вкл. углеродный сбор:</t>
  </si>
  <si>
    <t>ИТОГО</t>
  </si>
  <si>
    <t>Расчетный налог на выбросы углерода, тыс. рублей в год:</t>
  </si>
  <si>
    <t>Продажа основных средств('+')</t>
  </si>
  <si>
    <t>Окупаемость</t>
  </si>
  <si>
    <r>
      <t xml:space="preserve">Электричество </t>
    </r>
    <r>
      <rPr>
        <sz val="10"/>
        <color theme="0"/>
        <rFont val="Montserrat Regular"/>
        <charset val="204"/>
      </rPr>
      <t>(кгCO2e/кВтч)</t>
    </r>
  </si>
  <si>
    <r>
      <t xml:space="preserve">Газ 
</t>
    </r>
    <r>
      <rPr>
        <sz val="10"/>
        <color theme="0"/>
        <rFont val="Montserrat Regular"/>
        <charset val="204"/>
      </rPr>
      <t>(кгCO2e/кВтч)</t>
    </r>
  </si>
  <si>
    <r>
      <t xml:space="preserve">Мазут </t>
    </r>
    <r>
      <rPr>
        <sz val="10"/>
        <color theme="0"/>
        <rFont val="Montserrat Regular"/>
        <charset val="204"/>
      </rPr>
      <t>(кгCO2e/кВтч)</t>
    </r>
  </si>
  <si>
    <r>
      <t xml:space="preserve">Биомасса </t>
    </r>
    <r>
      <rPr>
        <sz val="10"/>
        <color theme="0"/>
        <rFont val="Montserrat Regular"/>
        <charset val="204"/>
      </rPr>
      <t>(кгCO2e/кВтч)</t>
    </r>
  </si>
  <si>
    <t>ОБЩИЙ</t>
  </si>
  <si>
    <r>
      <t xml:space="preserve">Расчетное влияние налога на выбросы углерода 
</t>
    </r>
    <r>
      <rPr>
        <sz val="11"/>
        <color theme="0"/>
        <rFont val="Montserrat Regular"/>
        <charset val="204"/>
      </rPr>
      <t>(начиная с момента реализации капиталовложений) («+» экономия / «-» затраты)</t>
    </r>
  </si>
  <si>
    <t>Изменение запасов (включая НЗП)
(«+» уменьшение / «-» увеличение)</t>
  </si>
  <si>
    <t>Изменение в соотв. Дебиторская задолженность
(«+» уменьшение / «-» увеличение)</t>
  </si>
  <si>
    <t>Изменение в соотв. Кредиторская задолженность
(«-» уменьшение / «+» увеличение)</t>
  </si>
  <si>
    <r>
      <t xml:space="preserve">Чистое изменение оборотного капитала
</t>
    </r>
    <r>
      <rPr>
        <sz val="11"/>
        <color theme="0"/>
        <rFont val="Montserrat Regular"/>
        <charset val="204"/>
      </rPr>
      <t>(«+» уменьшение / «-» увеличение)</t>
    </r>
  </si>
  <si>
    <t>Дополнение к нематериальным активам
(затраты по проекту)(«-» увеличение / «+» уменьшение)</t>
  </si>
  <si>
    <t>Дополнение к земле и зданиям
(«-» увеличение / «+» уменьшение)</t>
  </si>
  <si>
    <t>Дополнение к машинам и оборудованию
(«-» увеличение / «+» уменьшение)</t>
  </si>
  <si>
    <t>Дополнение к прочим основным средствам 
(«-» увеличение / «+» уменьшение)</t>
  </si>
  <si>
    <r>
      <t xml:space="preserve">Общие инвестиции, подлежащие капитализации </t>
    </r>
    <r>
      <rPr>
        <sz val="11"/>
        <color theme="0"/>
        <rFont val="Montserrat Regular"/>
        <charset val="204"/>
      </rPr>
      <t>(капитальные затраты)</t>
    </r>
  </si>
  <si>
    <t>Стоимость проекта не капитализирована
(«+» экономия / «-» затраты)</t>
  </si>
  <si>
    <t>Затраты на запуск 
(«+» экономия / «-» затраты)</t>
  </si>
  <si>
    <t>Затраты на реструктуризацию
(«+» экономия / «-» затраты)</t>
  </si>
  <si>
    <r>
      <t xml:space="preserve">Общие затраты по проекту, 
не капитализированные  
</t>
    </r>
    <r>
      <rPr>
        <sz val="11"/>
        <color theme="1"/>
        <rFont val="Montserrat Regular"/>
        <charset val="204"/>
      </rPr>
      <t>(«+» экономия / «-» затраты)</t>
    </r>
  </si>
  <si>
    <t>Накопленная приведенная стоимость 
Чистый денежный поток</t>
  </si>
  <si>
    <t>Чистая приведенная стоимость 
(7 лет)</t>
  </si>
  <si>
    <t>РАСЧЕТ УГЛЕРОДНОГО СБОРА</t>
  </si>
  <si>
    <t>Налог на выбросы углерода, применяемый к тонне CO2-эквивалента, в рублях:</t>
  </si>
  <si>
    <t>Годовое изменение выбросов в Т CO2-эквиваленте:</t>
  </si>
  <si>
    <t>НОРМАТИВ пересчета по видам энергии - кгCO2e/кВтч</t>
  </si>
  <si>
    <t>Изменение в продажах («+» увеличение / «-» уменьшение)</t>
  </si>
  <si>
    <t>Изменение себестоимости («+» уменьшение / «-» увеличение)</t>
  </si>
  <si>
    <t>Изменение затрат на продажу («+» уменьшение / «-» увеличение)</t>
  </si>
  <si>
    <t>Изменение затрат на НИОКР («+» уменьшение / «-» увеличение)</t>
  </si>
  <si>
    <t>Изменение административных расходов («+» уменьшение / «-» увеличение)</t>
  </si>
  <si>
    <r>
      <t xml:space="preserve">Чистое изменение затрат </t>
    </r>
    <r>
      <rPr>
        <sz val="11"/>
        <color theme="1"/>
        <rFont val="Montserrat Regular"/>
        <charset val="204"/>
      </rPr>
      <t>(«+» экономия или выручка / «-» затраты)</t>
    </r>
  </si>
</sst>
</file>

<file path=xl/styles.xml><?xml version="1.0" encoding="utf-8"?>
<styleSheet xmlns="http://schemas.openxmlformats.org/spreadsheetml/2006/main">
  <numFmts count="7">
    <numFmt numFmtId="164" formatCode="_(* #,##0.00_);_(* \(#,##0.00\);_(* &quot;-&quot;??_);_(@_)"/>
    <numFmt numFmtId="165" formatCode="0.0%"/>
    <numFmt numFmtId="166" formatCode="#,##0.0\ __;[Red]\-#,##0.0\ __"/>
    <numFmt numFmtId="167" formatCode="#,##0\ __;[Red]\-#,##0\ __"/>
    <numFmt numFmtId="168" formatCode="0.0000"/>
    <numFmt numFmtId="169" formatCode="0.0"/>
    <numFmt numFmtId="170" formatCode="0_);[Red]\(0\)"/>
  </numFmts>
  <fonts count="17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Montserrat Regular"/>
      <charset val="204"/>
    </font>
    <font>
      <sz val="11"/>
      <color theme="1"/>
      <name val="Montserrat Regular"/>
      <charset val="204"/>
    </font>
    <font>
      <sz val="11"/>
      <color theme="0"/>
      <name val="Montserrat Regular"/>
      <charset val="204"/>
    </font>
    <font>
      <b/>
      <sz val="11"/>
      <color theme="0"/>
      <name val="Montserrat Regular"/>
      <charset val="204"/>
    </font>
    <font>
      <b/>
      <sz val="14"/>
      <color theme="0"/>
      <name val="Montserrat Regular"/>
      <charset val="204"/>
    </font>
    <font>
      <b/>
      <sz val="14"/>
      <color theme="4" tint="-0.249977111117893"/>
      <name val="Montserrat Regular"/>
      <charset val="204"/>
    </font>
    <font>
      <sz val="10"/>
      <color theme="0"/>
      <name val="Montserrat Regular"/>
      <charset val="204"/>
    </font>
    <font>
      <sz val="11"/>
      <name val="Montserrat Regular"/>
      <charset val="204"/>
    </font>
    <font>
      <b/>
      <sz val="11"/>
      <color theme="1"/>
      <name val="Montserrat Regular"/>
    </font>
    <font>
      <b/>
      <sz val="12"/>
      <color theme="1"/>
      <name val="Montserrat Regular"/>
    </font>
    <font>
      <b/>
      <sz val="14"/>
      <color rgb="FFFFFF00"/>
      <name val="Montserrat Regular"/>
      <charset val="204"/>
    </font>
    <font>
      <b/>
      <sz val="11"/>
      <color theme="4" tint="-0.499984740745262"/>
      <name val="Montserrat Regular"/>
      <charset val="204"/>
    </font>
    <font>
      <sz val="11"/>
      <color theme="4" tint="-0.499984740745262"/>
      <name val="Montserrat Regular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ck">
        <color theme="4" tint="-0.249977111117893"/>
      </top>
      <bottom/>
      <diagonal/>
    </border>
    <border>
      <left/>
      <right style="thick">
        <color theme="4" tint="-0.249977111117893"/>
      </right>
      <top style="thick">
        <color theme="4" tint="-0.249977111117893"/>
      </top>
      <bottom/>
      <diagonal/>
    </border>
    <border>
      <left style="thick">
        <color theme="4" tint="-0.249977111117893"/>
      </left>
      <right/>
      <top/>
      <bottom/>
      <diagonal/>
    </border>
    <border>
      <left/>
      <right style="thick">
        <color theme="4" tint="-0.249977111117893"/>
      </right>
      <top/>
      <bottom/>
      <diagonal/>
    </border>
    <border>
      <left style="thick">
        <color theme="4" tint="-0.249977111117893"/>
      </left>
      <right/>
      <top/>
      <bottom style="thick">
        <color theme="4" tint="-0.249977111117893"/>
      </bottom>
      <diagonal/>
    </border>
    <border>
      <left/>
      <right style="thick">
        <color theme="4" tint="-0.249977111117893"/>
      </right>
      <top/>
      <bottom style="thick">
        <color theme="4" tint="-0.249977111117893"/>
      </bottom>
      <diagonal/>
    </border>
    <border>
      <left style="thick">
        <color theme="4" tint="-0.249977111117893"/>
      </left>
      <right style="thin">
        <color theme="0" tint="-0.499984740745262"/>
      </right>
      <top/>
      <bottom style="thick">
        <color theme="4" tint="-0.249977111117893"/>
      </bottom>
      <diagonal/>
    </border>
    <border>
      <left style="thick">
        <color theme="4" tint="-0.249977111117893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ck">
        <color theme="4" tint="-0.249977111117893"/>
      </bottom>
      <diagonal/>
    </border>
    <border>
      <left/>
      <right/>
      <top/>
      <bottom style="hair">
        <color theme="0" tint="-0.14996795556505021"/>
      </bottom>
      <diagonal/>
    </border>
    <border>
      <left/>
      <right/>
      <top style="hair">
        <color theme="0" tint="-0.14996795556505021"/>
      </top>
      <bottom style="hair">
        <color theme="0" tint="-0.14996795556505021"/>
      </bottom>
      <diagonal/>
    </border>
    <border>
      <left/>
      <right/>
      <top style="hair">
        <color theme="0" tint="-0.14996795556505021"/>
      </top>
      <bottom/>
      <diagonal/>
    </border>
    <border>
      <left/>
      <right/>
      <top style="medium">
        <color theme="3" tint="-0.499984740745262"/>
      </top>
      <bottom style="medium">
        <color theme="3" tint="-0.499984740745262"/>
      </bottom>
      <diagonal/>
    </border>
    <border>
      <left style="thick">
        <color theme="3" tint="-0.499984740745262"/>
      </left>
      <right/>
      <top/>
      <bottom/>
      <diagonal/>
    </border>
    <border>
      <left/>
      <right style="thick">
        <color theme="3" tint="-0.499984740745262"/>
      </right>
      <top/>
      <bottom/>
      <diagonal/>
    </border>
    <border>
      <left style="thick">
        <color theme="3" tint="-0.499984740745262"/>
      </left>
      <right/>
      <top/>
      <bottom style="thick">
        <color theme="3" tint="-0.499984740745262"/>
      </bottom>
      <diagonal/>
    </border>
    <border>
      <left/>
      <right/>
      <top/>
      <bottom style="thick">
        <color theme="3" tint="-0.499984740745262"/>
      </bottom>
      <diagonal/>
    </border>
    <border>
      <left/>
      <right style="thick">
        <color theme="3" tint="-0.499984740745262"/>
      </right>
      <top/>
      <bottom style="thick">
        <color theme="3" tint="-0.499984740745262"/>
      </bottom>
      <diagonal/>
    </border>
    <border>
      <left style="thick">
        <color theme="3" tint="-0.499984740745262"/>
      </left>
      <right/>
      <top style="thick">
        <color theme="3" tint="-0.499984740745262"/>
      </top>
      <bottom/>
      <diagonal/>
    </border>
    <border>
      <left/>
      <right/>
      <top style="thick">
        <color theme="3" tint="-0.499984740745262"/>
      </top>
      <bottom/>
      <diagonal/>
    </border>
    <border>
      <left/>
      <right style="thick">
        <color theme="3" tint="-0.499984740745262"/>
      </right>
      <top style="thick">
        <color theme="3" tint="-0.499984740745262"/>
      </top>
      <bottom/>
      <diagonal/>
    </border>
    <border>
      <left style="thick">
        <color theme="3" tint="-0.499984740745262"/>
      </left>
      <right/>
      <top style="medium">
        <color theme="3" tint="-0.499984740745262"/>
      </top>
      <bottom style="medium">
        <color theme="3" tint="-0.499984740745262"/>
      </bottom>
      <diagonal/>
    </border>
    <border>
      <left style="thick">
        <color theme="3" tint="-0.499984740745262"/>
      </left>
      <right/>
      <top/>
      <bottom style="hair">
        <color theme="0" tint="-0.14996795556505021"/>
      </bottom>
      <diagonal/>
    </border>
    <border>
      <left style="thick">
        <color theme="3" tint="-0.499984740745262"/>
      </left>
      <right/>
      <top style="hair">
        <color theme="0" tint="-0.14996795556505021"/>
      </top>
      <bottom style="hair">
        <color theme="0" tint="-0.14996795556505021"/>
      </bottom>
      <diagonal/>
    </border>
    <border>
      <left style="thick">
        <color theme="3" tint="-0.499984740745262"/>
      </left>
      <right/>
      <top style="hair">
        <color theme="0" tint="-0.14996795556505021"/>
      </top>
      <bottom/>
      <diagonal/>
    </border>
    <border>
      <left style="thick">
        <color theme="3" tint="-0.499984740745262"/>
      </left>
      <right style="thick">
        <color theme="3" tint="-0.499984740745262"/>
      </right>
      <top style="thick">
        <color theme="3" tint="-0.499984740745262"/>
      </top>
      <bottom style="medium">
        <color theme="3" tint="-0.499984740745262"/>
      </bottom>
      <diagonal/>
    </border>
    <border>
      <left style="thick">
        <color theme="3" tint="-0.499984740745262"/>
      </left>
      <right style="thick">
        <color theme="3" tint="-0.499984740745262"/>
      </right>
      <top/>
      <bottom style="hair">
        <color theme="0" tint="-0.14996795556505021"/>
      </bottom>
      <diagonal/>
    </border>
    <border>
      <left style="thick">
        <color theme="3" tint="-0.499984740745262"/>
      </left>
      <right style="thick">
        <color theme="3" tint="-0.499984740745262"/>
      </right>
      <top style="hair">
        <color theme="0" tint="-0.14996795556505021"/>
      </top>
      <bottom style="hair">
        <color theme="0" tint="-0.14996795556505021"/>
      </bottom>
      <diagonal/>
    </border>
    <border>
      <left style="thick">
        <color theme="3" tint="-0.499984740745262"/>
      </left>
      <right style="thick">
        <color theme="3" tint="-0.499984740745262"/>
      </right>
      <top style="hair">
        <color theme="0" tint="-0.14996795556505021"/>
      </top>
      <bottom/>
      <diagonal/>
    </border>
    <border>
      <left style="thick">
        <color theme="3" tint="-0.499984740745262"/>
      </left>
      <right style="thick">
        <color theme="3" tint="-0.499984740745262"/>
      </right>
      <top style="medium">
        <color theme="3" tint="-0.499984740745262"/>
      </top>
      <bottom style="medium">
        <color theme="3" tint="-0.499984740745262"/>
      </bottom>
      <diagonal/>
    </border>
    <border>
      <left style="thick">
        <color theme="3" tint="-0.499984740745262"/>
      </left>
      <right style="thick">
        <color theme="3" tint="-0.499984740745262"/>
      </right>
      <top/>
      <bottom/>
      <diagonal/>
    </border>
    <border>
      <left style="thick">
        <color theme="3" tint="-0.499984740745262"/>
      </left>
      <right style="thick">
        <color theme="3" tint="-0.499984740745262"/>
      </right>
      <top/>
      <bottom style="thick">
        <color theme="3" tint="-0.499984740745262"/>
      </bottom>
      <diagonal/>
    </border>
  </borders>
  <cellStyleXfs count="7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109">
    <xf numFmtId="0" fontId="0" fillId="0" borderId="0" xfId="0"/>
    <xf numFmtId="0" fontId="5" fillId="0" borderId="0" xfId="1" applyFont="1" applyFill="1" applyBorder="1" applyAlignment="1">
      <alignment vertical="center"/>
    </xf>
    <xf numFmtId="0" fontId="5" fillId="0" borderId="0" xfId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14" fontId="5" fillId="0" borderId="0" xfId="1" applyNumberFormat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vertical="center"/>
    </xf>
    <xf numFmtId="167" fontId="4" fillId="0" borderId="0" xfId="1" applyNumberFormat="1" applyFont="1" applyFill="1" applyBorder="1" applyAlignment="1">
      <alignment horizontal="center" vertical="center"/>
    </xf>
    <xf numFmtId="9" fontId="5" fillId="0" borderId="0" xfId="1" applyNumberFormat="1" applyFont="1" applyFill="1" applyBorder="1" applyAlignment="1">
      <alignment horizontal="center" vertical="center"/>
    </xf>
    <xf numFmtId="166" fontId="4" fillId="0" borderId="0" xfId="1" applyNumberFormat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166" fontId="9" fillId="0" borderId="0" xfId="1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3" fontId="5" fillId="0" borderId="0" xfId="0" applyNumberFormat="1" applyFont="1" applyAlignment="1">
      <alignment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quotePrefix="1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168" fontId="5" fillId="0" borderId="8" xfId="0" applyNumberFormat="1" applyFont="1" applyBorder="1" applyAlignment="1">
      <alignment horizontal="center" vertical="center"/>
    </xf>
    <xf numFmtId="3" fontId="11" fillId="0" borderId="8" xfId="0" applyNumberFormat="1" applyFont="1" applyFill="1" applyBorder="1" applyAlignment="1">
      <alignment horizontal="center" vertical="center"/>
    </xf>
    <xf numFmtId="3" fontId="5" fillId="0" borderId="8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3" fontId="11" fillId="0" borderId="9" xfId="0" applyNumberFormat="1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3" fontId="4" fillId="0" borderId="4" xfId="0" applyNumberFormat="1" applyFont="1" applyFill="1" applyBorder="1" applyAlignment="1">
      <alignment horizontal="center" vertical="center"/>
    </xf>
    <xf numFmtId="3" fontId="4" fillId="0" borderId="4" xfId="0" applyNumberFormat="1" applyFont="1" applyBorder="1" applyAlignment="1">
      <alignment horizontal="center" vertical="center"/>
    </xf>
    <xf numFmtId="38" fontId="5" fillId="0" borderId="11" xfId="1" applyNumberFormat="1" applyFont="1" applyFill="1" applyBorder="1" applyAlignment="1" applyProtection="1">
      <alignment horizontal="center" vertical="center"/>
      <protection locked="0"/>
    </xf>
    <xf numFmtId="38" fontId="5" fillId="0" borderId="12" xfId="1" applyNumberFormat="1" applyFont="1" applyFill="1" applyBorder="1" applyAlignment="1" applyProtection="1">
      <alignment horizontal="center" vertical="center"/>
      <protection locked="0"/>
    </xf>
    <xf numFmtId="38" fontId="5" fillId="0" borderId="12" xfId="1" applyNumberFormat="1" applyFont="1" applyFill="1" applyBorder="1" applyAlignment="1">
      <alignment horizontal="center" vertical="center"/>
    </xf>
    <xf numFmtId="0" fontId="5" fillId="0" borderId="12" xfId="1" applyFont="1" applyFill="1" applyBorder="1" applyAlignment="1">
      <alignment horizontal="center" vertical="center"/>
    </xf>
    <xf numFmtId="38" fontId="5" fillId="0" borderId="13" xfId="1" applyNumberFormat="1" applyFont="1" applyFill="1" applyBorder="1" applyAlignment="1" applyProtection="1">
      <alignment horizontal="center" vertical="center"/>
      <protection locked="0"/>
    </xf>
    <xf numFmtId="1" fontId="5" fillId="0" borderId="13" xfId="1" applyNumberFormat="1" applyFont="1" applyFill="1" applyBorder="1" applyAlignment="1">
      <alignment horizontal="center" vertical="center"/>
    </xf>
    <xf numFmtId="2" fontId="7" fillId="3" borderId="14" xfId="1" applyNumberFormat="1" applyFont="1" applyFill="1" applyBorder="1" applyAlignment="1">
      <alignment horizontal="center" vertical="center"/>
    </xf>
    <xf numFmtId="38" fontId="5" fillId="0" borderId="11" xfId="1" applyNumberFormat="1" applyFont="1" applyFill="1" applyBorder="1" applyAlignment="1">
      <alignment horizontal="center" vertical="center"/>
    </xf>
    <xf numFmtId="38" fontId="4" fillId="2" borderId="14" xfId="1" applyNumberFormat="1" applyFont="1" applyFill="1" applyBorder="1" applyAlignment="1">
      <alignment horizontal="center" vertical="center"/>
    </xf>
    <xf numFmtId="38" fontId="5" fillId="0" borderId="13" xfId="1" applyNumberFormat="1" applyFont="1" applyFill="1" applyBorder="1" applyAlignment="1">
      <alignment horizontal="center" vertical="center"/>
    </xf>
    <xf numFmtId="38" fontId="7" fillId="3" borderId="14" xfId="1" applyNumberFormat="1" applyFont="1" applyFill="1" applyBorder="1" applyAlignment="1">
      <alignment horizontal="center" vertical="center"/>
    </xf>
    <xf numFmtId="0" fontId="5" fillId="0" borderId="11" xfId="1" applyFont="1" applyFill="1" applyBorder="1" applyAlignment="1">
      <alignment horizontal="center" vertical="center"/>
    </xf>
    <xf numFmtId="0" fontId="5" fillId="0" borderId="13" xfId="1" applyFont="1" applyFill="1" applyBorder="1" applyAlignment="1">
      <alignment horizontal="center" vertical="center"/>
    </xf>
    <xf numFmtId="0" fontId="6" fillId="3" borderId="14" xfId="1" applyFont="1" applyFill="1" applyBorder="1" applyAlignment="1">
      <alignment horizontal="center" vertical="center"/>
    </xf>
    <xf numFmtId="0" fontId="4" fillId="2" borderId="14" xfId="1" applyFont="1" applyFill="1" applyBorder="1" applyAlignment="1">
      <alignment horizontal="center" vertical="center"/>
    </xf>
    <xf numFmtId="1" fontId="7" fillId="3" borderId="14" xfId="1" applyNumberFormat="1" applyFont="1" applyFill="1" applyBorder="1" applyAlignment="1">
      <alignment horizontal="center" vertical="center"/>
    </xf>
    <xf numFmtId="169" fontId="5" fillId="0" borderId="13" xfId="1" applyNumberFormat="1" applyFont="1" applyFill="1" applyBorder="1" applyAlignment="1">
      <alignment horizontal="center" vertical="center"/>
    </xf>
    <xf numFmtId="169" fontId="4" fillId="2" borderId="14" xfId="1" applyNumberFormat="1" applyFont="1" applyFill="1" applyBorder="1" applyAlignment="1">
      <alignment horizontal="center" vertical="center"/>
    </xf>
    <xf numFmtId="1" fontId="4" fillId="2" borderId="14" xfId="1" applyNumberFormat="1" applyFont="1" applyFill="1" applyBorder="1" applyAlignment="1">
      <alignment horizontal="center" vertical="center"/>
    </xf>
    <xf numFmtId="4" fontId="5" fillId="0" borderId="0" xfId="1" applyNumberFormat="1" applyFont="1" applyFill="1" applyBorder="1" applyAlignment="1">
      <alignment horizontal="center" vertical="center"/>
    </xf>
    <xf numFmtId="0" fontId="5" fillId="0" borderId="16" xfId="1" applyFont="1" applyFill="1" applyBorder="1" applyAlignment="1">
      <alignment horizontal="center" vertical="center"/>
    </xf>
    <xf numFmtId="0" fontId="5" fillId="0" borderId="18" xfId="1" applyFont="1" applyFill="1" applyBorder="1" applyAlignment="1">
      <alignment horizontal="center" vertical="center"/>
    </xf>
    <xf numFmtId="0" fontId="5" fillId="0" borderId="18" xfId="1" applyFont="1" applyFill="1" applyBorder="1" applyAlignment="1">
      <alignment horizontal="left" vertical="center"/>
    </xf>
    <xf numFmtId="0" fontId="5" fillId="0" borderId="19" xfId="1" applyFont="1" applyFill="1" applyBorder="1" applyAlignment="1">
      <alignment horizontal="center" vertical="center"/>
    </xf>
    <xf numFmtId="166" fontId="9" fillId="0" borderId="21" xfId="1" applyNumberFormat="1" applyFont="1" applyFill="1" applyBorder="1" applyAlignment="1">
      <alignment horizontal="center" vertical="center"/>
    </xf>
    <xf numFmtId="0" fontId="5" fillId="0" borderId="21" xfId="1" applyFont="1" applyFill="1" applyBorder="1" applyAlignment="1">
      <alignment horizontal="center" vertical="center"/>
    </xf>
    <xf numFmtId="0" fontId="5" fillId="0" borderId="21" xfId="1" applyFont="1" applyFill="1" applyBorder="1" applyAlignment="1">
      <alignment horizontal="left" vertical="center"/>
    </xf>
    <xf numFmtId="0" fontId="5" fillId="0" borderId="22" xfId="1" applyFont="1" applyFill="1" applyBorder="1" applyAlignment="1">
      <alignment horizontal="center" vertical="center"/>
    </xf>
    <xf numFmtId="165" fontId="9" fillId="0" borderId="18" xfId="1" applyNumberFormat="1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vertical="center" wrapText="1"/>
    </xf>
    <xf numFmtId="0" fontId="5" fillId="0" borderId="25" xfId="0" applyFont="1" applyFill="1" applyBorder="1" applyAlignment="1">
      <alignment vertical="center" wrapText="1"/>
    </xf>
    <xf numFmtId="0" fontId="5" fillId="0" borderId="26" xfId="0" applyFont="1" applyFill="1" applyBorder="1" applyAlignment="1">
      <alignment vertical="center" wrapText="1"/>
    </xf>
    <xf numFmtId="0" fontId="8" fillId="3" borderId="23" xfId="1" applyFont="1" applyFill="1" applyBorder="1" applyAlignment="1">
      <alignment vertical="center" wrapText="1"/>
    </xf>
    <xf numFmtId="0" fontId="7" fillId="3" borderId="27" xfId="1" applyFont="1" applyFill="1" applyBorder="1" applyAlignment="1">
      <alignment horizontal="center" vertical="center"/>
    </xf>
    <xf numFmtId="1" fontId="5" fillId="0" borderId="28" xfId="1" applyNumberFormat="1" applyFont="1" applyFill="1" applyBorder="1" applyAlignment="1">
      <alignment horizontal="center" vertical="center"/>
    </xf>
    <xf numFmtId="1" fontId="5" fillId="0" borderId="29" xfId="1" applyNumberFormat="1" applyFont="1" applyFill="1" applyBorder="1" applyAlignment="1">
      <alignment horizontal="center" vertical="center"/>
    </xf>
    <xf numFmtId="1" fontId="5" fillId="0" borderId="30" xfId="1" applyNumberFormat="1" applyFont="1" applyFill="1" applyBorder="1" applyAlignment="1">
      <alignment horizontal="center" vertical="center"/>
    </xf>
    <xf numFmtId="1" fontId="4" fillId="2" borderId="31" xfId="1" applyNumberFormat="1" applyFont="1" applyFill="1" applyBorder="1" applyAlignment="1">
      <alignment horizontal="center" vertical="center"/>
    </xf>
    <xf numFmtId="1" fontId="6" fillId="3" borderId="31" xfId="1" applyNumberFormat="1" applyFont="1" applyFill="1" applyBorder="1" applyAlignment="1">
      <alignment horizontal="center" vertical="center"/>
    </xf>
    <xf numFmtId="1" fontId="7" fillId="3" borderId="31" xfId="1" applyNumberFormat="1" applyFont="1" applyFill="1" applyBorder="1" applyAlignment="1">
      <alignment horizontal="center" vertical="center"/>
    </xf>
    <xf numFmtId="38" fontId="5" fillId="0" borderId="28" xfId="1" applyNumberFormat="1" applyFont="1" applyFill="1" applyBorder="1" applyAlignment="1">
      <alignment horizontal="center" vertical="center"/>
    </xf>
    <xf numFmtId="38" fontId="5" fillId="0" borderId="30" xfId="1" applyNumberFormat="1" applyFont="1" applyFill="1" applyBorder="1" applyAlignment="1">
      <alignment horizontal="center" vertical="center"/>
    </xf>
    <xf numFmtId="38" fontId="4" fillId="2" borderId="31" xfId="1" applyNumberFormat="1" applyFont="1" applyFill="1" applyBorder="1" applyAlignment="1">
      <alignment horizontal="center" vertical="center"/>
    </xf>
    <xf numFmtId="0" fontId="5" fillId="0" borderId="32" xfId="1" applyFont="1" applyFill="1" applyBorder="1" applyAlignment="1">
      <alignment horizontal="center" vertical="center"/>
    </xf>
    <xf numFmtId="38" fontId="8" fillId="3" borderId="31" xfId="1" applyNumberFormat="1" applyFont="1" applyFill="1" applyBorder="1" applyAlignment="1">
      <alignment horizontal="center" vertical="center"/>
    </xf>
    <xf numFmtId="38" fontId="5" fillId="0" borderId="29" xfId="1" applyNumberFormat="1" applyFont="1" applyFill="1" applyBorder="1" applyAlignment="1">
      <alignment horizontal="center" vertical="center"/>
    </xf>
    <xf numFmtId="0" fontId="5" fillId="0" borderId="33" xfId="1" applyFont="1" applyFill="1" applyBorder="1" applyAlignment="1">
      <alignment horizontal="center" vertical="center"/>
    </xf>
    <xf numFmtId="0" fontId="4" fillId="2" borderId="23" xfId="1" applyFont="1" applyFill="1" applyBorder="1" applyAlignment="1">
      <alignment vertical="center" wrapText="1"/>
    </xf>
    <xf numFmtId="0" fontId="7" fillId="3" borderId="23" xfId="1" applyFont="1" applyFill="1" applyBorder="1" applyAlignment="1">
      <alignment horizontal="center" vertical="center" wrapText="1"/>
    </xf>
    <xf numFmtId="0" fontId="5" fillId="0" borderId="24" xfId="1" applyFont="1" applyFill="1" applyBorder="1" applyAlignment="1">
      <alignment horizontal="left" vertical="center" wrapText="1"/>
    </xf>
    <xf numFmtId="0" fontId="5" fillId="0" borderId="25" xfId="1" applyFont="1" applyFill="1" applyBorder="1" applyAlignment="1">
      <alignment horizontal="left" vertical="center" wrapText="1"/>
    </xf>
    <xf numFmtId="0" fontId="5" fillId="0" borderId="25" xfId="1" applyFont="1" applyFill="1" applyBorder="1" applyAlignment="1">
      <alignment vertical="center" wrapText="1"/>
    </xf>
    <xf numFmtId="0" fontId="5" fillId="0" borderId="26" xfId="1" applyFont="1" applyFill="1" applyBorder="1" applyAlignment="1">
      <alignment vertical="center" wrapText="1"/>
    </xf>
    <xf numFmtId="0" fontId="5" fillId="0" borderId="24" xfId="1" applyFont="1" applyFill="1" applyBorder="1" applyAlignment="1">
      <alignment vertical="center" wrapText="1"/>
    </xf>
    <xf numFmtId="0" fontId="7" fillId="3" borderId="23" xfId="1" applyFont="1" applyFill="1" applyBorder="1" applyAlignment="1">
      <alignment vertical="center" wrapText="1"/>
    </xf>
    <xf numFmtId="0" fontId="7" fillId="3" borderId="23" xfId="0" applyFont="1" applyFill="1" applyBorder="1" applyAlignment="1">
      <alignment vertical="center" wrapText="1"/>
    </xf>
    <xf numFmtId="0" fontId="4" fillId="2" borderId="23" xfId="0" applyFont="1" applyFill="1" applyBorder="1" applyAlignment="1">
      <alignment vertical="center" wrapText="1"/>
    </xf>
    <xf numFmtId="0" fontId="5" fillId="0" borderId="15" xfId="1" applyFont="1" applyFill="1" applyBorder="1" applyAlignment="1">
      <alignment vertical="center" wrapText="1"/>
    </xf>
    <xf numFmtId="0" fontId="9" fillId="0" borderId="20" xfId="1" applyFont="1" applyFill="1" applyBorder="1" applyAlignment="1">
      <alignment horizontal="right" vertical="center" wrapText="1"/>
    </xf>
    <xf numFmtId="0" fontId="9" fillId="0" borderId="15" xfId="1" applyFont="1" applyFill="1" applyBorder="1" applyAlignment="1">
      <alignment horizontal="right" vertical="center" wrapText="1"/>
    </xf>
    <xf numFmtId="0" fontId="9" fillId="0" borderId="17" xfId="1" applyFont="1" applyFill="1" applyBorder="1" applyAlignment="1">
      <alignment horizontal="right" vertical="center" wrapText="1"/>
    </xf>
    <xf numFmtId="0" fontId="4" fillId="0" borderId="0" xfId="1" applyFont="1" applyFill="1" applyBorder="1" applyAlignment="1">
      <alignment horizontal="right" vertical="center" wrapText="1"/>
    </xf>
    <xf numFmtId="0" fontId="5" fillId="0" borderId="0" xfId="1" applyFont="1" applyFill="1" applyBorder="1" applyAlignment="1">
      <alignment vertical="center" wrapText="1"/>
    </xf>
    <xf numFmtId="3" fontId="13" fillId="0" borderId="7" xfId="0" applyNumberFormat="1" applyFont="1" applyBorder="1" applyAlignment="1">
      <alignment horizontal="center" vertical="center"/>
    </xf>
    <xf numFmtId="3" fontId="13" fillId="0" borderId="10" xfId="0" applyNumberFormat="1" applyFont="1" applyBorder="1" applyAlignment="1">
      <alignment horizontal="center" vertical="center"/>
    </xf>
    <xf numFmtId="3" fontId="13" fillId="0" borderId="6" xfId="0" applyNumberFormat="1" applyFont="1" applyBorder="1" applyAlignment="1">
      <alignment horizontal="center" vertical="center"/>
    </xf>
    <xf numFmtId="170" fontId="5" fillId="0" borderId="29" xfId="1" applyNumberFormat="1" applyFont="1" applyFill="1" applyBorder="1" applyAlignment="1">
      <alignment horizontal="center" vertical="center"/>
    </xf>
    <xf numFmtId="170" fontId="5" fillId="0" borderId="30" xfId="1" applyNumberFormat="1" applyFont="1" applyFill="1" applyBorder="1" applyAlignment="1">
      <alignment horizontal="center" vertical="center"/>
    </xf>
    <xf numFmtId="167" fontId="9" fillId="0" borderId="0" xfId="1" applyNumberFormat="1" applyFont="1" applyFill="1" applyBorder="1" applyAlignment="1">
      <alignment horizontal="center" vertical="center"/>
    </xf>
    <xf numFmtId="38" fontId="8" fillId="3" borderId="14" xfId="1" applyNumberFormat="1" applyFont="1" applyFill="1" applyBorder="1" applyAlignment="1">
      <alignment horizontal="left" vertical="center" indent="1"/>
    </xf>
    <xf numFmtId="38" fontId="14" fillId="3" borderId="14" xfId="1" applyNumberFormat="1" applyFont="1" applyFill="1" applyBorder="1" applyAlignment="1">
      <alignment horizontal="left" vertical="center" indent="1"/>
    </xf>
    <xf numFmtId="0" fontId="15" fillId="2" borderId="0" xfId="1" applyFont="1" applyFill="1" applyBorder="1" applyAlignment="1">
      <alignment horizontal="center" vertical="center"/>
    </xf>
    <xf numFmtId="9" fontId="15" fillId="2" borderId="0" xfId="2" applyFont="1" applyFill="1" applyBorder="1" applyAlignment="1" applyProtection="1">
      <alignment horizontal="center" vertical="center"/>
      <protection locked="0"/>
    </xf>
    <xf numFmtId="0" fontId="16" fillId="2" borderId="15" xfId="1" applyFont="1" applyFill="1" applyBorder="1" applyAlignment="1">
      <alignment vertical="center" wrapText="1"/>
    </xf>
    <xf numFmtId="0" fontId="15" fillId="2" borderId="0" xfId="1" applyFont="1" applyFill="1" applyBorder="1" applyAlignment="1">
      <alignment horizontal="right" vertical="center"/>
    </xf>
    <xf numFmtId="14" fontId="15" fillId="2" borderId="0" xfId="6" applyNumberFormat="1" applyFont="1" applyFill="1" applyBorder="1" applyAlignment="1" applyProtection="1">
      <alignment horizontal="center" vertical="center"/>
      <protection locked="0"/>
    </xf>
    <xf numFmtId="4" fontId="5" fillId="0" borderId="9" xfId="0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</cellXfs>
  <cellStyles count="7">
    <cellStyle name="Milliers 2" xfId="4"/>
    <cellStyle name="Milliers 3" xfId="6"/>
    <cellStyle name="Normal 2" xfId="1"/>
    <cellStyle name="Normal 3" xfId="3"/>
    <cellStyle name="Pourcentage 2" xfId="2"/>
    <cellStyle name="Pourcentage 3" xfId="5"/>
    <cellStyle name="Обычный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LANNING/Corporate%20Financial%20Analysis/Lear%20Models/Analyst%20Model/LRPMODEL%20Consensus%20CASE2%20%20March%2020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orm%202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WCM\05.%20Professional%20Maintenance\4.Docs%20travail%20de%20Sedan\EWO\Database%20g&#233;n&#233;rale\database%20g&#233;n&#233;rale%20201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LANNING/Corporate%20Financial%20Analysis/Competitive%20Data/AA%20Muti-company%20comparisons/Lear%20Vs%20JCI%20-%20May%20200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LANNING/Corporate%20Financial%20Analysis/Competitive%20Data/Market%20Share%20Studies/Year%20End%202000/Market%20Share%20Summar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Lear%20Model%20Summary%20April%2014th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fgen.intra-global.net/GFC/Group%20Controlling/10.%20IAFs/2%20-%20IAF%20Workflow/Forms/New%20forms%20-%20From%202014.05/IAF%20Form%204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rubeih/AppData/Local/Microsoft/Windows/INetCache/Content.Outlook/XP5UFLHT/IAF%20Form%204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79;&#1072;&#1082;&#1072;&#1079;&#1099;/CO2_&#1087;&#1077;&#1088;&#1074;&#1099;&#1081;_&#1083;&#1080;&#1089;&#109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puts and Data"/>
      <sheetName val="Lear"/>
      <sheetName val="Cons"/>
      <sheetName val="Calculations"/>
      <sheetName val="A1"/>
      <sheetName val="A2"/>
      <sheetName val="A3"/>
      <sheetName val="A4"/>
      <sheetName val="A5"/>
      <sheetName val="A6"/>
      <sheetName val="A7"/>
      <sheetName val="A8"/>
      <sheetName val="A9"/>
      <sheetName val="A10"/>
      <sheetName val="A11"/>
      <sheetName val="A12"/>
      <sheetName val="A13"/>
      <sheetName val="A14"/>
      <sheetName val="A15"/>
      <sheetName val="Standard &amp; Poor's Ratings"/>
      <sheetName val="Covenants"/>
      <sheetName val="Covenant Document"/>
      <sheetName val="EVA"/>
      <sheetName val="Lear DownSide"/>
      <sheetName val="UTA Downside"/>
      <sheetName val="Polovat Downside"/>
      <sheetName val="Peregrine Downside"/>
      <sheetName val="Hyundai Downside"/>
      <sheetName val="Plastic Omnium Downside"/>
      <sheetName val="Consolidated Downside"/>
      <sheetName val="Analyst"/>
      <sheetName val="NOCF"/>
      <sheetName val="Geographical Summary-Annually"/>
      <sheetName val="Geographic Summary Qtrly Curr"/>
      <sheetName val="Geographic Summary Qtrly Prior"/>
      <sheetName val="Module1"/>
      <sheetName val="Module2"/>
      <sheetName val="Module3"/>
      <sheetName val="Module4"/>
      <sheetName val="Module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orm 2"/>
    </sheetNames>
    <definedNames>
      <definedName name="erst"/>
      <definedName name="Formula_To_Values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äkerhet"/>
      <sheetName val="O&amp;R"/>
      <sheetName val="Intern lev.säk."/>
      <sheetName val="base"/>
      <sheetName val="Tableaux 2018"/>
      <sheetName val="Tableaux 2017"/>
      <sheetName val="note EWO"/>
      <sheetName val="Tableaux de synthèse"/>
      <sheetName val="Graphe ouv-clot"/>
      <sheetName val="synthèse plan d'action"/>
      <sheetName val="plan d'action 4S"/>
      <sheetName val="plan d'action SV4"/>
      <sheetName val="Nb pannes 4S et SV4"/>
      <sheetName val="MTBF MTTR lignes"/>
      <sheetName val="Graphe couts 13-14"/>
      <sheetName val="Tableaux 2012"/>
      <sheetName val="Tableaux 2013"/>
      <sheetName val="Tableaux 2014"/>
      <sheetName val="Tableaux 2015"/>
      <sheetName val="Listes"/>
    </sheetNames>
    <sheetDataSet>
      <sheetData sheetId="0"/>
      <sheetData sheetId="1"/>
      <sheetData sheetId="2"/>
      <sheetData sheetId="3">
        <row r="8">
          <cell r="A8">
            <v>40911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>
        <row r="300">
          <cell r="B300">
            <v>719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>
        <row r="1">
          <cell r="A1" t="str">
            <v>Codes Hydra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Old sales page"/>
      <sheetName val="Cover Sheet (2)"/>
      <sheetName val="Cover Sheet"/>
      <sheetName val="Stock Performance"/>
      <sheetName val="Auto Sales"/>
      <sheetName val="OI"/>
      <sheetName val="Instructions"/>
      <sheetName val="Input Sheet"/>
      <sheetName val="CurrentEntity"/>
      <sheetName val="CurrentEntity1"/>
      <sheetName val="Input Sheet - USD ADJ Entities"/>
      <sheetName val="Administration"/>
      <sheetName val="entity"/>
      <sheetName val="ENTITY_QUERY"/>
      <sheetName val="Admin Maintenance"/>
      <sheetName val="Income Stmt"/>
      <sheetName val="IC Sales Detail"/>
      <sheetName val="IC Interest"/>
      <sheetName val="IC Oper Charges"/>
      <sheetName val="IC Royalty"/>
      <sheetName val="IC ERD"/>
      <sheetName val="IC ADMIN"/>
      <sheetName val="IC Non Operating"/>
      <sheetName val="Balance Sht"/>
      <sheetName val="Statistics"/>
      <sheetName val="Headcount"/>
      <sheetName val="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Title"/>
      <sheetName val="Contents"/>
      <sheetName val="Lear OV"/>
      <sheetName val="2"/>
      <sheetName val="3f"/>
      <sheetName val="3"/>
      <sheetName val="4f"/>
      <sheetName val="4"/>
      <sheetName val="Market Cov"/>
      <sheetName val="Assump"/>
      <sheetName val="Top1"/>
      <sheetName val="Top2"/>
      <sheetName val="Sum1"/>
      <sheetName val="Sum2"/>
      <sheetName val="NA Sourcing"/>
      <sheetName val="Walk detail"/>
      <sheetName val="Seats"/>
      <sheetName val="Doors"/>
      <sheetName val="F&amp;A"/>
      <sheetName val="IPs"/>
      <sheetName val="Head"/>
      <sheetName val="EDS"/>
      <sheetName val="Appendix"/>
      <sheetName val="Methods"/>
      <sheetName val="Market Summary"/>
      <sheetName val="Global"/>
      <sheetName val="N America"/>
      <sheetName val="W Euro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Overview"/>
      <sheetName val="Overview (2)"/>
      <sheetName val="Revised 2+10"/>
      <sheetName val="$4.50"/>
      <sheetName val="Consensus"/>
      <sheetName val="Instructions"/>
      <sheetName val="Input Sheet"/>
      <sheetName val="CurrentEntity"/>
      <sheetName val="CurrentEntity1"/>
      <sheetName val="Input Sheet - USD ADJ Entities"/>
      <sheetName val="Administration"/>
      <sheetName val="entity"/>
    </sheetNames>
    <sheetDataSet>
      <sheetData sheetId="0"/>
      <sheetData sheetId="1"/>
      <sheetData sheetId="2"/>
      <sheetData sheetId="3"/>
      <sheetData sheetId="4"/>
      <sheetData sheetId="5" refreshError="1">
        <row r="301">
          <cell r="CP301">
            <v>0.19910799428943635</v>
          </cell>
          <cell r="CR301">
            <v>0.22564709719769202</v>
          </cell>
          <cell r="CT301">
            <v>0.24522107135789056</v>
          </cell>
          <cell r="CV301">
            <v>0.25964131382553496</v>
          </cell>
        </row>
        <row r="303">
          <cell r="CP303">
            <v>739.09186239371525</v>
          </cell>
          <cell r="CR303">
            <v>930.31076067566846</v>
          </cell>
          <cell r="CT303">
            <v>1157.4714812196057</v>
          </cell>
          <cell r="CV303">
            <v>1249.5365758903447</v>
          </cell>
        </row>
        <row r="305">
          <cell r="CP305">
            <v>526.92486239371533</v>
          </cell>
          <cell r="CR305">
            <v>393.76852067566881</v>
          </cell>
          <cell r="CT305">
            <v>607.62046049308674</v>
          </cell>
          <cell r="CV305">
            <v>308.79021429034447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Lease_Buy"/>
      <sheetName val="MACRS Table"/>
    </sheetNames>
    <sheetDataSet>
      <sheetData sheetId="0"/>
      <sheetData sheetId="1">
        <row r="6">
          <cell r="A6">
            <v>1</v>
          </cell>
          <cell r="B6" t="str">
            <v>Aerospace Products</v>
          </cell>
          <cell r="C6">
            <v>7</v>
          </cell>
          <cell r="D6">
            <v>0</v>
          </cell>
        </row>
        <row r="7">
          <cell r="A7">
            <v>2</v>
          </cell>
          <cell r="B7" t="str">
            <v>Air Transport</v>
          </cell>
          <cell r="C7">
            <v>7</v>
          </cell>
          <cell r="D7">
            <v>0</v>
          </cell>
        </row>
        <row r="8">
          <cell r="A8">
            <v>3</v>
          </cell>
          <cell r="B8" t="str">
            <v>Amusement Parks</v>
          </cell>
          <cell r="C8">
            <v>7</v>
          </cell>
          <cell r="D8">
            <v>0</v>
          </cell>
        </row>
        <row r="9">
          <cell r="A9">
            <v>4</v>
          </cell>
          <cell r="B9" t="str">
            <v>Apparel</v>
          </cell>
          <cell r="C9">
            <v>5</v>
          </cell>
          <cell r="D9">
            <v>0</v>
          </cell>
        </row>
        <row r="10">
          <cell r="A10">
            <v>5</v>
          </cell>
          <cell r="B10" t="str">
            <v>Athletic Goods</v>
          </cell>
          <cell r="C10">
            <v>7</v>
          </cell>
          <cell r="D10">
            <v>0</v>
          </cell>
        </row>
        <row r="11">
          <cell r="A11">
            <v>6</v>
          </cell>
          <cell r="B11" t="str">
            <v>Carpet</v>
          </cell>
          <cell r="C11">
            <v>5</v>
          </cell>
          <cell r="D11">
            <v>0</v>
          </cell>
        </row>
        <row r="12">
          <cell r="A12">
            <v>7</v>
          </cell>
          <cell r="B12" t="str">
            <v>Cement</v>
          </cell>
          <cell r="C12">
            <v>15</v>
          </cell>
          <cell r="D12">
            <v>0</v>
          </cell>
        </row>
        <row r="13">
          <cell r="A13">
            <v>8</v>
          </cell>
          <cell r="B13" t="str">
            <v>Chemicals</v>
          </cell>
          <cell r="C13">
            <v>5</v>
          </cell>
          <cell r="D13">
            <v>0</v>
          </cell>
        </row>
        <row r="14">
          <cell r="A14">
            <v>9</v>
          </cell>
          <cell r="B14" t="str">
            <v>Construction</v>
          </cell>
          <cell r="C14">
            <v>10</v>
          </cell>
          <cell r="D14">
            <v>0</v>
          </cell>
        </row>
        <row r="15">
          <cell r="A15">
            <v>10</v>
          </cell>
          <cell r="B15" t="str">
            <v>Dry Docks</v>
          </cell>
          <cell r="C15">
            <v>10</v>
          </cell>
          <cell r="D15">
            <v>0</v>
          </cell>
        </row>
        <row r="16">
          <cell r="A16">
            <v>11</v>
          </cell>
          <cell r="B16" t="str">
            <v>Dyeing</v>
          </cell>
          <cell r="C16">
            <v>5</v>
          </cell>
          <cell r="D16">
            <v>0</v>
          </cell>
        </row>
        <row r="17">
          <cell r="A17">
            <v>12</v>
          </cell>
          <cell r="B17" t="str">
            <v>Electronics</v>
          </cell>
          <cell r="C17">
            <v>7</v>
          </cell>
          <cell r="D17">
            <v>0</v>
          </cell>
        </row>
        <row r="18">
          <cell r="A18">
            <v>13</v>
          </cell>
          <cell r="B18" t="str">
            <v>Electronic Components</v>
          </cell>
          <cell r="C18">
            <v>5</v>
          </cell>
          <cell r="D18">
            <v>0</v>
          </cell>
        </row>
        <row r="19">
          <cell r="A19">
            <v>14</v>
          </cell>
          <cell r="B19" t="str">
            <v>Fabrics, nonwoven</v>
          </cell>
          <cell r="C19">
            <v>7</v>
          </cell>
          <cell r="D19">
            <v>0</v>
          </cell>
        </row>
        <row r="20">
          <cell r="A20">
            <v>15</v>
          </cell>
          <cell r="B20" t="str">
            <v>Food and Beverage</v>
          </cell>
          <cell r="C20">
            <v>7</v>
          </cell>
          <cell r="D20">
            <v>0</v>
          </cell>
        </row>
        <row r="21">
          <cell r="A21">
            <v>16</v>
          </cell>
          <cell r="B21" t="str">
            <v>Food and Beverage, special handling</v>
          </cell>
          <cell r="C21">
            <v>3</v>
          </cell>
          <cell r="D21">
            <v>0</v>
          </cell>
        </row>
        <row r="22">
          <cell r="A22">
            <v>17</v>
          </cell>
          <cell r="B22" t="str">
            <v>Foundry</v>
          </cell>
          <cell r="C22">
            <v>7</v>
          </cell>
          <cell r="D22">
            <v>0</v>
          </cell>
        </row>
        <row r="23">
          <cell r="A23">
            <v>18</v>
          </cell>
          <cell r="B23" t="str">
            <v>Furniture</v>
          </cell>
          <cell r="C23">
            <v>7</v>
          </cell>
          <cell r="D23">
            <v>0</v>
          </cell>
        </row>
        <row r="24">
          <cell r="A24">
            <v>19</v>
          </cell>
          <cell r="B24" t="str">
            <v>Glass</v>
          </cell>
          <cell r="C24">
            <v>7</v>
          </cell>
          <cell r="D24">
            <v>0</v>
          </cell>
        </row>
        <row r="25">
          <cell r="A25">
            <v>20</v>
          </cell>
          <cell r="B25" t="str">
            <v>Grain and Grain Products</v>
          </cell>
          <cell r="C25">
            <v>10</v>
          </cell>
          <cell r="D25">
            <v>0</v>
          </cell>
        </row>
        <row r="26">
          <cell r="A26">
            <v>21</v>
          </cell>
          <cell r="B26" t="str">
            <v>Jewelry</v>
          </cell>
          <cell r="C26">
            <v>7</v>
          </cell>
          <cell r="D26">
            <v>0</v>
          </cell>
        </row>
        <row r="27">
          <cell r="A27">
            <v>22</v>
          </cell>
          <cell r="B27" t="str">
            <v>Knitted Goods</v>
          </cell>
          <cell r="C27">
            <v>5</v>
          </cell>
          <cell r="D27">
            <v>0</v>
          </cell>
        </row>
        <row r="28">
          <cell r="A28">
            <v>23</v>
          </cell>
          <cell r="B28" t="str">
            <v>Leather and Leather Products</v>
          </cell>
          <cell r="C28">
            <v>7</v>
          </cell>
          <cell r="D28">
            <v>0</v>
          </cell>
        </row>
        <row r="29">
          <cell r="A29">
            <v>24</v>
          </cell>
          <cell r="B29" t="str">
            <v>Locomotives</v>
          </cell>
          <cell r="C29">
            <v>7</v>
          </cell>
          <cell r="D29">
            <v>0</v>
          </cell>
        </row>
        <row r="30">
          <cell r="A30">
            <v>25</v>
          </cell>
          <cell r="B30" t="str">
            <v>Machinery Production</v>
          </cell>
          <cell r="C30">
            <v>7</v>
          </cell>
          <cell r="D30">
            <v>0</v>
          </cell>
        </row>
        <row r="31">
          <cell r="A31">
            <v>26</v>
          </cell>
          <cell r="B31" t="str">
            <v>Medical and Dental Supplies</v>
          </cell>
          <cell r="C31">
            <v>5</v>
          </cell>
          <cell r="D31">
            <v>0</v>
          </cell>
        </row>
        <row r="32">
          <cell r="A32">
            <v>27</v>
          </cell>
          <cell r="B32" t="str">
            <v>Motion Picture and Television</v>
          </cell>
          <cell r="C32">
            <v>7</v>
          </cell>
          <cell r="D32">
            <v>0</v>
          </cell>
        </row>
        <row r="33">
          <cell r="A33">
            <v>28</v>
          </cell>
          <cell r="B33" t="str">
            <v>Motor Vehicles</v>
          </cell>
          <cell r="C33">
            <v>7</v>
          </cell>
          <cell r="D33">
            <v>0</v>
          </cell>
        </row>
        <row r="34">
          <cell r="A34">
            <v>29</v>
          </cell>
          <cell r="B34" t="str">
            <v>Motor Vehicles, special tools</v>
          </cell>
          <cell r="C34">
            <v>3</v>
          </cell>
          <cell r="D34">
            <v>0</v>
          </cell>
        </row>
        <row r="35">
          <cell r="A35">
            <v>30</v>
          </cell>
          <cell r="B35" t="str">
            <v>Oil and Gas</v>
          </cell>
          <cell r="C35">
            <v>7</v>
          </cell>
          <cell r="D35">
            <v>0</v>
          </cell>
        </row>
        <row r="36">
          <cell r="A36">
            <v>31</v>
          </cell>
          <cell r="B36" t="str">
            <v>Paper and Pulp</v>
          </cell>
          <cell r="C36">
            <v>13</v>
          </cell>
          <cell r="D36">
            <v>0</v>
          </cell>
        </row>
        <row r="37">
          <cell r="A37">
            <v>32</v>
          </cell>
          <cell r="B37" t="str">
            <v>Paper and Pulp, remanufactured</v>
          </cell>
          <cell r="C37">
            <v>7</v>
          </cell>
          <cell r="D37">
            <v>0</v>
          </cell>
        </row>
        <row r="38">
          <cell r="A38">
            <v>33</v>
          </cell>
          <cell r="B38" t="str">
            <v>Petroleum Refined</v>
          </cell>
          <cell r="C38">
            <v>7</v>
          </cell>
          <cell r="D38">
            <v>0</v>
          </cell>
        </row>
        <row r="39">
          <cell r="A39">
            <v>34</v>
          </cell>
          <cell r="B39" t="str">
            <v>Pipelines</v>
          </cell>
          <cell r="C39">
            <v>15</v>
          </cell>
          <cell r="D39">
            <v>0</v>
          </cell>
        </row>
        <row r="40">
          <cell r="A40">
            <v>35</v>
          </cell>
          <cell r="B40" t="str">
            <v>Plastics</v>
          </cell>
          <cell r="C40">
            <v>7</v>
          </cell>
          <cell r="D40">
            <v>0</v>
          </cell>
        </row>
        <row r="41">
          <cell r="A41">
            <v>36</v>
          </cell>
          <cell r="B41" t="str">
            <v>Plastics, special tools</v>
          </cell>
          <cell r="C41">
            <v>3</v>
          </cell>
          <cell r="D41">
            <v>0</v>
          </cell>
        </row>
        <row r="42">
          <cell r="A42">
            <v>37</v>
          </cell>
          <cell r="B42" t="str">
            <v>Printing and Publishing</v>
          </cell>
          <cell r="C42">
            <v>7</v>
          </cell>
          <cell r="D42">
            <v>0</v>
          </cell>
        </row>
        <row r="43">
          <cell r="A43">
            <v>38</v>
          </cell>
          <cell r="B43" t="str">
            <v>Radio and Television Broadcasting</v>
          </cell>
          <cell r="C43">
            <v>5</v>
          </cell>
          <cell r="D43">
            <v>0</v>
          </cell>
        </row>
        <row r="44">
          <cell r="A44">
            <v>39</v>
          </cell>
          <cell r="B44" t="str">
            <v>Railroad Cars</v>
          </cell>
          <cell r="C44">
            <v>7</v>
          </cell>
          <cell r="D44">
            <v>0</v>
          </cell>
        </row>
        <row r="45">
          <cell r="A45">
            <v>40</v>
          </cell>
          <cell r="B45" t="str">
            <v>Railroad Machinery and Equipment</v>
          </cell>
          <cell r="C45">
            <v>7</v>
          </cell>
          <cell r="D45">
            <v>0</v>
          </cell>
        </row>
        <row r="46">
          <cell r="A46">
            <v>41</v>
          </cell>
          <cell r="B46" t="str">
            <v>Railroad Structures and Improvements</v>
          </cell>
          <cell r="C46">
            <v>7</v>
          </cell>
          <cell r="D46">
            <v>0</v>
          </cell>
        </row>
        <row r="47">
          <cell r="A47">
            <v>42</v>
          </cell>
          <cell r="B47" t="str">
            <v>Railroad Tracks</v>
          </cell>
          <cell r="C47">
            <v>7</v>
          </cell>
          <cell r="D47">
            <v>0</v>
          </cell>
        </row>
        <row r="48">
          <cell r="A48">
            <v>43</v>
          </cell>
          <cell r="B48" t="str">
            <v>Recreation</v>
          </cell>
          <cell r="C48">
            <v>7</v>
          </cell>
          <cell r="D48">
            <v>0</v>
          </cell>
        </row>
        <row r="49">
          <cell r="A49">
            <v>44</v>
          </cell>
          <cell r="B49" t="str">
            <v>Rubber Products</v>
          </cell>
          <cell r="C49">
            <v>7</v>
          </cell>
          <cell r="D49">
            <v>0</v>
          </cell>
        </row>
        <row r="50">
          <cell r="A50">
            <v>45</v>
          </cell>
          <cell r="B50" t="str">
            <v>Rubber Products, special tools</v>
          </cell>
          <cell r="C50">
            <v>3</v>
          </cell>
          <cell r="D50">
            <v>0</v>
          </cell>
        </row>
        <row r="51">
          <cell r="A51">
            <v>46</v>
          </cell>
          <cell r="B51" t="str">
            <v>Semiconductors</v>
          </cell>
          <cell r="C51">
            <v>5</v>
          </cell>
          <cell r="D51">
            <v>0</v>
          </cell>
        </row>
        <row r="52">
          <cell r="A52">
            <v>47</v>
          </cell>
          <cell r="B52" t="str">
            <v>Sugar</v>
          </cell>
          <cell r="C52">
            <v>10</v>
          </cell>
          <cell r="D52">
            <v>0</v>
          </cell>
        </row>
        <row r="53">
          <cell r="A53">
            <v>48</v>
          </cell>
          <cell r="B53" t="str">
            <v>Ships and Boats</v>
          </cell>
          <cell r="C53">
            <v>7</v>
          </cell>
          <cell r="D53">
            <v>0</v>
          </cell>
        </row>
        <row r="54">
          <cell r="A54">
            <v>49</v>
          </cell>
          <cell r="B54" t="str">
            <v>Ships and Boats, special tools</v>
          </cell>
          <cell r="C54">
            <v>5</v>
          </cell>
          <cell r="D54">
            <v>0</v>
          </cell>
        </row>
        <row r="55">
          <cell r="A55">
            <v>50</v>
          </cell>
          <cell r="B55" t="str">
            <v>Steel Mill Products</v>
          </cell>
          <cell r="C55">
            <v>7</v>
          </cell>
          <cell r="D55">
            <v>0</v>
          </cell>
        </row>
        <row r="56">
          <cell r="A56">
            <v>51</v>
          </cell>
          <cell r="B56" t="str">
            <v>Stone and Clay Products</v>
          </cell>
          <cell r="C56">
            <v>7</v>
          </cell>
          <cell r="D56">
            <v>0</v>
          </cell>
        </row>
        <row r="57">
          <cell r="A57">
            <v>52</v>
          </cell>
          <cell r="B57" t="str">
            <v>Telegraph</v>
          </cell>
          <cell r="C57">
            <v>5</v>
          </cell>
          <cell r="D57">
            <v>0</v>
          </cell>
        </row>
        <row r="58">
          <cell r="A58">
            <v>53</v>
          </cell>
          <cell r="B58" t="str">
            <v>Telephone, central office building</v>
          </cell>
          <cell r="C58">
            <v>20</v>
          </cell>
          <cell r="D58">
            <v>0</v>
          </cell>
        </row>
        <row r="59">
          <cell r="A59">
            <v>54</v>
          </cell>
          <cell r="B59" t="str">
            <v>Telephone, central office equipment</v>
          </cell>
          <cell r="C59">
            <v>10</v>
          </cell>
          <cell r="D59">
            <v>0</v>
          </cell>
        </row>
        <row r="60">
          <cell r="A60">
            <v>55</v>
          </cell>
          <cell r="B60" t="str">
            <v>Telephone, station equipment</v>
          </cell>
          <cell r="C60">
            <v>7</v>
          </cell>
          <cell r="D60">
            <v>0</v>
          </cell>
        </row>
        <row r="61">
          <cell r="A61">
            <v>56</v>
          </cell>
          <cell r="B61" t="str">
            <v>Textiles, dyeing, finishing, packaging</v>
          </cell>
          <cell r="C61">
            <v>5</v>
          </cell>
          <cell r="D61">
            <v>0</v>
          </cell>
        </row>
        <row r="62">
          <cell r="A62">
            <v>57</v>
          </cell>
          <cell r="B62" t="str">
            <v>Theme Parks</v>
          </cell>
          <cell r="C62">
            <v>7</v>
          </cell>
          <cell r="D62">
            <v>0</v>
          </cell>
        </row>
        <row r="63">
          <cell r="A63">
            <v>58</v>
          </cell>
          <cell r="B63" t="str">
            <v>Timber Cutting</v>
          </cell>
          <cell r="C63">
            <v>5</v>
          </cell>
          <cell r="D63">
            <v>0</v>
          </cell>
        </row>
        <row r="64">
          <cell r="A64">
            <v>59</v>
          </cell>
          <cell r="B64" t="str">
            <v>Tobacco</v>
          </cell>
          <cell r="C64">
            <v>7</v>
          </cell>
          <cell r="D64">
            <v>0</v>
          </cell>
        </row>
        <row r="65">
          <cell r="A65">
            <v>60</v>
          </cell>
          <cell r="B65" t="str">
            <v>Vegetable Oil</v>
          </cell>
          <cell r="C65">
            <v>10</v>
          </cell>
          <cell r="D65">
            <v>0</v>
          </cell>
        </row>
        <row r="66">
          <cell r="A66">
            <v>61</v>
          </cell>
          <cell r="B66" t="str">
            <v>Water Utility</v>
          </cell>
          <cell r="C66">
            <v>20</v>
          </cell>
          <cell r="D66">
            <v>0</v>
          </cell>
        </row>
        <row r="67">
          <cell r="A67">
            <v>62</v>
          </cell>
          <cell r="B67" t="str">
            <v>Wood Products</v>
          </cell>
          <cell r="C67">
            <v>7</v>
          </cell>
          <cell r="D67">
            <v>0</v>
          </cell>
        </row>
        <row r="68">
          <cell r="A68">
            <v>63</v>
          </cell>
          <cell r="B68" t="str">
            <v>Yarn, thread, and woven fabric</v>
          </cell>
          <cell r="C68">
            <v>7</v>
          </cell>
          <cell r="D68">
            <v>0</v>
          </cell>
        </row>
        <row r="69">
          <cell r="A69">
            <v>64</v>
          </cell>
          <cell r="B69" t="str">
            <v>Yarn, textured</v>
          </cell>
          <cell r="C69">
            <v>5</v>
          </cell>
          <cell r="D69">
            <v>0</v>
          </cell>
        </row>
        <row r="70">
          <cell r="A70">
            <v>65</v>
          </cell>
          <cell r="B70" t="str">
            <v>Adding Machine</v>
          </cell>
          <cell r="C70">
            <v>5</v>
          </cell>
          <cell r="D70">
            <v>0</v>
          </cell>
        </row>
        <row r="71">
          <cell r="A71">
            <v>66</v>
          </cell>
          <cell r="B71" t="str">
            <v>Air Conditioning Units</v>
          </cell>
          <cell r="C71">
            <v>7</v>
          </cell>
          <cell r="D71">
            <v>0</v>
          </cell>
        </row>
        <row r="72">
          <cell r="A72">
            <v>67</v>
          </cell>
          <cell r="B72" t="str">
            <v>Automatic Vending Machine</v>
          </cell>
          <cell r="C72">
            <v>5</v>
          </cell>
          <cell r="D72">
            <v>0</v>
          </cell>
        </row>
        <row r="73">
          <cell r="A73">
            <v>68</v>
          </cell>
          <cell r="B73" t="str">
            <v>Automobiles</v>
          </cell>
          <cell r="C73">
            <v>5</v>
          </cell>
          <cell r="D73">
            <v>0</v>
          </cell>
        </row>
        <row r="74">
          <cell r="A74">
            <v>69</v>
          </cell>
          <cell r="B74" t="str">
            <v>Airplanes, except commercial</v>
          </cell>
          <cell r="C74">
            <v>5</v>
          </cell>
          <cell r="D74">
            <v>0</v>
          </cell>
        </row>
        <row r="75">
          <cell r="A75">
            <v>70</v>
          </cell>
          <cell r="B75" t="str">
            <v>Bank Vault Doors</v>
          </cell>
          <cell r="C75">
            <v>10</v>
          </cell>
          <cell r="D75">
            <v>0</v>
          </cell>
        </row>
        <row r="76">
          <cell r="A76">
            <v>71</v>
          </cell>
          <cell r="B76" t="str">
            <v>Barges</v>
          </cell>
          <cell r="C76">
            <v>10</v>
          </cell>
          <cell r="D76">
            <v>0</v>
          </cell>
        </row>
        <row r="77">
          <cell r="A77">
            <v>72</v>
          </cell>
          <cell r="B77" t="str">
            <v>Billboards</v>
          </cell>
          <cell r="C77">
            <v>5</v>
          </cell>
          <cell r="D77">
            <v>0</v>
          </cell>
        </row>
        <row r="78">
          <cell r="A78">
            <v>73</v>
          </cell>
          <cell r="B78" t="str">
            <v>Bridges</v>
          </cell>
          <cell r="C78">
            <v>15</v>
          </cell>
          <cell r="D78">
            <v>0</v>
          </cell>
        </row>
        <row r="79">
          <cell r="A79">
            <v>74</v>
          </cell>
          <cell r="B79" t="str">
            <v>Buses</v>
          </cell>
          <cell r="C79">
            <v>5</v>
          </cell>
          <cell r="D79">
            <v>0</v>
          </cell>
        </row>
        <row r="80">
          <cell r="A80">
            <v>75</v>
          </cell>
          <cell r="B80" t="str">
            <v>Calculators</v>
          </cell>
          <cell r="C80">
            <v>7</v>
          </cell>
          <cell r="D80">
            <v>0</v>
          </cell>
        </row>
        <row r="81">
          <cell r="A81">
            <v>76</v>
          </cell>
          <cell r="B81" t="str">
            <v>Cattle</v>
          </cell>
          <cell r="C81">
            <v>5</v>
          </cell>
          <cell r="D81">
            <v>0</v>
          </cell>
        </row>
        <row r="82">
          <cell r="A82">
            <v>77</v>
          </cell>
          <cell r="B82" t="str">
            <v>Computers and Peripheral Equipment</v>
          </cell>
          <cell r="C82">
            <v>5</v>
          </cell>
          <cell r="D82">
            <v>0</v>
          </cell>
        </row>
        <row r="83">
          <cell r="A83">
            <v>78</v>
          </cell>
          <cell r="B83" t="str">
            <v>Concrete Ready Mix Trucks</v>
          </cell>
          <cell r="C83">
            <v>5</v>
          </cell>
          <cell r="D83">
            <v>0</v>
          </cell>
        </row>
        <row r="84">
          <cell r="A84">
            <v>79</v>
          </cell>
          <cell r="B84" t="str">
            <v>Construction, except railroads</v>
          </cell>
          <cell r="C84">
            <v>5</v>
          </cell>
          <cell r="D84">
            <v>0</v>
          </cell>
        </row>
        <row r="85">
          <cell r="A85">
            <v>80</v>
          </cell>
          <cell r="B85" t="str">
            <v>Copiers</v>
          </cell>
          <cell r="C85">
            <v>5</v>
          </cell>
          <cell r="D85">
            <v>0</v>
          </cell>
        </row>
        <row r="86">
          <cell r="A86">
            <v>81</v>
          </cell>
          <cell r="B86" t="str">
            <v>Cotton Ginning Assets</v>
          </cell>
          <cell r="C86">
            <v>7</v>
          </cell>
          <cell r="D86">
            <v>0</v>
          </cell>
        </row>
        <row r="87">
          <cell r="A87">
            <v>82</v>
          </cell>
          <cell r="B87" t="str">
            <v>Desks</v>
          </cell>
          <cell r="C87">
            <v>7</v>
          </cell>
          <cell r="D87">
            <v>0</v>
          </cell>
        </row>
        <row r="88">
          <cell r="A88">
            <v>83</v>
          </cell>
          <cell r="B88" t="str">
            <v>Display Rack and Shelves</v>
          </cell>
          <cell r="C88">
            <v>5</v>
          </cell>
          <cell r="D88">
            <v>0</v>
          </cell>
        </row>
        <row r="89">
          <cell r="A89">
            <v>84</v>
          </cell>
          <cell r="B89" t="str">
            <v>Farm Buildings, single purposes</v>
          </cell>
          <cell r="C89">
            <v>7</v>
          </cell>
          <cell r="D89">
            <v>0</v>
          </cell>
        </row>
        <row r="90">
          <cell r="A90">
            <v>85</v>
          </cell>
          <cell r="B90" t="str">
            <v>Farm Buildings, not single purposes</v>
          </cell>
          <cell r="C90">
            <v>20</v>
          </cell>
          <cell r="D90">
            <v>0</v>
          </cell>
        </row>
        <row r="91">
          <cell r="A91">
            <v>86</v>
          </cell>
          <cell r="B91" t="str">
            <v>Farm Machinery and Equipment</v>
          </cell>
          <cell r="C91">
            <v>7</v>
          </cell>
          <cell r="D91">
            <v>0</v>
          </cell>
        </row>
        <row r="92">
          <cell r="A92">
            <v>87</v>
          </cell>
          <cell r="B92" t="str">
            <v>Fire Extinguisher</v>
          </cell>
          <cell r="C92">
            <v>3</v>
          </cell>
          <cell r="D92">
            <v>0</v>
          </cell>
        </row>
        <row r="93">
          <cell r="A93">
            <v>88</v>
          </cell>
          <cell r="B93" t="str">
            <v>Furniture and Fixtures</v>
          </cell>
          <cell r="C93">
            <v>7</v>
          </cell>
          <cell r="D93">
            <v>0</v>
          </cell>
        </row>
        <row r="94">
          <cell r="A94">
            <v>89</v>
          </cell>
          <cell r="B94" t="str">
            <v>Gasoline Pump and Tanks</v>
          </cell>
          <cell r="C94">
            <v>5</v>
          </cell>
          <cell r="D94">
            <v>0</v>
          </cell>
        </row>
        <row r="95">
          <cell r="A95">
            <v>90</v>
          </cell>
          <cell r="B95" t="str">
            <v>Goats, breeding</v>
          </cell>
          <cell r="C95">
            <v>5</v>
          </cell>
          <cell r="D95">
            <v>0</v>
          </cell>
        </row>
        <row r="96">
          <cell r="A96">
            <v>91</v>
          </cell>
          <cell r="B96" t="str">
            <v>Grocery Counter</v>
          </cell>
          <cell r="C96">
            <v>5</v>
          </cell>
          <cell r="D96">
            <v>0</v>
          </cell>
        </row>
        <row r="97">
          <cell r="A97">
            <v>92</v>
          </cell>
          <cell r="B97" t="str">
            <v>Horse, under 13 years old</v>
          </cell>
          <cell r="C97">
            <v>7</v>
          </cell>
          <cell r="D97">
            <v>0</v>
          </cell>
        </row>
        <row r="98">
          <cell r="A98">
            <v>93</v>
          </cell>
          <cell r="B98" t="str">
            <v>Horse, over 12 years old</v>
          </cell>
          <cell r="C98">
            <v>3</v>
          </cell>
          <cell r="D98">
            <v>0</v>
          </cell>
        </row>
        <row r="99">
          <cell r="A99">
            <v>94</v>
          </cell>
          <cell r="B99" t="str">
            <v>Racehorse over 2</v>
          </cell>
          <cell r="C99">
            <v>3</v>
          </cell>
          <cell r="D99">
            <v>0</v>
          </cell>
        </row>
        <row r="100">
          <cell r="A100">
            <v>95</v>
          </cell>
          <cell r="B100" t="str">
            <v>Hogs, breeding</v>
          </cell>
          <cell r="C100">
            <v>3</v>
          </cell>
          <cell r="D100">
            <v>0</v>
          </cell>
        </row>
        <row r="101">
          <cell r="A101">
            <v>96</v>
          </cell>
          <cell r="B101" t="str">
            <v>Landscaping and shrubbery</v>
          </cell>
          <cell r="C101">
            <v>15</v>
          </cell>
          <cell r="D101">
            <v>0</v>
          </cell>
        </row>
        <row r="102">
          <cell r="A102">
            <v>97</v>
          </cell>
          <cell r="B102" t="str">
            <v>Logging Equipment</v>
          </cell>
          <cell r="C102">
            <v>5</v>
          </cell>
          <cell r="D102">
            <v>0</v>
          </cell>
        </row>
        <row r="103">
          <cell r="A103">
            <v>98</v>
          </cell>
          <cell r="B103" t="str">
            <v>Mining and Quarrying Equipment</v>
          </cell>
          <cell r="C103">
            <v>7</v>
          </cell>
          <cell r="D103">
            <v>0</v>
          </cell>
        </row>
        <row r="104">
          <cell r="A104">
            <v>99</v>
          </cell>
          <cell r="B104" t="str">
            <v>Office Equipment, generally</v>
          </cell>
          <cell r="C104">
            <v>5</v>
          </cell>
          <cell r="D104">
            <v>0</v>
          </cell>
        </row>
        <row r="105">
          <cell r="A105">
            <v>100</v>
          </cell>
          <cell r="B105" t="str">
            <v>Offshore Drilling Equipment</v>
          </cell>
          <cell r="C105">
            <v>5</v>
          </cell>
          <cell r="D105">
            <v>0</v>
          </cell>
        </row>
        <row r="106">
          <cell r="A106">
            <v>101</v>
          </cell>
          <cell r="B106" t="str">
            <v>Oil and Gas drilling Equipment,</v>
          </cell>
          <cell r="C106">
            <v>5</v>
          </cell>
          <cell r="D106">
            <v>0</v>
          </cell>
        </row>
        <row r="107">
          <cell r="A107">
            <v>102</v>
          </cell>
          <cell r="B107" t="str">
            <v>Ore Trucks, over road</v>
          </cell>
          <cell r="C107">
            <v>5</v>
          </cell>
          <cell r="D107">
            <v>0</v>
          </cell>
        </row>
        <row r="108">
          <cell r="A108">
            <v>103</v>
          </cell>
          <cell r="B108" t="str">
            <v>Personal and Professional Service Equipment</v>
          </cell>
          <cell r="C108">
            <v>5</v>
          </cell>
          <cell r="D108">
            <v>0</v>
          </cell>
        </row>
        <row r="109">
          <cell r="A109">
            <v>104</v>
          </cell>
          <cell r="B109" t="str">
            <v>Radio Transmitting Towers</v>
          </cell>
          <cell r="C109">
            <v>15</v>
          </cell>
          <cell r="D109">
            <v>0</v>
          </cell>
        </row>
        <row r="110">
          <cell r="A110">
            <v>105</v>
          </cell>
          <cell r="B110" t="str">
            <v>Rail Cars and Locomotives</v>
          </cell>
          <cell r="C110">
            <v>7</v>
          </cell>
          <cell r="D110">
            <v>0</v>
          </cell>
        </row>
        <row r="111">
          <cell r="A111">
            <v>106</v>
          </cell>
          <cell r="B111" t="str">
            <v>Research and development equipment</v>
          </cell>
          <cell r="C111">
            <v>5</v>
          </cell>
          <cell r="D111">
            <v>0</v>
          </cell>
        </row>
        <row r="112">
          <cell r="A112">
            <v>107</v>
          </cell>
          <cell r="B112" t="str">
            <v>Roads</v>
          </cell>
          <cell r="C112">
            <v>15</v>
          </cell>
          <cell r="D112">
            <v>0</v>
          </cell>
        </row>
        <row r="113">
          <cell r="A113">
            <v>108</v>
          </cell>
          <cell r="B113" t="str">
            <v>Sewers, nonmunicipal</v>
          </cell>
          <cell r="C113">
            <v>15</v>
          </cell>
          <cell r="D113">
            <v>0</v>
          </cell>
        </row>
        <row r="114">
          <cell r="A114">
            <v>109</v>
          </cell>
          <cell r="B114" t="str">
            <v>Sheep, breeding</v>
          </cell>
          <cell r="C114">
            <v>5</v>
          </cell>
          <cell r="D114">
            <v>0</v>
          </cell>
        </row>
        <row r="115">
          <cell r="A115">
            <v>110</v>
          </cell>
          <cell r="B115" t="str">
            <v>Ships</v>
          </cell>
          <cell r="C115">
            <v>10</v>
          </cell>
          <cell r="D115">
            <v>0</v>
          </cell>
        </row>
        <row r="116">
          <cell r="A116">
            <v>111</v>
          </cell>
          <cell r="B116" t="str">
            <v>Sidewalks</v>
          </cell>
          <cell r="C116">
            <v>15</v>
          </cell>
          <cell r="D116">
            <v>0</v>
          </cell>
        </row>
        <row r="117">
          <cell r="A117">
            <v>112</v>
          </cell>
          <cell r="B117" t="str">
            <v>Tractor Units, over road</v>
          </cell>
          <cell r="C117">
            <v>3</v>
          </cell>
          <cell r="D117">
            <v>0</v>
          </cell>
        </row>
        <row r="118">
          <cell r="A118">
            <v>113</v>
          </cell>
          <cell r="B118" t="str">
            <v>Trailers</v>
          </cell>
          <cell r="C118">
            <v>5</v>
          </cell>
          <cell r="D118">
            <v>0</v>
          </cell>
        </row>
        <row r="119">
          <cell r="A119">
            <v>114</v>
          </cell>
          <cell r="B119" t="str">
            <v>TV Transmitting Tower</v>
          </cell>
          <cell r="C119">
            <v>15</v>
          </cell>
          <cell r="D119">
            <v>0</v>
          </cell>
        </row>
        <row r="120">
          <cell r="A120">
            <v>115</v>
          </cell>
          <cell r="B120" t="str">
            <v>Trucks, over 13,000 lbs.</v>
          </cell>
          <cell r="C120">
            <v>5</v>
          </cell>
          <cell r="D120">
            <v>0</v>
          </cell>
        </row>
        <row r="121">
          <cell r="A121">
            <v>116</v>
          </cell>
          <cell r="B121" t="str">
            <v>Trucks, under 13,000 lbs.</v>
          </cell>
          <cell r="C121">
            <v>5</v>
          </cell>
          <cell r="D121">
            <v>0</v>
          </cell>
        </row>
        <row r="122">
          <cell r="A122">
            <v>117</v>
          </cell>
          <cell r="B122" t="str">
            <v>Typewriters</v>
          </cell>
          <cell r="C122">
            <v>5</v>
          </cell>
          <cell r="D122">
            <v>0</v>
          </cell>
        </row>
        <row r="123">
          <cell r="A123">
            <v>118</v>
          </cell>
          <cell r="B123" t="str">
            <v>Tug Boats</v>
          </cell>
          <cell r="C123">
            <v>10</v>
          </cell>
          <cell r="D123">
            <v>0</v>
          </cell>
        </row>
        <row r="124">
          <cell r="A124">
            <v>119</v>
          </cell>
          <cell r="B124" t="str">
            <v>Waterways and Canals</v>
          </cell>
          <cell r="C124">
            <v>15</v>
          </cell>
          <cell r="D124">
            <v>0</v>
          </cell>
        </row>
        <row r="125">
          <cell r="A125">
            <v>120</v>
          </cell>
          <cell r="B125" t="str">
            <v>Wharves and Docks</v>
          </cell>
          <cell r="C125">
            <v>15</v>
          </cell>
          <cell r="D125">
            <v>0</v>
          </cell>
        </row>
        <row r="126">
          <cell r="A126">
            <v>121</v>
          </cell>
          <cell r="B126" t="str">
            <v>Wholesale Trade Equipment</v>
          </cell>
          <cell r="C126">
            <v>5</v>
          </cell>
          <cell r="D126">
            <v>0</v>
          </cell>
        </row>
        <row r="127">
          <cell r="A127">
            <v>122</v>
          </cell>
          <cell r="B127" t="str">
            <v>Air Compressors</v>
          </cell>
          <cell r="C127">
            <v>7</v>
          </cell>
          <cell r="D127">
            <v>-5.0000000000000001E-3</v>
          </cell>
        </row>
        <row r="128">
          <cell r="A128">
            <v>123</v>
          </cell>
          <cell r="B128" t="str">
            <v>Computer (i.e. AS/400)</v>
          </cell>
          <cell r="C128">
            <v>5</v>
          </cell>
          <cell r="D128">
            <v>0</v>
          </cell>
        </row>
        <row r="129">
          <cell r="A129">
            <v>124</v>
          </cell>
          <cell r="B129" t="str">
            <v>Forklift</v>
          </cell>
          <cell r="C129">
            <v>7</v>
          </cell>
          <cell r="D129">
            <v>-1.4999999999999999E-2</v>
          </cell>
        </row>
        <row r="130">
          <cell r="A130">
            <v>125</v>
          </cell>
          <cell r="B130" t="str">
            <v>PBX System</v>
          </cell>
          <cell r="C130">
            <v>5</v>
          </cell>
          <cell r="D130">
            <v>0.02</v>
          </cell>
        </row>
        <row r="131">
          <cell r="A131">
            <v>126</v>
          </cell>
          <cell r="B131" t="str">
            <v>Tractors</v>
          </cell>
          <cell r="C131">
            <v>7</v>
          </cell>
          <cell r="D131">
            <v>-5.0000000000000001E-3</v>
          </cell>
        </row>
        <row r="132">
          <cell r="A132">
            <v>127</v>
          </cell>
          <cell r="B132" t="str">
            <v>Trailers</v>
          </cell>
          <cell r="C132">
            <v>7</v>
          </cell>
          <cell r="D132">
            <v>5.0000000000000001E-3</v>
          </cell>
        </row>
        <row r="133">
          <cell r="A133">
            <v>128</v>
          </cell>
          <cell r="B133" t="str">
            <v>To Be Determined</v>
          </cell>
          <cell r="C133">
            <v>1</v>
          </cell>
          <cell r="D133">
            <v>0</v>
          </cell>
        </row>
        <row r="134">
          <cell r="A134">
            <v>129</v>
          </cell>
          <cell r="B134" t="str">
            <v>To Be Determined</v>
          </cell>
          <cell r="C134">
            <v>1</v>
          </cell>
          <cell r="D134">
            <v>0</v>
          </cell>
        </row>
        <row r="135">
          <cell r="A135">
            <v>130</v>
          </cell>
          <cell r="B135" t="str">
            <v>To Be Determined</v>
          </cell>
          <cell r="C135">
            <v>1</v>
          </cell>
          <cell r="D135">
            <v>0</v>
          </cell>
        </row>
        <row r="136">
          <cell r="A136">
            <v>131</v>
          </cell>
          <cell r="B136" t="str">
            <v>To Be Determined</v>
          </cell>
          <cell r="C136">
            <v>1</v>
          </cell>
          <cell r="D136">
            <v>0</v>
          </cell>
        </row>
        <row r="137">
          <cell r="A137">
            <v>132</v>
          </cell>
          <cell r="B137" t="str">
            <v>To Be Determined</v>
          </cell>
          <cell r="C137">
            <v>1</v>
          </cell>
          <cell r="D137">
            <v>0</v>
          </cell>
        </row>
        <row r="138">
          <cell r="A138">
            <v>133</v>
          </cell>
          <cell r="B138" t="str">
            <v>To Be Determined</v>
          </cell>
          <cell r="C138">
            <v>1</v>
          </cell>
          <cell r="D138">
            <v>0</v>
          </cell>
        </row>
        <row r="139">
          <cell r="A139">
            <v>134</v>
          </cell>
          <cell r="B139" t="str">
            <v>To Be Determined</v>
          </cell>
          <cell r="C139">
            <v>1</v>
          </cell>
          <cell r="D139">
            <v>0</v>
          </cell>
        </row>
        <row r="140">
          <cell r="A140">
            <v>135</v>
          </cell>
          <cell r="B140" t="str">
            <v>To Be Determined</v>
          </cell>
          <cell r="C140">
            <v>1</v>
          </cell>
          <cell r="D140">
            <v>0</v>
          </cell>
        </row>
        <row r="141">
          <cell r="A141">
            <v>136</v>
          </cell>
          <cell r="B141" t="str">
            <v>To Be Determined</v>
          </cell>
          <cell r="C141">
            <v>1</v>
          </cell>
          <cell r="D141">
            <v>0</v>
          </cell>
        </row>
        <row r="142">
          <cell r="A142">
            <v>137</v>
          </cell>
          <cell r="B142" t="str">
            <v>To Be Determined</v>
          </cell>
          <cell r="C142">
            <v>1</v>
          </cell>
          <cell r="D142">
            <v>0</v>
          </cell>
        </row>
        <row r="143">
          <cell r="A143">
            <v>138</v>
          </cell>
          <cell r="B143" t="str">
            <v>To Be Determined</v>
          </cell>
          <cell r="C143">
            <v>1</v>
          </cell>
          <cell r="D143">
            <v>0</v>
          </cell>
        </row>
        <row r="144">
          <cell r="A144">
            <v>139</v>
          </cell>
          <cell r="B144" t="str">
            <v>To Be Determined</v>
          </cell>
          <cell r="C144">
            <v>1</v>
          </cell>
          <cell r="D144">
            <v>0</v>
          </cell>
        </row>
        <row r="145">
          <cell r="A145">
            <v>140</v>
          </cell>
          <cell r="B145" t="str">
            <v>To Be Determined</v>
          </cell>
          <cell r="C145">
            <v>1</v>
          </cell>
          <cell r="D145">
            <v>0</v>
          </cell>
        </row>
        <row r="146">
          <cell r="A146">
            <v>141</v>
          </cell>
          <cell r="B146" t="str">
            <v>To Be Determined</v>
          </cell>
          <cell r="C146">
            <v>1</v>
          </cell>
          <cell r="D146">
            <v>0</v>
          </cell>
        </row>
        <row r="147">
          <cell r="A147">
            <v>142</v>
          </cell>
          <cell r="B147" t="str">
            <v>To Be Determined</v>
          </cell>
          <cell r="C147">
            <v>1</v>
          </cell>
          <cell r="D147">
            <v>0</v>
          </cell>
        </row>
        <row r="148">
          <cell r="A148">
            <v>143</v>
          </cell>
          <cell r="B148" t="str">
            <v>To Be Determined</v>
          </cell>
          <cell r="C148">
            <v>1</v>
          </cell>
          <cell r="D148">
            <v>0</v>
          </cell>
        </row>
        <row r="149">
          <cell r="A149">
            <v>144</v>
          </cell>
          <cell r="B149" t="str">
            <v>To Be Determined</v>
          </cell>
          <cell r="C149">
            <v>1</v>
          </cell>
          <cell r="D149">
            <v>0</v>
          </cell>
        </row>
        <row r="150">
          <cell r="A150">
            <v>145</v>
          </cell>
          <cell r="B150" t="str">
            <v>To Be Determined</v>
          </cell>
          <cell r="C150">
            <v>1</v>
          </cell>
          <cell r="D150">
            <v>0</v>
          </cell>
        </row>
        <row r="151">
          <cell r="A151">
            <v>146</v>
          </cell>
          <cell r="B151" t="str">
            <v>Other</v>
          </cell>
          <cell r="C151">
            <v>1</v>
          </cell>
          <cell r="D151">
            <v>0</v>
          </cell>
        </row>
        <row r="152">
          <cell r="A152">
            <v>147</v>
          </cell>
          <cell r="B152" t="str">
            <v>Other</v>
          </cell>
          <cell r="C152">
            <v>3</v>
          </cell>
          <cell r="D152">
            <v>0</v>
          </cell>
        </row>
        <row r="153">
          <cell r="A153">
            <v>148</v>
          </cell>
          <cell r="B153" t="str">
            <v>Other</v>
          </cell>
          <cell r="C153">
            <v>5</v>
          </cell>
          <cell r="D153">
            <v>0</v>
          </cell>
        </row>
        <row r="154">
          <cell r="A154">
            <v>149</v>
          </cell>
          <cell r="B154" t="str">
            <v>Other</v>
          </cell>
          <cell r="C154">
            <v>7</v>
          </cell>
          <cell r="D154">
            <v>0</v>
          </cell>
        </row>
        <row r="155">
          <cell r="A155">
            <v>150</v>
          </cell>
          <cell r="B155" t="str">
            <v>Other</v>
          </cell>
          <cell r="C155">
            <v>10</v>
          </cell>
          <cell r="D155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Lease_Buy"/>
      <sheetName val="MACRS Table"/>
    </sheetNames>
    <sheetDataSet>
      <sheetData sheetId="0"/>
      <sheetData sheetId="1">
        <row r="6">
          <cell r="A6">
            <v>1</v>
          </cell>
          <cell r="B6" t="str">
            <v>Aerospace Products</v>
          </cell>
          <cell r="C6">
            <v>7</v>
          </cell>
          <cell r="D6">
            <v>0</v>
          </cell>
        </row>
        <row r="7">
          <cell r="A7">
            <v>2</v>
          </cell>
          <cell r="B7" t="str">
            <v>Air Transport</v>
          </cell>
          <cell r="C7">
            <v>7</v>
          </cell>
          <cell r="D7">
            <v>0</v>
          </cell>
        </row>
        <row r="8">
          <cell r="A8">
            <v>3</v>
          </cell>
          <cell r="B8" t="str">
            <v>Amusement Parks</v>
          </cell>
          <cell r="C8">
            <v>7</v>
          </cell>
          <cell r="D8">
            <v>0</v>
          </cell>
        </row>
        <row r="9">
          <cell r="A9">
            <v>4</v>
          </cell>
          <cell r="B9" t="str">
            <v>Apparel</v>
          </cell>
          <cell r="C9">
            <v>5</v>
          </cell>
          <cell r="D9">
            <v>0</v>
          </cell>
        </row>
        <row r="10">
          <cell r="A10">
            <v>5</v>
          </cell>
          <cell r="B10" t="str">
            <v>Athletic Goods</v>
          </cell>
          <cell r="C10">
            <v>7</v>
          </cell>
          <cell r="D10">
            <v>0</v>
          </cell>
        </row>
        <row r="11">
          <cell r="A11">
            <v>6</v>
          </cell>
          <cell r="B11" t="str">
            <v>Carpet</v>
          </cell>
          <cell r="C11">
            <v>5</v>
          </cell>
          <cell r="D11">
            <v>0</v>
          </cell>
        </row>
        <row r="12">
          <cell r="A12">
            <v>7</v>
          </cell>
          <cell r="B12" t="str">
            <v>Cement</v>
          </cell>
          <cell r="C12">
            <v>15</v>
          </cell>
          <cell r="D12">
            <v>0</v>
          </cell>
        </row>
        <row r="13">
          <cell r="A13">
            <v>8</v>
          </cell>
          <cell r="B13" t="str">
            <v>Chemicals</v>
          </cell>
          <cell r="C13">
            <v>5</v>
          </cell>
          <cell r="D13">
            <v>0</v>
          </cell>
        </row>
        <row r="14">
          <cell r="A14">
            <v>9</v>
          </cell>
          <cell r="B14" t="str">
            <v>Construction</v>
          </cell>
          <cell r="C14">
            <v>10</v>
          </cell>
          <cell r="D14">
            <v>0</v>
          </cell>
        </row>
        <row r="15">
          <cell r="A15">
            <v>10</v>
          </cell>
          <cell r="B15" t="str">
            <v>Dry Docks</v>
          </cell>
          <cell r="C15">
            <v>10</v>
          </cell>
          <cell r="D15">
            <v>0</v>
          </cell>
        </row>
        <row r="16">
          <cell r="A16">
            <v>11</v>
          </cell>
          <cell r="B16" t="str">
            <v>Dyeing</v>
          </cell>
          <cell r="C16">
            <v>5</v>
          </cell>
          <cell r="D16">
            <v>0</v>
          </cell>
        </row>
        <row r="17">
          <cell r="A17">
            <v>12</v>
          </cell>
          <cell r="B17" t="str">
            <v>Electronics</v>
          </cell>
          <cell r="C17">
            <v>7</v>
          </cell>
          <cell r="D17">
            <v>0</v>
          </cell>
        </row>
        <row r="18">
          <cell r="A18">
            <v>13</v>
          </cell>
          <cell r="B18" t="str">
            <v>Electronic Components</v>
          </cell>
          <cell r="C18">
            <v>5</v>
          </cell>
          <cell r="D18">
            <v>0</v>
          </cell>
        </row>
        <row r="19">
          <cell r="A19">
            <v>14</v>
          </cell>
          <cell r="B19" t="str">
            <v>Fabrics, nonwoven</v>
          </cell>
          <cell r="C19">
            <v>7</v>
          </cell>
          <cell r="D19">
            <v>0</v>
          </cell>
        </row>
        <row r="20">
          <cell r="A20">
            <v>15</v>
          </cell>
          <cell r="B20" t="str">
            <v>Food and Beverage</v>
          </cell>
          <cell r="C20">
            <v>7</v>
          </cell>
          <cell r="D20">
            <v>0</v>
          </cell>
        </row>
        <row r="21">
          <cell r="A21">
            <v>16</v>
          </cell>
          <cell r="B21" t="str">
            <v>Food and Beverage, special handling</v>
          </cell>
          <cell r="C21">
            <v>3</v>
          </cell>
          <cell r="D21">
            <v>0</v>
          </cell>
        </row>
        <row r="22">
          <cell r="A22">
            <v>17</v>
          </cell>
          <cell r="B22" t="str">
            <v>Foundry</v>
          </cell>
          <cell r="C22">
            <v>7</v>
          </cell>
          <cell r="D22">
            <v>0</v>
          </cell>
        </row>
        <row r="23">
          <cell r="A23">
            <v>18</v>
          </cell>
          <cell r="B23" t="str">
            <v>Furniture</v>
          </cell>
          <cell r="C23">
            <v>7</v>
          </cell>
          <cell r="D23">
            <v>0</v>
          </cell>
        </row>
        <row r="24">
          <cell r="A24">
            <v>19</v>
          </cell>
          <cell r="B24" t="str">
            <v>Glass</v>
          </cell>
          <cell r="C24">
            <v>7</v>
          </cell>
          <cell r="D24">
            <v>0</v>
          </cell>
        </row>
        <row r="25">
          <cell r="A25">
            <v>20</v>
          </cell>
          <cell r="B25" t="str">
            <v>Grain and Grain Products</v>
          </cell>
          <cell r="C25">
            <v>10</v>
          </cell>
          <cell r="D25">
            <v>0</v>
          </cell>
        </row>
        <row r="26">
          <cell r="A26">
            <v>21</v>
          </cell>
          <cell r="B26" t="str">
            <v>Jewelry</v>
          </cell>
          <cell r="C26">
            <v>7</v>
          </cell>
          <cell r="D26">
            <v>0</v>
          </cell>
        </row>
        <row r="27">
          <cell r="A27">
            <v>22</v>
          </cell>
          <cell r="B27" t="str">
            <v>Knitted Goods</v>
          </cell>
          <cell r="C27">
            <v>5</v>
          </cell>
          <cell r="D27">
            <v>0</v>
          </cell>
        </row>
        <row r="28">
          <cell r="A28">
            <v>23</v>
          </cell>
          <cell r="B28" t="str">
            <v>Leather and Leather Products</v>
          </cell>
          <cell r="C28">
            <v>7</v>
          </cell>
          <cell r="D28">
            <v>0</v>
          </cell>
        </row>
        <row r="29">
          <cell r="A29">
            <v>24</v>
          </cell>
          <cell r="B29" t="str">
            <v>Locomotives</v>
          </cell>
          <cell r="C29">
            <v>7</v>
          </cell>
          <cell r="D29">
            <v>0</v>
          </cell>
        </row>
        <row r="30">
          <cell r="A30">
            <v>25</v>
          </cell>
          <cell r="B30" t="str">
            <v>Machinery Production</v>
          </cell>
          <cell r="C30">
            <v>7</v>
          </cell>
          <cell r="D30">
            <v>0</v>
          </cell>
        </row>
        <row r="31">
          <cell r="A31">
            <v>26</v>
          </cell>
          <cell r="B31" t="str">
            <v>Medical and Dental Supplies</v>
          </cell>
          <cell r="C31">
            <v>5</v>
          </cell>
          <cell r="D31">
            <v>0</v>
          </cell>
        </row>
        <row r="32">
          <cell r="A32">
            <v>27</v>
          </cell>
          <cell r="B32" t="str">
            <v>Motion Picture and Television</v>
          </cell>
          <cell r="C32">
            <v>7</v>
          </cell>
          <cell r="D32">
            <v>0</v>
          </cell>
        </row>
        <row r="33">
          <cell r="A33">
            <v>28</v>
          </cell>
          <cell r="B33" t="str">
            <v>Motor Vehicles</v>
          </cell>
          <cell r="C33">
            <v>7</v>
          </cell>
          <cell r="D33">
            <v>0</v>
          </cell>
        </row>
        <row r="34">
          <cell r="A34">
            <v>29</v>
          </cell>
          <cell r="B34" t="str">
            <v>Motor Vehicles, special tools</v>
          </cell>
          <cell r="C34">
            <v>3</v>
          </cell>
          <cell r="D34">
            <v>0</v>
          </cell>
        </row>
        <row r="35">
          <cell r="A35">
            <v>30</v>
          </cell>
          <cell r="B35" t="str">
            <v>Oil and Gas</v>
          </cell>
          <cell r="C35">
            <v>7</v>
          </cell>
          <cell r="D35">
            <v>0</v>
          </cell>
        </row>
        <row r="36">
          <cell r="A36">
            <v>31</v>
          </cell>
          <cell r="B36" t="str">
            <v>Paper and Pulp</v>
          </cell>
          <cell r="C36">
            <v>13</v>
          </cell>
          <cell r="D36">
            <v>0</v>
          </cell>
        </row>
        <row r="37">
          <cell r="A37">
            <v>32</v>
          </cell>
          <cell r="B37" t="str">
            <v>Paper and Pulp, remanufactured</v>
          </cell>
          <cell r="C37">
            <v>7</v>
          </cell>
          <cell r="D37">
            <v>0</v>
          </cell>
        </row>
        <row r="38">
          <cell r="A38">
            <v>33</v>
          </cell>
          <cell r="B38" t="str">
            <v>Petroleum Refined</v>
          </cell>
          <cell r="C38">
            <v>7</v>
          </cell>
          <cell r="D38">
            <v>0</v>
          </cell>
        </row>
        <row r="39">
          <cell r="A39">
            <v>34</v>
          </cell>
          <cell r="B39" t="str">
            <v>Pipelines</v>
          </cell>
          <cell r="C39">
            <v>15</v>
          </cell>
          <cell r="D39">
            <v>0</v>
          </cell>
        </row>
        <row r="40">
          <cell r="A40">
            <v>35</v>
          </cell>
          <cell r="B40" t="str">
            <v>Plastics</v>
          </cell>
          <cell r="C40">
            <v>7</v>
          </cell>
          <cell r="D40">
            <v>0</v>
          </cell>
        </row>
        <row r="41">
          <cell r="A41">
            <v>36</v>
          </cell>
          <cell r="B41" t="str">
            <v>Plastics, special tools</v>
          </cell>
          <cell r="C41">
            <v>3</v>
          </cell>
          <cell r="D41">
            <v>0</v>
          </cell>
        </row>
        <row r="42">
          <cell r="A42">
            <v>37</v>
          </cell>
          <cell r="B42" t="str">
            <v>Printing and Publishing</v>
          </cell>
          <cell r="C42">
            <v>7</v>
          </cell>
          <cell r="D42">
            <v>0</v>
          </cell>
        </row>
        <row r="43">
          <cell r="A43">
            <v>38</v>
          </cell>
          <cell r="B43" t="str">
            <v>Radio and Television Broadcasting</v>
          </cell>
          <cell r="C43">
            <v>5</v>
          </cell>
          <cell r="D43">
            <v>0</v>
          </cell>
        </row>
        <row r="44">
          <cell r="A44">
            <v>39</v>
          </cell>
          <cell r="B44" t="str">
            <v>Railroad Cars</v>
          </cell>
          <cell r="C44">
            <v>7</v>
          </cell>
          <cell r="D44">
            <v>0</v>
          </cell>
        </row>
        <row r="45">
          <cell r="A45">
            <v>40</v>
          </cell>
          <cell r="B45" t="str">
            <v>Railroad Machinery and Equipment</v>
          </cell>
          <cell r="C45">
            <v>7</v>
          </cell>
          <cell r="D45">
            <v>0</v>
          </cell>
        </row>
        <row r="46">
          <cell r="A46">
            <v>41</v>
          </cell>
          <cell r="B46" t="str">
            <v>Railroad Structures and Improvements</v>
          </cell>
          <cell r="C46">
            <v>7</v>
          </cell>
          <cell r="D46">
            <v>0</v>
          </cell>
        </row>
        <row r="47">
          <cell r="A47">
            <v>42</v>
          </cell>
          <cell r="B47" t="str">
            <v>Railroad Tracks</v>
          </cell>
          <cell r="C47">
            <v>7</v>
          </cell>
          <cell r="D47">
            <v>0</v>
          </cell>
        </row>
        <row r="48">
          <cell r="A48">
            <v>43</v>
          </cell>
          <cell r="B48" t="str">
            <v>Recreation</v>
          </cell>
          <cell r="C48">
            <v>7</v>
          </cell>
          <cell r="D48">
            <v>0</v>
          </cell>
        </row>
        <row r="49">
          <cell r="A49">
            <v>44</v>
          </cell>
          <cell r="B49" t="str">
            <v>Rubber Products</v>
          </cell>
          <cell r="C49">
            <v>7</v>
          </cell>
          <cell r="D49">
            <v>0</v>
          </cell>
        </row>
        <row r="50">
          <cell r="A50">
            <v>45</v>
          </cell>
          <cell r="B50" t="str">
            <v>Rubber Products, special tools</v>
          </cell>
          <cell r="C50">
            <v>3</v>
          </cell>
          <cell r="D50">
            <v>0</v>
          </cell>
        </row>
        <row r="51">
          <cell r="A51">
            <v>46</v>
          </cell>
          <cell r="B51" t="str">
            <v>Semiconductors</v>
          </cell>
          <cell r="C51">
            <v>5</v>
          </cell>
          <cell r="D51">
            <v>0</v>
          </cell>
        </row>
        <row r="52">
          <cell r="A52">
            <v>47</v>
          </cell>
          <cell r="B52" t="str">
            <v>Sugar</v>
          </cell>
          <cell r="C52">
            <v>10</v>
          </cell>
          <cell r="D52">
            <v>0</v>
          </cell>
        </row>
        <row r="53">
          <cell r="A53">
            <v>48</v>
          </cell>
          <cell r="B53" t="str">
            <v>Ships and Boats</v>
          </cell>
          <cell r="C53">
            <v>7</v>
          </cell>
          <cell r="D53">
            <v>0</v>
          </cell>
        </row>
        <row r="54">
          <cell r="A54">
            <v>49</v>
          </cell>
          <cell r="B54" t="str">
            <v>Ships and Boats, special tools</v>
          </cell>
          <cell r="C54">
            <v>5</v>
          </cell>
          <cell r="D54">
            <v>0</v>
          </cell>
        </row>
        <row r="55">
          <cell r="A55">
            <v>50</v>
          </cell>
          <cell r="B55" t="str">
            <v>Steel Mill Products</v>
          </cell>
          <cell r="C55">
            <v>7</v>
          </cell>
          <cell r="D55">
            <v>0</v>
          </cell>
        </row>
        <row r="56">
          <cell r="A56">
            <v>51</v>
          </cell>
          <cell r="B56" t="str">
            <v>Stone and Clay Products</v>
          </cell>
          <cell r="C56">
            <v>7</v>
          </cell>
          <cell r="D56">
            <v>0</v>
          </cell>
        </row>
        <row r="57">
          <cell r="A57">
            <v>52</v>
          </cell>
          <cell r="B57" t="str">
            <v>Telegraph</v>
          </cell>
          <cell r="C57">
            <v>5</v>
          </cell>
          <cell r="D57">
            <v>0</v>
          </cell>
        </row>
        <row r="58">
          <cell r="A58">
            <v>53</v>
          </cell>
          <cell r="B58" t="str">
            <v>Telephone, central office building</v>
          </cell>
          <cell r="C58">
            <v>20</v>
          </cell>
          <cell r="D58">
            <v>0</v>
          </cell>
        </row>
        <row r="59">
          <cell r="A59">
            <v>54</v>
          </cell>
          <cell r="B59" t="str">
            <v>Telephone, central office equipment</v>
          </cell>
          <cell r="C59">
            <v>10</v>
          </cell>
          <cell r="D59">
            <v>0</v>
          </cell>
        </row>
        <row r="60">
          <cell r="A60">
            <v>55</v>
          </cell>
          <cell r="B60" t="str">
            <v>Telephone, station equipment</v>
          </cell>
          <cell r="C60">
            <v>7</v>
          </cell>
          <cell r="D60">
            <v>0</v>
          </cell>
        </row>
        <row r="61">
          <cell r="A61">
            <v>56</v>
          </cell>
          <cell r="B61" t="str">
            <v>Textiles, dyeing, finishing, packaging</v>
          </cell>
          <cell r="C61">
            <v>5</v>
          </cell>
          <cell r="D61">
            <v>0</v>
          </cell>
        </row>
        <row r="62">
          <cell r="A62">
            <v>57</v>
          </cell>
          <cell r="B62" t="str">
            <v>Theme Parks</v>
          </cell>
          <cell r="C62">
            <v>7</v>
          </cell>
          <cell r="D62">
            <v>0</v>
          </cell>
        </row>
        <row r="63">
          <cell r="A63">
            <v>58</v>
          </cell>
          <cell r="B63" t="str">
            <v>Timber Cutting</v>
          </cell>
          <cell r="C63">
            <v>5</v>
          </cell>
          <cell r="D63">
            <v>0</v>
          </cell>
        </row>
        <row r="64">
          <cell r="A64">
            <v>59</v>
          </cell>
          <cell r="B64" t="str">
            <v>Tobacco</v>
          </cell>
          <cell r="C64">
            <v>7</v>
          </cell>
          <cell r="D64">
            <v>0</v>
          </cell>
        </row>
        <row r="65">
          <cell r="A65">
            <v>60</v>
          </cell>
          <cell r="B65" t="str">
            <v>Vegetable Oil</v>
          </cell>
          <cell r="C65">
            <v>10</v>
          </cell>
          <cell r="D65">
            <v>0</v>
          </cell>
        </row>
        <row r="66">
          <cell r="A66">
            <v>61</v>
          </cell>
          <cell r="B66" t="str">
            <v>Water Utility</v>
          </cell>
          <cell r="C66">
            <v>20</v>
          </cell>
          <cell r="D66">
            <v>0</v>
          </cell>
        </row>
        <row r="67">
          <cell r="A67">
            <v>62</v>
          </cell>
          <cell r="B67" t="str">
            <v>Wood Products</v>
          </cell>
          <cell r="C67">
            <v>7</v>
          </cell>
          <cell r="D67">
            <v>0</v>
          </cell>
        </row>
        <row r="68">
          <cell r="A68">
            <v>63</v>
          </cell>
          <cell r="B68" t="str">
            <v>Yarn, thread, and woven fabric</v>
          </cell>
          <cell r="C68">
            <v>7</v>
          </cell>
          <cell r="D68">
            <v>0</v>
          </cell>
        </row>
        <row r="69">
          <cell r="A69">
            <v>64</v>
          </cell>
          <cell r="B69" t="str">
            <v>Yarn, textured</v>
          </cell>
          <cell r="C69">
            <v>5</v>
          </cell>
          <cell r="D69">
            <v>0</v>
          </cell>
        </row>
        <row r="70">
          <cell r="A70">
            <v>65</v>
          </cell>
          <cell r="B70" t="str">
            <v>Adding Machine</v>
          </cell>
          <cell r="C70">
            <v>5</v>
          </cell>
          <cell r="D70">
            <v>0</v>
          </cell>
        </row>
        <row r="71">
          <cell r="A71">
            <v>66</v>
          </cell>
          <cell r="B71" t="str">
            <v>Air Conditioning Units</v>
          </cell>
          <cell r="C71">
            <v>7</v>
          </cell>
          <cell r="D71">
            <v>0</v>
          </cell>
        </row>
        <row r="72">
          <cell r="A72">
            <v>67</v>
          </cell>
          <cell r="B72" t="str">
            <v>Automatic Vending Machine</v>
          </cell>
          <cell r="C72">
            <v>5</v>
          </cell>
          <cell r="D72">
            <v>0</v>
          </cell>
        </row>
        <row r="73">
          <cell r="A73">
            <v>68</v>
          </cell>
          <cell r="B73" t="str">
            <v>Automobiles</v>
          </cell>
          <cell r="C73">
            <v>5</v>
          </cell>
          <cell r="D73">
            <v>0</v>
          </cell>
        </row>
        <row r="74">
          <cell r="A74">
            <v>69</v>
          </cell>
          <cell r="B74" t="str">
            <v>Airplanes, except commercial</v>
          </cell>
          <cell r="C74">
            <v>5</v>
          </cell>
          <cell r="D74">
            <v>0</v>
          </cell>
        </row>
        <row r="75">
          <cell r="A75">
            <v>70</v>
          </cell>
          <cell r="B75" t="str">
            <v>Bank Vault Doors</v>
          </cell>
          <cell r="C75">
            <v>10</v>
          </cell>
          <cell r="D75">
            <v>0</v>
          </cell>
        </row>
        <row r="76">
          <cell r="A76">
            <v>71</v>
          </cell>
          <cell r="B76" t="str">
            <v>Barges</v>
          </cell>
          <cell r="C76">
            <v>10</v>
          </cell>
          <cell r="D76">
            <v>0</v>
          </cell>
        </row>
        <row r="77">
          <cell r="A77">
            <v>72</v>
          </cell>
          <cell r="B77" t="str">
            <v>Billboards</v>
          </cell>
          <cell r="C77">
            <v>5</v>
          </cell>
          <cell r="D77">
            <v>0</v>
          </cell>
        </row>
        <row r="78">
          <cell r="A78">
            <v>73</v>
          </cell>
          <cell r="B78" t="str">
            <v>Bridges</v>
          </cell>
          <cell r="C78">
            <v>15</v>
          </cell>
          <cell r="D78">
            <v>0</v>
          </cell>
        </row>
        <row r="79">
          <cell r="A79">
            <v>74</v>
          </cell>
          <cell r="B79" t="str">
            <v>Buses</v>
          </cell>
          <cell r="C79">
            <v>5</v>
          </cell>
          <cell r="D79">
            <v>0</v>
          </cell>
        </row>
        <row r="80">
          <cell r="A80">
            <v>75</v>
          </cell>
          <cell r="B80" t="str">
            <v>Calculators</v>
          </cell>
          <cell r="C80">
            <v>7</v>
          </cell>
          <cell r="D80">
            <v>0</v>
          </cell>
        </row>
        <row r="81">
          <cell r="A81">
            <v>76</v>
          </cell>
          <cell r="B81" t="str">
            <v>Cattle</v>
          </cell>
          <cell r="C81">
            <v>5</v>
          </cell>
          <cell r="D81">
            <v>0</v>
          </cell>
        </row>
        <row r="82">
          <cell r="A82">
            <v>77</v>
          </cell>
          <cell r="B82" t="str">
            <v>Computers and Peripheral Equipment</v>
          </cell>
          <cell r="C82">
            <v>5</v>
          </cell>
          <cell r="D82">
            <v>0</v>
          </cell>
        </row>
        <row r="83">
          <cell r="A83">
            <v>78</v>
          </cell>
          <cell r="B83" t="str">
            <v>Concrete Ready Mix Trucks</v>
          </cell>
          <cell r="C83">
            <v>5</v>
          </cell>
          <cell r="D83">
            <v>0</v>
          </cell>
        </row>
        <row r="84">
          <cell r="A84">
            <v>79</v>
          </cell>
          <cell r="B84" t="str">
            <v>Construction, except railroads</v>
          </cell>
          <cell r="C84">
            <v>5</v>
          </cell>
          <cell r="D84">
            <v>0</v>
          </cell>
        </row>
        <row r="85">
          <cell r="A85">
            <v>80</v>
          </cell>
          <cell r="B85" t="str">
            <v>Copiers</v>
          </cell>
          <cell r="C85">
            <v>5</v>
          </cell>
          <cell r="D85">
            <v>0</v>
          </cell>
        </row>
        <row r="86">
          <cell r="A86">
            <v>81</v>
          </cell>
          <cell r="B86" t="str">
            <v>Cotton Ginning Assets</v>
          </cell>
          <cell r="C86">
            <v>7</v>
          </cell>
          <cell r="D86">
            <v>0</v>
          </cell>
        </row>
        <row r="87">
          <cell r="A87">
            <v>82</v>
          </cell>
          <cell r="B87" t="str">
            <v>Desks</v>
          </cell>
          <cell r="C87">
            <v>7</v>
          </cell>
          <cell r="D87">
            <v>0</v>
          </cell>
        </row>
        <row r="88">
          <cell r="A88">
            <v>83</v>
          </cell>
          <cell r="B88" t="str">
            <v>Display Rack and Shelves</v>
          </cell>
          <cell r="C88">
            <v>5</v>
          </cell>
          <cell r="D88">
            <v>0</v>
          </cell>
        </row>
        <row r="89">
          <cell r="A89">
            <v>84</v>
          </cell>
          <cell r="B89" t="str">
            <v>Farm Buildings, single purposes</v>
          </cell>
          <cell r="C89">
            <v>7</v>
          </cell>
          <cell r="D89">
            <v>0</v>
          </cell>
        </row>
        <row r="90">
          <cell r="A90">
            <v>85</v>
          </cell>
          <cell r="B90" t="str">
            <v>Farm Buildings, not single purposes</v>
          </cell>
          <cell r="C90">
            <v>20</v>
          </cell>
          <cell r="D90">
            <v>0</v>
          </cell>
        </row>
        <row r="91">
          <cell r="A91">
            <v>86</v>
          </cell>
          <cell r="B91" t="str">
            <v>Farm Machinery and Equipment</v>
          </cell>
          <cell r="C91">
            <v>7</v>
          </cell>
          <cell r="D91">
            <v>0</v>
          </cell>
        </row>
        <row r="92">
          <cell r="A92">
            <v>87</v>
          </cell>
          <cell r="B92" t="str">
            <v>Fire Extinguisher</v>
          </cell>
          <cell r="C92">
            <v>3</v>
          </cell>
          <cell r="D92">
            <v>0</v>
          </cell>
        </row>
        <row r="93">
          <cell r="A93">
            <v>88</v>
          </cell>
          <cell r="B93" t="str">
            <v>Furniture and Fixtures</v>
          </cell>
          <cell r="C93">
            <v>7</v>
          </cell>
          <cell r="D93">
            <v>0</v>
          </cell>
        </row>
        <row r="94">
          <cell r="A94">
            <v>89</v>
          </cell>
          <cell r="B94" t="str">
            <v>Gasoline Pump and Tanks</v>
          </cell>
          <cell r="C94">
            <v>5</v>
          </cell>
          <cell r="D94">
            <v>0</v>
          </cell>
        </row>
        <row r="95">
          <cell r="A95">
            <v>90</v>
          </cell>
          <cell r="B95" t="str">
            <v>Goats, breeding</v>
          </cell>
          <cell r="C95">
            <v>5</v>
          </cell>
          <cell r="D95">
            <v>0</v>
          </cell>
        </row>
        <row r="96">
          <cell r="A96">
            <v>91</v>
          </cell>
          <cell r="B96" t="str">
            <v>Grocery Counter</v>
          </cell>
          <cell r="C96">
            <v>5</v>
          </cell>
          <cell r="D96">
            <v>0</v>
          </cell>
        </row>
        <row r="97">
          <cell r="A97">
            <v>92</v>
          </cell>
          <cell r="B97" t="str">
            <v>Horse, under 13 years old</v>
          </cell>
          <cell r="C97">
            <v>7</v>
          </cell>
          <cell r="D97">
            <v>0</v>
          </cell>
        </row>
        <row r="98">
          <cell r="A98">
            <v>93</v>
          </cell>
          <cell r="B98" t="str">
            <v>Horse, over 12 years old</v>
          </cell>
          <cell r="C98">
            <v>3</v>
          </cell>
          <cell r="D98">
            <v>0</v>
          </cell>
        </row>
        <row r="99">
          <cell r="A99">
            <v>94</v>
          </cell>
          <cell r="B99" t="str">
            <v>Racehorse over 2</v>
          </cell>
          <cell r="C99">
            <v>3</v>
          </cell>
          <cell r="D99">
            <v>0</v>
          </cell>
        </row>
        <row r="100">
          <cell r="A100">
            <v>95</v>
          </cell>
          <cell r="B100" t="str">
            <v>Hogs, breeding</v>
          </cell>
          <cell r="C100">
            <v>3</v>
          </cell>
          <cell r="D100">
            <v>0</v>
          </cell>
        </row>
        <row r="101">
          <cell r="A101">
            <v>96</v>
          </cell>
          <cell r="B101" t="str">
            <v>Landscaping and shrubbery</v>
          </cell>
          <cell r="C101">
            <v>15</v>
          </cell>
          <cell r="D101">
            <v>0</v>
          </cell>
        </row>
        <row r="102">
          <cell r="A102">
            <v>97</v>
          </cell>
          <cell r="B102" t="str">
            <v>Logging Equipment</v>
          </cell>
          <cell r="C102">
            <v>5</v>
          </cell>
          <cell r="D102">
            <v>0</v>
          </cell>
        </row>
        <row r="103">
          <cell r="A103">
            <v>98</v>
          </cell>
          <cell r="B103" t="str">
            <v>Mining and Quarrying Equipment</v>
          </cell>
          <cell r="C103">
            <v>7</v>
          </cell>
          <cell r="D103">
            <v>0</v>
          </cell>
        </row>
        <row r="104">
          <cell r="A104">
            <v>99</v>
          </cell>
          <cell r="B104" t="str">
            <v>Office Equipment, generally</v>
          </cell>
          <cell r="C104">
            <v>5</v>
          </cell>
          <cell r="D104">
            <v>0</v>
          </cell>
        </row>
        <row r="105">
          <cell r="A105">
            <v>100</v>
          </cell>
          <cell r="B105" t="str">
            <v>Offshore Drilling Equipment</v>
          </cell>
          <cell r="C105">
            <v>5</v>
          </cell>
          <cell r="D105">
            <v>0</v>
          </cell>
        </row>
        <row r="106">
          <cell r="A106">
            <v>101</v>
          </cell>
          <cell r="B106" t="str">
            <v>Oil and Gas drilling Equipment,</v>
          </cell>
          <cell r="C106">
            <v>5</v>
          </cell>
          <cell r="D106">
            <v>0</v>
          </cell>
        </row>
        <row r="107">
          <cell r="A107">
            <v>102</v>
          </cell>
          <cell r="B107" t="str">
            <v>Ore Trucks, over road</v>
          </cell>
          <cell r="C107">
            <v>5</v>
          </cell>
          <cell r="D107">
            <v>0</v>
          </cell>
        </row>
        <row r="108">
          <cell r="A108">
            <v>103</v>
          </cell>
          <cell r="B108" t="str">
            <v>Personal and Professional Service Equipment</v>
          </cell>
          <cell r="C108">
            <v>5</v>
          </cell>
          <cell r="D108">
            <v>0</v>
          </cell>
        </row>
        <row r="109">
          <cell r="A109">
            <v>104</v>
          </cell>
          <cell r="B109" t="str">
            <v>Radio Transmitting Towers</v>
          </cell>
          <cell r="C109">
            <v>15</v>
          </cell>
          <cell r="D109">
            <v>0</v>
          </cell>
        </row>
        <row r="110">
          <cell r="A110">
            <v>105</v>
          </cell>
          <cell r="B110" t="str">
            <v>Rail Cars and Locomotives</v>
          </cell>
          <cell r="C110">
            <v>7</v>
          </cell>
          <cell r="D110">
            <v>0</v>
          </cell>
        </row>
        <row r="111">
          <cell r="A111">
            <v>106</v>
          </cell>
          <cell r="B111" t="str">
            <v>Research and development equipment</v>
          </cell>
          <cell r="C111">
            <v>5</v>
          </cell>
          <cell r="D111">
            <v>0</v>
          </cell>
        </row>
        <row r="112">
          <cell r="A112">
            <v>107</v>
          </cell>
          <cell r="B112" t="str">
            <v>Roads</v>
          </cell>
          <cell r="C112">
            <v>15</v>
          </cell>
          <cell r="D112">
            <v>0</v>
          </cell>
        </row>
        <row r="113">
          <cell r="A113">
            <v>108</v>
          </cell>
          <cell r="B113" t="str">
            <v>Sewers, nonmunicipal</v>
          </cell>
          <cell r="C113">
            <v>15</v>
          </cell>
          <cell r="D113">
            <v>0</v>
          </cell>
        </row>
        <row r="114">
          <cell r="A114">
            <v>109</v>
          </cell>
          <cell r="B114" t="str">
            <v>Sheep, breeding</v>
          </cell>
          <cell r="C114">
            <v>5</v>
          </cell>
          <cell r="D114">
            <v>0</v>
          </cell>
        </row>
        <row r="115">
          <cell r="A115">
            <v>110</v>
          </cell>
          <cell r="B115" t="str">
            <v>Ships</v>
          </cell>
          <cell r="C115">
            <v>10</v>
          </cell>
          <cell r="D115">
            <v>0</v>
          </cell>
        </row>
        <row r="116">
          <cell r="A116">
            <v>111</v>
          </cell>
          <cell r="B116" t="str">
            <v>Sidewalks</v>
          </cell>
          <cell r="C116">
            <v>15</v>
          </cell>
          <cell r="D116">
            <v>0</v>
          </cell>
        </row>
        <row r="117">
          <cell r="A117">
            <v>112</v>
          </cell>
          <cell r="B117" t="str">
            <v>Tractor Units, over road</v>
          </cell>
          <cell r="C117">
            <v>3</v>
          </cell>
          <cell r="D117">
            <v>0</v>
          </cell>
        </row>
        <row r="118">
          <cell r="A118">
            <v>113</v>
          </cell>
          <cell r="B118" t="str">
            <v>Trailers</v>
          </cell>
          <cell r="C118">
            <v>5</v>
          </cell>
          <cell r="D118">
            <v>0</v>
          </cell>
        </row>
        <row r="119">
          <cell r="A119">
            <v>114</v>
          </cell>
          <cell r="B119" t="str">
            <v>TV Transmitting Tower</v>
          </cell>
          <cell r="C119">
            <v>15</v>
          </cell>
          <cell r="D119">
            <v>0</v>
          </cell>
        </row>
        <row r="120">
          <cell r="A120">
            <v>115</v>
          </cell>
          <cell r="B120" t="str">
            <v>Trucks, over 13,000 lbs.</v>
          </cell>
          <cell r="C120">
            <v>5</v>
          </cell>
          <cell r="D120">
            <v>0</v>
          </cell>
        </row>
        <row r="121">
          <cell r="A121">
            <v>116</v>
          </cell>
          <cell r="B121" t="str">
            <v>Trucks, under 13,000 lbs.</v>
          </cell>
          <cell r="C121">
            <v>5</v>
          </cell>
          <cell r="D121">
            <v>0</v>
          </cell>
        </row>
        <row r="122">
          <cell r="A122">
            <v>117</v>
          </cell>
          <cell r="B122" t="str">
            <v>Typewriters</v>
          </cell>
          <cell r="C122">
            <v>5</v>
          </cell>
          <cell r="D122">
            <v>0</v>
          </cell>
        </row>
        <row r="123">
          <cell r="A123">
            <v>118</v>
          </cell>
          <cell r="B123" t="str">
            <v>Tug Boats</v>
          </cell>
          <cell r="C123">
            <v>10</v>
          </cell>
          <cell r="D123">
            <v>0</v>
          </cell>
        </row>
        <row r="124">
          <cell r="A124">
            <v>119</v>
          </cell>
          <cell r="B124" t="str">
            <v>Waterways and Canals</v>
          </cell>
          <cell r="C124">
            <v>15</v>
          </cell>
          <cell r="D124">
            <v>0</v>
          </cell>
        </row>
        <row r="125">
          <cell r="A125">
            <v>120</v>
          </cell>
          <cell r="B125" t="str">
            <v>Wharves and Docks</v>
          </cell>
          <cell r="C125">
            <v>15</v>
          </cell>
          <cell r="D125">
            <v>0</v>
          </cell>
        </row>
        <row r="126">
          <cell r="A126">
            <v>121</v>
          </cell>
          <cell r="B126" t="str">
            <v>Wholesale Trade Equipment</v>
          </cell>
          <cell r="C126">
            <v>5</v>
          </cell>
          <cell r="D126">
            <v>0</v>
          </cell>
        </row>
        <row r="127">
          <cell r="A127">
            <v>122</v>
          </cell>
          <cell r="B127" t="str">
            <v>Air Compressors</v>
          </cell>
          <cell r="C127">
            <v>7</v>
          </cell>
          <cell r="D127">
            <v>-5.0000000000000001E-3</v>
          </cell>
        </row>
        <row r="128">
          <cell r="A128">
            <v>123</v>
          </cell>
          <cell r="B128" t="str">
            <v>Computer (i.e. AS/400)</v>
          </cell>
          <cell r="C128">
            <v>5</v>
          </cell>
          <cell r="D128">
            <v>0</v>
          </cell>
        </row>
        <row r="129">
          <cell r="A129">
            <v>124</v>
          </cell>
          <cell r="B129" t="str">
            <v>Forklift</v>
          </cell>
          <cell r="C129">
            <v>7</v>
          </cell>
          <cell r="D129">
            <v>-1.4999999999999999E-2</v>
          </cell>
        </row>
        <row r="130">
          <cell r="A130">
            <v>125</v>
          </cell>
          <cell r="B130" t="str">
            <v>PBX System</v>
          </cell>
          <cell r="C130">
            <v>5</v>
          </cell>
          <cell r="D130">
            <v>0.02</v>
          </cell>
        </row>
        <row r="131">
          <cell r="A131">
            <v>126</v>
          </cell>
          <cell r="B131" t="str">
            <v>Tractors</v>
          </cell>
          <cell r="C131">
            <v>7</v>
          </cell>
          <cell r="D131">
            <v>-5.0000000000000001E-3</v>
          </cell>
        </row>
        <row r="132">
          <cell r="A132">
            <v>127</v>
          </cell>
          <cell r="B132" t="str">
            <v>Trailers</v>
          </cell>
          <cell r="C132">
            <v>7</v>
          </cell>
          <cell r="D132">
            <v>5.0000000000000001E-3</v>
          </cell>
        </row>
        <row r="133">
          <cell r="A133">
            <v>128</v>
          </cell>
          <cell r="B133" t="str">
            <v>To Be Determined</v>
          </cell>
          <cell r="C133">
            <v>1</v>
          </cell>
          <cell r="D133">
            <v>0</v>
          </cell>
        </row>
        <row r="134">
          <cell r="A134">
            <v>129</v>
          </cell>
          <cell r="B134" t="str">
            <v>To Be Determined</v>
          </cell>
          <cell r="C134">
            <v>1</v>
          </cell>
          <cell r="D134">
            <v>0</v>
          </cell>
        </row>
        <row r="135">
          <cell r="A135">
            <v>130</v>
          </cell>
          <cell r="B135" t="str">
            <v>To Be Determined</v>
          </cell>
          <cell r="C135">
            <v>1</v>
          </cell>
          <cell r="D135">
            <v>0</v>
          </cell>
        </row>
        <row r="136">
          <cell r="A136">
            <v>131</v>
          </cell>
          <cell r="B136" t="str">
            <v>To Be Determined</v>
          </cell>
          <cell r="C136">
            <v>1</v>
          </cell>
          <cell r="D136">
            <v>0</v>
          </cell>
        </row>
        <row r="137">
          <cell r="A137">
            <v>132</v>
          </cell>
          <cell r="B137" t="str">
            <v>To Be Determined</v>
          </cell>
          <cell r="C137">
            <v>1</v>
          </cell>
          <cell r="D137">
            <v>0</v>
          </cell>
        </row>
        <row r="138">
          <cell r="A138">
            <v>133</v>
          </cell>
          <cell r="B138" t="str">
            <v>To Be Determined</v>
          </cell>
          <cell r="C138">
            <v>1</v>
          </cell>
          <cell r="D138">
            <v>0</v>
          </cell>
        </row>
        <row r="139">
          <cell r="A139">
            <v>134</v>
          </cell>
          <cell r="B139" t="str">
            <v>To Be Determined</v>
          </cell>
          <cell r="C139">
            <v>1</v>
          </cell>
          <cell r="D139">
            <v>0</v>
          </cell>
        </row>
        <row r="140">
          <cell r="A140">
            <v>135</v>
          </cell>
          <cell r="B140" t="str">
            <v>To Be Determined</v>
          </cell>
          <cell r="C140">
            <v>1</v>
          </cell>
          <cell r="D140">
            <v>0</v>
          </cell>
        </row>
        <row r="141">
          <cell r="A141">
            <v>136</v>
          </cell>
          <cell r="B141" t="str">
            <v>To Be Determined</v>
          </cell>
          <cell r="C141">
            <v>1</v>
          </cell>
          <cell r="D141">
            <v>0</v>
          </cell>
        </row>
        <row r="142">
          <cell r="A142">
            <v>137</v>
          </cell>
          <cell r="B142" t="str">
            <v>To Be Determined</v>
          </cell>
          <cell r="C142">
            <v>1</v>
          </cell>
          <cell r="D142">
            <v>0</v>
          </cell>
        </row>
        <row r="143">
          <cell r="A143">
            <v>138</v>
          </cell>
          <cell r="B143" t="str">
            <v>To Be Determined</v>
          </cell>
          <cell r="C143">
            <v>1</v>
          </cell>
          <cell r="D143">
            <v>0</v>
          </cell>
        </row>
        <row r="144">
          <cell r="A144">
            <v>139</v>
          </cell>
          <cell r="B144" t="str">
            <v>To Be Determined</v>
          </cell>
          <cell r="C144">
            <v>1</v>
          </cell>
          <cell r="D144">
            <v>0</v>
          </cell>
        </row>
        <row r="145">
          <cell r="A145">
            <v>140</v>
          </cell>
          <cell r="B145" t="str">
            <v>To Be Determined</v>
          </cell>
          <cell r="C145">
            <v>1</v>
          </cell>
          <cell r="D145">
            <v>0</v>
          </cell>
        </row>
        <row r="146">
          <cell r="A146">
            <v>141</v>
          </cell>
          <cell r="B146" t="str">
            <v>To Be Determined</v>
          </cell>
          <cell r="C146">
            <v>1</v>
          </cell>
          <cell r="D146">
            <v>0</v>
          </cell>
        </row>
        <row r="147">
          <cell r="A147">
            <v>142</v>
          </cell>
          <cell r="B147" t="str">
            <v>To Be Determined</v>
          </cell>
          <cell r="C147">
            <v>1</v>
          </cell>
          <cell r="D147">
            <v>0</v>
          </cell>
        </row>
        <row r="148">
          <cell r="A148">
            <v>143</v>
          </cell>
          <cell r="B148" t="str">
            <v>To Be Determined</v>
          </cell>
          <cell r="C148">
            <v>1</v>
          </cell>
          <cell r="D148">
            <v>0</v>
          </cell>
        </row>
        <row r="149">
          <cell r="A149">
            <v>144</v>
          </cell>
          <cell r="B149" t="str">
            <v>To Be Determined</v>
          </cell>
          <cell r="C149">
            <v>1</v>
          </cell>
          <cell r="D149">
            <v>0</v>
          </cell>
        </row>
        <row r="150">
          <cell r="A150">
            <v>145</v>
          </cell>
          <cell r="B150" t="str">
            <v>To Be Determined</v>
          </cell>
          <cell r="C150">
            <v>1</v>
          </cell>
          <cell r="D150">
            <v>0</v>
          </cell>
        </row>
        <row r="151">
          <cell r="A151">
            <v>146</v>
          </cell>
          <cell r="B151" t="str">
            <v>Other</v>
          </cell>
          <cell r="C151">
            <v>1</v>
          </cell>
          <cell r="D151">
            <v>0</v>
          </cell>
        </row>
        <row r="152">
          <cell r="A152">
            <v>147</v>
          </cell>
          <cell r="B152" t="str">
            <v>Other</v>
          </cell>
          <cell r="C152">
            <v>3</v>
          </cell>
          <cell r="D152">
            <v>0</v>
          </cell>
        </row>
        <row r="153">
          <cell r="A153">
            <v>148</v>
          </cell>
          <cell r="B153" t="str">
            <v>Other</v>
          </cell>
          <cell r="C153">
            <v>5</v>
          </cell>
          <cell r="D153">
            <v>0</v>
          </cell>
        </row>
        <row r="154">
          <cell r="A154">
            <v>149</v>
          </cell>
          <cell r="B154" t="str">
            <v>Other</v>
          </cell>
          <cell r="C154">
            <v>7</v>
          </cell>
          <cell r="D154">
            <v>0</v>
          </cell>
        </row>
        <row r="155">
          <cell r="A155">
            <v>150</v>
          </cell>
          <cell r="B155" t="str">
            <v>Other</v>
          </cell>
          <cell r="C155">
            <v>10</v>
          </cell>
          <cell r="D155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Расчет окупаемости проекта"/>
      <sheetName val=" Углеродный сбор"/>
    </sheetNames>
    <sheetDataSet>
      <sheetData sheetId="0"/>
      <sheetData sheetId="1">
        <row r="9">
          <cell r="N9">
            <v>71.231499999999997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3">
    <tabColor theme="8" tint="-0.249977111117893"/>
    <pageSetUpPr fitToPage="1"/>
  </sheetPr>
  <dimension ref="B1:V44"/>
  <sheetViews>
    <sheetView showGridLines="0" tabSelected="1" zoomScale="75" workbookViewId="0">
      <selection activeCell="B6" sqref="B6"/>
    </sheetView>
  </sheetViews>
  <sheetFormatPr defaultColWidth="11.453125" defaultRowHeight="14" outlineLevelRow="1" outlineLevelCol="1"/>
  <cols>
    <col min="1" max="1" width="2.6328125" style="1" customWidth="1"/>
    <col min="2" max="2" width="44" style="91" customWidth="1"/>
    <col min="3" max="11" width="13.1796875" style="2" customWidth="1"/>
    <col min="12" max="12" width="11.453125" style="1"/>
    <col min="13" max="13" width="27.1796875" style="1" hidden="1" customWidth="1" outlineLevel="1"/>
    <col min="14" max="14" width="24.453125" style="1" hidden="1" customWidth="1" outlineLevel="1"/>
    <col min="15" max="18" width="11.453125" style="1" hidden="1" customWidth="1" outlineLevel="1"/>
    <col min="19" max="19" width="11.453125" style="1" collapsed="1"/>
    <col min="20" max="16384" width="11.453125" style="1"/>
  </cols>
  <sheetData>
    <row r="1" spans="2:22" s="11" customFormat="1" ht="33" customHeight="1" thickTop="1" thickBot="1">
      <c r="B1" s="77" t="s">
        <v>37</v>
      </c>
      <c r="C1" s="35">
        <v>0.98356164383561639</v>
      </c>
      <c r="D1" s="35">
        <v>1</v>
      </c>
      <c r="E1" s="35">
        <f t="shared" ref="E1:J1" si="0">1+D1</f>
        <v>2</v>
      </c>
      <c r="F1" s="35">
        <f t="shared" si="0"/>
        <v>3</v>
      </c>
      <c r="G1" s="35">
        <f t="shared" si="0"/>
        <v>4</v>
      </c>
      <c r="H1" s="35">
        <f t="shared" si="0"/>
        <v>5</v>
      </c>
      <c r="I1" s="35">
        <f t="shared" si="0"/>
        <v>6</v>
      </c>
      <c r="J1" s="35">
        <f t="shared" si="0"/>
        <v>7</v>
      </c>
      <c r="K1" s="62" t="s">
        <v>62</v>
      </c>
      <c r="M1" s="12" t="s">
        <v>2</v>
      </c>
      <c r="N1" s="12" t="s">
        <v>1</v>
      </c>
      <c r="S1" s="2">
        <f>YEAR(V2)</f>
        <v>2022</v>
      </c>
      <c r="T1" s="5" t="str">
        <f>"01/01/"&amp;S1</f>
        <v>01/01/2022</v>
      </c>
      <c r="U1" s="2">
        <f>V2-T1</f>
        <v>6</v>
      </c>
    </row>
    <row r="2" spans="2:22" s="7" customFormat="1" ht="33" customHeight="1" outlineLevel="1">
      <c r="B2" s="78" t="s">
        <v>83</v>
      </c>
      <c r="C2" s="29"/>
      <c r="D2" s="29">
        <v>1000</v>
      </c>
      <c r="E2" s="29">
        <v>2000</v>
      </c>
      <c r="F2" s="29">
        <v>3000</v>
      </c>
      <c r="G2" s="29">
        <v>7500</v>
      </c>
      <c r="H2" s="29">
        <v>10000</v>
      </c>
      <c r="I2" s="29">
        <v>15000</v>
      </c>
      <c r="J2" s="29">
        <v>15000</v>
      </c>
      <c r="K2" s="63">
        <f t="shared" ref="K2:K21" si="1">SUM(C2:J2)</f>
        <v>53500</v>
      </c>
      <c r="M2" s="4" t="s">
        <v>4</v>
      </c>
      <c r="N2" s="4" t="s">
        <v>3</v>
      </c>
      <c r="S2" s="102"/>
      <c r="T2" s="103"/>
      <c r="U2" s="103" t="s">
        <v>36</v>
      </c>
      <c r="V2" s="104">
        <v>44568</v>
      </c>
    </row>
    <row r="3" spans="2:22" s="7" customFormat="1" ht="33" customHeight="1" outlineLevel="1">
      <c r="B3" s="79" t="s">
        <v>84</v>
      </c>
      <c r="C3" s="30"/>
      <c r="D3" s="30">
        <v>-500</v>
      </c>
      <c r="E3" s="30">
        <v>-1500</v>
      </c>
      <c r="F3" s="30">
        <v>-2000</v>
      </c>
      <c r="G3" s="30">
        <v>-2500</v>
      </c>
      <c r="H3" s="30">
        <v>-3000</v>
      </c>
      <c r="I3" s="30">
        <v>-3000</v>
      </c>
      <c r="J3" s="30">
        <v>-3000</v>
      </c>
      <c r="K3" s="95">
        <f t="shared" si="1"/>
        <v>-15500</v>
      </c>
      <c r="M3" s="4" t="s">
        <v>6</v>
      </c>
      <c r="N3" s="4" t="s">
        <v>5</v>
      </c>
    </row>
    <row r="4" spans="2:22" ht="33" customHeight="1" outlineLevel="1">
      <c r="B4" s="79" t="s">
        <v>85</v>
      </c>
      <c r="C4" s="30"/>
      <c r="D4" s="30">
        <v>-550</v>
      </c>
      <c r="E4" s="30">
        <v>-450</v>
      </c>
      <c r="F4" s="30">
        <v>-300</v>
      </c>
      <c r="G4" s="30">
        <v>-50</v>
      </c>
      <c r="H4" s="30">
        <v>-50</v>
      </c>
      <c r="I4" s="30">
        <v>-50</v>
      </c>
      <c r="J4" s="30">
        <v>-50</v>
      </c>
      <c r="K4" s="95">
        <f t="shared" si="1"/>
        <v>-1500</v>
      </c>
      <c r="M4" s="4" t="s">
        <v>8</v>
      </c>
      <c r="N4" s="4" t="s">
        <v>7</v>
      </c>
      <c r="T4" s="100" t="s">
        <v>35</v>
      </c>
      <c r="U4" s="101">
        <v>0.1</v>
      </c>
    </row>
    <row r="5" spans="2:22" ht="33" customHeight="1" outlineLevel="1">
      <c r="B5" s="80" t="s">
        <v>86</v>
      </c>
      <c r="C5" s="30"/>
      <c r="D5" s="30">
        <v>-250</v>
      </c>
      <c r="E5" s="30">
        <v>-250</v>
      </c>
      <c r="F5" s="30">
        <v>-250</v>
      </c>
      <c r="G5" s="30">
        <v>-250</v>
      </c>
      <c r="H5" s="30">
        <v>-250</v>
      </c>
      <c r="I5" s="30">
        <v>-250</v>
      </c>
      <c r="J5" s="30">
        <v>-250</v>
      </c>
      <c r="K5" s="95">
        <f t="shared" si="1"/>
        <v>-1750</v>
      </c>
      <c r="M5" s="4" t="s">
        <v>10</v>
      </c>
      <c r="N5" s="4" t="s">
        <v>9</v>
      </c>
    </row>
    <row r="6" spans="2:22" ht="33" customHeight="1" outlineLevel="1" thickBot="1">
      <c r="B6" s="81" t="s">
        <v>87</v>
      </c>
      <c r="C6" s="33"/>
      <c r="D6" s="33">
        <v>150</v>
      </c>
      <c r="E6" s="33">
        <v>150</v>
      </c>
      <c r="F6" s="33">
        <v>150</v>
      </c>
      <c r="G6" s="33">
        <v>150</v>
      </c>
      <c r="H6" s="33">
        <v>150</v>
      </c>
      <c r="I6" s="33">
        <v>150</v>
      </c>
      <c r="J6" s="33">
        <v>150</v>
      </c>
      <c r="K6" s="96">
        <f t="shared" si="1"/>
        <v>1050</v>
      </c>
      <c r="M6" s="4" t="s">
        <v>12</v>
      </c>
      <c r="N6" s="4" t="s">
        <v>11</v>
      </c>
    </row>
    <row r="7" spans="2:22" s="7" customFormat="1" ht="33" customHeight="1" thickBot="1">
      <c r="B7" s="76" t="s">
        <v>88</v>
      </c>
      <c r="C7" s="37">
        <f>SUM(C2:C6)</f>
        <v>0</v>
      </c>
      <c r="D7" s="37">
        <f>SUM(D2:D6)</f>
        <v>-150</v>
      </c>
      <c r="E7" s="37">
        <f>SUM(E2:E6)</f>
        <v>-50</v>
      </c>
      <c r="F7" s="37">
        <f t="shared" ref="F7:J7" si="2">SUM(F2:F6)</f>
        <v>600</v>
      </c>
      <c r="G7" s="37">
        <f t="shared" si="2"/>
        <v>4850</v>
      </c>
      <c r="H7" s="37">
        <f t="shared" si="2"/>
        <v>6850</v>
      </c>
      <c r="I7" s="37">
        <f t="shared" si="2"/>
        <v>11850</v>
      </c>
      <c r="J7" s="37">
        <f t="shared" si="2"/>
        <v>11850</v>
      </c>
      <c r="K7" s="66">
        <f t="shared" si="1"/>
        <v>35800</v>
      </c>
      <c r="M7" s="4" t="s">
        <v>14</v>
      </c>
      <c r="N7" s="4" t="s">
        <v>13</v>
      </c>
    </row>
    <row r="8" spans="2:22" s="7" customFormat="1" ht="28" outlineLevel="1">
      <c r="B8" s="82" t="s">
        <v>64</v>
      </c>
      <c r="C8" s="36">
        <v>500</v>
      </c>
      <c r="D8" s="36">
        <v>100</v>
      </c>
      <c r="E8" s="36"/>
      <c r="F8" s="36"/>
      <c r="G8" s="36"/>
      <c r="H8" s="36"/>
      <c r="I8" s="36"/>
      <c r="J8" s="36"/>
      <c r="K8" s="63">
        <f>SUM(C8:J8)</f>
        <v>600</v>
      </c>
      <c r="M8" s="4" t="s">
        <v>16</v>
      </c>
      <c r="N8" s="4" t="s">
        <v>15</v>
      </c>
    </row>
    <row r="9" spans="2:22" s="7" customFormat="1" ht="42" outlineLevel="1">
      <c r="B9" s="80" t="s">
        <v>65</v>
      </c>
      <c r="C9" s="31">
        <v>200</v>
      </c>
      <c r="D9" s="31">
        <v>100</v>
      </c>
      <c r="E9" s="31"/>
      <c r="F9" s="31"/>
      <c r="G9" s="31"/>
      <c r="H9" s="31"/>
      <c r="I9" s="31"/>
      <c r="J9" s="31"/>
      <c r="K9" s="64">
        <f>SUM(C9:J9)</f>
        <v>300</v>
      </c>
      <c r="M9" s="4" t="s">
        <v>0</v>
      </c>
      <c r="N9" s="4" t="s">
        <v>17</v>
      </c>
    </row>
    <row r="10" spans="2:22" s="7" customFormat="1" ht="42.5" outlineLevel="1" thickBot="1">
      <c r="B10" s="81" t="s">
        <v>66</v>
      </c>
      <c r="C10" s="38">
        <v>100</v>
      </c>
      <c r="D10" s="38">
        <v>50</v>
      </c>
      <c r="E10" s="38"/>
      <c r="F10" s="38"/>
      <c r="G10" s="38"/>
      <c r="H10" s="38"/>
      <c r="I10" s="38"/>
      <c r="J10" s="38"/>
      <c r="K10" s="65">
        <f>SUM(C10:J10)</f>
        <v>150</v>
      </c>
      <c r="M10" s="4" t="s">
        <v>18</v>
      </c>
      <c r="N10" s="4" t="s">
        <v>18</v>
      </c>
    </row>
    <row r="11" spans="2:22" s="11" customFormat="1" ht="33" customHeight="1" thickBot="1">
      <c r="B11" s="83" t="s">
        <v>67</v>
      </c>
      <c r="C11" s="39">
        <f>SUM(C8:C10)</f>
        <v>800</v>
      </c>
      <c r="D11" s="39">
        <f>SUM(D8:D10)</f>
        <v>250</v>
      </c>
      <c r="E11" s="39">
        <f t="shared" ref="E11:J11" si="3">SUM(E8:E10)</f>
        <v>0</v>
      </c>
      <c r="F11" s="39">
        <f t="shared" si="3"/>
        <v>0</v>
      </c>
      <c r="G11" s="39">
        <f t="shared" si="3"/>
        <v>0</v>
      </c>
      <c r="H11" s="39">
        <f t="shared" si="3"/>
        <v>0</v>
      </c>
      <c r="I11" s="39">
        <f t="shared" si="3"/>
        <v>0</v>
      </c>
      <c r="J11" s="39">
        <f t="shared" si="3"/>
        <v>0</v>
      </c>
      <c r="K11" s="67">
        <f>SUM(C11:J11)</f>
        <v>1050</v>
      </c>
      <c r="M11" s="12" t="s">
        <v>20</v>
      </c>
      <c r="N11" s="12" t="s">
        <v>19</v>
      </c>
    </row>
    <row r="12" spans="2:22" ht="25" customHeight="1" outlineLevel="1">
      <c r="B12" s="82" t="s">
        <v>38</v>
      </c>
      <c r="C12" s="36">
        <f>+C11+C7</f>
        <v>800</v>
      </c>
      <c r="D12" s="36">
        <f>+D11+D7</f>
        <v>100</v>
      </c>
      <c r="E12" s="36">
        <f t="shared" ref="E12:J12" si="4">+E11+E7</f>
        <v>-50</v>
      </c>
      <c r="F12" s="36">
        <f t="shared" si="4"/>
        <v>600</v>
      </c>
      <c r="G12" s="36">
        <f t="shared" si="4"/>
        <v>4850</v>
      </c>
      <c r="H12" s="36">
        <f t="shared" si="4"/>
        <v>6850</v>
      </c>
      <c r="I12" s="36">
        <f t="shared" si="4"/>
        <v>11850</v>
      </c>
      <c r="J12" s="36">
        <f t="shared" si="4"/>
        <v>11850</v>
      </c>
      <c r="K12" s="63">
        <f t="shared" si="1"/>
        <v>36850</v>
      </c>
      <c r="M12" s="4" t="s">
        <v>22</v>
      </c>
      <c r="N12" s="4" t="s">
        <v>21</v>
      </c>
    </row>
    <row r="13" spans="2:22" ht="25" customHeight="1" outlineLevel="1" thickBot="1">
      <c r="B13" s="81" t="s">
        <v>39</v>
      </c>
      <c r="C13" s="38">
        <f>C12*((1+$U$4)^-C1)</f>
        <v>728.41306957400536</v>
      </c>
      <c r="D13" s="38">
        <f>D12*((1+$U$4)^-D1)</f>
        <v>90.909090909090907</v>
      </c>
      <c r="E13" s="38">
        <f>E12*((1+$U$4)^-E1)</f>
        <v>-41.322314049586772</v>
      </c>
      <c r="F13" s="38">
        <f>F12*((1+$U$4)^-F1)</f>
        <v>450.78888054094654</v>
      </c>
      <c r="G13" s="38">
        <f>G12*((1+$U$4)^-G1)</f>
        <v>3312.6152585205919</v>
      </c>
      <c r="H13" s="38">
        <f>H12*((1+$U$4)^-H1)</f>
        <v>4253.3110629552111</v>
      </c>
      <c r="I13" s="38">
        <f>I12*((1+$U$4)^-I1)</f>
        <v>6689.01607113726</v>
      </c>
      <c r="J13" s="38">
        <f>J12*((1+$U$4)^-J1)</f>
        <v>6080.9237010338711</v>
      </c>
      <c r="K13" s="65">
        <f>SUM(C13:J13)</f>
        <v>21564.654820621392</v>
      </c>
      <c r="M13" s="4" t="s">
        <v>23</v>
      </c>
      <c r="N13" s="4" t="s">
        <v>23</v>
      </c>
    </row>
    <row r="14" spans="2:22" s="7" customFormat="1" ht="33" customHeight="1" thickBot="1">
      <c r="B14" s="76" t="s">
        <v>40</v>
      </c>
      <c r="C14" s="37">
        <f>C13</f>
        <v>728.41306957400536</v>
      </c>
      <c r="D14" s="37">
        <f>D13+C14</f>
        <v>819.32216048309624</v>
      </c>
      <c r="E14" s="37">
        <f>D14+E13</f>
        <v>777.99984643350945</v>
      </c>
      <c r="F14" s="37">
        <f>E14+F13</f>
        <v>1228.788726974456</v>
      </c>
      <c r="G14" s="37">
        <f t="shared" ref="G14:J14" si="5">F14+G13</f>
        <v>4541.4039854950479</v>
      </c>
      <c r="H14" s="37">
        <f t="shared" si="5"/>
        <v>8794.7150484502599</v>
      </c>
      <c r="I14" s="37">
        <f t="shared" si="5"/>
        <v>15483.731119587519</v>
      </c>
      <c r="J14" s="37">
        <f t="shared" si="5"/>
        <v>21564.654820621392</v>
      </c>
      <c r="K14" s="66">
        <f>J14</f>
        <v>21564.654820621392</v>
      </c>
      <c r="M14" s="4" t="s">
        <v>25</v>
      </c>
      <c r="N14" s="4" t="s">
        <v>24</v>
      </c>
    </row>
    <row r="15" spans="2:22" s="7" customFormat="1" ht="44" customHeight="1" outlineLevel="1">
      <c r="B15" s="58" t="s">
        <v>68</v>
      </c>
      <c r="C15" s="40">
        <v>-150</v>
      </c>
      <c r="D15" s="36"/>
      <c r="E15" s="36"/>
      <c r="F15" s="36"/>
      <c r="G15" s="36"/>
      <c r="H15" s="36"/>
      <c r="I15" s="36"/>
      <c r="J15" s="36"/>
      <c r="K15" s="63">
        <f t="shared" si="1"/>
        <v>-150</v>
      </c>
      <c r="M15" s="4" t="s">
        <v>27</v>
      </c>
      <c r="N15" s="4" t="s">
        <v>26</v>
      </c>
    </row>
    <row r="16" spans="2:22" s="7" customFormat="1" ht="33" customHeight="1" outlineLevel="1">
      <c r="B16" s="59" t="s">
        <v>69</v>
      </c>
      <c r="C16" s="32">
        <v>-250</v>
      </c>
      <c r="D16" s="31"/>
      <c r="E16" s="31"/>
      <c r="F16" s="31"/>
      <c r="G16" s="31"/>
      <c r="H16" s="31"/>
      <c r="I16" s="31"/>
      <c r="J16" s="31"/>
      <c r="K16" s="64">
        <f t="shared" si="1"/>
        <v>-250</v>
      </c>
      <c r="M16" s="4" t="s">
        <v>28</v>
      </c>
      <c r="N16" s="4" t="s">
        <v>33</v>
      </c>
    </row>
    <row r="17" spans="2:14" s="7" customFormat="1" ht="33" customHeight="1" outlineLevel="1">
      <c r="B17" s="59" t="s">
        <v>70</v>
      </c>
      <c r="C17" s="32">
        <v>-350</v>
      </c>
      <c r="D17" s="31"/>
      <c r="E17" s="31"/>
      <c r="F17" s="31"/>
      <c r="G17" s="31"/>
      <c r="H17" s="31"/>
      <c r="I17" s="31"/>
      <c r="J17" s="31"/>
      <c r="K17" s="64">
        <f t="shared" si="1"/>
        <v>-350</v>
      </c>
      <c r="M17" s="4" t="s">
        <v>30</v>
      </c>
      <c r="N17" s="4" t="s">
        <v>29</v>
      </c>
    </row>
    <row r="18" spans="2:14" s="7" customFormat="1" ht="33" customHeight="1" outlineLevel="1" thickBot="1">
      <c r="B18" s="60" t="s">
        <v>71</v>
      </c>
      <c r="C18" s="41">
        <v>-150</v>
      </c>
      <c r="D18" s="38"/>
      <c r="E18" s="38"/>
      <c r="F18" s="38"/>
      <c r="G18" s="38"/>
      <c r="H18" s="38"/>
      <c r="I18" s="38"/>
      <c r="J18" s="38"/>
      <c r="K18" s="65">
        <f t="shared" si="1"/>
        <v>-150</v>
      </c>
      <c r="M18" s="4" t="s">
        <v>32</v>
      </c>
      <c r="N18" s="4" t="s">
        <v>31</v>
      </c>
    </row>
    <row r="19" spans="2:14" s="11" customFormat="1" ht="33" customHeight="1" thickBot="1">
      <c r="B19" s="84" t="s">
        <v>72</v>
      </c>
      <c r="C19" s="42">
        <f>SUM(C15:C18)</f>
        <v>-900</v>
      </c>
      <c r="D19" s="39">
        <f>SUM(D15:D18)</f>
        <v>0</v>
      </c>
      <c r="E19" s="39">
        <f t="shared" ref="E19:J19" si="6">SUM(E15:E18)</f>
        <v>0</v>
      </c>
      <c r="F19" s="39">
        <f t="shared" si="6"/>
        <v>0</v>
      </c>
      <c r="G19" s="39">
        <f t="shared" si="6"/>
        <v>0</v>
      </c>
      <c r="H19" s="39">
        <f t="shared" si="6"/>
        <v>0</v>
      </c>
      <c r="I19" s="39">
        <f t="shared" si="6"/>
        <v>0</v>
      </c>
      <c r="J19" s="39">
        <f t="shared" si="6"/>
        <v>0</v>
      </c>
      <c r="K19" s="68">
        <f>SUM(C19:J19)</f>
        <v>-900</v>
      </c>
    </row>
    <row r="20" spans="2:14" s="7" customFormat="1" ht="33" customHeight="1" outlineLevel="1">
      <c r="B20" s="58" t="s">
        <v>73</v>
      </c>
      <c r="C20" s="40">
        <v>-8000</v>
      </c>
      <c r="D20" s="36"/>
      <c r="E20" s="36"/>
      <c r="F20" s="36"/>
      <c r="G20" s="36"/>
      <c r="H20" s="36"/>
      <c r="I20" s="36"/>
      <c r="J20" s="36"/>
      <c r="K20" s="63">
        <f t="shared" si="1"/>
        <v>-8000</v>
      </c>
    </row>
    <row r="21" spans="2:14" s="7" customFormat="1" ht="33" customHeight="1" outlineLevel="1">
      <c r="B21" s="59" t="s">
        <v>74</v>
      </c>
      <c r="C21" s="32">
        <v>-1000</v>
      </c>
      <c r="D21" s="31"/>
      <c r="E21" s="31"/>
      <c r="F21" s="31"/>
      <c r="G21" s="31"/>
      <c r="H21" s="31"/>
      <c r="I21" s="31"/>
      <c r="J21" s="31"/>
      <c r="K21" s="64">
        <f t="shared" si="1"/>
        <v>-1000</v>
      </c>
    </row>
    <row r="22" spans="2:14" ht="33" customHeight="1" outlineLevel="1" thickBot="1">
      <c r="B22" s="60" t="s">
        <v>75</v>
      </c>
      <c r="C22" s="41">
        <v>-500</v>
      </c>
      <c r="D22" s="38"/>
      <c r="E22" s="38"/>
      <c r="F22" s="38"/>
      <c r="G22" s="38"/>
      <c r="H22" s="38"/>
      <c r="I22" s="38"/>
      <c r="J22" s="38"/>
      <c r="K22" s="65">
        <f>SUM(C22:J22)</f>
        <v>-500</v>
      </c>
    </row>
    <row r="23" spans="2:14" s="7" customFormat="1" ht="48" customHeight="1" thickBot="1">
      <c r="B23" s="85" t="s">
        <v>76</v>
      </c>
      <c r="C23" s="43">
        <f>SUM(C20:C22)</f>
        <v>-9500</v>
      </c>
      <c r="D23" s="37">
        <f t="shared" ref="D23:J23" si="7">SUM(D20:D22)</f>
        <v>0</v>
      </c>
      <c r="E23" s="37">
        <f t="shared" si="7"/>
        <v>0</v>
      </c>
      <c r="F23" s="37">
        <f t="shared" si="7"/>
        <v>0</v>
      </c>
      <c r="G23" s="37">
        <f t="shared" si="7"/>
        <v>0</v>
      </c>
      <c r="H23" s="37">
        <f t="shared" si="7"/>
        <v>0</v>
      </c>
      <c r="I23" s="37">
        <f t="shared" si="7"/>
        <v>0</v>
      </c>
      <c r="J23" s="37">
        <f t="shared" si="7"/>
        <v>0</v>
      </c>
      <c r="K23" s="66">
        <f>SUM(C23:J23)</f>
        <v>-9500</v>
      </c>
    </row>
    <row r="24" spans="2:14" s="7" customFormat="1" ht="25" customHeight="1" outlineLevel="1">
      <c r="B24" s="58" t="s">
        <v>56</v>
      </c>
      <c r="C24" s="40"/>
      <c r="D24" s="36"/>
      <c r="E24" s="36"/>
      <c r="F24" s="36"/>
      <c r="G24" s="36"/>
      <c r="H24" s="36"/>
      <c r="I24" s="36"/>
      <c r="J24" s="36"/>
      <c r="K24" s="63">
        <f t="shared" ref="K24:K25" si="8">SUM(C24:J24)</f>
        <v>0</v>
      </c>
    </row>
    <row r="25" spans="2:14" s="7" customFormat="1" ht="25" customHeight="1" outlineLevel="1">
      <c r="B25" s="59" t="s">
        <v>41</v>
      </c>
      <c r="C25" s="32">
        <f>+C24+C23+C19</f>
        <v>-10400</v>
      </c>
      <c r="D25" s="31">
        <f t="shared" ref="D25:J25" si="9">+D24+D23+D19</f>
        <v>0</v>
      </c>
      <c r="E25" s="31">
        <f t="shared" si="9"/>
        <v>0</v>
      </c>
      <c r="F25" s="31">
        <f t="shared" si="9"/>
        <v>0</v>
      </c>
      <c r="G25" s="31">
        <f t="shared" si="9"/>
        <v>0</v>
      </c>
      <c r="H25" s="31">
        <f t="shared" si="9"/>
        <v>0</v>
      </c>
      <c r="I25" s="31">
        <f t="shared" si="9"/>
        <v>0</v>
      </c>
      <c r="J25" s="31">
        <f t="shared" si="9"/>
        <v>0</v>
      </c>
      <c r="K25" s="64">
        <f t="shared" si="8"/>
        <v>-10400</v>
      </c>
    </row>
    <row r="26" spans="2:14" ht="25" customHeight="1" outlineLevel="1" thickBot="1">
      <c r="B26" s="60" t="s">
        <v>42</v>
      </c>
      <c r="C26" s="34">
        <f>+C25*((1+$U$4)^-C1)</f>
        <v>-9469.3699044620698</v>
      </c>
      <c r="D26" s="38">
        <f>D25*((1+$U$4)^-D1)</f>
        <v>0</v>
      </c>
      <c r="E26" s="38">
        <f>E25*((1+$U$4)^-E1)</f>
        <v>0</v>
      </c>
      <c r="F26" s="38">
        <f>F25*((1+$U$4)^-F1)</f>
        <v>0</v>
      </c>
      <c r="G26" s="38">
        <f>G25*((1+$U$4)^-G1)</f>
        <v>0</v>
      </c>
      <c r="H26" s="38">
        <f>H25*((1+$U$4)^-H1)</f>
        <v>0</v>
      </c>
      <c r="I26" s="38">
        <f>I25*((1+$U$4)^-I1)</f>
        <v>0</v>
      </c>
      <c r="J26" s="38">
        <f>J25*((1+$U$4)^-J1)</f>
        <v>0</v>
      </c>
      <c r="K26" s="65">
        <f>SUM(C26:J26)</f>
        <v>-9469.3699044620698</v>
      </c>
    </row>
    <row r="27" spans="2:14" s="11" customFormat="1" ht="33" customHeight="1" thickBot="1">
      <c r="B27" s="83" t="s">
        <v>43</v>
      </c>
      <c r="C27" s="44">
        <f>C26</f>
        <v>-9469.3699044620698</v>
      </c>
      <c r="D27" s="44">
        <f>C27+D26</f>
        <v>-9469.3699044620698</v>
      </c>
      <c r="E27" s="44">
        <f t="shared" ref="E27:J27" si="10">D27+E26</f>
        <v>-9469.3699044620698</v>
      </c>
      <c r="F27" s="44">
        <f t="shared" si="10"/>
        <v>-9469.3699044620698</v>
      </c>
      <c r="G27" s="44">
        <f t="shared" si="10"/>
        <v>-9469.3699044620698</v>
      </c>
      <c r="H27" s="44">
        <f t="shared" si="10"/>
        <v>-9469.3699044620698</v>
      </c>
      <c r="I27" s="44">
        <f t="shared" si="10"/>
        <v>-9469.3699044620698</v>
      </c>
      <c r="J27" s="44">
        <f t="shared" si="10"/>
        <v>-9469.3699044620698</v>
      </c>
      <c r="K27" s="68">
        <f>J27</f>
        <v>-9469.3699044620698</v>
      </c>
    </row>
    <row r="28" spans="2:14" ht="25" customHeight="1" outlineLevel="1">
      <c r="B28" s="82" t="s">
        <v>44</v>
      </c>
      <c r="C28" s="40">
        <f>C12+C25</f>
        <v>-9600</v>
      </c>
      <c r="D28" s="36">
        <f t="shared" ref="D28:J30" si="11">D12+D25</f>
        <v>100</v>
      </c>
      <c r="E28" s="36">
        <f t="shared" si="11"/>
        <v>-50</v>
      </c>
      <c r="F28" s="36">
        <f t="shared" si="11"/>
        <v>600</v>
      </c>
      <c r="G28" s="36">
        <f t="shared" si="11"/>
        <v>4850</v>
      </c>
      <c r="H28" s="36">
        <f t="shared" si="11"/>
        <v>6850</v>
      </c>
      <c r="I28" s="36">
        <f t="shared" si="11"/>
        <v>11850</v>
      </c>
      <c r="J28" s="36">
        <f t="shared" si="11"/>
        <v>11850</v>
      </c>
      <c r="K28" s="69">
        <f>SUM(C28:J28)</f>
        <v>26450</v>
      </c>
    </row>
    <row r="29" spans="2:14" ht="25" customHeight="1" outlineLevel="1" thickBot="1">
      <c r="B29" s="81" t="s">
        <v>45</v>
      </c>
      <c r="C29" s="45">
        <f>C13+C26</f>
        <v>-8740.9568348880639</v>
      </c>
      <c r="D29" s="38">
        <f t="shared" si="11"/>
        <v>90.909090909090907</v>
      </c>
      <c r="E29" s="38">
        <f t="shared" si="11"/>
        <v>-41.322314049586772</v>
      </c>
      <c r="F29" s="38">
        <f t="shared" si="11"/>
        <v>450.78888054094654</v>
      </c>
      <c r="G29" s="38">
        <f t="shared" si="11"/>
        <v>3312.6152585205919</v>
      </c>
      <c r="H29" s="38">
        <f t="shared" si="11"/>
        <v>4253.3110629552111</v>
      </c>
      <c r="I29" s="38">
        <f t="shared" si="11"/>
        <v>6689.01607113726</v>
      </c>
      <c r="J29" s="38">
        <f t="shared" si="11"/>
        <v>6080.9237010338711</v>
      </c>
      <c r="K29" s="70">
        <f>SUM(C29:J29)</f>
        <v>12095.284916159319</v>
      </c>
    </row>
    <row r="30" spans="2:14" s="7" customFormat="1" ht="33" customHeight="1" thickBot="1">
      <c r="B30" s="76" t="s">
        <v>77</v>
      </c>
      <c r="C30" s="46">
        <f>C14+C27</f>
        <v>-8740.9568348880639</v>
      </c>
      <c r="D30" s="47">
        <f>D14+D27</f>
        <v>-8650.0477439789738</v>
      </c>
      <c r="E30" s="47">
        <f t="shared" si="11"/>
        <v>-8691.3700580285604</v>
      </c>
      <c r="F30" s="47">
        <f t="shared" si="11"/>
        <v>-8240.5811774876129</v>
      </c>
      <c r="G30" s="47">
        <f t="shared" si="11"/>
        <v>-4927.9659189670219</v>
      </c>
      <c r="H30" s="37">
        <f t="shared" si="11"/>
        <v>-674.6548560118099</v>
      </c>
      <c r="I30" s="37">
        <f t="shared" si="11"/>
        <v>6014.3612151254492</v>
      </c>
      <c r="J30" s="37">
        <f t="shared" si="11"/>
        <v>12095.284916159322</v>
      </c>
      <c r="K30" s="71">
        <f>J30</f>
        <v>12095.284916159322</v>
      </c>
    </row>
    <row r="31" spans="2:14" ht="22" customHeight="1" outlineLevel="1" thickBot="1">
      <c r="B31" s="86" t="s">
        <v>57</v>
      </c>
      <c r="C31" s="48"/>
      <c r="D31" s="48" t="str">
        <f t="shared" ref="D31:J31" si="12">IF(AND(C30&lt;=0,D30&gt;0),C1+(ABS(C30))/D29,"")</f>
        <v/>
      </c>
      <c r="E31" s="48" t="str">
        <f t="shared" si="12"/>
        <v/>
      </c>
      <c r="F31" s="48" t="str">
        <f t="shared" si="12"/>
        <v/>
      </c>
      <c r="G31" s="48" t="str">
        <f t="shared" si="12"/>
        <v/>
      </c>
      <c r="H31" s="48" t="str">
        <f t="shared" si="12"/>
        <v/>
      </c>
      <c r="I31" s="48">
        <f t="shared" si="12"/>
        <v>5.1008601039131758</v>
      </c>
      <c r="J31" s="48" t="str">
        <f t="shared" si="12"/>
        <v/>
      </c>
      <c r="K31" s="72"/>
    </row>
    <row r="32" spans="2:14" s="11" customFormat="1" ht="78.5" thickBot="1">
      <c r="B32" s="61" t="s">
        <v>63</v>
      </c>
      <c r="C32" s="99">
        <f>-'[9] Углеродный сбор'!N9</f>
        <v>-71.231499999999997</v>
      </c>
      <c r="D32" s="98">
        <f>+C32</f>
        <v>-71.231499999999997</v>
      </c>
      <c r="E32" s="98">
        <f t="shared" ref="E32:J32" si="13">$D$32</f>
        <v>-71.231499999999997</v>
      </c>
      <c r="F32" s="98">
        <f t="shared" si="13"/>
        <v>-71.231499999999997</v>
      </c>
      <c r="G32" s="98">
        <f t="shared" si="13"/>
        <v>-71.231499999999997</v>
      </c>
      <c r="H32" s="98">
        <f t="shared" si="13"/>
        <v>-71.231499999999997</v>
      </c>
      <c r="I32" s="98">
        <f t="shared" si="13"/>
        <v>-71.231499999999997</v>
      </c>
      <c r="J32" s="98">
        <f t="shared" si="13"/>
        <v>-71.231499999999997</v>
      </c>
      <c r="K32" s="73">
        <f>SUM(C32:J32)</f>
        <v>-569.85199999999998</v>
      </c>
    </row>
    <row r="33" spans="2:11" ht="33" customHeight="1" outlineLevel="1">
      <c r="B33" s="82" t="s">
        <v>46</v>
      </c>
      <c r="C33" s="36">
        <f>C32*((1+$U$4)^-C1)</f>
        <v>-64.857444456700946</v>
      </c>
      <c r="D33" s="36">
        <f>D32*((1+$U$4)^-D1)</f>
        <v>-64.755909090909086</v>
      </c>
      <c r="E33" s="36">
        <f>E32*((1+$U$4)^-E1)</f>
        <v>-58.869008264462799</v>
      </c>
      <c r="F33" s="36">
        <f>F32*((1+$U$4)^-F1)</f>
        <v>-53.517280240420718</v>
      </c>
      <c r="G33" s="36">
        <f>G32*((1+$U$4)^-G1)</f>
        <v>-48.65207294583702</v>
      </c>
      <c r="H33" s="36">
        <f>H32*((1+$U$4)^-H1)</f>
        <v>-44.229157223488194</v>
      </c>
      <c r="I33" s="36">
        <f>I32*((1+$U$4)^-I1)</f>
        <v>-40.208324748625628</v>
      </c>
      <c r="J33" s="36">
        <f>J32*((1+$U$4)^-J1)</f>
        <v>-36.553022498750565</v>
      </c>
      <c r="K33" s="69">
        <f>SUM(C33:J33)</f>
        <v>-411.64221946919491</v>
      </c>
    </row>
    <row r="34" spans="2:11" ht="33" customHeight="1" outlineLevel="1">
      <c r="B34" s="80" t="s">
        <v>47</v>
      </c>
      <c r="C34" s="31">
        <f>C33</f>
        <v>-64.857444456700946</v>
      </c>
      <c r="D34" s="31">
        <f>D33+C34</f>
        <v>-129.61335354761002</v>
      </c>
      <c r="E34" s="31">
        <f t="shared" ref="E34:J34" si="14">E33+D34</f>
        <v>-188.48236181207281</v>
      </c>
      <c r="F34" s="31">
        <f t="shared" si="14"/>
        <v>-241.99964205249353</v>
      </c>
      <c r="G34" s="31">
        <f t="shared" si="14"/>
        <v>-290.65171499833053</v>
      </c>
      <c r="H34" s="31">
        <f t="shared" si="14"/>
        <v>-334.88087222181872</v>
      </c>
      <c r="I34" s="31">
        <f t="shared" si="14"/>
        <v>-375.08919697044433</v>
      </c>
      <c r="J34" s="31">
        <f t="shared" si="14"/>
        <v>-411.64221946919491</v>
      </c>
      <c r="K34" s="74">
        <f>J34</f>
        <v>-411.64221946919491</v>
      </c>
    </row>
    <row r="35" spans="2:11" ht="33" customHeight="1" outlineLevel="1" thickBot="1">
      <c r="B35" s="81" t="s">
        <v>48</v>
      </c>
      <c r="C35" s="45">
        <f t="shared" ref="C35:J36" si="15">C29+C33</f>
        <v>-8805.8142793447641</v>
      </c>
      <c r="D35" s="38">
        <f t="shared" si="15"/>
        <v>26.153181818181821</v>
      </c>
      <c r="E35" s="38">
        <f t="shared" si="15"/>
        <v>-100.19132231404957</v>
      </c>
      <c r="F35" s="38">
        <f t="shared" si="15"/>
        <v>397.27160030052585</v>
      </c>
      <c r="G35" s="38">
        <f t="shared" si="15"/>
        <v>3263.9631855747548</v>
      </c>
      <c r="H35" s="38">
        <f t="shared" si="15"/>
        <v>4209.0819057317231</v>
      </c>
      <c r="I35" s="38">
        <f t="shared" si="15"/>
        <v>6648.8077463886348</v>
      </c>
      <c r="J35" s="38">
        <f t="shared" si="15"/>
        <v>6044.3706785351205</v>
      </c>
      <c r="K35" s="70">
        <f>SUM(C35:J35)</f>
        <v>11683.642696690127</v>
      </c>
    </row>
    <row r="36" spans="2:11" s="7" customFormat="1" ht="42.5" thickBot="1">
      <c r="B36" s="76" t="s">
        <v>49</v>
      </c>
      <c r="C36" s="47">
        <f t="shared" si="15"/>
        <v>-8805.8142793447641</v>
      </c>
      <c r="D36" s="47">
        <f t="shared" si="15"/>
        <v>-8779.661097526583</v>
      </c>
      <c r="E36" s="47">
        <f t="shared" si="15"/>
        <v>-8879.852419840634</v>
      </c>
      <c r="F36" s="47">
        <f t="shared" si="15"/>
        <v>-8482.5808195401059</v>
      </c>
      <c r="G36" s="47">
        <f t="shared" si="15"/>
        <v>-5218.6176339653521</v>
      </c>
      <c r="H36" s="47">
        <f t="shared" si="15"/>
        <v>-1009.5357282336286</v>
      </c>
      <c r="I36" s="47">
        <f t="shared" si="15"/>
        <v>5639.2720181550048</v>
      </c>
      <c r="J36" s="47">
        <f t="shared" si="15"/>
        <v>11683.642696690127</v>
      </c>
      <c r="K36" s="71">
        <f>J36</f>
        <v>11683.642696690127</v>
      </c>
    </row>
    <row r="37" spans="2:11" ht="28.5" hidden="1" outlineLevel="1" thickBot="1">
      <c r="B37" s="86" t="s">
        <v>50</v>
      </c>
      <c r="C37" s="48" t="str">
        <f t="shared" ref="C37:J37" si="16">IF(AND(B36&lt;=0,C36&gt;0),B1+(ABS(B36))/C35,"")</f>
        <v/>
      </c>
      <c r="D37" s="48" t="str">
        <f t="shared" si="16"/>
        <v/>
      </c>
      <c r="E37" s="48" t="str">
        <f t="shared" si="16"/>
        <v/>
      </c>
      <c r="F37" s="48" t="str">
        <f t="shared" si="16"/>
        <v/>
      </c>
      <c r="G37" s="48" t="str">
        <f t="shared" si="16"/>
        <v/>
      </c>
      <c r="H37" s="48" t="str">
        <f t="shared" si="16"/>
        <v/>
      </c>
      <c r="I37" s="48">
        <f t="shared" si="16"/>
        <v>5.1518371062514126</v>
      </c>
      <c r="J37" s="48" t="str">
        <f t="shared" si="16"/>
        <v/>
      </c>
      <c r="K37" s="75"/>
    </row>
    <row r="38" spans="2:11" ht="33" customHeight="1" collapsed="1" thickTop="1">
      <c r="B38" s="87" t="s">
        <v>52</v>
      </c>
      <c r="C38" s="53">
        <f>IF(IF(ISERROR(MIN(C31:J31)),"",MIN(C31:J31))=0,"&gt;7 years",IF(ISERROR(MIN(C31:J31)),"",MIN(C31:J31)))</f>
        <v>5.1008601039131758</v>
      </c>
      <c r="D38" s="54"/>
      <c r="E38" s="55"/>
      <c r="F38" s="54"/>
      <c r="G38" s="54"/>
      <c r="H38" s="54"/>
      <c r="I38" s="54"/>
      <c r="J38" s="54"/>
      <c r="K38" s="56"/>
    </row>
    <row r="39" spans="2:11" ht="37" customHeight="1">
      <c r="B39" s="88" t="s">
        <v>53</v>
      </c>
      <c r="C39" s="13">
        <f>IF(IF(ISERROR(MIN(C37:J37)),"",MIN(C37:J37))=0,"&gt;7 years",IF(ISERROR(MIN(C37:J37)),"",MIN(C37:J37)))</f>
        <v>5.1518371062514126</v>
      </c>
      <c r="E39" s="3"/>
      <c r="K39" s="49"/>
    </row>
    <row r="40" spans="2:11" ht="39" customHeight="1">
      <c r="B40" s="88" t="s">
        <v>78</v>
      </c>
      <c r="C40" s="97">
        <f>+J30</f>
        <v>12095.284916159322</v>
      </c>
      <c r="E40" s="3"/>
      <c r="K40" s="49"/>
    </row>
    <row r="41" spans="2:11" ht="33" customHeight="1" thickBot="1">
      <c r="B41" s="89" t="s">
        <v>51</v>
      </c>
      <c r="C41" s="57">
        <f>IFERROR(IRR(C28:J28,U4),"-")</f>
        <v>0.26333575358401118</v>
      </c>
      <c r="D41" s="50"/>
      <c r="E41" s="51"/>
      <c r="F41" s="50"/>
      <c r="G41" s="50"/>
      <c r="H41" s="50"/>
      <c r="I41" s="50"/>
      <c r="J41" s="50"/>
      <c r="K41" s="52"/>
    </row>
    <row r="42" spans="2:11" ht="14.5" thickTop="1">
      <c r="B42" s="90"/>
      <c r="C42" s="8"/>
      <c r="E42" s="3"/>
    </row>
    <row r="43" spans="2:11">
      <c r="C43" s="9"/>
    </row>
    <row r="44" spans="2:11">
      <c r="B44" s="90"/>
      <c r="C44" s="10"/>
      <c r="J44" s="6"/>
    </row>
  </sheetData>
  <printOptions horizontalCentered="1" verticalCentered="1"/>
  <pageMargins left="0.7" right="0.7" top="0.75" bottom="0.75" header="0.3" footer="0.3"/>
  <pageSetup paperSize="9" scale="40" orientation="landscape" r:id="rId1"/>
  <headerFooter alignWithMargins="0">
    <oddHeader>&amp;C&amp;"Arial,Gras"&amp;14 &amp;R&amp;14TARKETT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F25"/>
  <sheetViews>
    <sheetView showGridLines="0" workbookViewId="0">
      <selection activeCell="B3" sqref="B3"/>
    </sheetView>
  </sheetViews>
  <sheetFormatPr defaultColWidth="10.81640625" defaultRowHeight="14"/>
  <cols>
    <col min="1" max="1" width="57.453125" style="14" customWidth="1"/>
    <col min="2" max="6" width="16.81640625" style="14" customWidth="1"/>
    <col min="7" max="16384" width="10.81640625" style="14"/>
  </cols>
  <sheetData>
    <row r="1" spans="1:6" ht="77" customHeight="1" thickTop="1">
      <c r="A1" s="106" t="s">
        <v>79</v>
      </c>
      <c r="B1" s="16" t="s">
        <v>58</v>
      </c>
      <c r="C1" s="16" t="s">
        <v>59</v>
      </c>
      <c r="D1" s="17" t="s">
        <v>60</v>
      </c>
      <c r="E1" s="16" t="s">
        <v>61</v>
      </c>
      <c r="F1" s="18" t="s">
        <v>54</v>
      </c>
    </row>
    <row r="2" spans="1:6" ht="18.5" customHeight="1">
      <c r="A2" s="107" t="s">
        <v>82</v>
      </c>
      <c r="B2" s="20">
        <v>0.375</v>
      </c>
      <c r="C2" s="24">
        <v>0.18437999999999999</v>
      </c>
      <c r="D2" s="24">
        <v>0.25679000000000002</v>
      </c>
      <c r="E2" s="24">
        <v>1.5129999999999999E-2</v>
      </c>
      <c r="F2" s="19"/>
    </row>
    <row r="3" spans="1:6" ht="30" customHeight="1">
      <c r="A3" s="107" t="s">
        <v>34</v>
      </c>
      <c r="B3" s="21">
        <v>5000000</v>
      </c>
      <c r="C3" s="25">
        <v>50000</v>
      </c>
      <c r="D3" s="25">
        <v>100000</v>
      </c>
      <c r="E3" s="25">
        <v>500000</v>
      </c>
      <c r="F3" s="27">
        <f>SUM(B3:E3)</f>
        <v>5650000</v>
      </c>
    </row>
    <row r="4" spans="1:6" ht="30" customHeight="1">
      <c r="A4" s="107" t="s">
        <v>80</v>
      </c>
      <c r="B4" s="23">
        <v>500</v>
      </c>
      <c r="C4" s="26">
        <v>500</v>
      </c>
      <c r="D4" s="26">
        <v>500</v>
      </c>
      <c r="E4" s="26">
        <v>500</v>
      </c>
      <c r="F4" s="28"/>
    </row>
    <row r="5" spans="1:6" ht="30" customHeight="1">
      <c r="A5" s="107" t="s">
        <v>81</v>
      </c>
      <c r="B5" s="22">
        <v>100</v>
      </c>
      <c r="C5" s="105">
        <f>C3*C2/1000</f>
        <v>9.2189999999999994</v>
      </c>
      <c r="D5" s="105">
        <f>D3*D2/1000</f>
        <v>25.679000000000002</v>
      </c>
      <c r="E5" s="105">
        <f>E3*E2/1000</f>
        <v>7.5650000000000004</v>
      </c>
      <c r="F5" s="28">
        <f>SUM(B5:E5)</f>
        <v>142.46299999999999</v>
      </c>
    </row>
    <row r="6" spans="1:6" ht="30" customHeight="1" thickBot="1">
      <c r="A6" s="108" t="s">
        <v>55</v>
      </c>
      <c r="B6" s="92">
        <f>B5*B4/1000</f>
        <v>50</v>
      </c>
      <c r="C6" s="93">
        <f>C5*C4/1000</f>
        <v>4.6094999999999997</v>
      </c>
      <c r="D6" s="93">
        <f>D5*D4/1000</f>
        <v>12.839500000000001</v>
      </c>
      <c r="E6" s="93">
        <f>E5*E4/1000</f>
        <v>3.7825000000000002</v>
      </c>
      <c r="F6" s="94">
        <f>SUM(B6:E6)</f>
        <v>71.231499999999997</v>
      </c>
    </row>
    <row r="7" spans="1:6" ht="30" customHeight="1" thickTop="1"/>
    <row r="9" spans="1:6">
      <c r="B9" s="14">
        <f>B3*B2/1000</f>
        <v>1875</v>
      </c>
      <c r="C9" s="14">
        <f>C3*C2/1000</f>
        <v>9.2189999999999994</v>
      </c>
      <c r="D9" s="14">
        <f>D3*D2/1000</f>
        <v>25.679000000000002</v>
      </c>
      <c r="E9" s="14">
        <f>E3*E2/1000</f>
        <v>7.5650000000000004</v>
      </c>
    </row>
    <row r="25" spans="2:2">
      <c r="B25" s="15"/>
    </row>
  </sheetData>
  <pageMargins left="0.7" right="0.7" top="0.75" bottom="0.75" header="0.3" footer="0.3"/>
  <pageSetup paperSize="9" orientation="portrait" r:id="rId1"/>
  <customProperties>
    <customPr name="EpmWorksheetKeyString_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>TARKETT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taupinb</dc:creator>
  <cp:lastModifiedBy>НР</cp:lastModifiedBy>
  <cp:lastPrinted>2021-09-27T08:49:25Z</cp:lastPrinted>
  <dcterms:created xsi:type="dcterms:W3CDTF">2013-10-22T07:16:28Z</dcterms:created>
  <dcterms:modified xsi:type="dcterms:W3CDTF">2022-06-15T12:15:52Z</dcterms:modified>
</cp:coreProperties>
</file>