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8fc366bb1adb413/Escritorio/"/>
    </mc:Choice>
  </mc:AlternateContent>
  <xr:revisionPtr revIDLastSave="12" documentId="8_{3E74FD6D-61F6-4273-BAF9-B4A1CE1D391E}" xr6:coauthVersionLast="47" xr6:coauthVersionMax="47" xr10:uidLastSave="{0A0102D4-DB95-4907-AA98-E5FF71C03848}"/>
  <bookViews>
    <workbookView xWindow="-108" yWindow="-108" windowWidth="23256" windowHeight="12456" firstSheet="4" activeTab="6" xr2:uid="{00000000-000D-0000-FFFF-FFFF00000000}"/>
  </bookViews>
  <sheets>
    <sheet name="INFORME TIENDAS " sheetId="1" r:id="rId1"/>
    <sheet name="HALLAZGOS" sheetId="9" r:id="rId2"/>
    <sheet name="INFORME COMPETENCIA" sheetId="2" r:id="rId3"/>
    <sheet name="INFORME DE PRECIOS" sheetId="7" r:id="rId4"/>
    <sheet name="INFORME DE INVENTARIO" sheetId="5" r:id="rId5"/>
    <sheet name="INFORME DE VENTAS POR SEMANA" sheetId="8" r:id="rId6"/>
    <sheet name="CANAL B2B" sheetId="6" r:id="rId7"/>
    <sheet name="PREGUNTA 3" sheetId="12" r:id="rId8"/>
  </sheets>
  <definedNames>
    <definedName name="_xlnm._FilterDatabase" localSheetId="0" hidden="1">'INFORME TIENDAS '!$A$6:$B$38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1" i="1" l="1"/>
  <c r="R91" i="1"/>
  <c r="S74" i="1"/>
  <c r="R74" i="1"/>
  <c r="S66" i="1"/>
  <c r="R66" i="1"/>
  <c r="S53" i="1"/>
  <c r="R53" i="1"/>
  <c r="AG33" i="1"/>
  <c r="AG28" i="1"/>
  <c r="AF33" i="1"/>
  <c r="AF28" i="1"/>
  <c r="AF24" i="1"/>
  <c r="AE33" i="1"/>
  <c r="AE28" i="1"/>
  <c r="AE24" i="1"/>
  <c r="AE15" i="1"/>
  <c r="AE18" i="1"/>
  <c r="AE19" i="1"/>
  <c r="AE22" i="1"/>
  <c r="AE23" i="1"/>
  <c r="D38" i="1"/>
  <c r="E38" i="1"/>
  <c r="F38" i="1"/>
  <c r="G38" i="1"/>
  <c r="H38" i="1"/>
  <c r="I38" i="1"/>
  <c r="J38" i="1"/>
  <c r="K38" i="1"/>
  <c r="L38" i="1"/>
  <c r="M38" i="1"/>
  <c r="N38" i="1"/>
  <c r="C38" i="1"/>
  <c r="AE8" i="1"/>
  <c r="AE9" i="1"/>
  <c r="AE10" i="1"/>
  <c r="AE14" i="1"/>
  <c r="D14" i="7"/>
  <c r="D13" i="7"/>
  <c r="F14" i="5"/>
  <c r="F7" i="5"/>
  <c r="E25" i="8"/>
  <c r="F25" i="8"/>
  <c r="G25" i="8"/>
  <c r="D25" i="8"/>
  <c r="G21" i="8"/>
  <c r="G22" i="8"/>
  <c r="F21" i="8"/>
  <c r="F22" i="8"/>
  <c r="E21" i="8"/>
  <c r="E22" i="8"/>
  <c r="D21" i="8"/>
  <c r="D22" i="8"/>
  <c r="E20" i="8"/>
  <c r="F20" i="8"/>
  <c r="G20" i="8"/>
  <c r="D20" i="8"/>
  <c r="E14" i="8"/>
  <c r="E15" i="8" s="1"/>
  <c r="F14" i="8"/>
  <c r="F15" i="8" s="1"/>
  <c r="G14" i="8"/>
  <c r="G15" i="8" s="1"/>
  <c r="D14" i="8"/>
  <c r="D15" i="8" s="1"/>
  <c r="B22" i="6"/>
  <c r="B21" i="6"/>
  <c r="B20" i="6"/>
  <c r="B19" i="6"/>
  <c r="G82" i="6"/>
  <c r="B16" i="6"/>
  <c r="B18" i="6"/>
  <c r="B17" i="6"/>
  <c r="AE8" i="2"/>
  <c r="AE9" i="2"/>
  <c r="AE10" i="2"/>
  <c r="AE11" i="2"/>
  <c r="AD8" i="2"/>
  <c r="AD9" i="2"/>
  <c r="AD10" i="2"/>
  <c r="AD11" i="2"/>
  <c r="AC8" i="2"/>
  <c r="AC9" i="2"/>
  <c r="AC10" i="2"/>
  <c r="AC11" i="2"/>
  <c r="AB8" i="2"/>
  <c r="AB9" i="2"/>
  <c r="AB10" i="2"/>
  <c r="AB11" i="2"/>
  <c r="AE7" i="2"/>
  <c r="AD7" i="2"/>
  <c r="AC7" i="2"/>
  <c r="AB7" i="2"/>
  <c r="Y9" i="2"/>
  <c r="Y10" i="2"/>
  <c r="Y11" i="2"/>
  <c r="Y7" i="2"/>
  <c r="W10" i="2"/>
  <c r="AA9" i="2"/>
  <c r="AA10" i="2"/>
  <c r="AA11" i="2"/>
  <c r="Z9" i="2"/>
  <c r="Z10" i="2"/>
  <c r="Z11" i="2"/>
  <c r="AA8" i="2"/>
  <c r="Z8" i="2"/>
  <c r="AA7" i="2"/>
  <c r="Z7" i="2"/>
  <c r="X9" i="2"/>
  <c r="X10" i="2"/>
  <c r="X11" i="2"/>
  <c r="X7" i="2"/>
  <c r="W8" i="2"/>
  <c r="W9" i="2"/>
  <c r="W11" i="2"/>
  <c r="W7" i="2"/>
  <c r="O8" i="2"/>
  <c r="O9" i="2"/>
  <c r="H8" i="2"/>
  <c r="N8" i="2" s="1"/>
  <c r="H9" i="2"/>
  <c r="N9" i="2" s="1"/>
  <c r="H10" i="2"/>
  <c r="N10" i="2" s="1"/>
  <c r="I8" i="2"/>
  <c r="J8" i="2"/>
  <c r="P8" i="2" s="1"/>
  <c r="K8" i="2"/>
  <c r="Q8" i="2" s="1"/>
  <c r="I9" i="2"/>
  <c r="J9" i="2"/>
  <c r="P9" i="2" s="1"/>
  <c r="K9" i="2"/>
  <c r="Q9" i="2" s="1"/>
  <c r="H12" i="2"/>
  <c r="I12" i="2"/>
  <c r="J12" i="2"/>
  <c r="K12" i="2"/>
  <c r="K7" i="2"/>
  <c r="Q7" i="2" s="1"/>
  <c r="C12" i="2"/>
  <c r="AB12" i="2" s="1"/>
  <c r="D12" i="2"/>
  <c r="AC12" i="2" s="1"/>
  <c r="E12" i="2"/>
  <c r="J7" i="2" s="1"/>
  <c r="P7" i="2" s="1"/>
  <c r="F12" i="2"/>
  <c r="AE12" i="2" s="1"/>
  <c r="B12" i="2"/>
  <c r="G9" i="2" s="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7" i="1"/>
  <c r="AG38" i="1" l="1"/>
  <c r="AE38" i="1"/>
  <c r="AF38" i="1"/>
  <c r="L9" i="2"/>
  <c r="M9" i="2"/>
  <c r="G7" i="2"/>
  <c r="J11" i="2"/>
  <c r="P11" i="2" s="1"/>
  <c r="P12" i="2" s="1"/>
  <c r="U7" i="2" s="1"/>
  <c r="G8" i="2"/>
  <c r="H7" i="2"/>
  <c r="N7" i="2" s="1"/>
  <c r="N12" i="2" s="1"/>
  <c r="S7" i="2" s="1"/>
  <c r="K10" i="2"/>
  <c r="Q10" i="2" s="1"/>
  <c r="Q12" i="2" s="1"/>
  <c r="V7" i="2" s="1"/>
  <c r="G10" i="2"/>
  <c r="AD12" i="2"/>
  <c r="I7" i="2"/>
  <c r="O7" i="2" s="1"/>
  <c r="O12" i="2" s="1"/>
  <c r="T7" i="2" s="1"/>
  <c r="J10" i="2"/>
  <c r="P10" i="2" s="1"/>
  <c r="G11" i="2"/>
  <c r="G12" i="2"/>
  <c r="L12" i="2" s="1"/>
  <c r="K11" i="2"/>
  <c r="Q11" i="2" s="1"/>
  <c r="I11" i="2"/>
  <c r="O11" i="2" s="1"/>
  <c r="I10" i="2"/>
  <c r="O10" i="2" s="1"/>
  <c r="H11" i="2"/>
  <c r="N11" i="2" s="1"/>
  <c r="AG8" i="1"/>
  <c r="AG9" i="1"/>
  <c r="AG10" i="1"/>
  <c r="AG11" i="1"/>
  <c r="AG12" i="1"/>
  <c r="AG13" i="1"/>
  <c r="AG14" i="1"/>
  <c r="AG15" i="1"/>
  <c r="AG16" i="1"/>
  <c r="AG17" i="1"/>
  <c r="AG18" i="1"/>
  <c r="AG19" i="1"/>
  <c r="AG20" i="1"/>
  <c r="AG21" i="1"/>
  <c r="AG22" i="1"/>
  <c r="AG23" i="1"/>
  <c r="AG24" i="1"/>
  <c r="AG25" i="1"/>
  <c r="AG26" i="1"/>
  <c r="AG27" i="1"/>
  <c r="AG29" i="1"/>
  <c r="AG30" i="1"/>
  <c r="AG31" i="1"/>
  <c r="AG32" i="1"/>
  <c r="AG34" i="1"/>
  <c r="AG35" i="1"/>
  <c r="AG36" i="1"/>
  <c r="AF8" i="1"/>
  <c r="AF9" i="1"/>
  <c r="AF10" i="1"/>
  <c r="AF11" i="1"/>
  <c r="AF12" i="1"/>
  <c r="AF13" i="1"/>
  <c r="AF14" i="1"/>
  <c r="AF15" i="1"/>
  <c r="AF16" i="1"/>
  <c r="AF17" i="1"/>
  <c r="AF18" i="1"/>
  <c r="AF19" i="1"/>
  <c r="AF20" i="1"/>
  <c r="AF21" i="1"/>
  <c r="AF22" i="1"/>
  <c r="AF23" i="1"/>
  <c r="AF25" i="1"/>
  <c r="AF26" i="1"/>
  <c r="AF27" i="1"/>
  <c r="AF29" i="1"/>
  <c r="AF30" i="1"/>
  <c r="AF31" i="1"/>
  <c r="AF32" i="1"/>
  <c r="AF34" i="1"/>
  <c r="AF35" i="1"/>
  <c r="AF36" i="1"/>
  <c r="AE11" i="1"/>
  <c r="AE12" i="1"/>
  <c r="AE13" i="1"/>
  <c r="AE16" i="1"/>
  <c r="AE17" i="1"/>
  <c r="AE20" i="1"/>
  <c r="AE21" i="1"/>
  <c r="AE25" i="1"/>
  <c r="AE26" i="1"/>
  <c r="AE27" i="1"/>
  <c r="AE29" i="1"/>
  <c r="AE30" i="1"/>
  <c r="AE31" i="1"/>
  <c r="AE32" i="1"/>
  <c r="AE34" i="1"/>
  <c r="AE35" i="1"/>
  <c r="AE36" i="1"/>
  <c r="AG7" i="1"/>
  <c r="AF7" i="1"/>
  <c r="AE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D7" i="1"/>
  <c r="AC7" i="1"/>
  <c r="AB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AA7" i="1"/>
  <c r="Z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X7" i="1"/>
  <c r="W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7" i="1"/>
  <c r="D37" i="1"/>
  <c r="E37" i="1"/>
  <c r="Y37" i="1" s="1"/>
  <c r="F37" i="1"/>
  <c r="G37" i="1"/>
  <c r="H37" i="1"/>
  <c r="I37" i="1"/>
  <c r="J37" i="1"/>
  <c r="K37" i="1"/>
  <c r="L37" i="1"/>
  <c r="M37" i="1"/>
  <c r="N37" i="1"/>
  <c r="C3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U7" i="1"/>
  <c r="T7" i="1"/>
  <c r="R37" i="1" l="1"/>
  <c r="O33" i="1"/>
  <c r="O28" i="1"/>
  <c r="O7" i="1"/>
  <c r="O9" i="1"/>
  <c r="O14" i="1"/>
  <c r="Z37" i="1"/>
  <c r="AA37" i="1"/>
  <c r="U37" i="1"/>
  <c r="M10" i="2"/>
  <c r="L10" i="2"/>
  <c r="L8" i="2"/>
  <c r="M8" i="2"/>
  <c r="L7" i="2"/>
  <c r="M7" i="2"/>
  <c r="S37" i="1"/>
  <c r="T37" i="1"/>
  <c r="W37" i="1"/>
  <c r="M11" i="2"/>
  <c r="L11" i="2"/>
  <c r="O11" i="1"/>
  <c r="O15" i="1"/>
  <c r="O19" i="1"/>
  <c r="O23" i="1"/>
  <c r="O27" i="1"/>
  <c r="O31" i="1"/>
  <c r="O35" i="1"/>
  <c r="O25" i="1"/>
  <c r="O26" i="1"/>
  <c r="O34" i="1"/>
  <c r="O8" i="1"/>
  <c r="O12" i="1"/>
  <c r="O16" i="1"/>
  <c r="O20" i="1"/>
  <c r="O24" i="1"/>
  <c r="O32" i="1"/>
  <c r="O36" i="1"/>
  <c r="O21" i="1"/>
  <c r="O10" i="1"/>
  <c r="O22" i="1"/>
  <c r="O37" i="1"/>
  <c r="O13" i="1"/>
  <c r="O17" i="1"/>
  <c r="O29" i="1"/>
  <c r="O18" i="1"/>
  <c r="O30" i="1"/>
  <c r="Q37" i="1"/>
  <c r="Q9" i="1"/>
  <c r="Q13" i="1"/>
  <c r="Q17" i="1"/>
  <c r="Q21" i="1"/>
  <c r="Q25" i="1"/>
  <c r="Q29" i="1"/>
  <c r="Q33" i="1"/>
  <c r="Q16" i="1"/>
  <c r="Q36" i="1"/>
  <c r="Q10" i="1"/>
  <c r="Q14" i="1"/>
  <c r="Q18" i="1"/>
  <c r="Q22" i="1"/>
  <c r="Q26" i="1"/>
  <c r="Q30" i="1"/>
  <c r="Q34" i="1"/>
  <c r="Q8" i="1"/>
  <c r="Q20" i="1"/>
  <c r="Q32" i="1"/>
  <c r="Q11" i="1"/>
  <c r="Q15" i="1"/>
  <c r="Q19" i="1"/>
  <c r="Q23" i="1"/>
  <c r="Q27" i="1"/>
  <c r="Q31" i="1"/>
  <c r="Q35" i="1"/>
  <c r="Q7" i="1"/>
  <c r="Q12" i="1"/>
  <c r="Q24" i="1"/>
  <c r="Q28" i="1"/>
  <c r="P8" i="1"/>
  <c r="P12" i="1"/>
  <c r="P16" i="1"/>
  <c r="P20" i="1"/>
  <c r="P24" i="1"/>
  <c r="P28" i="1"/>
  <c r="P32" i="1"/>
  <c r="P36" i="1"/>
  <c r="P19" i="1"/>
  <c r="P31" i="1"/>
  <c r="P37" i="1"/>
  <c r="P9" i="1"/>
  <c r="P13" i="1"/>
  <c r="P17" i="1"/>
  <c r="P21" i="1"/>
  <c r="P25" i="1"/>
  <c r="P29" i="1"/>
  <c r="P33" i="1"/>
  <c r="P15" i="1"/>
  <c r="P27" i="1"/>
  <c r="P7" i="1"/>
  <c r="P10" i="1"/>
  <c r="P14" i="1"/>
  <c r="P18" i="1"/>
  <c r="P22" i="1"/>
  <c r="P26" i="1"/>
  <c r="P30" i="1"/>
  <c r="P34" i="1"/>
  <c r="P11" i="1"/>
  <c r="P23" i="1"/>
  <c r="P35" i="1"/>
  <c r="V37" i="1"/>
  <c r="AG37" i="1"/>
  <c r="AF37" i="1"/>
  <c r="AE37" i="1"/>
  <c r="AD37" i="1"/>
  <c r="AC37" i="1"/>
  <c r="X37" i="1"/>
  <c r="AB37" i="1"/>
  <c r="M12" i="2" l="1"/>
  <c r="R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tc={80FAA3B6-354D-439A-8249-13F1999CB6AC}</author>
    <author>tc={3D144D55-9435-4EC8-A798-FBF5BC7B876F}</author>
    <author>tc={4D74B990-BB76-4029-A2D2-D8E06DC78D65}</author>
    <author>tc={8EFEF124-D290-47BA-AB05-9AAE829311B4}</author>
    <author>tc={E853EEE0-F88D-4D1A-A985-D1FC0A881EF5}</author>
    <author>tc={150EDEC2-030E-4831-9AEF-7E7D5D037C70}</author>
  </authors>
  <commentList>
    <comment ref="D43" authorId="0" shapeId="0" xr:uid="{80FAA3B6-354D-439A-8249-13F1999CB6A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PUERTA DEL NORTE:
Ventas en septiembre: 97,917,386 COP
Objetivo para octubre (12% más): 109,570,669 COP
Incremento necesario: 11,653,283 COP
Estrategias recomendadas para alcanzar el objetivo: 
Aumentar el tráfico de clientes: Atraer más clientes a través de campañas de marketing local, promociones exclusivas o descuentos limitados.
Mejorar el rendimiento de ventas cruzadas: Capacitar al personal para ofrecer productos adicionales que complementen las compras principales.
Incrementar el stock de productos de alta demanda: Asegurarse de que los productos populares estén bien surtidos para evitar pérdidas de ventas.
</t>
      </text>
    </comment>
    <comment ref="D44" authorId="1" shapeId="0" xr:uid="{3D144D55-9435-4EC8-A798-FBF5BC7B876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EL TESORO:
Ventas en septiembre: 161,858,998 COP
Objetivo para octubre (12% más): 181,484,078 COP
Incremento necesario: 19,625,080 COP
Estrategias recomendadas para alcanzar el objetivo: 
Ampliar promociones y ofertas especiales: Implementar estrategias de ventas más agresivas, como descuentos por volumen, programas de fidelidad o ventas flash.
Expansión en canales digitales: Mejorar la presencia en línea y facilitar las compras a través de plataformas digitales, ofreciendo servicios de entrega a domicilio.
Eventos de temporada o lanzamiento de productos nuevos: Crear eventos de ventas especiales o lanzar productos nuevos que atraigan la atención de los clientes.
</t>
      </text>
    </comment>
    <comment ref="D45" authorId="2" shapeId="0" xr:uid="{4D74B990-BB76-4029-A2D2-D8E06DC78D6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UNICENTRO:
Ventas en septiembre: 97,532,120 COP
Objetivo para octubre (12% más): 109,637,974 COP
Incremento necesario: 12,105,854 COP
Estrategias recomendadas para alcanzar el objetivo: 
Mejorar la experiencia del cliente: Ofrecer un servicio al cliente excepcional puede generar una mayor lealtad y recomendación boca a boca.
Promociones dirigidas a grupos específicos: Crear promociones personalizadas para segmentos específicos del mercado, como familias, estudiantes o profesionales.
Optimizar la visibilidad de productos clave: Asegurarse de que los productos de alto margen y alta demanda estén bien ubicados y sean fáciles de encontrar.
</t>
      </text>
    </comment>
    <comment ref="D46" authorId="3" shapeId="0" xr:uid="{8EFEF124-D290-47BA-AB05-9AAE829311B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MAYORCA 1:
Ventas en septiembre: 105,498,567 COP
Objetivo para octubre (12% más): 117,158,595 COP
Incremento necesario: 11,660,028 COP
Estrategias recomendadas para alcanzar el objetivo: 
Ofrecer descuentos por tiempo limitado: Implementar ofertas que impulsen la urgencia en los clientes, como "compra ahora y ahorra".
Fortalecer la fidelidad de los clientes: Desarrollar programas de recompensas que incentiven las compras repetidas.
Publicidad en redes sociales: Aumentar la presencia en redes sociales para atraer a nuevos clientes y mantener a los existentes comprometidos.
</t>
      </text>
    </comment>
    <comment ref="D47" authorId="4" shapeId="0" xr:uid="{E853EEE0-F88D-4D1A-A985-D1FC0A881EF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PREMIUM:
Ventas en septiembre: 63,276,773 COP
Objetivo para octubre (12% más): 70,470,389 COP
Incremento necesario: 7,193,616 COP
Estrategias recomendadas para alcanzar el objetivo: 
Lanzar productos exclusivos o premium: Ofrecer productos exclusivos que justifiquen el valor adicional y atraigan a consumidores dispuestos a pagar más.
Aumentar la visibilidad de la tienda y el marketing: Implementar campañas de marketing de alto nivel, como publicidad en revistas o eventos exclusivos.
Capacitar al personal para cerrar ventas de mayor valor: Entrenar al equipo para ofrecer productos premium y generar ventas adicionales
</t>
      </text>
    </comment>
    <comment ref="D48" authorId="5" shapeId="0" xr:uid="{150EDEC2-030E-4831-9AEF-7E7D5D037C7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TIENDA MOLINOS:
Ventas en septiembre: 147,522,500 COP
Objetivo para octubre (12% más): 165,825,200 COP
Incremento necesario: 18,302,700 COP
Estrategias recomendadas para alcanzar el objetivo: 
Incrementar las ventas a través de nuevos canales de distribución: Expandir la venta de productos en línea o a través de otros canales de distribución, como aplicaciones móviles.
Crear promociones especiales para clientes frecuentes: Ofrecer descuentos o beneficios adicionales para clientes leales o que realicen compras repetidas.
Refuerzo en la publicidad local: Aumentar las campañas publicitarias, específicamente en medios locales para generar mayor interés en la tienda.
</t>
      </text>
    </comment>
  </commentList>
</comments>
</file>

<file path=xl/sharedStrings.xml><?xml version="1.0" encoding="utf-8"?>
<sst xmlns="http://schemas.openxmlformats.org/spreadsheetml/2006/main" count="817" uniqueCount="229">
  <si>
    <t>Unidades facturadas</t>
  </si>
  <si>
    <t>TIENDA SANTA FE</t>
  </si>
  <si>
    <t>MEDELLIN</t>
  </si>
  <si>
    <t>TIENDA SAN DIEGO</t>
  </si>
  <si>
    <t>TIENDA VIVA ENVIGADO</t>
  </si>
  <si>
    <t>TIENDA OVIEDO</t>
  </si>
  <si>
    <t>TIENDA UNICENTRO BOGOTA</t>
  </si>
  <si>
    <t>BOGOTA</t>
  </si>
  <si>
    <t>TIENDA CASTELLANA</t>
  </si>
  <si>
    <t>TIENDA CARIBE PLAZA</t>
  </si>
  <si>
    <t>BARRANQUILLA</t>
  </si>
  <si>
    <t>TIENDA PUERTA DEL NORTE</t>
  </si>
  <si>
    <t>TIENDA EL TESORO</t>
  </si>
  <si>
    <t>TIENDA PORTAL</t>
  </si>
  <si>
    <t>TIENDA SANTA FE BOGOTA</t>
  </si>
  <si>
    <t>TIENDA UNICENTRO</t>
  </si>
  <si>
    <t>TIENDA MAYORCA 1</t>
  </si>
  <si>
    <t>TIENDA UNICO</t>
  </si>
  <si>
    <t>CALI</t>
  </si>
  <si>
    <t>TIENDA MALL PLAZA</t>
  </si>
  <si>
    <t>TIENDA PREMIUM</t>
  </si>
  <si>
    <t>TIENDA MOLINOS</t>
  </si>
  <si>
    <t>TIENDA FLORIDA</t>
  </si>
  <si>
    <t>TIENDA LO NUESTRO</t>
  </si>
  <si>
    <t>TIENDA PALMETO</t>
  </si>
  <si>
    <t>TIENDA VILLACOUNTRY</t>
  </si>
  <si>
    <t>TIENDA ARKADIA</t>
  </si>
  <si>
    <t>TIENDA ANDINO</t>
  </si>
  <si>
    <t>TIENDA BUENAVISTA</t>
  </si>
  <si>
    <t>TIENDA SALITRE PLAZA</t>
  </si>
  <si>
    <t>TIENDA ATLANTIS</t>
  </si>
  <si>
    <t>TIENDA SAN NICOLAS</t>
  </si>
  <si>
    <t>TIENDA GRAN ESTACION</t>
  </si>
  <si>
    <t>TIENDA CHIPICHAPE</t>
  </si>
  <si>
    <t>TIENDA EL EDEN</t>
  </si>
  <si>
    <t>Zona</t>
  </si>
  <si>
    <t>Tienda</t>
  </si>
  <si>
    <t xml:space="preserve">LA TIENDA DEL COLCHON </t>
  </si>
  <si>
    <t>INFORME DE TIENDAS</t>
  </si>
  <si>
    <t>BIO DREAMS</t>
  </si>
  <si>
    <t>EL DESCANSO</t>
  </si>
  <si>
    <t>ZONA D</t>
  </si>
  <si>
    <t>COLCHONES ROSEN</t>
  </si>
  <si>
    <t>LA TIENDA DEL COLCHON</t>
  </si>
  <si>
    <t>EMPRESA</t>
  </si>
  <si>
    <t>INFORME DE COMPETENCIA</t>
  </si>
  <si>
    <t>AÑO: 2021</t>
  </si>
  <si>
    <t>JULIO</t>
  </si>
  <si>
    <t>Facturas JULIO</t>
  </si>
  <si>
    <t>AGOSTO</t>
  </si>
  <si>
    <t>SEPTIEMBRE</t>
  </si>
  <si>
    <t>Facturas  AGOSTO</t>
  </si>
  <si>
    <t>Facturas  SEPTIEMBRE</t>
  </si>
  <si>
    <t>TRIMESTRE III  2022</t>
  </si>
  <si>
    <t>Trafico JULIO</t>
  </si>
  <si>
    <t>Tráfico AGOSTO</t>
  </si>
  <si>
    <t>Tráfico SEPTIEMBRE</t>
  </si>
  <si>
    <t>CRECIMIENTO DE TRAFICO</t>
  </si>
  <si>
    <t>UPT</t>
  </si>
  <si>
    <t>PRECIO PROMEDIO</t>
  </si>
  <si>
    <t>TIKET PROMEDIO</t>
  </si>
  <si>
    <t>TASA DE CONVERSION</t>
  </si>
  <si>
    <t>TOTAL</t>
  </si>
  <si>
    <t>PARTICIPACION</t>
  </si>
  <si>
    <t>CRECIMIENTO</t>
  </si>
  <si>
    <t>JULIO -AGOSTO</t>
  </si>
  <si>
    <t>AGOSTO -SEPTIEMBRE</t>
  </si>
  <si>
    <t>PARTICIPACION EN VENTAS</t>
  </si>
  <si>
    <t>PROMEDIO</t>
  </si>
  <si>
    <t>INDICE DE HERFINDAHL</t>
  </si>
  <si>
    <t>PARTICIPACION RELATIVA</t>
  </si>
  <si>
    <t>Colchón Ancara (Maxiking)</t>
  </si>
  <si>
    <t>Colchón Lucca (Premium)</t>
  </si>
  <si>
    <t>Colchón Florencia (Premium)</t>
  </si>
  <si>
    <t>VALOR</t>
  </si>
  <si>
    <t>STOCK</t>
  </si>
  <si>
    <t>EXISTENCIA MES ANTERIOR</t>
  </si>
  <si>
    <t>DESCRIPCIÓN</t>
  </si>
  <si>
    <t>CÓDIGO PRODUCTO</t>
  </si>
  <si>
    <t>LA TIENDA DEL COLCHON  INVENTARIO MENSUAL DE PRODUCTOS: DICIEMBRE</t>
  </si>
  <si>
    <t>LA TIENDA DEL COLCHON  INVENTARIO MENSUAL DE PRODUCTOS: ENERO</t>
  </si>
  <si>
    <t>N.A.</t>
  </si>
  <si>
    <t>VENTAS TOTALES</t>
  </si>
  <si>
    <t>LEADS CALIFICADOS</t>
  </si>
  <si>
    <t>CLIENTES CERRADOS</t>
  </si>
  <si>
    <t>NUMERO DE VISITAS</t>
  </si>
  <si>
    <t xml:space="preserve">EJECUTIVOS DE VENTAS </t>
  </si>
  <si>
    <t>TIEMPO PARA  CIERRE DE LA VENTA</t>
  </si>
  <si>
    <t xml:space="preserve">RAZON SOCIAL </t>
  </si>
  <si>
    <t>CLIENTE</t>
  </si>
  <si>
    <t xml:space="preserve">JULIO-AGOSTO SEPTIEMBRE </t>
  </si>
  <si>
    <t>CANAL B2B</t>
  </si>
  <si>
    <t>INFORME DE VENTAS</t>
  </si>
  <si>
    <t>Informe de precios de los productos de mayor categoria en las marcas analizadas</t>
  </si>
  <si>
    <t>SEPTIEMBRE 2022</t>
  </si>
  <si>
    <t>INFORME DE PRECIOS</t>
  </si>
  <si>
    <t>INVENTARIO</t>
  </si>
  <si>
    <t>Semana 4</t>
  </si>
  <si>
    <t>Semana 3</t>
  </si>
  <si>
    <t>Semana 2</t>
  </si>
  <si>
    <t>Semana 1</t>
  </si>
  <si>
    <t>UNICENTRO</t>
  </si>
  <si>
    <t>PUERTA DEL NORTE</t>
  </si>
  <si>
    <t>VIVA ENVIGADO</t>
  </si>
  <si>
    <t xml:space="preserve">SANTA FE </t>
  </si>
  <si>
    <t>VENTAS</t>
  </si>
  <si>
    <t>LA TIENDA DEL COLCHON 
NOVIEMBRE 2022</t>
  </si>
  <si>
    <t>TIENDAS ZONA SUR</t>
  </si>
  <si>
    <t>INFORME DE VENTAS POR SEMANA</t>
  </si>
  <si>
    <t>INGRESO X VISITA</t>
  </si>
  <si>
    <t>PROMEDIO VISITA</t>
  </si>
  <si>
    <t>VISITAS EFECTIVAS</t>
  </si>
  <si>
    <t>En promedio de visita cada ejecutivo realizo un aproximado de 142 visitas en los meses de julio, agosto y septiembre, en cuáles por cada visita efectiva ingresaba $8'973.922, y 8 de cada 100 visitas resultaron efectivas.</t>
  </si>
  <si>
    <t>CICLO DE VENTA</t>
  </si>
  <si>
    <t>Promedio de tiempo para el cierre de una venta es de 2,15 días</t>
  </si>
  <si>
    <t>LEADS PARA UN CLIENTE</t>
  </si>
  <si>
    <t>Para que 1 ejecutivo pueda cerrar una venta necesita 13.64 leads</t>
  </si>
  <si>
    <t>TASA DE VENTAS X VENDEDOR</t>
  </si>
  <si>
    <t>TASA DE VENTAS X MES</t>
  </si>
  <si>
    <t>Cada ejecutivo generó en promedio de ventas $1.278.142.857 en el mes de julio, agosto y septiembre, o sea que por 1 mes cada ejecutivo vendía  un aproximado de $426.047.619</t>
  </si>
  <si>
    <t>Total ventas x tienda</t>
  </si>
  <si>
    <t>venta x semana</t>
  </si>
  <si>
    <t>Crecimiento x semana</t>
  </si>
  <si>
    <t>semana 1</t>
  </si>
  <si>
    <t>semama 2</t>
  </si>
  <si>
    <t>semana 3</t>
  </si>
  <si>
    <t>semana 4</t>
  </si>
  <si>
    <t>Mayor crecimiento tienda Unicentro con un crecimiento del 17.95%</t>
  </si>
  <si>
    <t>Menor crecimiento tienda Viva Envigado con 3.45%</t>
  </si>
  <si>
    <t>rotación de inventario x tienda</t>
  </si>
  <si>
    <t>Tiene mayor inventario en cuanto a la relación de ventas</t>
  </si>
  <si>
    <t>tiene menor inventario por lo cual puede necesitar re stock de productos</t>
  </si>
  <si>
    <t>Precio promedio</t>
  </si>
  <si>
    <t>VARIACIÓN ABSOLUTA</t>
  </si>
  <si>
    <t>VARIACIÓN PORCENTUAL</t>
  </si>
  <si>
    <t xml:space="preserve">Hallazgos  Participación </t>
  </si>
  <si>
    <t xml:space="preserve">Crecimiento </t>
  </si>
  <si>
    <t xml:space="preserve">Trafico y tasa de conversión </t>
  </si>
  <si>
    <t xml:space="preserve">Al verificar las metricas observamos que la  tiendas  de Viva Envigado  es la que mas vendio en el mes de julio,  pero al observar en el mes de julio y septiembre  su paryicpación baja un poco , frente a las demas tiendas. </t>
  </si>
  <si>
    <t xml:space="preserve">Observamos que la tienda sante fe tuvo crecimiento positivo  en los meses de julio a agosto, pero de agosto a septiembre crecio  muy poco ,  lo que podemos concluir que la tienda crece pero a muy bajo ritmo </t>
  </si>
  <si>
    <t xml:space="preserve">La tienda santa fe  en julio logra una traico muy bueno y alto, pero al validar la tasa de conversión observamos que es un poco baja ,  y esto concluye  se tiene buen volumen de clientes que entrar pero al momento de validar las ventas no setiene buen margen de compra , por tal razon se deben buscar mejores estrategias para que ese futuro comprador, entre a la tienda y realmente se lleve un producto </t>
  </si>
  <si>
    <t xml:space="preserve">La tienda santa fe  tambien es una de las tiendas que mas venden pero tambien disminuye un poco en julio y septiembre </t>
  </si>
  <si>
    <t>Unicentro Bogota  crece poco a poco,  de julio a agosto  es menor , pero repunta  un poco  de agosto a septiembre</t>
  </si>
  <si>
    <t>En cambio la tienda unicentro bogota  tiene un trafico bajo  en julio, pero la tasa de conversión  si es un poco mejor , lo que se concluye que la ggente que entra al punto de venta, si realiza la compra. Aunque es bueno, lo ideal es mejorar en la atrzación de nuevos clientes</t>
  </si>
  <si>
    <t>Unicentro Bogota en cambio es estable  no tiene una particpación alto, lo que concluye es que puede que no este en ese contasten crecimiento en comparación a las demas tiendas</t>
  </si>
  <si>
    <t xml:space="preserve">En cambio la tienda eden su crecimiento en muy bajo  en julio a aagosto , pero repunta un poco de agosto a septiembre , pero  aun asi sus ventas no son buenas ,  porlo que se deben reemplantear o buscar mejores estrategias  para lograr un crecimiento mejor </t>
  </si>
  <si>
    <t>la tienda eden  tambien tiene un trafico bajo en julio  y tambien su tasa de conversión es baja, lo que se concluye que es poca la gente que entra y poca la ggente que compra, y a esto si hay que colocarle un foco y diseñar mejores estrategias para que la ggente conozca la marca se enamoren ,  y compren.</t>
  </si>
  <si>
    <t xml:space="preserve">El eden  en comparación a las anteriores  es la que menos venden y tiene una particpación muy baja ,  por lo que se pude concluir que la tienda no se esta enfocando en esa atracción de clientes  para que compren o no esta  creciendo </t>
  </si>
  <si>
    <t xml:space="preserve">Ticket promedio y unidades por tcket </t>
  </si>
  <si>
    <t xml:space="preserve">Rotación de inventario </t>
  </si>
  <si>
    <t xml:space="preserve">Santa fe su ticket promedio es julio fue alto  pero su upt si es  un poco baja,  lo que concluimos que  los clientes realmendte compran muy pocos productos, pero si gastan mucho,  l que conlleva a una oportunidad para vender mas productos pro clientes  </t>
  </si>
  <si>
    <t xml:space="preserve">Sante fe tiene un precio promedio alto en julio, se puede indicar que algunos de sus productos son costosos, lo que puede tener mejor ganancias, pero  puede  alejat un pcoo a los clientes  ya que  puede  tener un publico  menor </t>
  </si>
  <si>
    <t xml:space="preserve">Santa fe  su rotación es buena, es muy alta, es decir que  los productos que venden lo hhace de forma rapida  y no tiene productos represados  muy antiguos </t>
  </si>
  <si>
    <t>Unicentro su ticket  y su upt es muy bajo,  lo que se puede  deducir es que no estan comprando muchos productos  aparte que su  valor es muy baja, porque lo que se debe mejorar en como mostrar mejor los pruductos para que los clientes se enamoren de varias cosas y no vallan a la tienda solo por  un solo producto, si no ofrecerles una alternativa de llevar un pquete completo de productos</t>
  </si>
  <si>
    <t xml:space="preserve">Unicentro su precio promedio es bajo en julio , es decir que tienen productos ascequibles y puede atraer un poco mas clientes pero no va a tener un margen de ganancia alta </t>
  </si>
  <si>
    <t xml:space="preserve">El eden  tiene rotación de inventario baja  es decir que los productos no se venden rapido y no hay movimiento de inventario constante </t>
  </si>
  <si>
    <t xml:space="preserve">El eden tiene un ticket promedio bajo al igual que upt, los clientes no estan comprando y tampoc gastando mucho productos por lo que se debe plantear  mejor,  como atraer a mas clientes </t>
  </si>
  <si>
    <t xml:space="preserve">el eden  su promedio de precio es muy bajo en julio,y   aunque sus productos son baratos no logra ataraer mas clientes </t>
  </si>
  <si>
    <t xml:space="preserve">Competencia  </t>
  </si>
  <si>
    <t>Recomendaciones</t>
  </si>
  <si>
    <t xml:space="preserve">Frente al informe de competencia observamos que la tienda del colchon  tienen particpación en el mercado un poco estable , en cambio la empresa Bio dreams  esta creciendo rapidamente  lo que  se concluye que la competencia es loggrando ganar terreno, por lo que se debe estar muy atento a lo que lance la competencia  </t>
  </si>
  <si>
    <t xml:space="preserve">*Innovacion en productos:brindar colchones con nuevas tecnologias que llamen la atencion. 
*implementar por un periodo determinado pago a cuotas sin intereses para atraer a mas compradores.
 *incentirvar  el tema de los testimonios para generar  confianza a los nuevos compradores. 
*analizar las estretagias de Bio dreams y ajustar tacticas.  
*realizar encuestas y estudios de mercado , para conocer mas al cliente  y saber como ofrecer de una manera llamativa la propuesta de valor </t>
  </si>
  <si>
    <t>Estrategia 1</t>
  </si>
  <si>
    <t>Estrategia 2</t>
  </si>
  <si>
    <t>3. ¿Qué recomendaciones hará usted como director de mercadeo y ventas de LA TIENDA DEL COLCHON?  (1)</t>
  </si>
  <si>
    <r>
      <rPr>
        <b/>
        <sz val="12"/>
        <color theme="1"/>
        <rFont val="Calibri"/>
        <family val="2"/>
        <scheme val="minor"/>
      </rPr>
      <t>Experiencia en Tienda:</t>
    </r>
    <r>
      <rPr>
        <sz val="12"/>
        <color rgb="FF212121"/>
        <rFont val="Calibri"/>
        <family val="2"/>
        <scheme val="minor"/>
      </rPr>
      <t>Implementar pruebas de colchones en tienda donde expertos en descanso puedan brindar asesoria personalizada sobre  la importancia de invertir en un buen colchon.concursos, paga uno y llreva el otro con un descuento especial semana,donde el cliente pueda tener el colchon una semana en casa donde se enamore tanto que se decida dejarlo para el.</t>
    </r>
  </si>
  <si>
    <r>
      <rPr>
        <b/>
        <sz val="12"/>
        <color rgb="FF212121"/>
        <rFont val="Calibri"/>
        <family val="2"/>
        <scheme val="minor"/>
      </rPr>
      <t>Alianzas:</t>
    </r>
    <r>
      <rPr>
        <sz val="12"/>
        <color rgb="FF212121"/>
        <rFont val="Calibri"/>
        <family val="2"/>
        <scheme val="minor"/>
      </rPr>
      <t xml:space="preserve"> </t>
    </r>
    <r>
      <rPr>
        <sz val="12"/>
        <color theme="1"/>
        <rFont val="Calibri"/>
        <family val="2"/>
        <scheme val="minor"/>
      </rPr>
      <t>con hoteles y Airbnb  donde recomienden los colchones y tener colaboraciones con influerces y expertos en descanso que  recomienden los mismos</t>
    </r>
    <r>
      <rPr>
        <sz val="12"/>
        <color rgb="FF212121"/>
        <rFont val="Calibri"/>
        <family val="2"/>
        <scheme val="minor"/>
      </rPr>
      <t xml:space="preserve"> </t>
    </r>
  </si>
  <si>
    <t xml:space="preserve">lanzar estrategias para aumentar el trafico en tiendas con muy baja desempeño Para las tiendas eden y salitre plaza  en  el que se ve afectado directamente sus ventas, se sugiere implmemtar estrategias de marketing, publicida en redes sociales , lanzar promociones , hacer unvoz a voz que puede llamar a mas clientes a que vallan y compren en las tiendas  y mostrar los  beneficios de los productos.  </t>
  </si>
  <si>
    <t>Análisis del Crecimiento por Zona</t>
  </si>
  <si>
    <r>
      <rPr>
        <b/>
        <sz val="11"/>
        <color theme="1"/>
        <rFont val="Calibri"/>
        <family val="2"/>
        <scheme val="minor"/>
      </rPr>
      <t>Barranquilla: Tendencia Negativa</t>
    </r>
    <r>
      <rPr>
        <sz val="11"/>
        <color theme="1"/>
        <rFont val="Calibri"/>
        <family val="2"/>
        <scheme val="minor"/>
      </rPr>
      <t xml:space="preserve">
La mayoría de las tiendas en Barranquilla experimentaron un crecimiento negativo en ambos períodos.
Aunque hubo algunos crecimientos positivos en julio-agosto (como Caribe Plaza con 9.1% y Portal con 8.2%), en agosto-septiembre la caída general fue del -15.5%, lo que muestra una desaceleración importante.
Este desempeño sugiere posibles factores externos como reducción en la demanda o cambios en el comportamiento del consumidor.</t>
    </r>
  </si>
  <si>
    <r>
      <rPr>
        <b/>
        <sz val="11"/>
        <color theme="1"/>
        <rFont val="Calibri"/>
        <family val="2"/>
        <scheme val="minor"/>
      </rPr>
      <t>Bogotá: Crecimiento Excepcional</t>
    </r>
    <r>
      <rPr>
        <sz val="11"/>
        <color theme="1"/>
        <rFont val="Calibri"/>
        <family val="2"/>
        <scheme val="minor"/>
      </rPr>
      <t xml:space="preserve">
En general, Bogotá presentó un crecimiento muy positivo, con un 42.6% en julio-agosto y un impresionante 777.4% en agosto-septiembre.
Destacan Gran Estación (27.9%) y Salitre Plaza (21.7%), pero el caso más relevante es El Edén (715.4%), lo que indica un fenómeno extraordinario, posiblemente por una apertura reciente, campañas agresivas o un evento de alto impacto.
A pesar del buen desempeño, algunas tiendas como Andino (-16.6%) tuvieron caídas que podrían requerir atención.</t>
    </r>
  </si>
  <si>
    <t xml:space="preserve">RECOMENDACIONES </t>
  </si>
  <si>
    <r>
      <rPr>
        <b/>
        <sz val="11"/>
        <color theme="1"/>
        <rFont val="Calibri"/>
        <family val="2"/>
        <scheme val="minor"/>
      </rPr>
      <t>Cali: Recuperación Moderada</t>
    </r>
    <r>
      <rPr>
        <sz val="11"/>
        <color theme="1"/>
        <rFont val="Calibri"/>
        <family val="2"/>
        <scheme val="minor"/>
      </rPr>
      <t xml:space="preserve">
Julio-agosto fue negativo con -4.0%, pero en agosto-septiembre hubo una ligera recuperación del 6.4%.
Destaca Chipichape (41.8%), que compensó el desempeño negativo de otras tiendas como Palmetto (-22.0%).
Aunque hubo mejoras, la zona aún no muestra un crecimiento sólido y podría necesitar estrategias de impulso.</t>
    </r>
  </si>
  <si>
    <r>
      <rPr>
        <b/>
        <sz val="11"/>
        <color theme="1"/>
        <rFont val="Calibri"/>
        <family val="2"/>
        <scheme val="minor"/>
      </rPr>
      <t xml:space="preserve">Medellín: Fuerte Crecimiento Sostenido
</t>
    </r>
    <r>
      <rPr>
        <sz val="11"/>
        <color theme="1"/>
        <rFont val="Calibri"/>
        <family val="2"/>
        <scheme val="minor"/>
      </rPr>
      <t xml:space="preserve">
Medellín fue la zona con el mejor desempeño general, con 134.6% en julio-agosto y 93.5% en agosto-septiembre.
Tiendas como Santa Fe (16.6%), Oviedo (32.8%) y Arkadia (15.6%) tuvieron crecimientos sólidos, lo que sugiere una fuerte demanda en la región.
Sin embargo, algunas tiendas mostraron signos de desaceleración, como Florida (0.3%), lo que podría indicar saturación del mercado en ciertos puntos.</t>
    </r>
  </si>
  <si>
    <r>
      <rPr>
        <b/>
        <sz val="11"/>
        <color theme="1"/>
        <rFont val="Calibri"/>
        <family val="2"/>
        <scheme val="minor"/>
      </rPr>
      <t>Preocupación en Barranquilla:</t>
    </r>
    <r>
      <rPr>
        <sz val="11"/>
        <color theme="1"/>
        <rFont val="Calibri"/>
        <family val="2"/>
        <scheme val="minor"/>
      </rPr>
      <t xml:space="preserve"> Se debe analizar qué factores están afectando las ventas (competencia, cambios económicos o falta de estrategias promocionales).
</t>
    </r>
    <r>
      <rPr>
        <b/>
        <sz val="11"/>
        <color theme="1"/>
        <rFont val="Calibri"/>
        <family val="2"/>
        <scheme val="minor"/>
      </rPr>
      <t>Crecimiento Exitoso en Bogotá:</t>
    </r>
    <r>
      <rPr>
        <sz val="11"/>
        <color theme="1"/>
        <rFont val="Calibri"/>
        <family val="2"/>
        <scheme val="minor"/>
      </rPr>
      <t xml:space="preserve"> Se debe investigar la causa del éxito en tiendas como El Edén para replicarlo en otras ubicaciones.
</t>
    </r>
    <r>
      <rPr>
        <b/>
        <sz val="11"/>
        <color theme="1"/>
        <rFont val="Calibri"/>
        <family val="2"/>
        <scheme val="minor"/>
      </rPr>
      <t>Cali necesita consolidarse:</t>
    </r>
    <r>
      <rPr>
        <sz val="11"/>
        <color theme="1"/>
        <rFont val="Calibri"/>
        <family val="2"/>
        <scheme val="minor"/>
      </rPr>
      <t xml:space="preserve"> Aunque muestra signos de mejora, aún no es una zona con crecimiento sólido y sostenido.
</t>
    </r>
    <r>
      <rPr>
        <b/>
        <sz val="11"/>
        <color theme="1"/>
        <rFont val="Calibri"/>
        <family val="2"/>
        <scheme val="minor"/>
      </rPr>
      <t>Medellín, un mercado fuerte:</t>
    </r>
    <r>
      <rPr>
        <sz val="11"/>
        <color theme="1"/>
        <rFont val="Calibri"/>
        <family val="2"/>
        <scheme val="minor"/>
      </rPr>
      <t xml:space="preserve"> Se recomienda mantener estrategias agresivas en esta zona, aprovechando su estabilidad y alto desempeño.
</t>
    </r>
    <r>
      <rPr>
        <b/>
        <sz val="11"/>
        <color theme="1"/>
        <rFont val="Calibri"/>
        <family val="2"/>
        <scheme val="minor"/>
      </rPr>
      <t>Recomendación clave:</t>
    </r>
    <r>
      <rPr>
        <sz val="11"/>
        <color theme="1"/>
        <rFont val="Calibri"/>
        <family val="2"/>
        <scheme val="minor"/>
      </rPr>
      <t xml:space="preserve"> Enfocar esfuerzos en fortalecer el desempeño en Barranquilla y consolidar el crecimiento en Bogotá y Medellín. ¡El potencial está ahí, solo hay que aprovecharlo! </t>
    </r>
  </si>
  <si>
    <t>HALLAZGOS</t>
  </si>
  <si>
    <t xml:space="preserve">* El sector ha crecido de manera constante, pasando de $147.531M en 2017 a $164.530M en 2021,Crecimiento total del 11.5% en 5 años, lo que indica una industria estable con demanda sostenida,aunque  Bio dreams y colchones rosen tienen un crecimiento mas sostenible, LA TIENDA DEL COLCHÓN: Creció hasta 2019, pero en 2021 tuvo una leve caída (-0.8% respecto a 2020), lo cual se recomienda Campañas agresivas de promoción y rebranding para revitalizar la marca en sus diferentes ciudades </t>
  </si>
  <si>
    <t>Análisis de Liderazgo y Tendencias del Mercado de Colchones (2017-2021)</t>
  </si>
  <si>
    <r>
      <rPr>
        <b/>
        <sz val="11"/>
        <color theme="1"/>
        <rFont val="Calibri"/>
        <family val="2"/>
        <scheme val="minor"/>
      </rPr>
      <t>Liderazgo en el Mercado</t>
    </r>
    <r>
      <rPr>
        <sz val="11"/>
        <color theme="1"/>
        <rFont val="Calibri"/>
        <family val="2"/>
        <scheme val="minor"/>
      </rPr>
      <t xml:space="preserve">
</t>
    </r>
    <r>
      <rPr>
        <b/>
        <sz val="11"/>
        <color theme="1"/>
        <rFont val="Calibri"/>
        <family val="2"/>
        <scheme val="minor"/>
      </rPr>
      <t>BIO DREAMS</t>
    </r>
    <r>
      <rPr>
        <sz val="11"/>
        <color theme="1"/>
        <rFont val="Calibri"/>
        <family val="2"/>
        <scheme val="minor"/>
      </rPr>
      <t xml:space="preserve"> ha mantenido un crecimiento constante en ventas, consolidándose como uno de los líderes del sector.
La Tienda del Colchón mostró estabilidad en su crecimiento hasta 2020, pero en 2021 tuvo una leve caída, lo que sugiere posibles cambios en la demanda o estrategia.
</t>
    </r>
    <r>
      <rPr>
        <b/>
        <sz val="11"/>
        <color theme="1"/>
        <rFont val="Calibri"/>
        <family val="2"/>
        <scheme val="minor"/>
      </rPr>
      <t>Tendencias Generales</t>
    </r>
    <r>
      <rPr>
        <sz val="11"/>
        <color theme="1"/>
        <rFont val="Calibri"/>
        <family val="2"/>
        <scheme val="minor"/>
      </rPr>
      <t xml:space="preserve">
</t>
    </r>
    <r>
      <rPr>
        <b/>
        <sz val="11"/>
        <color theme="1"/>
        <rFont val="Calibri"/>
        <family val="2"/>
        <scheme val="minor"/>
      </rPr>
      <t>EL DESCANSO</t>
    </r>
    <r>
      <rPr>
        <sz val="11"/>
        <color theme="1"/>
        <rFont val="Calibri"/>
        <family val="2"/>
        <scheme val="minor"/>
      </rPr>
      <t xml:space="preserve"> ha experimentado un crecimiento sostenido, con una ligera recuperación en 2021.
</t>
    </r>
    <r>
      <rPr>
        <b/>
        <sz val="11"/>
        <color theme="1"/>
        <rFont val="Calibri"/>
        <family val="2"/>
        <scheme val="minor"/>
      </rPr>
      <t>ZONA D</t>
    </r>
    <r>
      <rPr>
        <sz val="11"/>
        <color theme="1"/>
        <rFont val="Calibri"/>
        <family val="2"/>
        <scheme val="minor"/>
      </rPr>
      <t xml:space="preserve"> es la única empresa con una tendencia decreciente desde 2018, lo que indica una posible pérdida de participación de mercado.
</t>
    </r>
    <r>
      <rPr>
        <b/>
        <sz val="11"/>
        <color theme="1"/>
        <rFont val="Calibri"/>
        <family val="2"/>
        <scheme val="minor"/>
      </rPr>
      <t>Impacto del 2020</t>
    </r>
    <r>
      <rPr>
        <sz val="11"/>
        <color theme="1"/>
        <rFont val="Calibri"/>
        <family val="2"/>
        <scheme val="minor"/>
      </rPr>
      <t xml:space="preserve">
La Tienda del Colchón alcanzó su punto más alto en 2020, pero en 2021 mostró una leve disminución, lo que podría reflejar una reducción en la demanda o un ajuste en su estrategia comercial.
</t>
    </r>
    <r>
      <rPr>
        <b/>
        <sz val="11"/>
        <color theme="1"/>
        <rFont val="Calibri"/>
        <family val="2"/>
        <scheme val="minor"/>
      </rPr>
      <t>Comparación Competitiva</t>
    </r>
    <r>
      <rPr>
        <sz val="11"/>
        <color theme="1"/>
        <rFont val="Calibri"/>
        <family val="2"/>
        <scheme val="minor"/>
      </rPr>
      <t xml:space="preserve">
</t>
    </r>
    <r>
      <rPr>
        <b/>
        <sz val="11"/>
        <color theme="1"/>
        <rFont val="Calibri"/>
        <family val="2"/>
        <scheme val="minor"/>
      </rPr>
      <t>BIO DREAMS</t>
    </r>
    <r>
      <rPr>
        <sz val="11"/>
        <color theme="1"/>
        <rFont val="Calibri"/>
        <family val="2"/>
        <scheme val="minor"/>
      </rPr>
      <t xml:space="preserve"> y La Tienda del Colchón han liderado el mercado en ventas, consolidándose como los actores más fuertes del sector.
ZONA D muestra señales de debilitamiento, lo que podría requerir ajustes estratégicos para recuperar su posición en el mercado.</t>
    </r>
  </si>
  <si>
    <t>Análisis de Precios en el Mercado de Colchones</t>
  </si>
  <si>
    <r>
      <rPr>
        <b/>
        <sz val="11"/>
        <color theme="1"/>
        <rFont val="Calibri"/>
        <family val="2"/>
        <scheme val="minor"/>
      </rPr>
      <t>Comparación de Precios por Empresa</t>
    </r>
    <r>
      <rPr>
        <sz val="11"/>
        <color theme="1"/>
        <rFont val="Calibri"/>
        <family val="2"/>
        <scheme val="minor"/>
      </rPr>
      <t xml:space="preserve">
El Descanso es la marca con el precio más alto del mercado, con un valor de $2.099.000, lo que sugiere una estrategia enfocada en calidad premium o diferenciación de producto.
La Tienda del Colchón sigue con un precio de $1.989.000, ligeramente inferior al de El Descanso, lo que podría indicar una estrategia de competencia en calidad con un mejor valor percibido.
BIO DREAMS se posiciona con $1.919.000, compitiendo en un rango intermedio, lo que podría atraer a consumidores que buscan equilibrio entre precio y calidad.
Colchones Rosen maneja un precio de $1.725.000, lo que lo ubica en la parte baja del mercado, posiblemente apuntando a un segmento más accesible sin sacrificar demasiado en calidad.
Zona D tiene el precio más bajo del mercado con $1.549.000, lo que indica una estrategia basada en precios competitivos para atraer clientes sensibles al costo.</t>
    </r>
  </si>
  <si>
    <t>Hallazgos Claves</t>
  </si>
  <si>
    <t>El Descanso y La Tienda del Colchón lideran en precios, lo que podría indicar un posicionamiento premium en calidad o marca.
 Zona D tiene el precio más bajo, lo que sugiere que compite por volumen o busca un segmento más masivo.
BIO DREAMS y Colchones Rosen se ubican en un punto medio, lo que les permite captar tanto consumidores de calidad como clientes sensibles al precio.</t>
  </si>
  <si>
    <t>Recomendaciones Estratégicas</t>
  </si>
  <si>
    <t>Zona D debería evaluar si su estrategia de precios bajos está generando suficiente rentabilidad o si necesita agregar valor para competir mejor.
 BIO DREAMS y La Tienda del Colchón pueden reforzar su diferenciación con campañas de marketing que resalten calidad y beneficios.
 El Descanso debería justificar su precio premium con atributos claros como tecnología, durabilidad o exclusividad en el mercado.
🔹 Colchones Rosen puede aprovechar su equilibrio en precio para atraer clientes que buscan una opción accesible sin bajar demasiado la percepción de calidad.</t>
  </si>
  <si>
    <t>Producto</t>
  </si>
  <si>
    <t>Existencia Mes Anterior (Enero)</t>
  </si>
  <si>
    <t>-</t>
  </si>
  <si>
    <t>Stock (Enero)</t>
  </si>
  <si>
    <t>Valor (Enero)</t>
  </si>
  <si>
    <t>Existencia Mes Anterior (Diciembre)</t>
  </si>
  <si>
    <t>Stock (Diciembre)</t>
  </si>
  <si>
    <t>Valor (Diciembre)</t>
  </si>
  <si>
    <t>Variación en Valor</t>
  </si>
  <si>
    <t>Hallazgos Clave</t>
  </si>
  <si>
    <t>Aumento en el valor total del inventario: En enero, el inventario total es $132.7M, superior a los $121.7M de diciembre (+$11M).
Disminución en el valor del Colchón Florencia: Su valor cae en $5.8M, lo que podría deberse a una estrategia de descuentos o baja en demanda.
Aumento en el valor del Colchón Lucca: Su stock aumentó y su valor subió en $13.3M, lo que podría indicar una mayor reposición por alta demanda o un ajuste de precio.
El Colchón Ancara mantiene estabilidad: Su stock se mantiene en 33 unidades, con una ligera variación en valor (+$3.5M).</t>
  </si>
  <si>
    <t>Ventas Septiembre</t>
  </si>
  <si>
    <t>Ventas Octubre Objetivo (12% aumento)</t>
  </si>
  <si>
    <t>Diferencia con Objetivo (COP)</t>
  </si>
  <si>
    <t>Total Ventas</t>
  </si>
  <si>
    <t>Venta Promedio por Semana</t>
  </si>
  <si>
    <t>Inventario</t>
  </si>
  <si>
    <t>Rotación de Inventario (%)</t>
  </si>
  <si>
    <t>Santa Fe</t>
  </si>
  <si>
    <t>Viva Envigado</t>
  </si>
  <si>
    <t>Puerta del Norte</t>
  </si>
  <si>
    <t>36.25</t>
  </si>
  <si>
    <t>Unicentro</t>
  </si>
  <si>
    <t>Análisis del Desempeño de Ventas para el Crecimiento del 12%</t>
  </si>
  <si>
    <t>Resumen: Para que las tiendas logren un crecimiento del 12% en octubre de 2022 respecto a septiembre de 2022, se han establecido objetivos específicos de ventas para cada tienda. El siguiente análisis proporciona un desglose claro de las ventas alcanzadas en septiembre, los objetivos de ventas para octubre y el incremento necesario para cumplir con el objetivo de crecimiento.</t>
  </si>
  <si>
    <t>2. La gerencia de la empresa le pide que para el mes de octubre de 2022, las ventas de los  siguientes puntos de venta de (informe de ventas de tiendas)        deben crecer por lo menos un 12 %, con respecto al mes de septiembre del mismo año.         
¿Cuánto debe ser el tráfico entrante en el mes para las tiendas relacionadas, con el fin de lograr la meta de ventas?                                                                 </t>
  </si>
  <si>
    <t xml:space="preserve">3. Si usted como director de mercadeo y ventas se propone como objetivo fundamental, a través de entrenamiento y capacitación, elevar la tasa de conversión en un punto porcentual, en las tiendas de MEDELLIN  ¿En cuánto impactaría en las ventas? Hacer el cálculo y dar la respuesta en variación absoluta y variación porcentual.    </t>
  </si>
  <si>
    <t>Trafico</t>
  </si>
  <si>
    <t>Tráfico</t>
  </si>
  <si>
    <t>OCTUBRE CON VARIACIÓN PORCENTUAL</t>
  </si>
  <si>
    <t>TIENDA</t>
  </si>
  <si>
    <t>TICKET PROMEDIO</t>
  </si>
  <si>
    <t xml:space="preserve">TASA DE CONVERSIÓN </t>
  </si>
  <si>
    <t>PROMEDIO CLIENTES</t>
  </si>
  <si>
    <t>CIFRA DE VENTAS SIN VARIACIÓN</t>
  </si>
  <si>
    <t>TASA +1%</t>
  </si>
  <si>
    <t>CIFRA DE VENTAS CON  VARIACIÓN</t>
  </si>
  <si>
    <t xml:space="preserve">Hallazgos </t>
  </si>
  <si>
    <t>Impacto en Ventas: Incrementar la tasa de conversión en un punto porcentual en todas las tiendas de Medellín resulta en un aumento significativo de las ventas. La variación porcentual de las ventas varía entre 5% y 16% dependiendo de la tienda.
Variaciones Absolutas: Las tiendas más grandes, como TIENDA SANTA FE y TIENDA EL TESORO, experimentan las mayores variaciones absolutas en términos de aumento de ventas, con incrementos de $13,394,405.04 y $14,671,734.98 respectivamente.
Variaciones Porcentuales: Tiendas con una tasa de conversión relativamente baja, como TIENDA SAN NICOLAS (de 6% a 7%) y TIENDA OVIEDO (de 9% a 10%), muestran un aumento porcentual significativo en ventas, con una variación porcentual del 16% y 11% respectivamente. Esto sugiere que tiendas con bajas tasas de conversión actuales pueden beneficiarse más proporcionalmente de este incremento.
Crecimiento Moderado: Algunas tiendas presentan un crecimiento moderado en comparación con otras. Por ejemplo, TIENDA VIVA ENVIGADO (de 21% a 22%) y TIENDA SAN DIEGO (de 19% a 20%) presentan un incremento del 5% en ventas.
Impulso en Términos Absolutos: Las tiendas con mayor impulso en términos absolutos, además de las mencionadas anteriormente, incluyen TIENDA OVIEDO con $15,970,808.52 y TIENDA SAN NICOLAS con $10,416,310.41.</t>
  </si>
  <si>
    <t>CICLO DE VENTA DEL CLIENTE</t>
  </si>
  <si>
    <t>A cada asesor le toma en promedio 2,15 meses hacer el cierre de la venta</t>
  </si>
  <si>
    <t>PROMEDIO VISITAS</t>
  </si>
  <si>
    <t>INGRESO POR VISITA</t>
  </si>
  <si>
    <t>TASA CONVERSIÓN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</si>
</sst>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 #,##0;[Red]\-&quot;$&quot;\ #,##0"/>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_-;\-* #,##0_-;_-* &quot;-&quot;??_-;_-@_-"/>
    <numFmt numFmtId="165" formatCode="0.0%"/>
    <numFmt numFmtId="166" formatCode="0.000"/>
    <numFmt numFmtId="167" formatCode="_-&quot;$&quot;\ * #,##0_-;\-&quot;$&quot;\ * #,##0_-;_-&quot;$&quot;\ * &quot;-&quot;??_-;_-@_-"/>
    <numFmt numFmtId="169" formatCode="_-* #,##0_-;\-* #,##0_-;_-* &quot;-&quot;_-;_-@_-"/>
    <numFmt numFmtId="170" formatCode="_-&quot;$&quot;\ * #,##0.00_-;\-&quot;$&quot;\ * #,##0.00_-;_-&quot;$&quot;\ * &quot;-&quot;??_-;_-@_-"/>
    <numFmt numFmtId="171" formatCode="_-* #,##0.00_-;\-* #,##0.00_-;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b/>
      <sz val="9"/>
      <color theme="0"/>
      <name val="Calibri"/>
      <family val="2"/>
      <scheme val="minor"/>
    </font>
    <font>
      <sz val="14"/>
      <color theme="1"/>
      <name val="Calibri"/>
      <family val="2"/>
      <scheme val="minor"/>
    </font>
    <font>
      <sz val="16"/>
      <color theme="1"/>
      <name val="Calibri"/>
      <family val="2"/>
      <scheme val="minor"/>
    </font>
    <font>
      <b/>
      <sz val="14"/>
      <color theme="0"/>
      <name val="Calibri"/>
      <family val="2"/>
      <scheme val="minor"/>
    </font>
    <font>
      <sz val="11"/>
      <color theme="0"/>
      <name val="Calibri"/>
      <family val="2"/>
      <scheme val="minor"/>
    </font>
    <font>
      <sz val="9"/>
      <name val="Calibri"/>
      <family val="2"/>
      <scheme val="minor"/>
    </font>
    <font>
      <b/>
      <sz val="9"/>
      <name val="Calibri"/>
      <family val="2"/>
      <scheme val="minor"/>
    </font>
    <font>
      <sz val="12"/>
      <color rgb="FF212121"/>
      <name val="Arial"/>
      <family val="2"/>
    </font>
    <font>
      <sz val="12"/>
      <color rgb="FF212121"/>
      <name val="Calibri"/>
      <family val="2"/>
      <scheme val="minor"/>
    </font>
    <font>
      <b/>
      <sz val="12"/>
      <color rgb="FF212121"/>
      <name val="Calibri"/>
      <family val="2"/>
      <scheme val="minor"/>
    </font>
    <font>
      <b/>
      <sz val="12"/>
      <color rgb="FF212121"/>
      <name val="Arial"/>
      <family val="2"/>
    </font>
  </fonts>
  <fills count="2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cellStyleXfs>
  <cellXfs count="293">
    <xf numFmtId="0" fontId="0" fillId="0" borderId="0" xfId="0"/>
    <xf numFmtId="0" fontId="0" fillId="2" borderId="0" xfId="0" applyFill="1"/>
    <xf numFmtId="0" fontId="4" fillId="3" borderId="1" xfId="0" applyFont="1" applyFill="1" applyBorder="1" applyAlignment="1">
      <alignment horizontal="left"/>
    </xf>
    <xf numFmtId="0" fontId="4" fillId="3" borderId="1" xfId="0" applyFont="1" applyFill="1" applyBorder="1" applyAlignment="1">
      <alignment horizontal="center"/>
    </xf>
    <xf numFmtId="0" fontId="4" fillId="3" borderId="1" xfId="0" applyFont="1" applyFill="1" applyBorder="1" applyAlignment="1">
      <alignment horizontal="center" vertical="center" wrapText="1"/>
    </xf>
    <xf numFmtId="0" fontId="5" fillId="2" borderId="0" xfId="0" applyFont="1" applyFill="1"/>
    <xf numFmtId="0" fontId="5" fillId="2" borderId="1" xfId="0" applyFont="1" applyFill="1" applyBorder="1" applyAlignment="1">
      <alignment horizontal="left"/>
    </xf>
    <xf numFmtId="0" fontId="5" fillId="2" borderId="1" xfId="0" applyFont="1" applyFill="1" applyBorder="1" applyAlignment="1">
      <alignment horizontal="center"/>
    </xf>
    <xf numFmtId="164" fontId="5" fillId="2" borderId="1" xfId="1" applyNumberFormat="1" applyFont="1" applyFill="1" applyBorder="1" applyAlignment="1">
      <alignment horizontal="center"/>
    </xf>
    <xf numFmtId="0" fontId="5" fillId="2" borderId="0" xfId="0" applyFont="1" applyFill="1" applyAlignment="1">
      <alignment horizontal="left"/>
    </xf>
    <xf numFmtId="0" fontId="2" fillId="2" borderId="0" xfId="0" applyFont="1" applyFill="1" applyAlignment="1">
      <alignment horizontal="center"/>
    </xf>
    <xf numFmtId="164" fontId="3" fillId="2" borderId="1" xfId="1" applyNumberFormat="1" applyFont="1" applyFill="1" applyBorder="1"/>
    <xf numFmtId="0" fontId="0" fillId="4" borderId="1" xfId="0" applyFill="1" applyBorder="1"/>
    <xf numFmtId="0" fontId="0" fillId="5" borderId="1" xfId="0" applyFill="1" applyBorder="1"/>
    <xf numFmtId="0" fontId="4" fillId="3" borderId="2" xfId="0" applyFont="1" applyFill="1" applyBorder="1" applyAlignment="1">
      <alignment horizontal="center"/>
    </xf>
    <xf numFmtId="0" fontId="5" fillId="2" borderId="2" xfId="0" applyFont="1" applyFill="1" applyBorder="1" applyAlignment="1">
      <alignment horizontal="center"/>
    </xf>
    <xf numFmtId="164" fontId="5" fillId="2" borderId="1" xfId="0" applyNumberFormat="1" applyFont="1" applyFill="1" applyBorder="1"/>
    <xf numFmtId="0" fontId="5" fillId="2" borderId="1" xfId="0" applyFont="1" applyFill="1" applyBorder="1"/>
    <xf numFmtId="0" fontId="4" fillId="8" borderId="1" xfId="0" applyFont="1" applyFill="1" applyBorder="1" applyAlignment="1">
      <alignment horizontal="center"/>
    </xf>
    <xf numFmtId="0" fontId="0" fillId="2" borderId="1" xfId="0" applyFill="1" applyBorder="1"/>
    <xf numFmtId="164" fontId="0" fillId="7" borderId="1" xfId="0" applyNumberFormat="1" applyFill="1" applyBorder="1"/>
    <xf numFmtId="2" fontId="0" fillId="10" borderId="1" xfId="0" applyNumberFormat="1" applyFill="1" applyBorder="1"/>
    <xf numFmtId="0" fontId="0" fillId="10" borderId="1" xfId="0" applyFill="1" applyBorder="1"/>
    <xf numFmtId="10" fontId="0" fillId="7" borderId="1" xfId="2" applyNumberFormat="1" applyFont="1" applyFill="1" applyBorder="1"/>
    <xf numFmtId="42" fontId="0" fillId="2" borderId="1" xfId="4" applyNumberFormat="1" applyFont="1" applyFill="1" applyBorder="1" applyAlignment="1">
      <alignment horizontal="center"/>
    </xf>
    <xf numFmtId="1" fontId="0" fillId="2" borderId="1" xfId="4" applyNumberFormat="1" applyFont="1" applyFill="1" applyBorder="1" applyAlignment="1">
      <alignment horizontal="center"/>
    </xf>
    <xf numFmtId="0" fontId="0" fillId="2" borderId="1" xfId="0" applyFill="1" applyBorder="1" applyAlignment="1">
      <alignment horizontal="center"/>
    </xf>
    <xf numFmtId="0" fontId="7" fillId="2" borderId="1" xfId="0" applyFont="1" applyFill="1" applyBorder="1" applyAlignment="1">
      <alignment horizontal="left"/>
    </xf>
    <xf numFmtId="1" fontId="0" fillId="2" borderId="1" xfId="0" applyNumberFormat="1" applyFill="1" applyBorder="1" applyAlignment="1">
      <alignment horizontal="center"/>
    </xf>
    <xf numFmtId="0" fontId="9" fillId="11" borderId="1" xfId="0" applyFont="1" applyFill="1" applyBorder="1" applyAlignment="1">
      <alignment horizontal="center" vertical="center" wrapText="1"/>
    </xf>
    <xf numFmtId="0" fontId="9" fillId="11" borderId="1" xfId="0" applyFont="1" applyFill="1" applyBorder="1" applyAlignment="1">
      <alignment horizontal="center" vertical="center"/>
    </xf>
    <xf numFmtId="43" fontId="0" fillId="2" borderId="0" xfId="1" applyFont="1" applyFill="1"/>
    <xf numFmtId="164" fontId="10" fillId="2" borderId="1" xfId="1" applyNumberFormat="1" applyFont="1" applyFill="1" applyBorder="1" applyAlignment="1">
      <alignment horizontal="center"/>
    </xf>
    <xf numFmtId="0" fontId="11" fillId="2" borderId="1" xfId="0" applyFont="1" applyFill="1" applyBorder="1"/>
    <xf numFmtId="0" fontId="10" fillId="2" borderId="1" xfId="0" applyFont="1" applyFill="1" applyBorder="1" applyAlignment="1">
      <alignment horizontal="center"/>
    </xf>
    <xf numFmtId="0" fontId="10" fillId="2" borderId="1" xfId="0" applyFont="1" applyFill="1" applyBorder="1"/>
    <xf numFmtId="0" fontId="2" fillId="2" borderId="1" xfId="0" applyFont="1" applyFill="1" applyBorder="1" applyAlignment="1">
      <alignment horizontal="center"/>
    </xf>
    <xf numFmtId="0" fontId="2" fillId="12" borderId="1" xfId="0" applyFont="1" applyFill="1" applyBorder="1" applyAlignment="1">
      <alignment horizontal="center"/>
    </xf>
    <xf numFmtId="0" fontId="6" fillId="2" borderId="0" xfId="0" applyFont="1" applyFill="1" applyAlignment="1">
      <alignment horizontal="center"/>
    </xf>
    <xf numFmtId="49" fontId="6" fillId="2" borderId="0" xfId="0" applyNumberFormat="1" applyFont="1" applyFill="1" applyAlignment="1">
      <alignment horizontal="center"/>
    </xf>
    <xf numFmtId="3" fontId="2" fillId="2" borderId="1" xfId="0" applyNumberFormat="1" applyFont="1"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1" fontId="7" fillId="2" borderId="8" xfId="4" applyNumberFormat="1" applyFont="1" applyFill="1" applyBorder="1" applyAlignment="1">
      <alignment horizontal="center"/>
    </xf>
    <xf numFmtId="0" fontId="7" fillId="2" borderId="8" xfId="0" applyFont="1" applyFill="1" applyBorder="1" applyAlignment="1">
      <alignment horizontal="center"/>
    </xf>
    <xf numFmtId="1" fontId="7" fillId="2" borderId="8" xfId="0" applyNumberFormat="1" applyFont="1" applyFill="1" applyBorder="1" applyAlignment="1">
      <alignment horizontal="center"/>
    </xf>
    <xf numFmtId="1" fontId="7" fillId="2" borderId="1" xfId="4" applyNumberFormat="1" applyFont="1" applyFill="1" applyBorder="1" applyAlignment="1">
      <alignment horizontal="center"/>
    </xf>
    <xf numFmtId="0" fontId="7" fillId="2" borderId="1" xfId="0" applyFont="1" applyFill="1" applyBorder="1" applyAlignment="1">
      <alignment horizontal="center"/>
    </xf>
    <xf numFmtId="1" fontId="7" fillId="2" borderId="1" xfId="0" applyNumberFormat="1" applyFont="1" applyFill="1" applyBorder="1" applyAlignment="1">
      <alignment horizontal="center"/>
    </xf>
    <xf numFmtId="0" fontId="8" fillId="13" borderId="1" xfId="0" applyFont="1" applyFill="1" applyBorder="1" applyAlignment="1">
      <alignment horizontal="center" vertical="center" wrapText="1"/>
    </xf>
    <xf numFmtId="0" fontId="8" fillId="13" borderId="1" xfId="0" applyFont="1" applyFill="1" applyBorder="1" applyAlignment="1">
      <alignment horizontal="center" vertical="center"/>
    </xf>
    <xf numFmtId="1" fontId="0" fillId="2" borderId="0" xfId="0" applyNumberFormat="1" applyFill="1"/>
    <xf numFmtId="167" fontId="0" fillId="2" borderId="0" xfId="0" applyNumberFormat="1" applyFill="1"/>
    <xf numFmtId="167" fontId="5" fillId="2" borderId="1" xfId="3" applyNumberFormat="1" applyFont="1" applyFill="1" applyBorder="1" applyAlignment="1">
      <alignment horizontal="center"/>
    </xf>
    <xf numFmtId="0" fontId="0" fillId="2" borderId="0" xfId="0" applyFill="1" applyAlignment="1">
      <alignment horizontal="center"/>
    </xf>
    <xf numFmtId="0" fontId="2" fillId="14" borderId="0" xfId="0" applyFont="1" applyFill="1" applyAlignment="1">
      <alignment horizontal="center"/>
    </xf>
    <xf numFmtId="167" fontId="0" fillId="4" borderId="1" xfId="3" applyNumberFormat="1" applyFont="1" applyFill="1" applyBorder="1"/>
    <xf numFmtId="1" fontId="0" fillId="4" borderId="1" xfId="0" applyNumberFormat="1" applyFill="1" applyBorder="1"/>
    <xf numFmtId="165" fontId="0" fillId="4" borderId="1" xfId="2" applyNumberFormat="1" applyFont="1" applyFill="1" applyBorder="1"/>
    <xf numFmtId="2" fontId="0" fillId="4" borderId="1" xfId="2" applyNumberFormat="1" applyFont="1" applyFill="1" applyBorder="1"/>
    <xf numFmtId="2" fontId="0" fillId="4" borderId="1" xfId="0" applyNumberFormat="1" applyFill="1" applyBorder="1"/>
    <xf numFmtId="164" fontId="0" fillId="4" borderId="1" xfId="0" applyNumberFormat="1" applyFill="1" applyBorder="1"/>
    <xf numFmtId="0" fontId="2" fillId="14" borderId="1" xfId="0" applyFont="1" applyFill="1" applyBorder="1" applyAlignment="1">
      <alignment wrapText="1"/>
    </xf>
    <xf numFmtId="0" fontId="2" fillId="4" borderId="1" xfId="0" applyFont="1" applyFill="1" applyBorder="1" applyAlignment="1">
      <alignment wrapText="1"/>
    </xf>
    <xf numFmtId="10" fontId="0" fillId="2" borderId="1" xfId="2" applyNumberFormat="1" applyFont="1" applyFill="1" applyBorder="1" applyAlignment="1">
      <alignment horizontal="center"/>
    </xf>
    <xf numFmtId="0" fontId="0" fillId="13" borderId="1" xfId="0" applyFill="1" applyBorder="1" applyAlignment="1">
      <alignment horizontal="center"/>
    </xf>
    <xf numFmtId="0" fontId="0" fillId="13" borderId="0" xfId="0" applyFill="1"/>
    <xf numFmtId="9" fontId="0" fillId="2" borderId="1" xfId="2" applyFont="1" applyFill="1" applyBorder="1"/>
    <xf numFmtId="42" fontId="0" fillId="14" borderId="0" xfId="0" applyNumberFormat="1" applyFill="1"/>
    <xf numFmtId="164" fontId="0" fillId="6" borderId="1" xfId="0" applyNumberFormat="1" applyFill="1" applyBorder="1"/>
    <xf numFmtId="0" fontId="2" fillId="2" borderId="1" xfId="0" applyFont="1" applyFill="1" applyBorder="1"/>
    <xf numFmtId="0" fontId="4" fillId="2" borderId="0" xfId="0" applyFont="1" applyFill="1"/>
    <xf numFmtId="0" fontId="4" fillId="15" borderId="0" xfId="0" applyFont="1" applyFill="1"/>
    <xf numFmtId="0" fontId="2" fillId="10" borderId="1" xfId="0" applyFont="1" applyFill="1" applyBorder="1" applyAlignment="1">
      <alignment horizontal="center"/>
    </xf>
    <xf numFmtId="0" fontId="2" fillId="7" borderId="1" xfId="0" applyFont="1" applyFill="1" applyBorder="1" applyAlignment="1">
      <alignment horizontal="center"/>
    </xf>
    <xf numFmtId="165" fontId="5" fillId="3" borderId="2" xfId="2" applyNumberFormat="1" applyFont="1" applyFill="1" applyBorder="1" applyAlignment="1">
      <alignment horizontal="center"/>
    </xf>
    <xf numFmtId="0" fontId="4" fillId="10" borderId="1" xfId="0" applyFont="1" applyFill="1" applyBorder="1" applyAlignment="1">
      <alignment horizontal="center"/>
    </xf>
    <xf numFmtId="44" fontId="5" fillId="8" borderId="1" xfId="3" applyFont="1" applyFill="1" applyBorder="1"/>
    <xf numFmtId="0" fontId="4" fillId="17" borderId="1" xfId="0" applyFont="1" applyFill="1" applyBorder="1" applyAlignment="1">
      <alignment horizontal="center"/>
    </xf>
    <xf numFmtId="2" fontId="5" fillId="17" borderId="1" xfId="0" applyNumberFormat="1" applyFont="1" applyFill="1" applyBorder="1" applyAlignment="1">
      <alignment horizontal="right"/>
    </xf>
    <xf numFmtId="2" fontId="5" fillId="17" borderId="1" xfId="0" applyNumberFormat="1" applyFont="1" applyFill="1" applyBorder="1"/>
    <xf numFmtId="0" fontId="4" fillId="18" borderId="1" xfId="0" applyFont="1" applyFill="1" applyBorder="1" applyAlignment="1">
      <alignment horizontal="center"/>
    </xf>
    <xf numFmtId="9" fontId="5" fillId="18" borderId="1" xfId="2" applyFont="1" applyFill="1" applyBorder="1"/>
    <xf numFmtId="0" fontId="4" fillId="4" borderId="0" xfId="0" applyFont="1" applyFill="1" applyAlignment="1">
      <alignment horizontal="left"/>
    </xf>
    <xf numFmtId="0" fontId="4" fillId="4" borderId="0" xfId="0" applyFont="1" applyFill="1"/>
    <xf numFmtId="167" fontId="4" fillId="4" borderId="0" xfId="3" applyNumberFormat="1" applyFont="1" applyFill="1"/>
    <xf numFmtId="9" fontId="5" fillId="4" borderId="1" xfId="2" applyFont="1" applyFill="1" applyBorder="1"/>
    <xf numFmtId="165" fontId="5" fillId="3" borderId="0" xfId="0" applyNumberFormat="1" applyFont="1" applyFill="1"/>
    <xf numFmtId="165" fontId="5" fillId="20" borderId="0" xfId="0" applyNumberFormat="1" applyFont="1" applyFill="1"/>
    <xf numFmtId="0" fontId="5" fillId="2" borderId="0" xfId="0" applyFont="1" applyFill="1" applyAlignment="1">
      <alignment horizont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0" fillId="0" borderId="0" xfId="0" applyAlignment="1">
      <alignment horizontal="center" wrapText="1"/>
    </xf>
    <xf numFmtId="0" fontId="0" fillId="0" borderId="14" xfId="0" applyBorder="1"/>
    <xf numFmtId="0" fontId="0" fillId="0" borderId="9" xfId="0" applyBorder="1"/>
    <xf numFmtId="0" fontId="0" fillId="0" borderId="4" xfId="0" applyBorder="1"/>
    <xf numFmtId="0" fontId="0" fillId="0" borderId="15" xfId="0" applyBorder="1"/>
    <xf numFmtId="0" fontId="0" fillId="0" borderId="16" xfId="0" applyBorder="1"/>
    <xf numFmtId="0" fontId="0" fillId="22" borderId="0" xfId="0" applyFill="1"/>
    <xf numFmtId="165" fontId="5" fillId="17" borderId="2" xfId="2" applyNumberFormat="1" applyFont="1" applyFill="1" applyBorder="1" applyAlignment="1">
      <alignment horizontal="center"/>
    </xf>
    <xf numFmtId="0" fontId="5" fillId="17" borderId="0" xfId="0" applyFont="1" applyFill="1"/>
    <xf numFmtId="0" fontId="15" fillId="17" borderId="1" xfId="0" applyFont="1" applyFill="1" applyBorder="1" applyAlignment="1">
      <alignment horizontal="center"/>
    </xf>
    <xf numFmtId="165" fontId="14" fillId="17" borderId="2" xfId="2" applyNumberFormat="1" applyFont="1" applyFill="1" applyBorder="1" applyAlignment="1">
      <alignment horizontal="center"/>
    </xf>
    <xf numFmtId="0" fontId="4" fillId="24" borderId="1" xfId="0" applyFont="1" applyFill="1" applyBorder="1" applyAlignment="1">
      <alignment horizontal="center"/>
    </xf>
    <xf numFmtId="2" fontId="5" fillId="24" borderId="1" xfId="0" applyNumberFormat="1" applyFont="1" applyFill="1" applyBorder="1"/>
    <xf numFmtId="0" fontId="4" fillId="19" borderId="1" xfId="0" applyFont="1" applyFill="1" applyBorder="1" applyAlignment="1">
      <alignment horizontal="center"/>
    </xf>
    <xf numFmtId="164" fontId="5" fillId="19" borderId="1" xfId="0" applyNumberFormat="1" applyFont="1" applyFill="1" applyBorder="1"/>
    <xf numFmtId="0" fontId="5" fillId="9" borderId="0" xfId="0" applyFont="1" applyFill="1" applyAlignment="1">
      <alignment horizontal="center"/>
    </xf>
    <xf numFmtId="0" fontId="2" fillId="9" borderId="0" xfId="0" applyFont="1" applyFill="1" applyAlignment="1">
      <alignment horizontal="center"/>
    </xf>
    <xf numFmtId="49" fontId="2" fillId="9" borderId="0" xfId="0" applyNumberFormat="1" applyFont="1" applyFill="1" applyAlignment="1">
      <alignment horizontal="center"/>
    </xf>
    <xf numFmtId="0" fontId="0" fillId="9" borderId="0" xfId="0" applyFill="1"/>
    <xf numFmtId="165" fontId="0" fillId="7" borderId="1" xfId="2" applyNumberFormat="1" applyFont="1" applyFill="1" applyBorder="1"/>
    <xf numFmtId="165" fontId="0" fillId="7" borderId="1" xfId="0" applyNumberFormat="1" applyFill="1" applyBorder="1"/>
    <xf numFmtId="0" fontId="2" fillId="16" borderId="1" xfId="0" applyFont="1" applyFill="1" applyBorder="1" applyAlignment="1">
      <alignment horizontal="center"/>
    </xf>
    <xf numFmtId="166" fontId="0" fillId="16" borderId="1" xfId="0" applyNumberFormat="1" applyFill="1" applyBorder="1"/>
    <xf numFmtId="0" fontId="2" fillId="4" borderId="1" xfId="0" applyFont="1" applyFill="1" applyBorder="1"/>
    <xf numFmtId="0" fontId="2" fillId="4" borderId="1" xfId="0" applyFont="1" applyFill="1" applyBorder="1" applyAlignment="1">
      <alignment horizontal="center"/>
    </xf>
    <xf numFmtId="0" fontId="2" fillId="7" borderId="1" xfId="0" applyFont="1" applyFill="1" applyBorder="1"/>
    <xf numFmtId="0" fontId="2" fillId="5" borderId="1" xfId="0" applyFont="1" applyFill="1" applyBorder="1"/>
    <xf numFmtId="0" fontId="0" fillId="0" borderId="0" xfId="0" applyAlignment="1">
      <alignment vertical="center" wrapText="1"/>
    </xf>
    <xf numFmtId="0" fontId="8" fillId="25" borderId="1" xfId="0" applyFont="1" applyFill="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vertical="center" wrapText="1"/>
    </xf>
    <xf numFmtId="6" fontId="0" fillId="0" borderId="1" xfId="0" applyNumberFormat="1" applyBorder="1" applyAlignment="1">
      <alignment vertical="center" wrapText="1"/>
    </xf>
    <xf numFmtId="6" fontId="2" fillId="0" borderId="1" xfId="0" applyNumberFormat="1" applyFont="1" applyBorder="1" applyAlignment="1">
      <alignment vertical="center" wrapText="1"/>
    </xf>
    <xf numFmtId="0" fontId="5" fillId="17" borderId="1" xfId="0" applyFont="1" applyFill="1" applyBorder="1" applyAlignment="1">
      <alignment horizontal="left"/>
    </xf>
    <xf numFmtId="44" fontId="0" fillId="0" borderId="0" xfId="3" applyFont="1"/>
    <xf numFmtId="9" fontId="0" fillId="0" borderId="0" xfId="0" applyNumberFormat="1" applyAlignment="1">
      <alignment vertical="center" wrapText="1"/>
    </xf>
    <xf numFmtId="0" fontId="0" fillId="0" borderId="0" xfId="0" applyAlignment="1">
      <alignment horizontal="right" vertical="center" wrapText="1"/>
    </xf>
    <xf numFmtId="167" fontId="2" fillId="0" borderId="0" xfId="0" applyNumberFormat="1" applyFont="1"/>
    <xf numFmtId="0" fontId="4" fillId="2" borderId="6" xfId="0" applyFont="1" applyFill="1" applyBorder="1" applyAlignment="1">
      <alignment horizontal="center"/>
    </xf>
    <xf numFmtId="164" fontId="5" fillId="2" borderId="1" xfId="10" applyNumberFormat="1" applyFont="1" applyFill="1" applyBorder="1" applyAlignment="1">
      <alignment horizontal="center"/>
    </xf>
    <xf numFmtId="167" fontId="0" fillId="0" borderId="1" xfId="6" applyNumberFormat="1" applyFont="1" applyBorder="1"/>
    <xf numFmtId="2" fontId="0" fillId="0" borderId="1" xfId="0" applyNumberFormat="1" applyBorder="1"/>
    <xf numFmtId="2" fontId="0" fillId="0" borderId="19" xfId="0" applyNumberFormat="1" applyBorder="1"/>
    <xf numFmtId="9" fontId="0" fillId="0" borderId="1" xfId="2" applyFont="1" applyBorder="1"/>
    <xf numFmtId="0" fontId="4" fillId="2" borderId="27" xfId="0" applyFont="1" applyFill="1" applyBorder="1" applyAlignment="1">
      <alignment horizontal="center"/>
    </xf>
    <xf numFmtId="167" fontId="0" fillId="0" borderId="24" xfId="6" applyNumberFormat="1" applyFont="1" applyBorder="1"/>
    <xf numFmtId="2" fontId="0" fillId="0" borderId="25" xfId="0" applyNumberFormat="1" applyBorder="1"/>
    <xf numFmtId="167" fontId="0" fillId="0" borderId="25" xfId="6" applyNumberFormat="1" applyFont="1" applyBorder="1"/>
    <xf numFmtId="9" fontId="0" fillId="0" borderId="25" xfId="2" applyFont="1" applyBorder="1"/>
    <xf numFmtId="2" fontId="0" fillId="0" borderId="26" xfId="0" applyNumberFormat="1" applyBorder="1"/>
    <xf numFmtId="167" fontId="0" fillId="0" borderId="18" xfId="6" applyNumberFormat="1" applyFont="1" applyBorder="1"/>
    <xf numFmtId="44" fontId="0" fillId="0" borderId="1" xfId="6" applyFont="1" applyBorder="1"/>
    <xf numFmtId="9" fontId="0" fillId="0" borderId="1" xfId="0" applyNumberFormat="1" applyBorder="1" applyAlignment="1">
      <alignment vertical="center"/>
    </xf>
    <xf numFmtId="44" fontId="0" fillId="0" borderId="1" xfId="0" applyNumberFormat="1" applyBorder="1"/>
    <xf numFmtId="44" fontId="0" fillId="0" borderId="3" xfId="6" applyFont="1" applyBorder="1"/>
    <xf numFmtId="0" fontId="4" fillId="10" borderId="1" xfId="0" applyFont="1" applyFill="1" applyBorder="1" applyAlignment="1">
      <alignment horizontal="left"/>
    </xf>
    <xf numFmtId="0" fontId="4" fillId="10" borderId="1" xfId="0" applyFont="1" applyFill="1" applyBorder="1" applyAlignment="1">
      <alignment horizontal="center" vertical="center" wrapText="1"/>
    </xf>
    <xf numFmtId="167" fontId="0" fillId="3" borderId="18" xfId="6" applyNumberFormat="1" applyFont="1" applyFill="1" applyBorder="1"/>
    <xf numFmtId="2" fontId="0" fillId="3" borderId="1" xfId="0" applyNumberFormat="1" applyFill="1" applyBorder="1"/>
    <xf numFmtId="167" fontId="0" fillId="3" borderId="1" xfId="6" applyNumberFormat="1" applyFont="1" applyFill="1" applyBorder="1"/>
    <xf numFmtId="9" fontId="0" fillId="3" borderId="1" xfId="2" applyFont="1" applyFill="1" applyBorder="1"/>
    <xf numFmtId="2" fontId="0" fillId="3" borderId="19" xfId="0" applyNumberFormat="1" applyFill="1" applyBorder="1"/>
    <xf numFmtId="44" fontId="0" fillId="3" borderId="3" xfId="6" applyFont="1" applyFill="1" applyBorder="1"/>
    <xf numFmtId="9" fontId="0" fillId="3" borderId="1" xfId="0" applyNumberFormat="1" applyFill="1" applyBorder="1" applyAlignment="1">
      <alignment vertical="center"/>
    </xf>
    <xf numFmtId="44" fontId="0" fillId="3" borderId="1" xfId="6" applyFont="1" applyFill="1" applyBorder="1"/>
    <xf numFmtId="44" fontId="0" fillId="3" borderId="1" xfId="0" applyNumberFormat="1" applyFill="1" applyBorder="1"/>
    <xf numFmtId="167" fontId="0" fillId="3" borderId="20" xfId="6" applyNumberFormat="1" applyFont="1" applyFill="1" applyBorder="1"/>
    <xf numFmtId="2" fontId="0" fillId="3" borderId="21" xfId="0" applyNumberFormat="1" applyFill="1" applyBorder="1"/>
    <xf numFmtId="167" fontId="0" fillId="3" borderId="21" xfId="6" applyNumberFormat="1" applyFont="1" applyFill="1" applyBorder="1"/>
    <xf numFmtId="9" fontId="0" fillId="3" borderId="21" xfId="2" applyFont="1" applyFill="1" applyBorder="1"/>
    <xf numFmtId="2" fontId="0" fillId="3" borderId="22" xfId="0" applyNumberFormat="1" applyFill="1" applyBorder="1"/>
    <xf numFmtId="0" fontId="5" fillId="9" borderId="28" xfId="0" applyFont="1" applyFill="1" applyBorder="1" applyAlignment="1">
      <alignment horizontal="left"/>
    </xf>
    <xf numFmtId="0" fontId="5" fillId="9" borderId="29" xfId="0" applyFont="1" applyFill="1" applyBorder="1" applyAlignment="1">
      <alignment horizontal="left"/>
    </xf>
    <xf numFmtId="0" fontId="5" fillId="9" borderId="30" xfId="0" applyFont="1" applyFill="1" applyBorder="1" applyAlignment="1">
      <alignment horizontal="left"/>
    </xf>
    <xf numFmtId="0" fontId="2" fillId="9" borderId="31" xfId="0" applyFont="1" applyFill="1" applyBorder="1"/>
    <xf numFmtId="0" fontId="2" fillId="9" borderId="32" xfId="0" applyFont="1" applyFill="1" applyBorder="1"/>
    <xf numFmtId="0" fontId="2" fillId="9" borderId="33" xfId="0" applyFont="1" applyFill="1" applyBorder="1"/>
    <xf numFmtId="0" fontId="2" fillId="9" borderId="17" xfId="0" applyFont="1" applyFill="1" applyBorder="1"/>
    <xf numFmtId="0" fontId="2" fillId="9" borderId="12" xfId="0" applyFont="1" applyFill="1" applyBorder="1"/>
    <xf numFmtId="0" fontId="5" fillId="8" borderId="1" xfId="0" applyFont="1" applyFill="1" applyBorder="1" applyAlignment="1">
      <alignment horizontal="center"/>
    </xf>
    <xf numFmtId="0" fontId="5" fillId="17" borderId="1" xfId="0" applyFont="1" applyFill="1" applyBorder="1" applyAlignment="1">
      <alignment horizontal="center"/>
    </xf>
    <xf numFmtId="0" fontId="5" fillId="19" borderId="1" xfId="0" applyFont="1" applyFill="1" applyBorder="1" applyAlignment="1">
      <alignment horizontal="center"/>
    </xf>
    <xf numFmtId="0" fontId="5" fillId="18" borderId="1" xfId="0" applyFont="1" applyFill="1" applyBorder="1" applyAlignment="1">
      <alignment horizontal="center"/>
    </xf>
    <xf numFmtId="0" fontId="5" fillId="3" borderId="1" xfId="0" applyFont="1" applyFill="1" applyBorder="1" applyAlignment="1">
      <alignment horizontal="center"/>
    </xf>
    <xf numFmtId="0" fontId="5" fillId="24" borderId="1" xfId="0" applyFont="1" applyFill="1" applyBorder="1" applyAlignment="1">
      <alignment horizontal="center"/>
    </xf>
    <xf numFmtId="0" fontId="14" fillId="17" borderId="1" xfId="0" applyFont="1" applyFill="1" applyBorder="1" applyAlignment="1">
      <alignment horizontal="center"/>
    </xf>
    <xf numFmtId="0" fontId="2" fillId="21" borderId="2" xfId="0" applyFont="1" applyFill="1" applyBorder="1" applyAlignment="1">
      <alignment horizontal="center" wrapText="1"/>
    </xf>
    <xf numFmtId="0" fontId="2" fillId="21" borderId="10" xfId="0" applyFont="1" applyFill="1" applyBorder="1" applyAlignment="1">
      <alignment horizontal="center" wrapText="1"/>
    </xf>
    <xf numFmtId="0" fontId="2" fillId="21" borderId="3"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horizontal="left"/>
    </xf>
    <xf numFmtId="0" fontId="2" fillId="21" borderId="1" xfId="0" applyFont="1" applyFill="1" applyBorder="1" applyAlignment="1">
      <alignment horizontal="center" wrapText="1"/>
    </xf>
    <xf numFmtId="0" fontId="2" fillId="21" borderId="1" xfId="0" applyFont="1" applyFill="1" applyBorder="1" applyAlignment="1">
      <alignment horizontal="center"/>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15"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16" xfId="0" applyBorder="1" applyAlignment="1">
      <alignment horizontal="left" vertical="top" wrapText="1"/>
    </xf>
    <xf numFmtId="0" fontId="2" fillId="22" borderId="1" xfId="0" applyFont="1" applyFill="1" applyBorder="1" applyAlignment="1">
      <alignment horizontal="center"/>
    </xf>
    <xf numFmtId="0" fontId="17" fillId="2" borderId="14"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16"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17" xfId="0" applyFont="1" applyFill="1" applyBorder="1" applyAlignment="1">
      <alignment horizontal="center" vertical="center" wrapText="1"/>
    </xf>
    <xf numFmtId="0" fontId="2" fillId="21" borderId="12"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2" fillId="21" borderId="1" xfId="0" applyFont="1"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0"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center" wrapText="1"/>
    </xf>
    <xf numFmtId="0" fontId="0" fillId="0" borderId="10"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16" fillId="21" borderId="1" xfId="0" applyFont="1" applyFill="1" applyBorder="1" applyAlignment="1">
      <alignment horizontal="center" wrapText="1"/>
    </xf>
    <xf numFmtId="0" fontId="2" fillId="23" borderId="2" xfId="0" applyFont="1" applyFill="1" applyBorder="1" applyAlignment="1">
      <alignment horizontal="center"/>
    </xf>
    <xf numFmtId="0" fontId="2" fillId="23" borderId="10" xfId="0" applyFont="1" applyFill="1" applyBorder="1" applyAlignment="1">
      <alignment horizontal="center"/>
    </xf>
    <xf numFmtId="0" fontId="2" fillId="23" borderId="3" xfId="0" applyFont="1" applyFill="1" applyBorder="1" applyAlignment="1">
      <alignment horizontal="center"/>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2" fillId="23" borderId="1" xfId="0" applyFont="1" applyFill="1" applyBorder="1" applyAlignment="1">
      <alignment horizontal="center"/>
    </xf>
    <xf numFmtId="0" fontId="0" fillId="2" borderId="1" xfId="0" applyFill="1" applyBorder="1" applyAlignment="1">
      <alignment horizontal="center" vertical="top" wrapText="1"/>
    </xf>
    <xf numFmtId="0" fontId="2" fillId="7" borderId="1" xfId="0" applyFont="1" applyFill="1" applyBorder="1" applyAlignment="1">
      <alignment horizontal="center"/>
    </xf>
    <xf numFmtId="0" fontId="2" fillId="16" borderId="1" xfId="0" applyFont="1" applyFill="1" applyBorder="1" applyAlignment="1">
      <alignment horizontal="center"/>
    </xf>
    <xf numFmtId="0" fontId="2" fillId="10" borderId="1" xfId="0" applyFont="1" applyFill="1" applyBorder="1" applyAlignment="1">
      <alignment horizontal="center"/>
    </xf>
    <xf numFmtId="0" fontId="0" fillId="16" borderId="1" xfId="0" applyFill="1" applyBorder="1" applyAlignment="1">
      <alignment horizontal="center" vertical="center"/>
    </xf>
    <xf numFmtId="0" fontId="13" fillId="25" borderId="2" xfId="0" applyFont="1" applyFill="1" applyBorder="1" applyAlignment="1">
      <alignment horizontal="center"/>
    </xf>
    <xf numFmtId="0" fontId="13" fillId="25" borderId="10" xfId="0" applyFont="1" applyFill="1" applyBorder="1" applyAlignment="1">
      <alignment horizontal="center"/>
    </xf>
    <xf numFmtId="0" fontId="13" fillId="25" borderId="3" xfId="0" applyFont="1" applyFill="1" applyBorder="1" applyAlignment="1">
      <alignment horizontal="center"/>
    </xf>
    <xf numFmtId="0" fontId="0" fillId="2" borderId="1" xfId="0" applyFill="1" applyBorder="1" applyAlignment="1">
      <alignment horizontal="left" wrapText="1"/>
    </xf>
    <xf numFmtId="0" fontId="0" fillId="2" borderId="1" xfId="0" applyFill="1" applyBorder="1" applyAlignment="1">
      <alignment horizontal="left"/>
    </xf>
    <xf numFmtId="0" fontId="8" fillId="11" borderId="1" xfId="0" applyFont="1" applyFill="1" applyBorder="1" applyAlignment="1">
      <alignment horizontal="center" vertical="center" wrapText="1"/>
    </xf>
    <xf numFmtId="0" fontId="4" fillId="3" borderId="2"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0" fillId="2" borderId="14" xfId="0" applyFill="1" applyBorder="1" applyAlignment="1">
      <alignment horizontal="center" vertical="top" wrapText="1"/>
    </xf>
    <xf numFmtId="0" fontId="0" fillId="2" borderId="9" xfId="0" applyFill="1" applyBorder="1" applyAlignment="1">
      <alignment horizontal="center" vertical="top" wrapText="1"/>
    </xf>
    <xf numFmtId="0" fontId="0" fillId="2" borderId="15" xfId="0" applyFill="1" applyBorder="1" applyAlignment="1">
      <alignment horizontal="center" vertical="top" wrapText="1"/>
    </xf>
    <xf numFmtId="0" fontId="0" fillId="2" borderId="4" xfId="0" applyFill="1" applyBorder="1" applyAlignment="1">
      <alignment horizontal="center" vertical="top" wrapText="1"/>
    </xf>
    <xf numFmtId="0" fontId="0" fillId="2" borderId="0" xfId="0" applyFill="1" applyAlignment="1">
      <alignment horizontal="center" vertical="top" wrapText="1"/>
    </xf>
    <xf numFmtId="0" fontId="0" fillId="2" borderId="16" xfId="0" applyFill="1" applyBorder="1" applyAlignment="1">
      <alignment horizontal="center" vertical="top" wrapText="1"/>
    </xf>
    <xf numFmtId="0" fontId="0" fillId="2" borderId="11" xfId="0" applyFill="1" applyBorder="1" applyAlignment="1">
      <alignment horizontal="center" vertical="top" wrapText="1"/>
    </xf>
    <xf numFmtId="0" fontId="0" fillId="2" borderId="13" xfId="0" applyFill="1" applyBorder="1" applyAlignment="1">
      <alignment horizontal="center" vertical="top" wrapText="1"/>
    </xf>
    <xf numFmtId="0" fontId="0" fillId="2" borderId="17" xfId="0" applyFill="1" applyBorder="1" applyAlignment="1">
      <alignment horizontal="center" vertical="top" wrapText="1"/>
    </xf>
    <xf numFmtId="0" fontId="19" fillId="0" borderId="0" xfId="0" applyFont="1" applyAlignment="1">
      <alignment horizontal="left" vertical="center" wrapText="1"/>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0" fillId="4" borderId="9" xfId="0" applyFill="1" applyBorder="1" applyAlignment="1">
      <alignment horizontal="center"/>
    </xf>
    <xf numFmtId="0" fontId="2" fillId="2" borderId="0" xfId="0" applyFont="1" applyFill="1" applyAlignment="1">
      <alignment horizontal="center" wrapText="1"/>
    </xf>
    <xf numFmtId="0" fontId="12" fillId="13" borderId="4" xfId="0" applyFont="1" applyFill="1" applyBorder="1" applyAlignment="1">
      <alignment horizontal="center" vertical="center" wrapText="1"/>
    </xf>
    <xf numFmtId="0" fontId="12" fillId="13" borderId="0" xfId="0" applyFont="1" applyFill="1" applyAlignment="1">
      <alignment horizontal="center" vertical="center" wrapText="1"/>
    </xf>
    <xf numFmtId="0" fontId="0" fillId="4" borderId="1" xfId="0" applyFill="1" applyBorder="1" applyAlignment="1">
      <alignment horizontal="center"/>
    </xf>
    <xf numFmtId="0" fontId="2" fillId="2" borderId="4" xfId="0" applyFont="1" applyFill="1" applyBorder="1" applyAlignment="1">
      <alignment horizontal="center" wrapText="1"/>
    </xf>
    <xf numFmtId="0" fontId="2" fillId="14" borderId="0" xfId="0" applyFont="1" applyFill="1" applyAlignment="1">
      <alignment horizontal="center" vertical="top" wrapText="1"/>
    </xf>
    <xf numFmtId="0" fontId="2" fillId="14" borderId="0" xfId="0" applyFont="1" applyFill="1" applyAlignment="1">
      <alignment horizontal="center" wrapText="1"/>
    </xf>
    <xf numFmtId="0" fontId="0" fillId="0" borderId="0" xfId="0" applyAlignment="1">
      <alignment horizontal="center"/>
    </xf>
    <xf numFmtId="0" fontId="4" fillId="2" borderId="6" xfId="0" applyFont="1" applyFill="1" applyBorder="1" applyAlignment="1">
      <alignment horizontal="center"/>
    </xf>
    <xf numFmtId="0" fontId="4" fillId="2" borderId="23" xfId="0" applyFont="1" applyFill="1" applyBorder="1" applyAlignment="1">
      <alignment horizontal="center"/>
    </xf>
    <xf numFmtId="0" fontId="4" fillId="2" borderId="5" xfId="0" applyFont="1" applyFill="1" applyBorder="1" applyAlignment="1">
      <alignment horizontal="center"/>
    </xf>
    <xf numFmtId="0" fontId="0" fillId="0" borderId="0" xfId="0" applyAlignment="1">
      <alignment horizontal="left" wrapText="1"/>
    </xf>
    <xf numFmtId="0" fontId="2" fillId="21" borderId="0" xfId="0" applyFont="1" applyFill="1" applyAlignment="1">
      <alignment horizontal="center"/>
    </xf>
    <xf numFmtId="0" fontId="0" fillId="2" borderId="22" xfId="0" applyFill="1" applyBorder="1" applyAlignment="1">
      <alignment horizontal="center" wrapText="1"/>
    </xf>
    <xf numFmtId="0" fontId="0" fillId="2" borderId="20" xfId="0" applyFill="1" applyBorder="1" applyAlignment="1">
      <alignment horizontal="center" wrapText="1"/>
    </xf>
    <xf numFmtId="0" fontId="0" fillId="0" borderId="0" xfId="0"/>
    <xf numFmtId="0" fontId="2" fillId="2" borderId="0" xfId="0" applyFont="1" applyFill="1" applyAlignment="1">
      <alignment horizontal="center"/>
    </xf>
    <xf numFmtId="0" fontId="0" fillId="2" borderId="1" xfId="0" applyFill="1" applyBorder="1" applyAlignment="1">
      <alignment horizontal="center"/>
    </xf>
    <xf numFmtId="0" fontId="10" fillId="2" borderId="1" xfId="0" applyFont="1" applyFill="1" applyBorder="1"/>
    <xf numFmtId="0" fontId="10" fillId="2" borderId="1" xfId="0" applyFont="1" applyFill="1" applyBorder="1" applyAlignment="1">
      <alignment horizontal="center"/>
    </xf>
    <xf numFmtId="0" fontId="11" fillId="2" borderId="1" xfId="0" applyFont="1" applyFill="1" applyBorder="1"/>
    <xf numFmtId="164" fontId="10" fillId="2" borderId="1" xfId="11" applyNumberFormat="1" applyFont="1" applyFill="1" applyBorder="1" applyAlignment="1">
      <alignment horizontal="center"/>
    </xf>
    <xf numFmtId="171" fontId="0" fillId="2" borderId="0" xfId="11" applyFont="1" applyFill="1"/>
    <xf numFmtId="167" fontId="0" fillId="0" borderId="19" xfId="13" applyNumberFormat="1" applyFont="1" applyBorder="1"/>
    <xf numFmtId="9" fontId="0" fillId="0" borderId="19" xfId="2" applyFont="1" applyBorder="1"/>
    <xf numFmtId="2" fontId="0" fillId="0" borderId="26" xfId="0" applyNumberFormat="1" applyBorder="1"/>
    <xf numFmtId="0" fontId="0" fillId="21" borderId="24" xfId="0" applyFill="1" applyBorder="1"/>
    <xf numFmtId="2" fontId="0" fillId="2" borderId="19" xfId="0" applyNumberFormat="1" applyFill="1" applyBorder="1"/>
    <xf numFmtId="2" fontId="0" fillId="2" borderId="26" xfId="0" applyNumberFormat="1" applyFill="1" applyBorder="1"/>
    <xf numFmtId="0" fontId="0" fillId="2" borderId="0" xfId="0" applyFill="1" applyAlignment="1">
      <alignment horizontal="center"/>
    </xf>
    <xf numFmtId="0" fontId="0" fillId="2" borderId="0" xfId="0" applyFill="1" applyAlignment="1">
      <alignment wrapText="1"/>
    </xf>
    <xf numFmtId="0" fontId="0" fillId="21" borderId="18" xfId="0" applyFill="1" applyBorder="1"/>
    <xf numFmtId="0" fontId="0" fillId="21" borderId="20" xfId="0" applyFill="1" applyBorder="1"/>
    <xf numFmtId="9" fontId="0" fillId="0" borderId="22" xfId="0" applyNumberFormat="1" applyBorder="1"/>
    <xf numFmtId="0" fontId="2" fillId="27" borderId="1" xfId="0" applyFont="1" applyFill="1" applyBorder="1" applyAlignment="1">
      <alignment horizontal="center"/>
    </xf>
    <xf numFmtId="0" fontId="0" fillId="27" borderId="0" xfId="0" applyFill="1"/>
    <xf numFmtId="0" fontId="0" fillId="26" borderId="24" xfId="0" applyFill="1" applyBorder="1"/>
  </cellXfs>
  <cellStyles count="14">
    <cellStyle name="Millares" xfId="1" builtinId="3"/>
    <cellStyle name="Millares [0]" xfId="4" builtinId="6"/>
    <cellStyle name="Millares [0] 2" xfId="8" xr:uid="{EF779B86-3FFA-4840-93BD-B72829B99E56}"/>
    <cellStyle name="Millares [0] 3" xfId="12" xr:uid="{FC9B1B32-2381-41A4-84B1-FD5521AA0A0E}"/>
    <cellStyle name="Millares 2" xfId="5" xr:uid="{82339090-B5EB-4DDE-8FD2-F7FA9DB77CA9}"/>
    <cellStyle name="Millares 3" xfId="7" xr:uid="{CEA016C2-4AC1-41E2-AC02-2070D44136C8}"/>
    <cellStyle name="Millares 4" xfId="9" xr:uid="{3A0E4BD4-C624-4C6F-959A-0FD01383CAE6}"/>
    <cellStyle name="Millares 5" xfId="10" xr:uid="{7CB7C14B-55B8-4103-972C-44FFD064E2C3}"/>
    <cellStyle name="Millares 6" xfId="11" xr:uid="{6A2087A1-BFEC-4B41-9F70-2608CC728D9F}"/>
    <cellStyle name="Moneda" xfId="3" builtinId="4"/>
    <cellStyle name="Moneda 2" xfId="6" xr:uid="{AC8492FB-1189-4417-BA5C-84ABFFAA1F8F}"/>
    <cellStyle name="Moneda 3" xfId="13" xr:uid="{8C219819-3C55-4E7A-822C-DCD8A8DD0BE1}"/>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ía Alejandra Marín Velásquez" id="{01EEA341-9DDC-4E8D-889A-C0C082525AE8}" userId="b8fc366bb1adb413"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3" dT="2025-03-10T02:44:22.40" personId="{01EEA341-9DDC-4E8D-889A-C0C082525AE8}" id="{80FAA3B6-354D-439A-8249-13F1999CB6AC}">
    <text xml:space="preserve">TIENDA PUERTA DEL NORTE:
Ventas en septiembre: 97,917,386 COP
Objetivo para octubre (12% más): 109,570,669 COP
Incremento necesario: 11,653,283 COP
Estrategias recomendadas para alcanzar el objetivo: 
Aumentar el tráfico de clientes: Atraer más clientes a través de campañas de marketing local, promociones exclusivas o descuentos limitados.
Mejorar el rendimiento de ventas cruzadas: Capacitar al personal para ofrecer productos adicionales que complementen las compras principales.
Incrementar el stock de productos de alta demanda: Asegurarse de que los productos populares estén bien surtidos para evitar pérdidas de ventas.
</text>
  </threadedComment>
  <threadedComment ref="D44" dT="2025-03-10T02:44:47.96" personId="{01EEA341-9DDC-4E8D-889A-C0C082525AE8}" id="{3D144D55-9435-4EC8-A798-FBF5BC7B876F}">
    <text xml:space="preserve">TIENDA EL TESORO:
Ventas en septiembre: 161,858,998 COP
Objetivo para octubre (12% más): 181,484,078 COP
Incremento necesario: 19,625,080 COP
Estrategias recomendadas para alcanzar el objetivo: 
Ampliar promociones y ofertas especiales: Implementar estrategias de ventas más agresivas, como descuentos por volumen, programas de fidelidad o ventas flash.
Expansión en canales digitales: Mejorar la presencia en línea y facilitar las compras a través de plataformas digitales, ofreciendo servicios de entrega a domicilio.
Eventos de temporada o lanzamiento de productos nuevos: Crear eventos de ventas especiales o lanzar productos nuevos que atraigan la atención de los clientes.
</text>
  </threadedComment>
  <threadedComment ref="D45" dT="2025-03-10T02:45:35.91" personId="{01EEA341-9DDC-4E8D-889A-C0C082525AE8}" id="{4D74B990-BB76-4029-A2D2-D8E06DC78D65}">
    <text xml:space="preserve">TIENDA UNICENTRO:
Ventas en septiembre: 97,532,120 COP
Objetivo para octubre (12% más): 109,637,974 COP
Incremento necesario: 12,105,854 COP
Estrategias recomendadas para alcanzar el objetivo: 
Mejorar la experiencia del cliente: Ofrecer un servicio al cliente excepcional puede generar una mayor lealtad y recomendación boca a boca.
Promociones dirigidas a grupos específicos: Crear promociones personalizadas para segmentos específicos del mercado, como familias, estudiantes o profesionales.
Optimizar la visibilidad de productos clave: Asegurarse de que los productos de alto margen y alta demanda estén bien ubicados y sean fáciles de encontrar.
</text>
  </threadedComment>
  <threadedComment ref="D46" dT="2025-03-10T02:46:05.21" personId="{01EEA341-9DDC-4E8D-889A-C0C082525AE8}" id="{8EFEF124-D290-47BA-AB05-9AAE829311B4}">
    <text xml:space="preserve">TIENDA MAYORCA 1:
Ventas en septiembre: 105,498,567 COP
Objetivo para octubre (12% más): 117,158,595 COP
Incremento necesario: 11,660,028 COP
Estrategias recomendadas para alcanzar el objetivo: 
Ofrecer descuentos por tiempo limitado: Implementar ofertas que impulsen la urgencia en los clientes, como "compra ahora y ahorra".
Fortalecer la fidelidad de los clientes: Desarrollar programas de recompensas que incentiven las compras repetidas.
Publicidad en redes sociales: Aumentar la presencia en redes sociales para atraer a nuevos clientes y mantener a los existentes comprometidos.
</text>
  </threadedComment>
  <threadedComment ref="D47" dT="2025-03-10T02:46:35.28" personId="{01EEA341-9DDC-4E8D-889A-C0C082525AE8}" id="{E853EEE0-F88D-4D1A-A985-D1FC0A881EF5}">
    <text xml:space="preserve">TIENDA PREMIUM:
Ventas en septiembre: 63,276,773 COP
Objetivo para octubre (12% más): 70,470,389 COP
Incremento necesario: 7,193,616 COP
Estrategias recomendadas para alcanzar el objetivo: 
Lanzar productos exclusivos o premium: Ofrecer productos exclusivos que justifiquen el valor adicional y atraigan a consumidores dispuestos a pagar más.
Aumentar la visibilidad de la tienda y el marketing: Implementar campañas de marketing de alto nivel, como publicidad en revistas o eventos exclusivos.
Capacitar al personal para cerrar ventas de mayor valor: Entrenar al equipo para ofrecer productos premium y generar ventas adicionales
</text>
  </threadedComment>
  <threadedComment ref="D48" dT="2025-03-10T02:47:56.19" personId="{01EEA341-9DDC-4E8D-889A-C0C082525AE8}" id="{150EDEC2-030E-4831-9AEF-7E7D5D037C70}">
    <text xml:space="preserve">TIENDA MOLINOS:
Ventas en septiembre: 147,522,500 COP
Objetivo para octubre (12% más): 165,825,200 COP
Incremento necesario: 18,302,700 COP
Estrategias recomendadas para alcanzar el objetivo: 
Incrementar las ventas a través de nuevos canales de distribución: Expandir la venta de productos en línea o a través de otros canales de distribución, como aplicaciones móviles.
Crear promociones especiales para clientes frecuentes: Ofrecer descuentos o beneficios adicionales para clientes leales o que realicen compras repetidas.
Refuerzo en la publicidad local: Aumentar las campañas publicitarias, específicamente en medios locales para generar mayor interés en la tienda.
</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G91"/>
  <sheetViews>
    <sheetView topLeftCell="A11" zoomScale="85" zoomScaleNormal="85" workbookViewId="0">
      <selection activeCell="A77" sqref="A77:XFD90"/>
    </sheetView>
  </sheetViews>
  <sheetFormatPr baseColWidth="10" defaultColWidth="10.88671875" defaultRowHeight="12" x14ac:dyDescent="0.25"/>
  <cols>
    <col min="1" max="1" width="23.109375" style="9" bestFit="1" customWidth="1"/>
    <col min="2" max="2" width="18.33203125" style="5" bestFit="1" customWidth="1"/>
    <col min="3" max="3" width="17.5546875" style="5" bestFit="1" customWidth="1"/>
    <col min="4" max="4" width="17" style="5" customWidth="1"/>
    <col min="5" max="5" width="16.33203125" style="5" bestFit="1" customWidth="1"/>
    <col min="6" max="6" width="15.33203125" style="5" bestFit="1" customWidth="1"/>
    <col min="7" max="7" width="17.109375" style="5" bestFit="1" customWidth="1"/>
    <col min="8" max="8" width="16.33203125" style="5" bestFit="1" customWidth="1"/>
    <col min="9" max="9" width="15.33203125" style="5" bestFit="1" customWidth="1"/>
    <col min="10" max="10" width="12.6640625" style="5" customWidth="1"/>
    <col min="11" max="11" width="17.5546875" style="5" bestFit="1" customWidth="1"/>
    <col min="12" max="12" width="12.5546875" style="5" bestFit="1" customWidth="1"/>
    <col min="13" max="13" width="8.5546875" style="5" bestFit="1" customWidth="1"/>
    <col min="14" max="19" width="15.44140625" style="5" customWidth="1"/>
    <col min="20" max="20" width="7.109375" style="5" bestFit="1" customWidth="1"/>
    <col min="21" max="21" width="16.88671875" style="5" customWidth="1"/>
    <col min="22" max="23" width="13.33203125" style="5" bestFit="1" customWidth="1"/>
    <col min="24" max="24" width="14.33203125" style="5" bestFit="1" customWidth="1"/>
    <col min="25" max="27" width="10.88671875" style="5"/>
    <col min="28" max="28" width="10.88671875" style="5" customWidth="1"/>
    <col min="29" max="16384" width="10.88671875" style="5"/>
  </cols>
  <sheetData>
    <row r="2" spans="1:33" ht="14.4" customHeight="1" x14ac:dyDescent="0.3">
      <c r="B2" s="9"/>
      <c r="C2" s="110"/>
      <c r="D2" s="111" t="s">
        <v>37</v>
      </c>
      <c r="E2" s="111"/>
      <c r="F2" s="89"/>
    </row>
    <row r="3" spans="1:33" ht="14.4" customHeight="1" x14ac:dyDescent="0.3">
      <c r="C3" s="110"/>
      <c r="D3" s="111" t="s">
        <v>38</v>
      </c>
      <c r="E3" s="111"/>
      <c r="F3" s="89"/>
    </row>
    <row r="4" spans="1:33" ht="14.4" customHeight="1" x14ac:dyDescent="0.3">
      <c r="C4" s="110"/>
      <c r="D4" s="112" t="s">
        <v>53</v>
      </c>
      <c r="E4" s="111"/>
      <c r="F4" s="89"/>
    </row>
    <row r="5" spans="1:33" ht="12" customHeight="1" x14ac:dyDescent="0.25">
      <c r="O5" s="175" t="s">
        <v>63</v>
      </c>
      <c r="P5" s="175"/>
      <c r="Q5" s="175"/>
      <c r="R5" s="178" t="s">
        <v>64</v>
      </c>
      <c r="S5" s="178"/>
      <c r="T5" s="179" t="s">
        <v>57</v>
      </c>
      <c r="U5" s="179"/>
      <c r="V5" s="174" t="s">
        <v>60</v>
      </c>
      <c r="W5" s="174"/>
      <c r="X5" s="174"/>
      <c r="Y5" s="175" t="s">
        <v>58</v>
      </c>
      <c r="Z5" s="175"/>
      <c r="AA5" s="175"/>
      <c r="AB5" s="176" t="s">
        <v>59</v>
      </c>
      <c r="AC5" s="176"/>
      <c r="AD5" s="176"/>
      <c r="AE5" s="177" t="s">
        <v>61</v>
      </c>
      <c r="AF5" s="177"/>
      <c r="AG5" s="177"/>
    </row>
    <row r="6" spans="1:33" ht="24" x14ac:dyDescent="0.25">
      <c r="A6" s="2" t="s">
        <v>36</v>
      </c>
      <c r="B6" s="3" t="s">
        <v>35</v>
      </c>
      <c r="C6" s="3" t="s">
        <v>47</v>
      </c>
      <c r="D6" s="4" t="s">
        <v>48</v>
      </c>
      <c r="E6" s="4" t="s">
        <v>0</v>
      </c>
      <c r="F6" s="3" t="s">
        <v>54</v>
      </c>
      <c r="G6" s="3" t="s">
        <v>49</v>
      </c>
      <c r="H6" s="4" t="s">
        <v>51</v>
      </c>
      <c r="I6" s="4" t="s">
        <v>0</v>
      </c>
      <c r="J6" s="3" t="s">
        <v>55</v>
      </c>
      <c r="K6" s="3" t="s">
        <v>50</v>
      </c>
      <c r="L6" s="4" t="s">
        <v>52</v>
      </c>
      <c r="M6" s="4" t="s">
        <v>0</v>
      </c>
      <c r="N6" s="14" t="s">
        <v>56</v>
      </c>
      <c r="O6" s="78" t="s">
        <v>47</v>
      </c>
      <c r="P6" s="78" t="s">
        <v>49</v>
      </c>
      <c r="Q6" s="78" t="s">
        <v>50</v>
      </c>
      <c r="R6" s="3" t="s">
        <v>65</v>
      </c>
      <c r="S6" s="3" t="s">
        <v>66</v>
      </c>
      <c r="T6" s="106" t="s">
        <v>49</v>
      </c>
      <c r="U6" s="106" t="s">
        <v>50</v>
      </c>
      <c r="V6" s="18" t="s">
        <v>47</v>
      </c>
      <c r="W6" s="18" t="s">
        <v>49</v>
      </c>
      <c r="X6" s="18" t="s">
        <v>50</v>
      </c>
      <c r="Y6" s="78" t="s">
        <v>47</v>
      </c>
      <c r="Z6" s="78" t="s">
        <v>49</v>
      </c>
      <c r="AA6" s="78" t="s">
        <v>50</v>
      </c>
      <c r="AB6" s="108" t="s">
        <v>47</v>
      </c>
      <c r="AC6" s="108" t="s">
        <v>49</v>
      </c>
      <c r="AD6" s="108" t="s">
        <v>50</v>
      </c>
      <c r="AE6" s="81" t="s">
        <v>47</v>
      </c>
      <c r="AF6" s="81" t="s">
        <v>49</v>
      </c>
      <c r="AG6" s="81" t="s">
        <v>50</v>
      </c>
    </row>
    <row r="7" spans="1:33" x14ac:dyDescent="0.25">
      <c r="A7" s="6" t="s">
        <v>1</v>
      </c>
      <c r="B7" s="7" t="s">
        <v>2</v>
      </c>
      <c r="C7" s="53">
        <v>188275190</v>
      </c>
      <c r="D7" s="7">
        <v>171</v>
      </c>
      <c r="E7" s="7">
        <v>258</v>
      </c>
      <c r="F7" s="7">
        <v>950</v>
      </c>
      <c r="G7" s="53">
        <v>213539690</v>
      </c>
      <c r="H7" s="7">
        <v>155</v>
      </c>
      <c r="I7" s="7">
        <v>244</v>
      </c>
      <c r="J7" s="7">
        <v>830</v>
      </c>
      <c r="K7" s="53">
        <v>249083148</v>
      </c>
      <c r="L7" s="7">
        <v>151</v>
      </c>
      <c r="M7" s="7">
        <v>238</v>
      </c>
      <c r="N7" s="15">
        <v>812</v>
      </c>
      <c r="O7" s="102">
        <f t="shared" ref="O7:O37" si="0">C7/$C$37</f>
        <v>6.9102213525968584E-2</v>
      </c>
      <c r="P7" s="102">
        <f t="shared" ref="P7:P37" si="1">G7/$G$37</f>
        <v>7.2813095217612797E-2</v>
      </c>
      <c r="Q7" s="102">
        <f t="shared" ref="Q7:Q37" si="2">K7/$K$37</f>
        <v>7.4884077985603328E-2</v>
      </c>
      <c r="R7" s="75">
        <f t="shared" ref="R7:R37" si="3">(G7/C7)-1</f>
        <v>0.13418921526516581</v>
      </c>
      <c r="S7" s="75">
        <f t="shared" ref="S7:S37" si="4">(K7/G7)-1</f>
        <v>0.16644895382212077</v>
      </c>
      <c r="T7" s="107">
        <f t="shared" ref="T7:T37" si="5">J7/F7</f>
        <v>0.87368421052631584</v>
      </c>
      <c r="U7" s="107">
        <f t="shared" ref="U7:U37" si="6">N7/J7</f>
        <v>0.97831325301204819</v>
      </c>
      <c r="V7" s="77">
        <f t="shared" ref="V7:V37" si="7">C7/D7</f>
        <v>1101024.5029239766</v>
      </c>
      <c r="W7" s="77">
        <f t="shared" ref="W7:W37" si="8">G7/H7</f>
        <v>1377675.4193548388</v>
      </c>
      <c r="X7" s="77">
        <f t="shared" ref="X7:X37" si="9">K7/L7</f>
        <v>1649557.2715231788</v>
      </c>
      <c r="Y7" s="79">
        <f t="shared" ref="Y7:Y37" si="10">E7/D7</f>
        <v>1.5087719298245614</v>
      </c>
      <c r="Z7" s="80">
        <f t="shared" ref="Z7:Z37" si="11">I7/H7</f>
        <v>1.5741935483870968</v>
      </c>
      <c r="AA7" s="80">
        <f t="shared" ref="AA7:AA37" si="12">M7/L7</f>
        <v>1.576158940397351</v>
      </c>
      <c r="AB7" s="109">
        <f t="shared" ref="AB7:AB37" si="13">C7/E7</f>
        <v>729748.79844961246</v>
      </c>
      <c r="AC7" s="109">
        <f t="shared" ref="AC7:AC37" si="14">G7/I7</f>
        <v>875162.66393442627</v>
      </c>
      <c r="AD7" s="109">
        <f t="shared" ref="AD7:AD37" si="15">K7/M7</f>
        <v>1046567.8487394959</v>
      </c>
      <c r="AE7" s="82">
        <f t="shared" ref="AE7:AE38" si="16">D7/F7</f>
        <v>0.18</v>
      </c>
      <c r="AF7" s="82">
        <f t="shared" ref="AF7:AF38" si="17">H7/J7</f>
        <v>0.18674698795180722</v>
      </c>
      <c r="AG7" s="82">
        <f t="shared" ref="AG7:AG38" si="18">L7/N7</f>
        <v>0.18596059113300492</v>
      </c>
    </row>
    <row r="8" spans="1:33" x14ac:dyDescent="0.25">
      <c r="A8" s="6" t="s">
        <v>3</v>
      </c>
      <c r="B8" s="7" t="s">
        <v>2</v>
      </c>
      <c r="C8" s="53">
        <v>178300476</v>
      </c>
      <c r="D8" s="7">
        <v>133</v>
      </c>
      <c r="E8" s="7">
        <v>199</v>
      </c>
      <c r="F8" s="7">
        <v>986</v>
      </c>
      <c r="G8" s="53">
        <v>201330340</v>
      </c>
      <c r="H8" s="7">
        <v>167</v>
      </c>
      <c r="I8" s="7">
        <v>284</v>
      </c>
      <c r="J8" s="7">
        <v>933</v>
      </c>
      <c r="K8" s="53">
        <v>211123481</v>
      </c>
      <c r="L8" s="7">
        <v>174</v>
      </c>
      <c r="M8" s="7">
        <v>299</v>
      </c>
      <c r="N8" s="15">
        <v>901</v>
      </c>
      <c r="O8" s="102">
        <f t="shared" si="0"/>
        <v>6.5441216999084353E-2</v>
      </c>
      <c r="P8" s="102">
        <f t="shared" si="1"/>
        <v>6.8649932088102023E-2</v>
      </c>
      <c r="Q8" s="102">
        <f t="shared" si="2"/>
        <v>6.347192631352179E-2</v>
      </c>
      <c r="R8" s="75">
        <f t="shared" si="3"/>
        <v>0.12916322220025922</v>
      </c>
      <c r="S8" s="75">
        <f t="shared" si="4"/>
        <v>4.8642151997557947E-2</v>
      </c>
      <c r="T8" s="107">
        <f t="shared" si="5"/>
        <v>0.94624746450304265</v>
      </c>
      <c r="U8" s="107">
        <f t="shared" si="6"/>
        <v>0.96570203644158625</v>
      </c>
      <c r="V8" s="77">
        <f t="shared" si="7"/>
        <v>1340605.0827067669</v>
      </c>
      <c r="W8" s="77">
        <f t="shared" si="8"/>
        <v>1205570.8982035927</v>
      </c>
      <c r="X8" s="77">
        <f t="shared" si="9"/>
        <v>1213353.3390804597</v>
      </c>
      <c r="Y8" s="79">
        <f t="shared" si="10"/>
        <v>1.4962406015037595</v>
      </c>
      <c r="Z8" s="80">
        <f t="shared" si="11"/>
        <v>1.7005988023952097</v>
      </c>
      <c r="AA8" s="80">
        <f t="shared" si="12"/>
        <v>1.7183908045977012</v>
      </c>
      <c r="AB8" s="109">
        <f t="shared" si="13"/>
        <v>895982.29145728645</v>
      </c>
      <c r="AC8" s="109">
        <f t="shared" si="14"/>
        <v>708909.64788732398</v>
      </c>
      <c r="AD8" s="109">
        <f t="shared" si="15"/>
        <v>706098.59866220737</v>
      </c>
      <c r="AE8" s="82">
        <f t="shared" si="16"/>
        <v>0.13488843813387424</v>
      </c>
      <c r="AF8" s="82">
        <f t="shared" si="17"/>
        <v>0.17899249732047159</v>
      </c>
      <c r="AG8" s="82">
        <f t="shared" si="18"/>
        <v>0.19311875693673697</v>
      </c>
    </row>
    <row r="9" spans="1:33" x14ac:dyDescent="0.25">
      <c r="A9" s="6" t="s">
        <v>4</v>
      </c>
      <c r="B9" s="7" t="s">
        <v>2</v>
      </c>
      <c r="C9" s="53">
        <v>194096801</v>
      </c>
      <c r="D9" s="7">
        <v>145</v>
      </c>
      <c r="E9" s="7">
        <v>223</v>
      </c>
      <c r="F9" s="7">
        <v>920</v>
      </c>
      <c r="G9" s="53">
        <v>203153980</v>
      </c>
      <c r="H9" s="7">
        <v>172</v>
      </c>
      <c r="I9" s="7">
        <v>286</v>
      </c>
      <c r="J9" s="7">
        <v>821</v>
      </c>
      <c r="K9" s="53">
        <v>209138614</v>
      </c>
      <c r="L9" s="7">
        <v>168</v>
      </c>
      <c r="M9" s="7">
        <v>301</v>
      </c>
      <c r="N9" s="15">
        <v>803</v>
      </c>
      <c r="O9" s="102">
        <f t="shared" si="0"/>
        <v>7.1238906132079505E-2</v>
      </c>
      <c r="P9" s="102">
        <f t="shared" si="1"/>
        <v>6.9271759688220053E-2</v>
      </c>
      <c r="Q9" s="102">
        <f t="shared" si="2"/>
        <v>6.2875198126920218E-2</v>
      </c>
      <c r="R9" s="75">
        <f t="shared" si="3"/>
        <v>4.6663205953610731E-2</v>
      </c>
      <c r="S9" s="75">
        <f t="shared" si="4"/>
        <v>2.9458610655818784E-2</v>
      </c>
      <c r="T9" s="107">
        <f t="shared" si="5"/>
        <v>0.8923913043478261</v>
      </c>
      <c r="U9" s="107">
        <f t="shared" si="6"/>
        <v>0.97807551766138856</v>
      </c>
      <c r="V9" s="77">
        <f t="shared" si="7"/>
        <v>1338598.6275862069</v>
      </c>
      <c r="W9" s="77">
        <f t="shared" si="8"/>
        <v>1181127.7906976745</v>
      </c>
      <c r="X9" s="77">
        <f t="shared" si="9"/>
        <v>1244872.7023809524</v>
      </c>
      <c r="Y9" s="79">
        <f t="shared" si="10"/>
        <v>1.5379310344827586</v>
      </c>
      <c r="Z9" s="80">
        <f t="shared" si="11"/>
        <v>1.6627906976744187</v>
      </c>
      <c r="AA9" s="80">
        <f t="shared" si="12"/>
        <v>1.7916666666666667</v>
      </c>
      <c r="AB9" s="109">
        <f t="shared" si="13"/>
        <v>870389.24215246632</v>
      </c>
      <c r="AC9" s="109">
        <f t="shared" si="14"/>
        <v>710328.60139860143</v>
      </c>
      <c r="AD9" s="109">
        <f t="shared" si="15"/>
        <v>694812.67109634553</v>
      </c>
      <c r="AE9" s="82">
        <f t="shared" si="16"/>
        <v>0.15760869565217392</v>
      </c>
      <c r="AF9" s="82">
        <f t="shared" si="17"/>
        <v>0.20950060901339829</v>
      </c>
      <c r="AG9" s="82">
        <f t="shared" si="18"/>
        <v>0.20921544209215442</v>
      </c>
    </row>
    <row r="10" spans="1:33" x14ac:dyDescent="0.25">
      <c r="A10" s="6" t="s">
        <v>5</v>
      </c>
      <c r="B10" s="7" t="s">
        <v>2</v>
      </c>
      <c r="C10" s="53">
        <v>99543930</v>
      </c>
      <c r="D10" s="7">
        <v>73</v>
      </c>
      <c r="E10" s="7">
        <v>112</v>
      </c>
      <c r="F10" s="7">
        <v>875</v>
      </c>
      <c r="G10" s="53">
        <v>112900510</v>
      </c>
      <c r="H10" s="7">
        <v>81</v>
      </c>
      <c r="I10" s="7">
        <v>163</v>
      </c>
      <c r="J10" s="7">
        <v>988</v>
      </c>
      <c r="K10" s="53">
        <v>149877416</v>
      </c>
      <c r="L10" s="7">
        <v>93</v>
      </c>
      <c r="M10" s="7">
        <v>201</v>
      </c>
      <c r="N10" s="15">
        <v>991</v>
      </c>
      <c r="O10" s="102">
        <f t="shared" si="0"/>
        <v>3.6535381566068635E-2</v>
      </c>
      <c r="P10" s="102">
        <f t="shared" si="1"/>
        <v>3.849699128413573E-2</v>
      </c>
      <c r="Q10" s="102">
        <f t="shared" si="2"/>
        <v>4.5058978088813588E-2</v>
      </c>
      <c r="R10" s="75">
        <f t="shared" si="3"/>
        <v>0.13417774443906327</v>
      </c>
      <c r="S10" s="75">
        <f t="shared" si="4"/>
        <v>0.32751761705948002</v>
      </c>
      <c r="T10" s="107">
        <f t="shared" si="5"/>
        <v>1.1291428571428572</v>
      </c>
      <c r="U10" s="107">
        <f t="shared" si="6"/>
        <v>1.0030364372469636</v>
      </c>
      <c r="V10" s="77">
        <f t="shared" si="7"/>
        <v>1363615.4794520547</v>
      </c>
      <c r="W10" s="77">
        <f t="shared" si="8"/>
        <v>1393833.4567901234</v>
      </c>
      <c r="X10" s="77">
        <f t="shared" si="9"/>
        <v>1611585.1182795698</v>
      </c>
      <c r="Y10" s="79">
        <f t="shared" si="10"/>
        <v>1.5342465753424657</v>
      </c>
      <c r="Z10" s="80">
        <f t="shared" si="11"/>
        <v>2.0123456790123457</v>
      </c>
      <c r="AA10" s="80">
        <f t="shared" si="12"/>
        <v>2.161290322580645</v>
      </c>
      <c r="AB10" s="109">
        <f t="shared" si="13"/>
        <v>888785.08928571432</v>
      </c>
      <c r="AC10" s="109">
        <f t="shared" si="14"/>
        <v>692641.16564417176</v>
      </c>
      <c r="AD10" s="109">
        <f t="shared" si="15"/>
        <v>745658.78606965172</v>
      </c>
      <c r="AE10" s="82">
        <f t="shared" si="16"/>
        <v>8.3428571428571435E-2</v>
      </c>
      <c r="AF10" s="82">
        <f t="shared" si="17"/>
        <v>8.1983805668016191E-2</v>
      </c>
      <c r="AG10" s="82">
        <f t="shared" si="18"/>
        <v>9.3844601412714432E-2</v>
      </c>
    </row>
    <row r="11" spans="1:33" x14ac:dyDescent="0.25">
      <c r="A11" s="6" t="s">
        <v>6</v>
      </c>
      <c r="B11" s="7" t="s">
        <v>7</v>
      </c>
      <c r="C11" s="8">
        <v>142313900</v>
      </c>
      <c r="D11" s="7">
        <v>96</v>
      </c>
      <c r="E11" s="7">
        <v>140</v>
      </c>
      <c r="F11" s="7">
        <v>805</v>
      </c>
      <c r="G11" s="8">
        <v>160397600</v>
      </c>
      <c r="H11" s="7">
        <v>123</v>
      </c>
      <c r="I11" s="7">
        <v>183</v>
      </c>
      <c r="J11" s="7">
        <v>977</v>
      </c>
      <c r="K11" s="8">
        <v>184210298</v>
      </c>
      <c r="L11" s="7">
        <v>149</v>
      </c>
      <c r="M11" s="7">
        <v>224</v>
      </c>
      <c r="N11" s="15">
        <v>1003</v>
      </c>
      <c r="O11" s="102">
        <f t="shared" si="0"/>
        <v>5.2233146095953163E-2</v>
      </c>
      <c r="P11" s="102">
        <f t="shared" si="1"/>
        <v>5.4692622816285681E-2</v>
      </c>
      <c r="Q11" s="102">
        <f t="shared" si="2"/>
        <v>5.5380777190045909E-2</v>
      </c>
      <c r="R11" s="75">
        <f t="shared" si="3"/>
        <v>0.12706910568820051</v>
      </c>
      <c r="S11" s="75">
        <f t="shared" si="4"/>
        <v>0.14846043831079769</v>
      </c>
      <c r="T11" s="107">
        <f t="shared" si="5"/>
        <v>1.2136645962732919</v>
      </c>
      <c r="U11" s="107">
        <f t="shared" si="6"/>
        <v>1.0266120777891505</v>
      </c>
      <c r="V11" s="77">
        <f t="shared" si="7"/>
        <v>1482436.4583333333</v>
      </c>
      <c r="W11" s="77">
        <f t="shared" si="8"/>
        <v>1304045.5284552847</v>
      </c>
      <c r="X11" s="77">
        <f t="shared" si="9"/>
        <v>1236310.7248322149</v>
      </c>
      <c r="Y11" s="79">
        <f t="shared" si="10"/>
        <v>1.4583333333333333</v>
      </c>
      <c r="Z11" s="80">
        <f t="shared" si="11"/>
        <v>1.4878048780487805</v>
      </c>
      <c r="AA11" s="80">
        <f t="shared" si="12"/>
        <v>1.5033557046979866</v>
      </c>
      <c r="AB11" s="109">
        <f t="shared" si="13"/>
        <v>1016527.8571428572</v>
      </c>
      <c r="AC11" s="109">
        <f t="shared" si="14"/>
        <v>876489.61748633883</v>
      </c>
      <c r="AD11" s="109">
        <f t="shared" si="15"/>
        <v>822367.40178571432</v>
      </c>
      <c r="AE11" s="82">
        <f t="shared" si="16"/>
        <v>0.11925465838509317</v>
      </c>
      <c r="AF11" s="82">
        <f t="shared" si="17"/>
        <v>0.12589559877175024</v>
      </c>
      <c r="AG11" s="82">
        <f t="shared" si="18"/>
        <v>0.14855433698903289</v>
      </c>
    </row>
    <row r="12" spans="1:33" x14ac:dyDescent="0.25">
      <c r="A12" s="6" t="s">
        <v>8</v>
      </c>
      <c r="B12" s="7" t="s">
        <v>7</v>
      </c>
      <c r="C12" s="8">
        <v>102963900</v>
      </c>
      <c r="D12" s="7">
        <v>69</v>
      </c>
      <c r="E12" s="7">
        <v>98</v>
      </c>
      <c r="F12" s="7">
        <v>823</v>
      </c>
      <c r="G12" s="8">
        <v>112984500</v>
      </c>
      <c r="H12" s="7">
        <v>63</v>
      </c>
      <c r="I12" s="7">
        <v>97</v>
      </c>
      <c r="J12" s="7">
        <v>798</v>
      </c>
      <c r="K12" s="8">
        <v>123628123</v>
      </c>
      <c r="L12" s="7">
        <v>61</v>
      </c>
      <c r="M12" s="7">
        <v>98</v>
      </c>
      <c r="N12" s="15">
        <v>785</v>
      </c>
      <c r="O12" s="102">
        <f t="shared" si="0"/>
        <v>3.779060535414399E-2</v>
      </c>
      <c r="P12" s="102">
        <f t="shared" si="1"/>
        <v>3.8525630324809282E-2</v>
      </c>
      <c r="Q12" s="102">
        <f t="shared" si="2"/>
        <v>3.7167420109632469E-2</v>
      </c>
      <c r="R12" s="75">
        <f t="shared" si="3"/>
        <v>9.7321488405159418E-2</v>
      </c>
      <c r="S12" s="75">
        <f t="shared" si="4"/>
        <v>9.4204275807743487E-2</v>
      </c>
      <c r="T12" s="107">
        <f t="shared" si="5"/>
        <v>0.96962332928311057</v>
      </c>
      <c r="U12" s="107">
        <f t="shared" si="6"/>
        <v>0.98370927318295742</v>
      </c>
      <c r="V12" s="77">
        <f t="shared" si="7"/>
        <v>1492230.4347826086</v>
      </c>
      <c r="W12" s="77">
        <f t="shared" si="8"/>
        <v>1793404.7619047619</v>
      </c>
      <c r="X12" s="77">
        <f t="shared" si="9"/>
        <v>2026690.5409836066</v>
      </c>
      <c r="Y12" s="79">
        <f t="shared" si="10"/>
        <v>1.4202898550724639</v>
      </c>
      <c r="Z12" s="80">
        <f t="shared" si="11"/>
        <v>1.5396825396825398</v>
      </c>
      <c r="AA12" s="80">
        <f t="shared" si="12"/>
        <v>1.6065573770491803</v>
      </c>
      <c r="AB12" s="109">
        <f t="shared" si="13"/>
        <v>1050652.0408163266</v>
      </c>
      <c r="AC12" s="109">
        <f t="shared" si="14"/>
        <v>1164788.6597938144</v>
      </c>
      <c r="AD12" s="109">
        <f t="shared" si="15"/>
        <v>1261511.4591836734</v>
      </c>
      <c r="AE12" s="82">
        <f t="shared" si="16"/>
        <v>8.3839611178614826E-2</v>
      </c>
      <c r="AF12" s="82">
        <f t="shared" si="17"/>
        <v>7.8947368421052627E-2</v>
      </c>
      <c r="AG12" s="82">
        <f t="shared" si="18"/>
        <v>7.7707006369426748E-2</v>
      </c>
    </row>
    <row r="13" spans="1:33" x14ac:dyDescent="0.25">
      <c r="A13" s="6" t="s">
        <v>9</v>
      </c>
      <c r="B13" s="7" t="s">
        <v>10</v>
      </c>
      <c r="C13" s="8">
        <v>123550378</v>
      </c>
      <c r="D13" s="7">
        <v>75</v>
      </c>
      <c r="E13" s="7">
        <v>96</v>
      </c>
      <c r="F13" s="7">
        <v>924</v>
      </c>
      <c r="G13" s="8">
        <v>134807301</v>
      </c>
      <c r="H13" s="7">
        <v>103</v>
      </c>
      <c r="I13" s="7">
        <v>135</v>
      </c>
      <c r="J13" s="7">
        <v>847</v>
      </c>
      <c r="K13" s="8">
        <v>137024992</v>
      </c>
      <c r="L13" s="7">
        <v>112</v>
      </c>
      <c r="M13" s="7">
        <v>149</v>
      </c>
      <c r="N13" s="15">
        <v>813</v>
      </c>
      <c r="O13" s="102">
        <f t="shared" si="0"/>
        <v>4.5346413416287784E-2</v>
      </c>
      <c r="P13" s="102">
        <f t="shared" si="1"/>
        <v>4.596680291023364E-2</v>
      </c>
      <c r="Q13" s="102">
        <f t="shared" si="2"/>
        <v>4.1195039766016898E-2</v>
      </c>
      <c r="R13" s="75">
        <f t="shared" si="3"/>
        <v>9.1112007767390146E-2</v>
      </c>
      <c r="S13" s="75">
        <f t="shared" si="4"/>
        <v>1.6450822644984209E-2</v>
      </c>
      <c r="T13" s="107">
        <f t="shared" si="5"/>
        <v>0.91666666666666663</v>
      </c>
      <c r="U13" s="107">
        <f t="shared" si="6"/>
        <v>0.95985832349468714</v>
      </c>
      <c r="V13" s="77">
        <f t="shared" si="7"/>
        <v>1647338.3733333333</v>
      </c>
      <c r="W13" s="77">
        <f t="shared" si="8"/>
        <v>1308808.7475728155</v>
      </c>
      <c r="X13" s="77">
        <f t="shared" si="9"/>
        <v>1223437.4285714286</v>
      </c>
      <c r="Y13" s="79">
        <f t="shared" si="10"/>
        <v>1.28</v>
      </c>
      <c r="Z13" s="80">
        <f t="shared" si="11"/>
        <v>1.3106796116504855</v>
      </c>
      <c r="AA13" s="80">
        <f t="shared" si="12"/>
        <v>1.3303571428571428</v>
      </c>
      <c r="AB13" s="109">
        <f t="shared" si="13"/>
        <v>1286983.1041666667</v>
      </c>
      <c r="AC13" s="109">
        <f t="shared" si="14"/>
        <v>998572.6</v>
      </c>
      <c r="AD13" s="109">
        <f t="shared" si="15"/>
        <v>919630.81879194628</v>
      </c>
      <c r="AE13" s="82">
        <f t="shared" si="16"/>
        <v>8.1168831168831168E-2</v>
      </c>
      <c r="AF13" s="82">
        <f t="shared" si="17"/>
        <v>0.12160566706021252</v>
      </c>
      <c r="AG13" s="82">
        <f t="shared" si="18"/>
        <v>0.13776137761377613</v>
      </c>
    </row>
    <row r="14" spans="1:33" x14ac:dyDescent="0.25">
      <c r="A14" s="6" t="s">
        <v>11</v>
      </c>
      <c r="B14" s="7" t="s">
        <v>2</v>
      </c>
      <c r="C14" s="53">
        <v>92084250</v>
      </c>
      <c r="D14" s="7">
        <v>76</v>
      </c>
      <c r="E14" s="7">
        <v>108</v>
      </c>
      <c r="F14" s="7">
        <v>944</v>
      </c>
      <c r="G14" s="53">
        <v>95349960</v>
      </c>
      <c r="H14" s="7">
        <v>78</v>
      </c>
      <c r="I14" s="7">
        <v>122</v>
      </c>
      <c r="J14" s="7">
        <v>958</v>
      </c>
      <c r="K14" s="53">
        <v>97917386</v>
      </c>
      <c r="L14" s="7">
        <v>89</v>
      </c>
      <c r="M14" s="7">
        <v>145</v>
      </c>
      <c r="N14" s="15">
        <v>924</v>
      </c>
      <c r="O14" s="102">
        <f t="shared" si="0"/>
        <v>3.3797472231358115E-2</v>
      </c>
      <c r="P14" s="102">
        <f t="shared" si="1"/>
        <v>3.2512577481383309E-2</v>
      </c>
      <c r="Q14" s="102">
        <f t="shared" si="2"/>
        <v>2.9437773001690277E-2</v>
      </c>
      <c r="R14" s="75">
        <f t="shared" si="3"/>
        <v>3.5464370942913659E-2</v>
      </c>
      <c r="S14" s="75">
        <f t="shared" si="4"/>
        <v>2.6926345852688272E-2</v>
      </c>
      <c r="T14" s="107">
        <f t="shared" si="5"/>
        <v>1.0148305084745763</v>
      </c>
      <c r="U14" s="107">
        <f t="shared" si="6"/>
        <v>0.964509394572025</v>
      </c>
      <c r="V14" s="77">
        <f t="shared" si="7"/>
        <v>1211634.8684210526</v>
      </c>
      <c r="W14" s="77">
        <f t="shared" si="8"/>
        <v>1222435.3846153845</v>
      </c>
      <c r="X14" s="77">
        <f t="shared" si="9"/>
        <v>1100195.3483146068</v>
      </c>
      <c r="Y14" s="79">
        <f t="shared" si="10"/>
        <v>1.4210526315789473</v>
      </c>
      <c r="Z14" s="80">
        <f t="shared" si="11"/>
        <v>1.5641025641025641</v>
      </c>
      <c r="AA14" s="80">
        <f t="shared" si="12"/>
        <v>1.6292134831460674</v>
      </c>
      <c r="AB14" s="109">
        <f t="shared" si="13"/>
        <v>852631.9444444445</v>
      </c>
      <c r="AC14" s="109">
        <f t="shared" si="14"/>
        <v>781557.04918032791</v>
      </c>
      <c r="AD14" s="109">
        <f t="shared" si="15"/>
        <v>675292.31724137929</v>
      </c>
      <c r="AE14" s="82">
        <f t="shared" si="16"/>
        <v>8.050847457627118E-2</v>
      </c>
      <c r="AF14" s="82">
        <f t="shared" si="17"/>
        <v>8.1419624217118999E-2</v>
      </c>
      <c r="AG14" s="82">
        <f t="shared" si="18"/>
        <v>9.632034632034632E-2</v>
      </c>
    </row>
    <row r="15" spans="1:33" x14ac:dyDescent="0.25">
      <c r="A15" s="6" t="s">
        <v>12</v>
      </c>
      <c r="B15" s="7" t="s">
        <v>2</v>
      </c>
      <c r="C15" s="53">
        <v>136737040</v>
      </c>
      <c r="D15" s="7">
        <v>108</v>
      </c>
      <c r="E15" s="7">
        <v>199</v>
      </c>
      <c r="F15" s="7">
        <v>918</v>
      </c>
      <c r="G15" s="53">
        <v>151655708</v>
      </c>
      <c r="H15" s="7">
        <v>102</v>
      </c>
      <c r="I15" s="7">
        <v>201</v>
      </c>
      <c r="J15" s="7">
        <v>852</v>
      </c>
      <c r="K15" s="53">
        <v>161858998</v>
      </c>
      <c r="L15" s="7">
        <v>93</v>
      </c>
      <c r="M15" s="7">
        <v>201</v>
      </c>
      <c r="N15" s="15">
        <v>843</v>
      </c>
      <c r="O15" s="102">
        <f t="shared" si="0"/>
        <v>5.0186283891089992E-2</v>
      </c>
      <c r="P15" s="102">
        <f t="shared" si="1"/>
        <v>5.1711798902108003E-2</v>
      </c>
      <c r="Q15" s="102">
        <f t="shared" si="2"/>
        <v>4.8661107450366788E-2</v>
      </c>
      <c r="R15" s="75">
        <f t="shared" si="3"/>
        <v>0.10910480437487902</v>
      </c>
      <c r="S15" s="75">
        <f t="shared" si="4"/>
        <v>6.7279300822623789E-2</v>
      </c>
      <c r="T15" s="107">
        <f t="shared" si="5"/>
        <v>0.92810457516339873</v>
      </c>
      <c r="U15" s="107">
        <f t="shared" si="6"/>
        <v>0.98943661971830987</v>
      </c>
      <c r="V15" s="77">
        <f t="shared" si="7"/>
        <v>1266083.7037037036</v>
      </c>
      <c r="W15" s="77">
        <f t="shared" si="8"/>
        <v>1486820.6666666667</v>
      </c>
      <c r="X15" s="77">
        <f t="shared" si="9"/>
        <v>1740419.3333333333</v>
      </c>
      <c r="Y15" s="79">
        <f t="shared" si="10"/>
        <v>1.8425925925925926</v>
      </c>
      <c r="Z15" s="80">
        <f t="shared" si="11"/>
        <v>1.9705882352941178</v>
      </c>
      <c r="AA15" s="80">
        <f t="shared" si="12"/>
        <v>2.161290322580645</v>
      </c>
      <c r="AB15" s="109">
        <f t="shared" si="13"/>
        <v>687120.80402010051</v>
      </c>
      <c r="AC15" s="109">
        <f t="shared" si="14"/>
        <v>754506.00995024876</v>
      </c>
      <c r="AD15" s="109">
        <f t="shared" si="15"/>
        <v>805268.64676616911</v>
      </c>
      <c r="AE15" s="82">
        <f t="shared" si="16"/>
        <v>0.11764705882352941</v>
      </c>
      <c r="AF15" s="82">
        <f t="shared" si="17"/>
        <v>0.11971830985915492</v>
      </c>
      <c r="AG15" s="82">
        <f t="shared" si="18"/>
        <v>0.1103202846975089</v>
      </c>
    </row>
    <row r="16" spans="1:33" x14ac:dyDescent="0.25">
      <c r="A16" s="6" t="s">
        <v>13</v>
      </c>
      <c r="B16" s="7" t="s">
        <v>10</v>
      </c>
      <c r="C16" s="8">
        <v>123589050</v>
      </c>
      <c r="D16" s="7">
        <v>99</v>
      </c>
      <c r="E16" s="7">
        <v>124</v>
      </c>
      <c r="F16" s="7">
        <v>842</v>
      </c>
      <c r="G16" s="8">
        <v>133679100</v>
      </c>
      <c r="H16" s="7">
        <v>102</v>
      </c>
      <c r="I16" s="7">
        <v>129</v>
      </c>
      <c r="J16" s="7">
        <v>770</v>
      </c>
      <c r="K16" s="8">
        <v>149988453</v>
      </c>
      <c r="L16" s="7">
        <v>123</v>
      </c>
      <c r="M16" s="7">
        <v>159</v>
      </c>
      <c r="N16" s="15">
        <v>758</v>
      </c>
      <c r="O16" s="102">
        <f t="shared" si="0"/>
        <v>4.5360607112236127E-2</v>
      </c>
      <c r="P16" s="102">
        <f t="shared" si="1"/>
        <v>4.5582107180659408E-2</v>
      </c>
      <c r="Q16" s="102">
        <f t="shared" si="2"/>
        <v>4.5092360127839723E-2</v>
      </c>
      <c r="R16" s="75">
        <f t="shared" si="3"/>
        <v>8.1641941579775779E-2</v>
      </c>
      <c r="S16" s="75">
        <f t="shared" si="4"/>
        <v>0.12200376124614842</v>
      </c>
      <c r="T16" s="107">
        <f t="shared" si="5"/>
        <v>0.91448931116389554</v>
      </c>
      <c r="U16" s="107">
        <f t="shared" si="6"/>
        <v>0.98441558441558441</v>
      </c>
      <c r="V16" s="77">
        <f t="shared" si="7"/>
        <v>1248374.2424242424</v>
      </c>
      <c r="W16" s="77">
        <f t="shared" si="8"/>
        <v>1310579.4117647058</v>
      </c>
      <c r="X16" s="77">
        <f t="shared" si="9"/>
        <v>1219418.3170731708</v>
      </c>
      <c r="Y16" s="79">
        <f t="shared" si="10"/>
        <v>1.2525252525252526</v>
      </c>
      <c r="Z16" s="80">
        <f t="shared" si="11"/>
        <v>1.2647058823529411</v>
      </c>
      <c r="AA16" s="80">
        <f t="shared" si="12"/>
        <v>1.2926829268292683</v>
      </c>
      <c r="AB16" s="109">
        <f t="shared" si="13"/>
        <v>996685.88709677418</v>
      </c>
      <c r="AC16" s="109">
        <f t="shared" si="14"/>
        <v>1036272.0930232558</v>
      </c>
      <c r="AD16" s="109">
        <f t="shared" si="15"/>
        <v>943323.60377358494</v>
      </c>
      <c r="AE16" s="82">
        <f t="shared" si="16"/>
        <v>0.11757719714964371</v>
      </c>
      <c r="AF16" s="82">
        <f t="shared" si="17"/>
        <v>0.13246753246753246</v>
      </c>
      <c r="AG16" s="82">
        <f t="shared" si="18"/>
        <v>0.16226912928759896</v>
      </c>
    </row>
    <row r="17" spans="1:33" x14ac:dyDescent="0.25">
      <c r="A17" s="6" t="s">
        <v>14</v>
      </c>
      <c r="B17" s="7" t="s">
        <v>7</v>
      </c>
      <c r="C17" s="8">
        <v>102950578</v>
      </c>
      <c r="D17" s="7">
        <v>81</v>
      </c>
      <c r="E17" s="7">
        <v>97</v>
      </c>
      <c r="F17" s="7">
        <v>731</v>
      </c>
      <c r="G17" s="8">
        <v>109735687</v>
      </c>
      <c r="H17" s="7">
        <v>79</v>
      </c>
      <c r="I17" s="7">
        <v>98</v>
      </c>
      <c r="J17" s="7">
        <v>736</v>
      </c>
      <c r="K17" s="8">
        <v>112551492</v>
      </c>
      <c r="L17" s="7">
        <v>76</v>
      </c>
      <c r="M17" s="7">
        <v>98</v>
      </c>
      <c r="N17" s="15">
        <v>809</v>
      </c>
      <c r="O17" s="102">
        <f t="shared" si="0"/>
        <v>3.7785715810871756E-2</v>
      </c>
      <c r="P17" s="102">
        <f t="shared" si="1"/>
        <v>3.7417845021228399E-2</v>
      </c>
      <c r="Q17" s="102">
        <f t="shared" si="2"/>
        <v>3.3837354200790849E-2</v>
      </c>
      <c r="R17" s="75">
        <f t="shared" si="3"/>
        <v>6.5906468247317607E-2</v>
      </c>
      <c r="S17" s="75">
        <f t="shared" si="4"/>
        <v>2.565988400838104E-2</v>
      </c>
      <c r="T17" s="107">
        <f t="shared" si="5"/>
        <v>1.0068399452804377</v>
      </c>
      <c r="U17" s="107">
        <f t="shared" si="6"/>
        <v>1.0991847826086956</v>
      </c>
      <c r="V17" s="77">
        <f t="shared" si="7"/>
        <v>1270994.7901234569</v>
      </c>
      <c r="W17" s="77">
        <f t="shared" si="8"/>
        <v>1389059.3291139239</v>
      </c>
      <c r="X17" s="77">
        <f t="shared" si="9"/>
        <v>1480940.6842105263</v>
      </c>
      <c r="Y17" s="79">
        <f t="shared" si="10"/>
        <v>1.1975308641975309</v>
      </c>
      <c r="Z17" s="80">
        <f t="shared" si="11"/>
        <v>1.240506329113924</v>
      </c>
      <c r="AA17" s="80">
        <f t="shared" si="12"/>
        <v>1.2894736842105263</v>
      </c>
      <c r="AB17" s="109">
        <f t="shared" si="13"/>
        <v>1061346.1649484537</v>
      </c>
      <c r="AC17" s="109">
        <f t="shared" si="14"/>
        <v>1119751.9081632653</v>
      </c>
      <c r="AD17" s="109">
        <f t="shared" si="15"/>
        <v>1148484.612244898</v>
      </c>
      <c r="AE17" s="82">
        <f t="shared" si="16"/>
        <v>0.11080711354309165</v>
      </c>
      <c r="AF17" s="82">
        <f t="shared" si="17"/>
        <v>0.10733695652173914</v>
      </c>
      <c r="AG17" s="82">
        <f t="shared" si="18"/>
        <v>9.3943139678615575E-2</v>
      </c>
    </row>
    <row r="18" spans="1:33" x14ac:dyDescent="0.25">
      <c r="A18" s="6" t="s">
        <v>15</v>
      </c>
      <c r="B18" s="7" t="s">
        <v>2</v>
      </c>
      <c r="C18" s="53">
        <v>78971910</v>
      </c>
      <c r="D18" s="7">
        <v>49</v>
      </c>
      <c r="E18" s="7">
        <v>97</v>
      </c>
      <c r="F18" s="7">
        <v>469</v>
      </c>
      <c r="G18" s="53">
        <v>93854875</v>
      </c>
      <c r="H18" s="7">
        <v>56</v>
      </c>
      <c r="I18" s="7">
        <v>113</v>
      </c>
      <c r="J18" s="7">
        <v>423</v>
      </c>
      <c r="K18" s="53">
        <v>97532120</v>
      </c>
      <c r="L18" s="7">
        <v>65</v>
      </c>
      <c r="M18" s="7">
        <v>139</v>
      </c>
      <c r="N18" s="15">
        <v>420</v>
      </c>
      <c r="O18" s="102">
        <f t="shared" si="0"/>
        <v>2.8984879990685834E-2</v>
      </c>
      <c r="P18" s="102">
        <f t="shared" si="1"/>
        <v>3.2002781075556243E-2</v>
      </c>
      <c r="Q18" s="102">
        <f t="shared" si="2"/>
        <v>2.9321947063962843E-2</v>
      </c>
      <c r="R18" s="75">
        <f t="shared" si="3"/>
        <v>0.18845897231053432</v>
      </c>
      <c r="S18" s="75">
        <f t="shared" si="4"/>
        <v>3.9180117175586338E-2</v>
      </c>
      <c r="T18" s="107">
        <f t="shared" si="5"/>
        <v>0.90191897654584219</v>
      </c>
      <c r="U18" s="107">
        <f t="shared" si="6"/>
        <v>0.99290780141843971</v>
      </c>
      <c r="V18" s="77">
        <f t="shared" si="7"/>
        <v>1611671.6326530613</v>
      </c>
      <c r="W18" s="77">
        <f t="shared" si="8"/>
        <v>1675979.9107142857</v>
      </c>
      <c r="X18" s="77">
        <f t="shared" si="9"/>
        <v>1500494.1538461538</v>
      </c>
      <c r="Y18" s="79">
        <f t="shared" si="10"/>
        <v>1.9795918367346939</v>
      </c>
      <c r="Z18" s="80">
        <f t="shared" si="11"/>
        <v>2.0178571428571428</v>
      </c>
      <c r="AA18" s="80">
        <f t="shared" si="12"/>
        <v>2.1384615384615384</v>
      </c>
      <c r="AB18" s="109">
        <f t="shared" si="13"/>
        <v>814143.40206185565</v>
      </c>
      <c r="AC18" s="109">
        <f t="shared" si="14"/>
        <v>830574.11504424782</v>
      </c>
      <c r="AD18" s="109">
        <f t="shared" si="15"/>
        <v>701669.92805755395</v>
      </c>
      <c r="AE18" s="82">
        <f t="shared" si="16"/>
        <v>0.1044776119402985</v>
      </c>
      <c r="AF18" s="82">
        <f t="shared" si="17"/>
        <v>0.13238770685579196</v>
      </c>
      <c r="AG18" s="82">
        <f t="shared" si="18"/>
        <v>0.15476190476190477</v>
      </c>
    </row>
    <row r="19" spans="1:33" x14ac:dyDescent="0.25">
      <c r="A19" s="6" t="s">
        <v>16</v>
      </c>
      <c r="B19" s="7" t="s">
        <v>2</v>
      </c>
      <c r="C19" s="53">
        <v>89480370</v>
      </c>
      <c r="D19" s="7">
        <v>59</v>
      </c>
      <c r="E19" s="7">
        <v>87</v>
      </c>
      <c r="F19" s="7">
        <v>582</v>
      </c>
      <c r="G19" s="53">
        <v>99971860</v>
      </c>
      <c r="H19" s="7">
        <v>67</v>
      </c>
      <c r="I19" s="7">
        <v>93</v>
      </c>
      <c r="J19" s="7">
        <v>593</v>
      </c>
      <c r="K19" s="53">
        <v>105498567</v>
      </c>
      <c r="L19" s="7">
        <v>81</v>
      </c>
      <c r="M19" s="7">
        <v>98</v>
      </c>
      <c r="N19" s="15">
        <v>612</v>
      </c>
      <c r="O19" s="102">
        <f t="shared" si="0"/>
        <v>3.284177609446403E-2</v>
      </c>
      <c r="P19" s="102">
        <f t="shared" si="1"/>
        <v>3.4088560123234496E-2</v>
      </c>
      <c r="Q19" s="102">
        <f t="shared" si="2"/>
        <v>3.1716970746641593E-2</v>
      </c>
      <c r="R19" s="75">
        <f t="shared" si="3"/>
        <v>0.11724906814757241</v>
      </c>
      <c r="S19" s="75">
        <f t="shared" si="4"/>
        <v>5.5282626531105938E-2</v>
      </c>
      <c r="T19" s="107">
        <f t="shared" si="5"/>
        <v>1.0189003436426116</v>
      </c>
      <c r="U19" s="107">
        <f t="shared" si="6"/>
        <v>1.0320404721753795</v>
      </c>
      <c r="V19" s="77">
        <f t="shared" si="7"/>
        <v>1516616.440677966</v>
      </c>
      <c r="W19" s="77">
        <f t="shared" si="8"/>
        <v>1492117.3134328357</v>
      </c>
      <c r="X19" s="77">
        <f t="shared" si="9"/>
        <v>1302451.4444444445</v>
      </c>
      <c r="Y19" s="79">
        <f t="shared" si="10"/>
        <v>1.4745762711864407</v>
      </c>
      <c r="Z19" s="80">
        <f t="shared" si="11"/>
        <v>1.3880597014925373</v>
      </c>
      <c r="AA19" s="80">
        <f t="shared" si="12"/>
        <v>1.2098765432098766</v>
      </c>
      <c r="AB19" s="109">
        <f t="shared" si="13"/>
        <v>1028510</v>
      </c>
      <c r="AC19" s="109">
        <f t="shared" si="14"/>
        <v>1074966.2365591398</v>
      </c>
      <c r="AD19" s="109">
        <f t="shared" si="15"/>
        <v>1076515.9897959183</v>
      </c>
      <c r="AE19" s="82">
        <f t="shared" si="16"/>
        <v>0.1013745704467354</v>
      </c>
      <c r="AF19" s="82">
        <f t="shared" si="17"/>
        <v>0.11298482293423272</v>
      </c>
      <c r="AG19" s="82">
        <f t="shared" si="18"/>
        <v>0.13235294117647059</v>
      </c>
    </row>
    <row r="20" spans="1:33" x14ac:dyDescent="0.25">
      <c r="A20" s="6" t="s">
        <v>17</v>
      </c>
      <c r="B20" s="7" t="s">
        <v>18</v>
      </c>
      <c r="C20" s="8">
        <v>77085950</v>
      </c>
      <c r="D20" s="7">
        <v>61</v>
      </c>
      <c r="E20" s="7">
        <v>79</v>
      </c>
      <c r="F20" s="7">
        <v>587</v>
      </c>
      <c r="G20" s="8">
        <v>70531080</v>
      </c>
      <c r="H20" s="7">
        <v>51</v>
      </c>
      <c r="I20" s="7">
        <v>68</v>
      </c>
      <c r="J20" s="7">
        <v>609</v>
      </c>
      <c r="K20" s="8">
        <v>61148683</v>
      </c>
      <c r="L20" s="7">
        <v>42</v>
      </c>
      <c r="M20" s="7">
        <v>57</v>
      </c>
      <c r="N20" s="15">
        <v>618</v>
      </c>
      <c r="O20" s="102">
        <f t="shared" si="0"/>
        <v>2.8292680393800895E-2</v>
      </c>
      <c r="P20" s="102">
        <f t="shared" si="1"/>
        <v>2.4049797224305541E-2</v>
      </c>
      <c r="Q20" s="102">
        <f t="shared" si="2"/>
        <v>1.8383671409552511E-2</v>
      </c>
      <c r="R20" s="75">
        <f t="shared" si="3"/>
        <v>-8.5033264816740228E-2</v>
      </c>
      <c r="S20" s="75">
        <f t="shared" si="4"/>
        <v>-0.13302500117678617</v>
      </c>
      <c r="T20" s="107">
        <f t="shared" si="5"/>
        <v>1.0374787052810903</v>
      </c>
      <c r="U20" s="107">
        <f t="shared" si="6"/>
        <v>1.0147783251231528</v>
      </c>
      <c r="V20" s="77">
        <f t="shared" si="7"/>
        <v>1263704.0983606558</v>
      </c>
      <c r="W20" s="77">
        <f t="shared" si="8"/>
        <v>1382962.3529411764</v>
      </c>
      <c r="X20" s="77">
        <f t="shared" si="9"/>
        <v>1455921.0238095238</v>
      </c>
      <c r="Y20" s="79">
        <f t="shared" si="10"/>
        <v>1.2950819672131149</v>
      </c>
      <c r="Z20" s="80">
        <f t="shared" si="11"/>
        <v>1.3333333333333333</v>
      </c>
      <c r="AA20" s="80">
        <f t="shared" si="12"/>
        <v>1.3571428571428572</v>
      </c>
      <c r="AB20" s="109">
        <f t="shared" si="13"/>
        <v>975771.51898734178</v>
      </c>
      <c r="AC20" s="109">
        <f t="shared" si="14"/>
        <v>1037221.7647058824</v>
      </c>
      <c r="AD20" s="109">
        <f t="shared" si="15"/>
        <v>1072783.9122807018</v>
      </c>
      <c r="AE20" s="82">
        <f t="shared" si="16"/>
        <v>0.10391822827938671</v>
      </c>
      <c r="AF20" s="82">
        <f t="shared" si="17"/>
        <v>8.3743842364532015E-2</v>
      </c>
      <c r="AG20" s="82">
        <f t="shared" si="18"/>
        <v>6.7961165048543687E-2</v>
      </c>
    </row>
    <row r="21" spans="1:33" x14ac:dyDescent="0.25">
      <c r="A21" s="6" t="s">
        <v>19</v>
      </c>
      <c r="B21" s="7" t="s">
        <v>10</v>
      </c>
      <c r="C21" s="8">
        <v>84810340</v>
      </c>
      <c r="D21" s="7">
        <v>61</v>
      </c>
      <c r="E21" s="7">
        <v>78</v>
      </c>
      <c r="F21" s="7">
        <v>506</v>
      </c>
      <c r="G21" s="8">
        <v>74126500</v>
      </c>
      <c r="H21" s="7">
        <v>46</v>
      </c>
      <c r="I21" s="7">
        <v>69</v>
      </c>
      <c r="J21" s="7">
        <v>492</v>
      </c>
      <c r="K21" s="8">
        <v>66489569</v>
      </c>
      <c r="L21" s="7">
        <v>41</v>
      </c>
      <c r="M21" s="7">
        <v>68</v>
      </c>
      <c r="N21" s="15">
        <v>487</v>
      </c>
      <c r="O21" s="102">
        <f t="shared" si="0"/>
        <v>3.1127745636002249E-2</v>
      </c>
      <c r="P21" s="102">
        <f t="shared" si="1"/>
        <v>2.5275769121180122E-2</v>
      </c>
      <c r="Q21" s="102">
        <f t="shared" si="2"/>
        <v>1.9989349380734316E-2</v>
      </c>
      <c r="R21" s="75">
        <f t="shared" si="3"/>
        <v>-0.12597331881937979</v>
      </c>
      <c r="S21" s="75">
        <f t="shared" si="4"/>
        <v>-0.10302565209472991</v>
      </c>
      <c r="T21" s="107">
        <f t="shared" si="5"/>
        <v>0.97233201581027673</v>
      </c>
      <c r="U21" s="107">
        <f t="shared" si="6"/>
        <v>0.98983739837398377</v>
      </c>
      <c r="V21" s="77">
        <f t="shared" si="7"/>
        <v>1390333.4426229508</v>
      </c>
      <c r="W21" s="77">
        <f t="shared" si="8"/>
        <v>1611445.6521739131</v>
      </c>
      <c r="X21" s="77">
        <f t="shared" si="9"/>
        <v>1621696.8048780488</v>
      </c>
      <c r="Y21" s="79">
        <f t="shared" si="10"/>
        <v>1.278688524590164</v>
      </c>
      <c r="Z21" s="80">
        <f t="shared" si="11"/>
        <v>1.5</v>
      </c>
      <c r="AA21" s="80">
        <f t="shared" si="12"/>
        <v>1.6585365853658536</v>
      </c>
      <c r="AB21" s="109">
        <f t="shared" si="13"/>
        <v>1087312.0512820513</v>
      </c>
      <c r="AC21" s="109">
        <f t="shared" si="14"/>
        <v>1074297.1014492754</v>
      </c>
      <c r="AD21" s="109">
        <f t="shared" si="15"/>
        <v>977787.7794117647</v>
      </c>
      <c r="AE21" s="82">
        <f t="shared" si="16"/>
        <v>0.12055335968379446</v>
      </c>
      <c r="AF21" s="82">
        <f t="shared" si="17"/>
        <v>9.3495934959349589E-2</v>
      </c>
      <c r="AG21" s="82">
        <f t="shared" si="18"/>
        <v>8.4188911704312114E-2</v>
      </c>
    </row>
    <row r="22" spans="1:33" x14ac:dyDescent="0.25">
      <c r="A22" s="6" t="s">
        <v>20</v>
      </c>
      <c r="B22" s="7" t="s">
        <v>2</v>
      </c>
      <c r="C22" s="53">
        <v>53341580</v>
      </c>
      <c r="D22" s="7">
        <v>42</v>
      </c>
      <c r="E22" s="7">
        <v>72</v>
      </c>
      <c r="F22" s="7">
        <v>402</v>
      </c>
      <c r="G22" s="53">
        <v>60847350</v>
      </c>
      <c r="H22" s="7">
        <v>48</v>
      </c>
      <c r="I22" s="7">
        <v>78</v>
      </c>
      <c r="J22" s="7">
        <v>413</v>
      </c>
      <c r="K22" s="53">
        <v>63276773</v>
      </c>
      <c r="L22" s="7">
        <v>52</v>
      </c>
      <c r="M22" s="7">
        <v>78</v>
      </c>
      <c r="N22" s="15">
        <v>476</v>
      </c>
      <c r="O22" s="102">
        <f t="shared" si="0"/>
        <v>1.9577838434116229E-2</v>
      </c>
      <c r="P22" s="102">
        <f t="shared" si="1"/>
        <v>2.0747823925797645E-2</v>
      </c>
      <c r="Q22" s="102">
        <f t="shared" si="2"/>
        <v>1.9023457998087124E-2</v>
      </c>
      <c r="R22" s="75">
        <f t="shared" si="3"/>
        <v>0.14071142999513708</v>
      </c>
      <c r="S22" s="75">
        <f t="shared" si="4"/>
        <v>3.992652103994665E-2</v>
      </c>
      <c r="T22" s="107">
        <f t="shared" si="5"/>
        <v>1.027363184079602</v>
      </c>
      <c r="U22" s="107">
        <f t="shared" si="6"/>
        <v>1.152542372881356</v>
      </c>
      <c r="V22" s="77">
        <f t="shared" si="7"/>
        <v>1270037.6190476189</v>
      </c>
      <c r="W22" s="77">
        <f t="shared" si="8"/>
        <v>1267653.125</v>
      </c>
      <c r="X22" s="77">
        <f t="shared" si="9"/>
        <v>1216861.0192307692</v>
      </c>
      <c r="Y22" s="79">
        <f t="shared" si="10"/>
        <v>1.7142857142857142</v>
      </c>
      <c r="Z22" s="80">
        <f t="shared" si="11"/>
        <v>1.625</v>
      </c>
      <c r="AA22" s="80">
        <f t="shared" si="12"/>
        <v>1.5</v>
      </c>
      <c r="AB22" s="109">
        <f t="shared" si="13"/>
        <v>740855.27777777775</v>
      </c>
      <c r="AC22" s="109">
        <f t="shared" si="14"/>
        <v>780094.23076923075</v>
      </c>
      <c r="AD22" s="109">
        <f t="shared" si="15"/>
        <v>811240.6794871795</v>
      </c>
      <c r="AE22" s="82">
        <f t="shared" si="16"/>
        <v>0.1044776119402985</v>
      </c>
      <c r="AF22" s="82">
        <f t="shared" si="17"/>
        <v>0.11622276029055691</v>
      </c>
      <c r="AG22" s="82">
        <f t="shared" si="18"/>
        <v>0.1092436974789916</v>
      </c>
    </row>
    <row r="23" spans="1:33" x14ac:dyDescent="0.25">
      <c r="A23" s="6" t="s">
        <v>21</v>
      </c>
      <c r="B23" s="7" t="s">
        <v>2</v>
      </c>
      <c r="C23" s="53">
        <v>120979370</v>
      </c>
      <c r="D23" s="7">
        <v>95</v>
      </c>
      <c r="E23" s="7">
        <v>188</v>
      </c>
      <c r="F23" s="7">
        <v>847</v>
      </c>
      <c r="G23" s="53">
        <v>139963280</v>
      </c>
      <c r="H23" s="7">
        <v>97</v>
      </c>
      <c r="I23" s="7">
        <v>193</v>
      </c>
      <c r="J23" s="7">
        <v>876</v>
      </c>
      <c r="K23" s="53">
        <v>147522500</v>
      </c>
      <c r="L23" s="7">
        <v>102</v>
      </c>
      <c r="M23" s="7">
        <v>208</v>
      </c>
      <c r="N23" s="15">
        <v>967</v>
      </c>
      <c r="O23" s="102">
        <f t="shared" si="0"/>
        <v>4.4402782214571966E-2</v>
      </c>
      <c r="P23" s="102">
        <f t="shared" si="1"/>
        <v>4.7724896639165307E-2</v>
      </c>
      <c r="Q23" s="102">
        <f t="shared" si="2"/>
        <v>4.4350998786281466E-2</v>
      </c>
      <c r="R23" s="75">
        <f t="shared" si="3"/>
        <v>0.15691857214994598</v>
      </c>
      <c r="S23" s="75">
        <f t="shared" si="4"/>
        <v>5.4008594254150166E-2</v>
      </c>
      <c r="T23" s="107">
        <f t="shared" si="5"/>
        <v>1.0342384887839433</v>
      </c>
      <c r="U23" s="107">
        <f t="shared" si="6"/>
        <v>1.1038812785388128</v>
      </c>
      <c r="V23" s="77">
        <f t="shared" si="7"/>
        <v>1273467.0526315789</v>
      </c>
      <c r="W23" s="77">
        <f t="shared" si="8"/>
        <v>1442920.4123711339</v>
      </c>
      <c r="X23" s="77">
        <f t="shared" si="9"/>
        <v>1446299.0196078431</v>
      </c>
      <c r="Y23" s="79">
        <f t="shared" si="10"/>
        <v>1.9789473684210526</v>
      </c>
      <c r="Z23" s="80">
        <f t="shared" si="11"/>
        <v>1.9896907216494846</v>
      </c>
      <c r="AA23" s="80">
        <f t="shared" si="12"/>
        <v>2.0392156862745097</v>
      </c>
      <c r="AB23" s="109">
        <f t="shared" si="13"/>
        <v>643507.28723404254</v>
      </c>
      <c r="AC23" s="109">
        <f t="shared" si="14"/>
        <v>725198.34196891193</v>
      </c>
      <c r="AD23" s="109">
        <f t="shared" si="15"/>
        <v>709242.7884615385</v>
      </c>
      <c r="AE23" s="82">
        <f t="shared" si="16"/>
        <v>0.11216056670602124</v>
      </c>
      <c r="AF23" s="82">
        <f t="shared" si="17"/>
        <v>0.11073059360730593</v>
      </c>
      <c r="AG23" s="82">
        <f t="shared" si="18"/>
        <v>0.10548086866597725</v>
      </c>
    </row>
    <row r="24" spans="1:33" x14ac:dyDescent="0.25">
      <c r="A24" s="6" t="s">
        <v>22</v>
      </c>
      <c r="B24" s="7" t="s">
        <v>2</v>
      </c>
      <c r="C24" s="53">
        <v>60158300</v>
      </c>
      <c r="D24" s="7">
        <v>41</v>
      </c>
      <c r="E24" s="7">
        <v>65</v>
      </c>
      <c r="F24" s="7">
        <v>487</v>
      </c>
      <c r="G24" s="53">
        <v>61375370</v>
      </c>
      <c r="H24" s="7">
        <v>43</v>
      </c>
      <c r="I24" s="7">
        <v>69</v>
      </c>
      <c r="J24" s="7">
        <v>568</v>
      </c>
      <c r="K24" s="53">
        <v>61587176</v>
      </c>
      <c r="L24" s="7">
        <v>47</v>
      </c>
      <c r="M24" s="7">
        <v>72</v>
      </c>
      <c r="N24" s="15">
        <v>613</v>
      </c>
      <c r="O24" s="102">
        <f t="shared" si="0"/>
        <v>2.2079763626632248E-2</v>
      </c>
      <c r="P24" s="102">
        <f t="shared" si="1"/>
        <v>2.0927869005645819E-2</v>
      </c>
      <c r="Q24" s="102">
        <f t="shared" si="2"/>
        <v>1.8515499452805527E-2</v>
      </c>
      <c r="R24" s="75">
        <f t="shared" si="3"/>
        <v>2.0231123552361119E-2</v>
      </c>
      <c r="S24" s="75">
        <f t="shared" si="4"/>
        <v>3.4509934522595209E-3</v>
      </c>
      <c r="T24" s="107">
        <f t="shared" si="5"/>
        <v>1.1663244353182751</v>
      </c>
      <c r="U24" s="107">
        <f t="shared" si="6"/>
        <v>1.079225352112676</v>
      </c>
      <c r="V24" s="77">
        <f t="shared" si="7"/>
        <v>1467275.6097560977</v>
      </c>
      <c r="W24" s="77">
        <f t="shared" si="8"/>
        <v>1427334.1860465116</v>
      </c>
      <c r="X24" s="77">
        <f t="shared" si="9"/>
        <v>1310365.4468085107</v>
      </c>
      <c r="Y24" s="79">
        <f t="shared" si="10"/>
        <v>1.5853658536585367</v>
      </c>
      <c r="Z24" s="80">
        <f t="shared" si="11"/>
        <v>1.6046511627906976</v>
      </c>
      <c r="AA24" s="80">
        <f t="shared" si="12"/>
        <v>1.5319148936170213</v>
      </c>
      <c r="AB24" s="109">
        <f t="shared" si="13"/>
        <v>925512.30769230775</v>
      </c>
      <c r="AC24" s="109">
        <f t="shared" si="14"/>
        <v>889498.11594202893</v>
      </c>
      <c r="AD24" s="109">
        <f t="shared" si="15"/>
        <v>855377.4444444445</v>
      </c>
      <c r="AE24" s="82">
        <f t="shared" si="16"/>
        <v>8.4188911704312114E-2</v>
      </c>
      <c r="AF24" s="82">
        <f t="shared" si="17"/>
        <v>7.5704225352112672E-2</v>
      </c>
      <c r="AG24" s="82">
        <f t="shared" si="18"/>
        <v>7.6672104404567704E-2</v>
      </c>
    </row>
    <row r="25" spans="1:33" x14ac:dyDescent="0.25">
      <c r="A25" s="6" t="s">
        <v>23</v>
      </c>
      <c r="B25" s="7" t="s">
        <v>10</v>
      </c>
      <c r="C25" s="8">
        <v>45352400</v>
      </c>
      <c r="D25" s="7">
        <v>34</v>
      </c>
      <c r="E25" s="7">
        <v>42</v>
      </c>
      <c r="F25" s="7">
        <v>412</v>
      </c>
      <c r="G25" s="8">
        <v>41992060</v>
      </c>
      <c r="H25" s="7">
        <v>43</v>
      </c>
      <c r="I25" s="7">
        <v>53</v>
      </c>
      <c r="J25" s="7">
        <v>501</v>
      </c>
      <c r="K25" s="8">
        <v>36925187</v>
      </c>
      <c r="L25" s="7">
        <v>36</v>
      </c>
      <c r="M25" s="7">
        <v>42</v>
      </c>
      <c r="N25" s="15">
        <v>587</v>
      </c>
      <c r="O25" s="102">
        <f t="shared" si="0"/>
        <v>1.6645587922206519E-2</v>
      </c>
      <c r="P25" s="102">
        <f t="shared" si="1"/>
        <v>1.4318517851007979E-2</v>
      </c>
      <c r="Q25" s="102">
        <f t="shared" si="2"/>
        <v>1.1101146766223568E-2</v>
      </c>
      <c r="R25" s="75">
        <f t="shared" si="3"/>
        <v>-7.4093984000846658E-2</v>
      </c>
      <c r="S25" s="75">
        <f t="shared" si="4"/>
        <v>-0.1206626443189498</v>
      </c>
      <c r="T25" s="107">
        <f t="shared" si="5"/>
        <v>1.2160194174757282</v>
      </c>
      <c r="U25" s="107">
        <f t="shared" si="6"/>
        <v>1.1716566866267466</v>
      </c>
      <c r="V25" s="77">
        <f t="shared" si="7"/>
        <v>1333894.1176470588</v>
      </c>
      <c r="W25" s="77">
        <f t="shared" si="8"/>
        <v>976559.53488372092</v>
      </c>
      <c r="X25" s="77">
        <f t="shared" si="9"/>
        <v>1025699.6388888889</v>
      </c>
      <c r="Y25" s="79">
        <f t="shared" si="10"/>
        <v>1.2352941176470589</v>
      </c>
      <c r="Z25" s="80">
        <f t="shared" si="11"/>
        <v>1.2325581395348837</v>
      </c>
      <c r="AA25" s="80">
        <f t="shared" si="12"/>
        <v>1.1666666666666667</v>
      </c>
      <c r="AB25" s="109">
        <f t="shared" si="13"/>
        <v>1079819.0476190476</v>
      </c>
      <c r="AC25" s="109">
        <f t="shared" si="14"/>
        <v>792303.01886792458</v>
      </c>
      <c r="AD25" s="109">
        <f t="shared" si="15"/>
        <v>879171.11904761905</v>
      </c>
      <c r="AE25" s="82">
        <f t="shared" si="16"/>
        <v>8.2524271844660199E-2</v>
      </c>
      <c r="AF25" s="82">
        <f t="shared" si="17"/>
        <v>8.5828343313373259E-2</v>
      </c>
      <c r="AG25" s="82">
        <f t="shared" si="18"/>
        <v>6.1328790459965928E-2</v>
      </c>
    </row>
    <row r="26" spans="1:33" x14ac:dyDescent="0.25">
      <c r="A26" s="6" t="s">
        <v>24</v>
      </c>
      <c r="B26" s="7" t="s">
        <v>18</v>
      </c>
      <c r="C26" s="8">
        <v>67354220</v>
      </c>
      <c r="D26" s="7">
        <v>52</v>
      </c>
      <c r="E26" s="7">
        <v>61</v>
      </c>
      <c r="F26" s="7">
        <v>601</v>
      </c>
      <c r="G26" s="8">
        <v>66167590</v>
      </c>
      <c r="H26" s="7">
        <v>48</v>
      </c>
      <c r="I26" s="7">
        <v>58</v>
      </c>
      <c r="J26" s="7">
        <v>732</v>
      </c>
      <c r="K26" s="8">
        <v>51577980</v>
      </c>
      <c r="L26" s="7">
        <v>43</v>
      </c>
      <c r="M26" s="7">
        <v>57</v>
      </c>
      <c r="N26" s="15">
        <v>802</v>
      </c>
      <c r="O26" s="102">
        <f t="shared" si="0"/>
        <v>2.472086573018497E-2</v>
      </c>
      <c r="P26" s="102">
        <f t="shared" si="1"/>
        <v>2.2561927625679164E-2</v>
      </c>
      <c r="Q26" s="102">
        <f t="shared" si="2"/>
        <v>1.5506346004025487E-2</v>
      </c>
      <c r="R26" s="75">
        <f t="shared" si="3"/>
        <v>-1.7617752829740985E-2</v>
      </c>
      <c r="S26" s="75">
        <f t="shared" si="4"/>
        <v>-0.22049480720092718</v>
      </c>
      <c r="T26" s="107">
        <f t="shared" si="5"/>
        <v>1.2179700499168054</v>
      </c>
      <c r="U26" s="107">
        <f t="shared" si="6"/>
        <v>1.0956284153005464</v>
      </c>
      <c r="V26" s="77">
        <f t="shared" si="7"/>
        <v>1295273.4615384615</v>
      </c>
      <c r="W26" s="77">
        <f t="shared" si="8"/>
        <v>1378491.4583333333</v>
      </c>
      <c r="X26" s="77">
        <f t="shared" si="9"/>
        <v>1199487.9069767443</v>
      </c>
      <c r="Y26" s="79">
        <f t="shared" si="10"/>
        <v>1.1730769230769231</v>
      </c>
      <c r="Z26" s="80">
        <f t="shared" si="11"/>
        <v>1.2083333333333333</v>
      </c>
      <c r="AA26" s="80">
        <f t="shared" si="12"/>
        <v>1.3255813953488371</v>
      </c>
      <c r="AB26" s="109">
        <f t="shared" si="13"/>
        <v>1104167.5409836066</v>
      </c>
      <c r="AC26" s="109">
        <f t="shared" si="14"/>
        <v>1140820.5172413792</v>
      </c>
      <c r="AD26" s="109">
        <f t="shared" si="15"/>
        <v>904876.84210526315</v>
      </c>
      <c r="AE26" s="82">
        <f t="shared" si="16"/>
        <v>8.6522462562396013E-2</v>
      </c>
      <c r="AF26" s="82">
        <f t="shared" si="17"/>
        <v>6.5573770491803282E-2</v>
      </c>
      <c r="AG26" s="82">
        <f t="shared" si="18"/>
        <v>5.3615960099750622E-2</v>
      </c>
    </row>
    <row r="27" spans="1:33" x14ac:dyDescent="0.25">
      <c r="A27" s="6" t="s">
        <v>25</v>
      </c>
      <c r="B27" s="7" t="s">
        <v>10</v>
      </c>
      <c r="C27" s="8">
        <v>58290390</v>
      </c>
      <c r="D27" s="7">
        <v>39</v>
      </c>
      <c r="E27" s="7">
        <v>43</v>
      </c>
      <c r="F27" s="7">
        <v>407</v>
      </c>
      <c r="G27" s="8">
        <v>56628580</v>
      </c>
      <c r="H27" s="7">
        <v>35</v>
      </c>
      <c r="I27" s="7">
        <v>41</v>
      </c>
      <c r="J27" s="7">
        <v>497</v>
      </c>
      <c r="K27" s="8">
        <v>54948832</v>
      </c>
      <c r="L27" s="7">
        <v>31</v>
      </c>
      <c r="M27" s="7">
        <v>37</v>
      </c>
      <c r="N27" s="15">
        <v>513</v>
      </c>
      <c r="O27" s="102">
        <f t="shared" si="0"/>
        <v>2.1394188880074872E-2</v>
      </c>
      <c r="P27" s="102">
        <f t="shared" si="1"/>
        <v>1.9309301177585319E-2</v>
      </c>
      <c r="Q27" s="102">
        <f t="shared" si="2"/>
        <v>1.6519755165073695E-2</v>
      </c>
      <c r="R27" s="75">
        <f t="shared" si="3"/>
        <v>-2.8509159056921751E-2</v>
      </c>
      <c r="S27" s="75">
        <f t="shared" si="4"/>
        <v>-2.9662548487000784E-2</v>
      </c>
      <c r="T27" s="107">
        <f t="shared" si="5"/>
        <v>1.2211302211302211</v>
      </c>
      <c r="U27" s="107">
        <f t="shared" si="6"/>
        <v>1.0321931589537223</v>
      </c>
      <c r="V27" s="77">
        <f t="shared" si="7"/>
        <v>1494625.3846153845</v>
      </c>
      <c r="W27" s="77">
        <f t="shared" si="8"/>
        <v>1617959.4285714286</v>
      </c>
      <c r="X27" s="77">
        <f t="shared" si="9"/>
        <v>1772542.9677419355</v>
      </c>
      <c r="Y27" s="79">
        <f t="shared" si="10"/>
        <v>1.1025641025641026</v>
      </c>
      <c r="Z27" s="80">
        <f t="shared" si="11"/>
        <v>1.1714285714285715</v>
      </c>
      <c r="AA27" s="80">
        <f t="shared" si="12"/>
        <v>1.1935483870967742</v>
      </c>
      <c r="AB27" s="109">
        <f t="shared" si="13"/>
        <v>1355590.465116279</v>
      </c>
      <c r="AC27" s="109">
        <f t="shared" si="14"/>
        <v>1381184.8780487804</v>
      </c>
      <c r="AD27" s="109">
        <f t="shared" si="15"/>
        <v>1485103.5675675676</v>
      </c>
      <c r="AE27" s="82">
        <f t="shared" si="16"/>
        <v>9.5823095823095825E-2</v>
      </c>
      <c r="AF27" s="82">
        <f t="shared" si="17"/>
        <v>7.0422535211267609E-2</v>
      </c>
      <c r="AG27" s="82">
        <f t="shared" si="18"/>
        <v>6.042884990253411E-2</v>
      </c>
    </row>
    <row r="28" spans="1:33" x14ac:dyDescent="0.25">
      <c r="A28" s="6" t="s">
        <v>26</v>
      </c>
      <c r="B28" s="7" t="s">
        <v>2</v>
      </c>
      <c r="C28" s="53">
        <v>67218410</v>
      </c>
      <c r="D28" s="7">
        <v>51</v>
      </c>
      <c r="E28" s="7">
        <v>83</v>
      </c>
      <c r="F28" s="7">
        <v>536</v>
      </c>
      <c r="G28" s="53">
        <v>82785380</v>
      </c>
      <c r="H28" s="7">
        <v>72</v>
      </c>
      <c r="I28" s="7">
        <v>124</v>
      </c>
      <c r="J28" s="7">
        <v>733</v>
      </c>
      <c r="K28" s="53">
        <v>95739741</v>
      </c>
      <c r="L28" s="7">
        <v>89</v>
      </c>
      <c r="M28" s="7">
        <v>167</v>
      </c>
      <c r="N28" s="15">
        <v>891</v>
      </c>
      <c r="O28" s="102">
        <f t="shared" si="0"/>
        <v>2.4671019695670482E-2</v>
      </c>
      <c r="P28" s="102">
        <f t="shared" si="1"/>
        <v>2.8228287474643513E-2</v>
      </c>
      <c r="Q28" s="102">
        <f t="shared" si="2"/>
        <v>2.8783088253587771E-2</v>
      </c>
      <c r="R28" s="75">
        <f t="shared" si="3"/>
        <v>0.23158789385229439</v>
      </c>
      <c r="S28" s="75">
        <f t="shared" si="4"/>
        <v>0.15648126517025118</v>
      </c>
      <c r="T28" s="107">
        <f t="shared" si="5"/>
        <v>1.3675373134328359</v>
      </c>
      <c r="U28" s="107">
        <f t="shared" si="6"/>
        <v>1.2155525238744884</v>
      </c>
      <c r="V28" s="77">
        <f t="shared" si="7"/>
        <v>1318008.0392156863</v>
      </c>
      <c r="W28" s="77">
        <f t="shared" si="8"/>
        <v>1149796.9444444445</v>
      </c>
      <c r="X28" s="77">
        <f t="shared" si="9"/>
        <v>1075727.4269662921</v>
      </c>
      <c r="Y28" s="79">
        <f t="shared" si="10"/>
        <v>1.6274509803921569</v>
      </c>
      <c r="Z28" s="80">
        <f t="shared" si="11"/>
        <v>1.7222222222222223</v>
      </c>
      <c r="AA28" s="80">
        <f t="shared" si="12"/>
        <v>1.8764044943820224</v>
      </c>
      <c r="AB28" s="109">
        <f t="shared" si="13"/>
        <v>809860.36144578317</v>
      </c>
      <c r="AC28" s="109">
        <f t="shared" si="14"/>
        <v>667624.03225806449</v>
      </c>
      <c r="AD28" s="109">
        <f t="shared" si="15"/>
        <v>573291.86227544909</v>
      </c>
      <c r="AE28" s="82">
        <f t="shared" si="16"/>
        <v>9.5149253731343281E-2</v>
      </c>
      <c r="AF28" s="82">
        <f t="shared" si="17"/>
        <v>9.8226466575716237E-2</v>
      </c>
      <c r="AG28" s="82">
        <f t="shared" si="18"/>
        <v>9.9887766554433224E-2</v>
      </c>
    </row>
    <row r="29" spans="1:33" x14ac:dyDescent="0.25">
      <c r="A29" s="6" t="s">
        <v>27</v>
      </c>
      <c r="B29" s="7" t="s">
        <v>7</v>
      </c>
      <c r="C29" s="8">
        <v>51605580</v>
      </c>
      <c r="D29" s="7">
        <v>37</v>
      </c>
      <c r="E29" s="7">
        <v>61</v>
      </c>
      <c r="F29" s="7">
        <v>477</v>
      </c>
      <c r="G29" s="8">
        <v>49742030</v>
      </c>
      <c r="H29" s="7">
        <v>39</v>
      </c>
      <c r="I29" s="7">
        <v>63</v>
      </c>
      <c r="J29" s="7">
        <v>413</v>
      </c>
      <c r="K29" s="8">
        <v>41491372</v>
      </c>
      <c r="L29" s="7">
        <v>29</v>
      </c>
      <c r="M29" s="7">
        <v>45</v>
      </c>
      <c r="N29" s="15">
        <v>402</v>
      </c>
      <c r="O29" s="102">
        <f t="shared" si="0"/>
        <v>1.8940678313969322E-2</v>
      </c>
      <c r="P29" s="102">
        <f t="shared" si="1"/>
        <v>1.6961114660732871E-2</v>
      </c>
      <c r="Q29" s="102">
        <f t="shared" si="2"/>
        <v>1.2473919498470761E-2</v>
      </c>
      <c r="R29" s="75">
        <f t="shared" si="3"/>
        <v>-3.6111405006977959E-2</v>
      </c>
      <c r="S29" s="75">
        <f t="shared" si="4"/>
        <v>-0.16586894423086473</v>
      </c>
      <c r="T29" s="107">
        <f t="shared" si="5"/>
        <v>0.86582809224318658</v>
      </c>
      <c r="U29" s="107">
        <f t="shared" si="6"/>
        <v>0.9733656174334141</v>
      </c>
      <c r="V29" s="77">
        <f t="shared" si="7"/>
        <v>1394745.4054054054</v>
      </c>
      <c r="W29" s="77">
        <f t="shared" si="8"/>
        <v>1275436.6666666667</v>
      </c>
      <c r="X29" s="77">
        <f t="shared" si="9"/>
        <v>1430736.9655172413</v>
      </c>
      <c r="Y29" s="79">
        <f t="shared" si="10"/>
        <v>1.6486486486486487</v>
      </c>
      <c r="Z29" s="80">
        <f t="shared" si="11"/>
        <v>1.6153846153846154</v>
      </c>
      <c r="AA29" s="80">
        <f t="shared" si="12"/>
        <v>1.5517241379310345</v>
      </c>
      <c r="AB29" s="109">
        <f t="shared" si="13"/>
        <v>845993.11475409835</v>
      </c>
      <c r="AC29" s="109">
        <f t="shared" si="14"/>
        <v>789556.03174603172</v>
      </c>
      <c r="AD29" s="109">
        <f t="shared" si="15"/>
        <v>922030.48888888885</v>
      </c>
      <c r="AE29" s="82">
        <f t="shared" si="16"/>
        <v>7.7568134171907763E-2</v>
      </c>
      <c r="AF29" s="82">
        <f t="shared" si="17"/>
        <v>9.4430992736077482E-2</v>
      </c>
      <c r="AG29" s="82">
        <f t="shared" si="18"/>
        <v>7.2139303482587069E-2</v>
      </c>
    </row>
    <row r="30" spans="1:33" x14ac:dyDescent="0.25">
      <c r="A30" s="6" t="s">
        <v>28</v>
      </c>
      <c r="B30" s="7" t="s">
        <v>10</v>
      </c>
      <c r="C30" s="8">
        <v>72085100</v>
      </c>
      <c r="D30" s="7">
        <v>45</v>
      </c>
      <c r="E30" s="7">
        <v>56</v>
      </c>
      <c r="F30" s="7">
        <v>401</v>
      </c>
      <c r="G30" s="8">
        <v>74230610</v>
      </c>
      <c r="H30" s="7">
        <v>46</v>
      </c>
      <c r="I30" s="7">
        <v>63</v>
      </c>
      <c r="J30" s="7">
        <v>419</v>
      </c>
      <c r="K30" s="8">
        <v>71284587</v>
      </c>
      <c r="L30" s="7">
        <v>38</v>
      </c>
      <c r="M30" s="7">
        <v>55</v>
      </c>
      <c r="N30" s="15">
        <v>511</v>
      </c>
      <c r="O30" s="102">
        <f t="shared" si="0"/>
        <v>2.6457229825346602E-2</v>
      </c>
      <c r="P30" s="102">
        <f t="shared" si="1"/>
        <v>2.5311268710708913E-2</v>
      </c>
      <c r="Q30" s="102">
        <f t="shared" si="2"/>
        <v>2.1430918209205889E-2</v>
      </c>
      <c r="R30" s="75">
        <f t="shared" si="3"/>
        <v>2.976357111247685E-2</v>
      </c>
      <c r="S30" s="75">
        <f t="shared" si="4"/>
        <v>-3.9687441609330687E-2</v>
      </c>
      <c r="T30" s="107">
        <f t="shared" si="5"/>
        <v>1.0448877805486285</v>
      </c>
      <c r="U30" s="107">
        <f t="shared" si="6"/>
        <v>1.2195704057279235</v>
      </c>
      <c r="V30" s="77">
        <f t="shared" si="7"/>
        <v>1601891.111111111</v>
      </c>
      <c r="W30" s="77">
        <f t="shared" si="8"/>
        <v>1613708.9130434783</v>
      </c>
      <c r="X30" s="77">
        <f t="shared" si="9"/>
        <v>1875910.1842105263</v>
      </c>
      <c r="Y30" s="79">
        <f t="shared" si="10"/>
        <v>1.2444444444444445</v>
      </c>
      <c r="Z30" s="80">
        <f t="shared" si="11"/>
        <v>1.3695652173913044</v>
      </c>
      <c r="AA30" s="80">
        <f t="shared" si="12"/>
        <v>1.4473684210526316</v>
      </c>
      <c r="AB30" s="109">
        <f t="shared" si="13"/>
        <v>1287233.9285714286</v>
      </c>
      <c r="AC30" s="109">
        <f t="shared" si="14"/>
        <v>1178263.6507936509</v>
      </c>
      <c r="AD30" s="109">
        <f t="shared" si="15"/>
        <v>1296083.3999999999</v>
      </c>
      <c r="AE30" s="82">
        <f t="shared" si="16"/>
        <v>0.11221945137157108</v>
      </c>
      <c r="AF30" s="82">
        <f t="shared" si="17"/>
        <v>0.10978520286396182</v>
      </c>
      <c r="AG30" s="82">
        <f t="shared" si="18"/>
        <v>7.4363992172211346E-2</v>
      </c>
    </row>
    <row r="31" spans="1:33" x14ac:dyDescent="0.25">
      <c r="A31" s="6" t="s">
        <v>29</v>
      </c>
      <c r="B31" s="7" t="s">
        <v>7</v>
      </c>
      <c r="C31" s="8">
        <v>34537300</v>
      </c>
      <c r="D31" s="7">
        <v>25</v>
      </c>
      <c r="E31" s="7">
        <v>32</v>
      </c>
      <c r="F31" s="7">
        <v>410</v>
      </c>
      <c r="G31" s="8">
        <v>37578150</v>
      </c>
      <c r="H31" s="7">
        <v>26</v>
      </c>
      <c r="I31" s="7">
        <v>29</v>
      </c>
      <c r="J31" s="7">
        <v>568</v>
      </c>
      <c r="K31" s="8">
        <v>45731946</v>
      </c>
      <c r="L31" s="7">
        <v>37</v>
      </c>
      <c r="M31" s="7">
        <v>40</v>
      </c>
      <c r="N31" s="15">
        <v>653</v>
      </c>
      <c r="O31" s="102">
        <f t="shared" si="0"/>
        <v>1.2676146438680714E-2</v>
      </c>
      <c r="P31" s="102">
        <f t="shared" si="1"/>
        <v>1.2813455962457081E-2</v>
      </c>
      <c r="Q31" s="102">
        <f t="shared" si="2"/>
        <v>1.3748800905219811E-2</v>
      </c>
      <c r="R31" s="75">
        <f t="shared" si="3"/>
        <v>8.8045388608837483E-2</v>
      </c>
      <c r="S31" s="75">
        <f t="shared" si="4"/>
        <v>0.21698236874353838</v>
      </c>
      <c r="T31" s="107">
        <f t="shared" si="5"/>
        <v>1.3853658536585365</v>
      </c>
      <c r="U31" s="107">
        <f t="shared" si="6"/>
        <v>1.1496478873239437</v>
      </c>
      <c r="V31" s="77">
        <f t="shared" si="7"/>
        <v>1381492</v>
      </c>
      <c r="W31" s="77">
        <f t="shared" si="8"/>
        <v>1445313.4615384615</v>
      </c>
      <c r="X31" s="77">
        <f t="shared" si="9"/>
        <v>1235998.5405405406</v>
      </c>
      <c r="Y31" s="79">
        <f t="shared" si="10"/>
        <v>1.28</v>
      </c>
      <c r="Z31" s="80">
        <f t="shared" si="11"/>
        <v>1.1153846153846154</v>
      </c>
      <c r="AA31" s="80">
        <f t="shared" si="12"/>
        <v>1.0810810810810811</v>
      </c>
      <c r="AB31" s="109">
        <f t="shared" si="13"/>
        <v>1079290.625</v>
      </c>
      <c r="AC31" s="109">
        <f t="shared" si="14"/>
        <v>1295798.2758620689</v>
      </c>
      <c r="AD31" s="109">
        <f t="shared" si="15"/>
        <v>1143298.6499999999</v>
      </c>
      <c r="AE31" s="82">
        <f t="shared" si="16"/>
        <v>6.097560975609756E-2</v>
      </c>
      <c r="AF31" s="82">
        <f t="shared" si="17"/>
        <v>4.5774647887323945E-2</v>
      </c>
      <c r="AG31" s="82">
        <f t="shared" si="18"/>
        <v>5.6661562021439509E-2</v>
      </c>
    </row>
    <row r="32" spans="1:33" x14ac:dyDescent="0.25">
      <c r="A32" s="6" t="s">
        <v>30</v>
      </c>
      <c r="B32" s="7" t="s">
        <v>7</v>
      </c>
      <c r="C32" s="8">
        <v>100531333</v>
      </c>
      <c r="D32" s="7">
        <v>83</v>
      </c>
      <c r="E32" s="7">
        <v>102</v>
      </c>
      <c r="F32" s="7">
        <v>457</v>
      </c>
      <c r="G32" s="8">
        <v>109385365</v>
      </c>
      <c r="H32" s="7">
        <v>87</v>
      </c>
      <c r="I32" s="7">
        <v>112</v>
      </c>
      <c r="J32" s="7">
        <v>459</v>
      </c>
      <c r="K32" s="8">
        <v>111759669</v>
      </c>
      <c r="L32" s="7">
        <v>89</v>
      </c>
      <c r="M32" s="7">
        <v>119</v>
      </c>
      <c r="N32" s="15">
        <v>502</v>
      </c>
      <c r="O32" s="102">
        <f t="shared" si="0"/>
        <v>3.6897785836871297E-2</v>
      </c>
      <c r="P32" s="102">
        <f t="shared" si="1"/>
        <v>3.729839168146367E-2</v>
      </c>
      <c r="Q32" s="102">
        <f t="shared" si="2"/>
        <v>3.3599301422997975E-2</v>
      </c>
      <c r="R32" s="75">
        <f t="shared" si="3"/>
        <v>8.8072362474294508E-2</v>
      </c>
      <c r="S32" s="75">
        <f t="shared" si="4"/>
        <v>2.1705865313883521E-2</v>
      </c>
      <c r="T32" s="107">
        <f t="shared" si="5"/>
        <v>1.0043763676148796</v>
      </c>
      <c r="U32" s="107">
        <f t="shared" si="6"/>
        <v>1.093681917211329</v>
      </c>
      <c r="V32" s="77">
        <f t="shared" si="7"/>
        <v>1211220.8795180724</v>
      </c>
      <c r="W32" s="77">
        <f t="shared" si="8"/>
        <v>1257303.0459770116</v>
      </c>
      <c r="X32" s="77">
        <f t="shared" si="9"/>
        <v>1255726.6179775281</v>
      </c>
      <c r="Y32" s="79">
        <f t="shared" si="10"/>
        <v>1.2289156626506024</v>
      </c>
      <c r="Z32" s="80">
        <f t="shared" si="11"/>
        <v>1.2873563218390804</v>
      </c>
      <c r="AA32" s="80">
        <f t="shared" si="12"/>
        <v>1.3370786516853932</v>
      </c>
      <c r="AB32" s="109">
        <f t="shared" si="13"/>
        <v>985601.30392156867</v>
      </c>
      <c r="AC32" s="109">
        <f t="shared" si="14"/>
        <v>976655.04464285716</v>
      </c>
      <c r="AD32" s="109">
        <f t="shared" si="15"/>
        <v>939156.8823529412</v>
      </c>
      <c r="AE32" s="82">
        <f t="shared" si="16"/>
        <v>0.18161925601750548</v>
      </c>
      <c r="AF32" s="82">
        <f t="shared" si="17"/>
        <v>0.18954248366013071</v>
      </c>
      <c r="AG32" s="82">
        <f t="shared" si="18"/>
        <v>0.17729083665338646</v>
      </c>
    </row>
    <row r="33" spans="1:449" x14ac:dyDescent="0.25">
      <c r="A33" s="6" t="s">
        <v>31</v>
      </c>
      <c r="B33" s="7" t="s">
        <v>2</v>
      </c>
      <c r="C33" s="53">
        <v>57725660</v>
      </c>
      <c r="D33" s="7">
        <v>42</v>
      </c>
      <c r="E33" s="7">
        <v>59</v>
      </c>
      <c r="F33" s="7">
        <v>401</v>
      </c>
      <c r="G33" s="53">
        <v>59819150</v>
      </c>
      <c r="H33" s="7">
        <v>41</v>
      </c>
      <c r="I33" s="7">
        <v>76</v>
      </c>
      <c r="J33" s="7">
        <v>523</v>
      </c>
      <c r="K33" s="53">
        <v>65000377</v>
      </c>
      <c r="L33" s="7">
        <v>40</v>
      </c>
      <c r="M33" s="7">
        <v>76</v>
      </c>
      <c r="N33" s="15">
        <v>641</v>
      </c>
      <c r="O33" s="102">
        <f t="shared" si="0"/>
        <v>2.1186917316336071E-2</v>
      </c>
      <c r="P33" s="102">
        <f t="shared" si="1"/>
        <v>2.0397226692549113E-2</v>
      </c>
      <c r="Q33" s="102">
        <f t="shared" si="2"/>
        <v>1.9541640369671324E-2</v>
      </c>
      <c r="R33" s="75">
        <f t="shared" si="3"/>
        <v>3.6266194271317165E-2</v>
      </c>
      <c r="S33" s="75">
        <f t="shared" si="4"/>
        <v>8.6614854941937436E-2</v>
      </c>
      <c r="T33" s="107">
        <f t="shared" si="5"/>
        <v>1.3042394014962593</v>
      </c>
      <c r="U33" s="107">
        <f t="shared" si="6"/>
        <v>1.2256214149139579</v>
      </c>
      <c r="V33" s="77">
        <f t="shared" si="7"/>
        <v>1374420.4761904762</v>
      </c>
      <c r="W33" s="77">
        <f t="shared" si="8"/>
        <v>1459003.6585365853</v>
      </c>
      <c r="X33" s="77">
        <f t="shared" si="9"/>
        <v>1625009.425</v>
      </c>
      <c r="Y33" s="79">
        <f t="shared" si="10"/>
        <v>1.4047619047619047</v>
      </c>
      <c r="Z33" s="80">
        <f t="shared" si="11"/>
        <v>1.8536585365853659</v>
      </c>
      <c r="AA33" s="80">
        <f t="shared" si="12"/>
        <v>1.9</v>
      </c>
      <c r="AB33" s="109">
        <f t="shared" si="13"/>
        <v>978401.01694915257</v>
      </c>
      <c r="AC33" s="109">
        <f t="shared" si="14"/>
        <v>787094.07894736843</v>
      </c>
      <c r="AD33" s="109">
        <f t="shared" si="15"/>
        <v>855268.11842105258</v>
      </c>
      <c r="AE33" s="82">
        <f t="shared" si="16"/>
        <v>0.10473815461346633</v>
      </c>
      <c r="AF33" s="82">
        <f t="shared" si="17"/>
        <v>7.8393881453154873E-2</v>
      </c>
      <c r="AG33" s="82">
        <f t="shared" si="18"/>
        <v>6.2402496099843996E-2</v>
      </c>
    </row>
    <row r="34" spans="1:449" x14ac:dyDescent="0.25">
      <c r="A34" s="6" t="s">
        <v>32</v>
      </c>
      <c r="B34" s="7" t="s">
        <v>7</v>
      </c>
      <c r="C34" s="8">
        <v>55360800</v>
      </c>
      <c r="D34" s="7">
        <v>33</v>
      </c>
      <c r="E34" s="7">
        <v>39</v>
      </c>
      <c r="F34" s="7">
        <v>507</v>
      </c>
      <c r="G34" s="8">
        <v>58737290</v>
      </c>
      <c r="H34" s="7">
        <v>34</v>
      </c>
      <c r="I34" s="7">
        <v>42</v>
      </c>
      <c r="J34" s="7">
        <v>723</v>
      </c>
      <c r="K34" s="8">
        <v>75149592</v>
      </c>
      <c r="L34" s="7">
        <v>46</v>
      </c>
      <c r="M34" s="7">
        <v>58</v>
      </c>
      <c r="N34" s="15">
        <v>794</v>
      </c>
      <c r="O34" s="102">
        <f t="shared" si="0"/>
        <v>2.0318948144832261E-2</v>
      </c>
      <c r="P34" s="102">
        <f t="shared" si="1"/>
        <v>2.0028332389142908E-2</v>
      </c>
      <c r="Q34" s="102">
        <f t="shared" si="2"/>
        <v>2.2592888973421325E-2</v>
      </c>
      <c r="R34" s="75">
        <f t="shared" si="3"/>
        <v>6.099062874813943E-2</v>
      </c>
      <c r="S34" s="75">
        <f t="shared" si="4"/>
        <v>0.27941878149298338</v>
      </c>
      <c r="T34" s="107">
        <f t="shared" si="5"/>
        <v>1.4260355029585798</v>
      </c>
      <c r="U34" s="107">
        <f t="shared" si="6"/>
        <v>1.0982019363762103</v>
      </c>
      <c r="V34" s="77">
        <f t="shared" si="7"/>
        <v>1677600</v>
      </c>
      <c r="W34" s="77">
        <f t="shared" si="8"/>
        <v>1727567.3529411764</v>
      </c>
      <c r="X34" s="77">
        <f t="shared" si="9"/>
        <v>1633686.7826086956</v>
      </c>
      <c r="Y34" s="79">
        <f t="shared" si="10"/>
        <v>1.1818181818181819</v>
      </c>
      <c r="Z34" s="80">
        <f t="shared" si="11"/>
        <v>1.2352941176470589</v>
      </c>
      <c r="AA34" s="80">
        <f t="shared" si="12"/>
        <v>1.2608695652173914</v>
      </c>
      <c r="AB34" s="109">
        <f t="shared" si="13"/>
        <v>1419507.6923076923</v>
      </c>
      <c r="AC34" s="109">
        <f t="shared" si="14"/>
        <v>1398506.9047619049</v>
      </c>
      <c r="AD34" s="109">
        <f t="shared" si="15"/>
        <v>1295682.6206896552</v>
      </c>
      <c r="AE34" s="82">
        <f t="shared" si="16"/>
        <v>6.5088757396449703E-2</v>
      </c>
      <c r="AF34" s="82">
        <f t="shared" si="17"/>
        <v>4.7026279391424619E-2</v>
      </c>
      <c r="AG34" s="82">
        <f t="shared" si="18"/>
        <v>5.793450881612091E-2</v>
      </c>
    </row>
    <row r="35" spans="1:449" x14ac:dyDescent="0.25">
      <c r="A35" s="6" t="s">
        <v>33</v>
      </c>
      <c r="B35" s="7" t="s">
        <v>18</v>
      </c>
      <c r="C35" s="8">
        <v>34409800</v>
      </c>
      <c r="D35" s="7">
        <v>21</v>
      </c>
      <c r="E35" s="7">
        <v>26</v>
      </c>
      <c r="F35" s="7">
        <v>409</v>
      </c>
      <c r="G35" s="8">
        <v>36579300</v>
      </c>
      <c r="H35" s="7">
        <v>22</v>
      </c>
      <c r="I35" s="7">
        <v>29</v>
      </c>
      <c r="J35" s="7">
        <v>681</v>
      </c>
      <c r="K35" s="8">
        <v>51863469</v>
      </c>
      <c r="L35" s="7">
        <v>48</v>
      </c>
      <c r="M35" s="7">
        <v>69</v>
      </c>
      <c r="N35" s="15">
        <v>786</v>
      </c>
      <c r="O35" s="102">
        <f t="shared" si="0"/>
        <v>1.2629350404510938E-2</v>
      </c>
      <c r="P35" s="102">
        <f t="shared" si="1"/>
        <v>1.2472866537802054E-2</v>
      </c>
      <c r="Q35" s="102">
        <f t="shared" si="2"/>
        <v>1.5592175096485937E-2</v>
      </c>
      <c r="R35" s="75">
        <f t="shared" si="3"/>
        <v>6.304889886020848E-2</v>
      </c>
      <c r="S35" s="75">
        <f t="shared" si="4"/>
        <v>0.41783656330219543</v>
      </c>
      <c r="T35" s="107">
        <f t="shared" si="5"/>
        <v>1.6650366748166259</v>
      </c>
      <c r="U35" s="107">
        <f t="shared" si="6"/>
        <v>1.1541850220264318</v>
      </c>
      <c r="V35" s="77">
        <f t="shared" si="7"/>
        <v>1638561.9047619049</v>
      </c>
      <c r="W35" s="77">
        <f t="shared" si="8"/>
        <v>1662695.4545454546</v>
      </c>
      <c r="X35" s="77">
        <f t="shared" si="9"/>
        <v>1080488.9375</v>
      </c>
      <c r="Y35" s="79">
        <f t="shared" si="10"/>
        <v>1.2380952380952381</v>
      </c>
      <c r="Z35" s="80">
        <f t="shared" si="11"/>
        <v>1.3181818181818181</v>
      </c>
      <c r="AA35" s="80">
        <f t="shared" si="12"/>
        <v>1.4375</v>
      </c>
      <c r="AB35" s="109">
        <f t="shared" si="13"/>
        <v>1323453.8461538462</v>
      </c>
      <c r="AC35" s="109">
        <f t="shared" si="14"/>
        <v>1261355.1724137932</v>
      </c>
      <c r="AD35" s="109">
        <f t="shared" si="15"/>
        <v>751644.47826086951</v>
      </c>
      <c r="AE35" s="82">
        <f t="shared" si="16"/>
        <v>5.1344743276283619E-2</v>
      </c>
      <c r="AF35" s="82">
        <f t="shared" si="17"/>
        <v>3.2305433186490456E-2</v>
      </c>
      <c r="AG35" s="82">
        <f t="shared" si="18"/>
        <v>6.1068702290076333E-2</v>
      </c>
    </row>
    <row r="36" spans="1:449" x14ac:dyDescent="0.25">
      <c r="A36" s="6" t="s">
        <v>34</v>
      </c>
      <c r="B36" s="7" t="s">
        <v>7</v>
      </c>
      <c r="C36" s="8">
        <v>30885550</v>
      </c>
      <c r="D36" s="7">
        <v>19</v>
      </c>
      <c r="E36" s="7">
        <v>23</v>
      </c>
      <c r="F36" s="7">
        <v>217</v>
      </c>
      <c r="G36" s="8">
        <v>28859770</v>
      </c>
      <c r="H36" s="7">
        <v>21</v>
      </c>
      <c r="I36" s="7">
        <v>25</v>
      </c>
      <c r="J36" s="7">
        <v>269</v>
      </c>
      <c r="K36" s="8">
        <v>235319240</v>
      </c>
      <c r="L36" s="7">
        <v>18</v>
      </c>
      <c r="M36" s="7">
        <v>20</v>
      </c>
      <c r="N36" s="15">
        <v>291</v>
      </c>
      <c r="O36" s="102">
        <f t="shared" si="0"/>
        <v>1.1335852965900494E-2</v>
      </c>
      <c r="P36" s="102">
        <f t="shared" si="1"/>
        <v>9.8406492065639204E-3</v>
      </c>
      <c r="Q36" s="102">
        <f t="shared" si="2"/>
        <v>7.0746112136309228E-2</v>
      </c>
      <c r="R36" s="75">
        <f t="shared" si="3"/>
        <v>-6.5589895598427095E-2</v>
      </c>
      <c r="S36" s="75">
        <f t="shared" si="4"/>
        <v>7.1538848022697348</v>
      </c>
      <c r="T36" s="107">
        <f t="shared" si="5"/>
        <v>1.23963133640553</v>
      </c>
      <c r="U36" s="107">
        <f t="shared" si="6"/>
        <v>1.0817843866171004</v>
      </c>
      <c r="V36" s="77">
        <f t="shared" si="7"/>
        <v>1625555.2631578948</v>
      </c>
      <c r="W36" s="77">
        <f t="shared" si="8"/>
        <v>1374274.7619047619</v>
      </c>
      <c r="X36" s="77">
        <f t="shared" si="9"/>
        <v>13073291.111111112</v>
      </c>
      <c r="Y36" s="79">
        <f t="shared" si="10"/>
        <v>1.2105263157894737</v>
      </c>
      <c r="Z36" s="80">
        <f t="shared" si="11"/>
        <v>1.1904761904761905</v>
      </c>
      <c r="AA36" s="80">
        <f t="shared" si="12"/>
        <v>1.1111111111111112</v>
      </c>
      <c r="AB36" s="109">
        <f t="shared" si="13"/>
        <v>1342850</v>
      </c>
      <c r="AC36" s="109">
        <f t="shared" si="14"/>
        <v>1154390.8</v>
      </c>
      <c r="AD36" s="109">
        <f t="shared" si="15"/>
        <v>11765962</v>
      </c>
      <c r="AE36" s="82">
        <f t="shared" si="16"/>
        <v>8.755760368663594E-2</v>
      </c>
      <c r="AF36" s="82">
        <f t="shared" si="17"/>
        <v>7.8066914498141265E-2</v>
      </c>
      <c r="AG36" s="82">
        <f t="shared" si="18"/>
        <v>6.1855670103092786E-2</v>
      </c>
    </row>
    <row r="37" spans="1:449" x14ac:dyDescent="0.25">
      <c r="A37" s="6" t="s">
        <v>62</v>
      </c>
      <c r="B37" s="17"/>
      <c r="C37" s="16">
        <f t="shared" ref="C37:N37" si="19">SUM(C7:C36)</f>
        <v>2724589856</v>
      </c>
      <c r="D37" s="16">
        <f t="shared" si="19"/>
        <v>2015</v>
      </c>
      <c r="E37" s="16">
        <f t="shared" si="19"/>
        <v>2947</v>
      </c>
      <c r="F37" s="16">
        <f t="shared" si="19"/>
        <v>18833</v>
      </c>
      <c r="G37" s="16">
        <f t="shared" si="19"/>
        <v>2932709966</v>
      </c>
      <c r="H37" s="16">
        <f t="shared" si="19"/>
        <v>2147</v>
      </c>
      <c r="I37" s="16">
        <f t="shared" si="19"/>
        <v>3340</v>
      </c>
      <c r="J37" s="16">
        <f t="shared" si="19"/>
        <v>20002</v>
      </c>
      <c r="K37" s="16">
        <f t="shared" si="19"/>
        <v>3326249781</v>
      </c>
      <c r="L37" s="16">
        <f t="shared" si="19"/>
        <v>2263</v>
      </c>
      <c r="M37" s="16">
        <f t="shared" si="19"/>
        <v>3618</v>
      </c>
      <c r="N37" s="16">
        <f t="shared" si="19"/>
        <v>21008</v>
      </c>
      <c r="O37" s="102">
        <f t="shared" si="0"/>
        <v>1</v>
      </c>
      <c r="P37" s="102">
        <f t="shared" si="1"/>
        <v>1</v>
      </c>
      <c r="Q37" s="102">
        <f t="shared" si="2"/>
        <v>1</v>
      </c>
      <c r="R37" s="75">
        <f t="shared" si="3"/>
        <v>7.6385849246882076E-2</v>
      </c>
      <c r="S37" s="75">
        <f t="shared" si="4"/>
        <v>0.13418981745977399</v>
      </c>
      <c r="T37" s="107">
        <f t="shared" si="5"/>
        <v>1.062071895077789</v>
      </c>
      <c r="U37" s="107">
        <f t="shared" si="6"/>
        <v>1.0502949705029496</v>
      </c>
      <c r="V37" s="77">
        <f t="shared" si="7"/>
        <v>1352153.7746898264</v>
      </c>
      <c r="W37" s="77">
        <f t="shared" si="8"/>
        <v>1365957.1336748952</v>
      </c>
      <c r="X37" s="77">
        <f t="shared" si="9"/>
        <v>1469840.8223596995</v>
      </c>
      <c r="Y37" s="79">
        <f t="shared" si="10"/>
        <v>1.462531017369727</v>
      </c>
      <c r="Z37" s="80">
        <f t="shared" si="11"/>
        <v>1.5556590591523056</v>
      </c>
      <c r="AA37" s="80">
        <f t="shared" si="12"/>
        <v>1.5987627043747239</v>
      </c>
      <c r="AB37" s="109">
        <f t="shared" si="13"/>
        <v>924529.98167628096</v>
      </c>
      <c r="AC37" s="109">
        <f t="shared" si="14"/>
        <v>878056.87604790414</v>
      </c>
      <c r="AD37" s="109">
        <f t="shared" si="15"/>
        <v>919361.46517412935</v>
      </c>
      <c r="AE37" s="82">
        <f t="shared" si="16"/>
        <v>0.10699304412467478</v>
      </c>
      <c r="AF37" s="82">
        <f t="shared" si="17"/>
        <v>0.10733926607339266</v>
      </c>
      <c r="AG37" s="82">
        <f t="shared" si="18"/>
        <v>0.10772086824067022</v>
      </c>
    </row>
    <row r="38" spans="1:449" s="72" customFormat="1" x14ac:dyDescent="0.25">
      <c r="A38" s="83" t="s">
        <v>62</v>
      </c>
      <c r="B38" s="84"/>
      <c r="C38" s="85">
        <f t="shared" ref="C38:N38" si="20">C7+C8+C9+C10+C14+C15+C18+C19+C22+C23+C24+C33++C28</f>
        <v>1416913287</v>
      </c>
      <c r="D38" s="84">
        <f t="shared" si="20"/>
        <v>1085</v>
      </c>
      <c r="E38" s="84">
        <f t="shared" si="20"/>
        <v>1750</v>
      </c>
      <c r="F38" s="84">
        <f t="shared" si="20"/>
        <v>9317</v>
      </c>
      <c r="G38" s="85">
        <f t="shared" si="20"/>
        <v>1576547453</v>
      </c>
      <c r="H38" s="84">
        <f t="shared" si="20"/>
        <v>1179</v>
      </c>
      <c r="I38" s="84">
        <f t="shared" si="20"/>
        <v>2046</v>
      </c>
      <c r="J38" s="84">
        <f t="shared" si="20"/>
        <v>9511</v>
      </c>
      <c r="K38" s="85">
        <f t="shared" si="20"/>
        <v>1715156297</v>
      </c>
      <c r="L38" s="84">
        <f t="shared" si="20"/>
        <v>1244</v>
      </c>
      <c r="M38" s="84">
        <f t="shared" si="20"/>
        <v>2223</v>
      </c>
      <c r="N38" s="84">
        <f t="shared" si="20"/>
        <v>9894</v>
      </c>
      <c r="O38" s="84"/>
      <c r="P38" s="84"/>
      <c r="Q38" s="84"/>
      <c r="R38" s="84"/>
      <c r="S38" s="84"/>
      <c r="T38" s="84"/>
      <c r="U38" s="84"/>
      <c r="V38" s="84"/>
      <c r="W38" s="84"/>
      <c r="X38" s="84"/>
      <c r="Y38" s="84"/>
      <c r="Z38" s="84"/>
      <c r="AA38" s="84"/>
      <c r="AB38" s="84"/>
      <c r="AC38" s="84"/>
      <c r="AD38" s="84"/>
      <c r="AE38" s="86">
        <f t="shared" si="16"/>
        <v>0.11645379413974455</v>
      </c>
      <c r="AF38" s="86">
        <f t="shared" si="17"/>
        <v>0.12396172852486595</v>
      </c>
      <c r="AG38" s="86">
        <f t="shared" si="18"/>
        <v>0.12573276733373762</v>
      </c>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c r="EB38" s="71"/>
      <c r="EC38" s="71"/>
      <c r="ED38" s="71"/>
      <c r="EE38" s="71"/>
      <c r="EF38" s="71"/>
      <c r="EG38" s="71"/>
      <c r="EH38" s="71"/>
      <c r="EI38" s="71"/>
      <c r="EJ38" s="71"/>
      <c r="EK38" s="71"/>
      <c r="EL38" s="71"/>
      <c r="EM38" s="71"/>
      <c r="EN38" s="71"/>
      <c r="EO38" s="71"/>
      <c r="EP38" s="71"/>
      <c r="EQ38" s="71"/>
      <c r="ER38" s="71"/>
      <c r="ES38" s="71"/>
      <c r="ET38" s="71"/>
      <c r="EU38" s="71"/>
      <c r="EV38" s="71"/>
      <c r="EW38" s="71"/>
      <c r="EX38" s="71"/>
      <c r="EY38" s="71"/>
      <c r="EZ38" s="71"/>
      <c r="FA38" s="71"/>
      <c r="FB38" s="71"/>
      <c r="FC38" s="71"/>
      <c r="FD38" s="71"/>
      <c r="FE38" s="71"/>
      <c r="FF38" s="71"/>
      <c r="FG38" s="71"/>
      <c r="FH38" s="71"/>
      <c r="FI38" s="71"/>
      <c r="FJ38" s="71"/>
      <c r="FK38" s="71"/>
      <c r="FL38" s="71"/>
      <c r="FM38" s="71"/>
      <c r="FN38" s="71"/>
      <c r="FO38" s="71"/>
      <c r="FP38" s="71"/>
      <c r="FQ38" s="71"/>
      <c r="FR38" s="71"/>
      <c r="FS38" s="71"/>
      <c r="FT38" s="71"/>
      <c r="FU38" s="71"/>
      <c r="FV38" s="71"/>
      <c r="FW38" s="71"/>
      <c r="FX38" s="71"/>
      <c r="FY38" s="71"/>
      <c r="FZ38" s="71"/>
      <c r="GA38" s="71"/>
      <c r="GB38" s="71"/>
      <c r="GC38" s="71"/>
      <c r="GD38" s="71"/>
      <c r="GE38" s="71"/>
      <c r="GF38" s="71"/>
      <c r="GG38" s="71"/>
      <c r="GH38" s="71"/>
      <c r="GI38" s="71"/>
      <c r="GJ38" s="71"/>
      <c r="GK38" s="71"/>
      <c r="GL38" s="71"/>
      <c r="GM38" s="71"/>
      <c r="GN38" s="71"/>
      <c r="GO38" s="71"/>
      <c r="GP38" s="71"/>
      <c r="GQ38" s="71"/>
      <c r="GR38" s="71"/>
      <c r="GS38" s="71"/>
      <c r="GT38" s="71"/>
      <c r="GU38" s="71"/>
      <c r="GV38" s="71"/>
      <c r="GW38" s="71"/>
      <c r="GX38" s="71"/>
      <c r="GY38" s="71"/>
      <c r="GZ38" s="71"/>
      <c r="HA38" s="71"/>
      <c r="HB38" s="71"/>
      <c r="HC38" s="71"/>
      <c r="HD38" s="71"/>
      <c r="HE38" s="71"/>
      <c r="HF38" s="71"/>
      <c r="HG38" s="71"/>
      <c r="HH38" s="71"/>
      <c r="HI38" s="71"/>
      <c r="HJ38" s="71"/>
      <c r="HK38" s="71"/>
      <c r="HL38" s="71"/>
      <c r="HM38" s="71"/>
      <c r="HN38" s="71"/>
      <c r="HO38" s="71"/>
      <c r="HP38" s="71"/>
      <c r="HQ38" s="71"/>
      <c r="HR38" s="71"/>
      <c r="HS38" s="71"/>
      <c r="HT38" s="71"/>
      <c r="HU38" s="71"/>
      <c r="HV38" s="71"/>
      <c r="HW38" s="71"/>
      <c r="HX38" s="71"/>
      <c r="HY38" s="71"/>
      <c r="HZ38" s="71"/>
      <c r="IA38" s="71"/>
      <c r="IB38" s="71"/>
      <c r="IC38" s="71"/>
      <c r="ID38" s="71"/>
      <c r="IE38" s="71"/>
      <c r="IF38" s="71"/>
      <c r="IG38" s="71"/>
      <c r="IH38" s="71"/>
      <c r="II38" s="71"/>
      <c r="IJ38" s="71"/>
      <c r="IK38" s="71"/>
      <c r="IL38" s="71"/>
      <c r="IM38" s="71"/>
      <c r="IN38" s="71"/>
      <c r="IO38" s="71"/>
      <c r="IP38" s="71"/>
      <c r="IQ38" s="71"/>
      <c r="IR38" s="71"/>
      <c r="IS38" s="71"/>
      <c r="IT38" s="71"/>
      <c r="IU38" s="71"/>
      <c r="IV38" s="71"/>
      <c r="IW38" s="71"/>
      <c r="IX38" s="71"/>
      <c r="IY38" s="71"/>
      <c r="IZ38" s="71"/>
      <c r="JA38" s="71"/>
      <c r="JB38" s="71"/>
      <c r="JC38" s="71"/>
      <c r="JD38" s="71"/>
      <c r="JE38" s="71"/>
      <c r="JF38" s="71"/>
      <c r="JG38" s="71"/>
      <c r="JH38" s="71"/>
      <c r="JI38" s="71"/>
      <c r="JJ38" s="71"/>
      <c r="JK38" s="71"/>
      <c r="JL38" s="71"/>
      <c r="JM38" s="71"/>
      <c r="JN38" s="71"/>
      <c r="JO38" s="71"/>
      <c r="JP38" s="71"/>
      <c r="JQ38" s="71"/>
      <c r="JR38" s="71"/>
      <c r="JS38" s="71"/>
      <c r="JT38" s="71"/>
      <c r="JU38" s="71"/>
      <c r="JV38" s="71"/>
      <c r="JW38" s="71"/>
      <c r="JX38" s="71"/>
      <c r="JY38" s="71"/>
      <c r="JZ38" s="71"/>
      <c r="KA38" s="71"/>
      <c r="KB38" s="71"/>
      <c r="KC38" s="71"/>
      <c r="KD38" s="71"/>
      <c r="KE38" s="71"/>
      <c r="KF38" s="71"/>
      <c r="KG38" s="71"/>
      <c r="KH38" s="71"/>
      <c r="KI38" s="71"/>
      <c r="KJ38" s="71"/>
      <c r="KK38" s="71"/>
      <c r="KL38" s="71"/>
      <c r="KM38" s="71"/>
      <c r="KN38" s="71"/>
      <c r="KO38" s="71"/>
      <c r="KP38" s="71"/>
      <c r="KQ38" s="71"/>
      <c r="KR38" s="71"/>
      <c r="KS38" s="71"/>
      <c r="KT38" s="71"/>
      <c r="KU38" s="71"/>
      <c r="KV38" s="71"/>
      <c r="KW38" s="71"/>
      <c r="KX38" s="71"/>
      <c r="KY38" s="71"/>
      <c r="KZ38" s="71"/>
      <c r="LA38" s="71"/>
      <c r="LB38" s="71"/>
      <c r="LC38" s="71"/>
      <c r="LD38" s="71"/>
      <c r="LE38" s="71"/>
      <c r="LF38" s="71"/>
      <c r="LG38" s="71"/>
      <c r="LH38" s="71"/>
      <c r="LI38" s="71"/>
      <c r="LJ38" s="71"/>
      <c r="LK38" s="71"/>
      <c r="LL38" s="71"/>
      <c r="LM38" s="71"/>
      <c r="LN38" s="71"/>
      <c r="LO38" s="71"/>
      <c r="LP38" s="71"/>
      <c r="LQ38" s="71"/>
      <c r="LR38" s="71"/>
      <c r="LS38" s="71"/>
      <c r="LT38" s="71"/>
      <c r="LU38" s="71"/>
      <c r="LV38" s="71"/>
      <c r="LW38" s="71"/>
      <c r="LX38" s="71"/>
      <c r="LY38" s="71"/>
      <c r="LZ38" s="71"/>
      <c r="MA38" s="71"/>
      <c r="MB38" s="71"/>
      <c r="MC38" s="71"/>
      <c r="MD38" s="71"/>
      <c r="ME38" s="71"/>
      <c r="MF38" s="71"/>
      <c r="MG38" s="71"/>
      <c r="MH38" s="71"/>
      <c r="MI38" s="71"/>
      <c r="MJ38" s="71"/>
      <c r="MK38" s="71"/>
      <c r="ML38" s="71"/>
      <c r="MM38" s="71"/>
      <c r="MN38" s="71"/>
      <c r="MO38" s="71"/>
      <c r="MP38" s="71"/>
      <c r="MQ38" s="71"/>
      <c r="MR38" s="71"/>
      <c r="MS38" s="71"/>
      <c r="MT38" s="71"/>
      <c r="MU38" s="71"/>
      <c r="MV38" s="71"/>
      <c r="MW38" s="71"/>
      <c r="MX38" s="71"/>
      <c r="MY38" s="71"/>
      <c r="MZ38" s="71"/>
      <c r="NA38" s="71"/>
      <c r="NB38" s="71"/>
      <c r="NC38" s="71"/>
      <c r="ND38" s="71"/>
      <c r="NE38" s="71"/>
      <c r="NF38" s="71"/>
      <c r="NG38" s="71"/>
      <c r="NH38" s="71"/>
      <c r="NI38" s="71"/>
      <c r="NJ38" s="71"/>
      <c r="NK38" s="71"/>
      <c r="NL38" s="71"/>
      <c r="NM38" s="71"/>
      <c r="NN38" s="71"/>
      <c r="NO38" s="71"/>
      <c r="NP38" s="71"/>
      <c r="NQ38" s="71"/>
      <c r="NR38" s="71"/>
      <c r="NS38" s="71"/>
      <c r="NT38" s="71"/>
      <c r="NU38" s="71"/>
      <c r="NV38" s="71"/>
      <c r="NW38" s="71"/>
      <c r="NX38" s="71"/>
      <c r="NY38" s="71"/>
      <c r="NZ38" s="71"/>
      <c r="OA38" s="71"/>
      <c r="OB38" s="71"/>
      <c r="OC38" s="71"/>
      <c r="OD38" s="71"/>
      <c r="OE38" s="71"/>
      <c r="OF38" s="71"/>
      <c r="OG38" s="71"/>
      <c r="OH38" s="71"/>
      <c r="OI38" s="71"/>
      <c r="OJ38" s="71"/>
      <c r="OK38" s="71"/>
      <c r="OL38" s="71"/>
      <c r="OM38" s="71"/>
      <c r="ON38" s="71"/>
      <c r="OO38" s="71"/>
      <c r="OP38" s="71"/>
      <c r="OQ38" s="71"/>
      <c r="OR38" s="71"/>
      <c r="OS38" s="71"/>
      <c r="OT38" s="71"/>
      <c r="OU38" s="71"/>
      <c r="OV38" s="71"/>
      <c r="OW38" s="71"/>
      <c r="OX38" s="71"/>
      <c r="OY38" s="71"/>
      <c r="OZ38" s="71"/>
      <c r="PA38" s="71"/>
      <c r="PB38" s="71"/>
      <c r="PC38" s="71"/>
      <c r="PD38" s="71"/>
      <c r="PE38" s="71"/>
      <c r="PF38" s="71"/>
      <c r="PG38" s="71"/>
      <c r="PH38" s="71"/>
      <c r="PI38" s="71"/>
      <c r="PJ38" s="71"/>
      <c r="PK38" s="71"/>
      <c r="PL38" s="71"/>
      <c r="PM38" s="71"/>
      <c r="PN38" s="71"/>
      <c r="PO38" s="71"/>
      <c r="PP38" s="71"/>
      <c r="PQ38" s="71"/>
      <c r="PR38" s="71"/>
      <c r="PS38" s="71"/>
      <c r="PT38" s="71"/>
      <c r="PU38" s="71"/>
      <c r="PV38" s="71"/>
      <c r="PW38" s="71"/>
      <c r="PX38" s="71"/>
      <c r="PY38" s="71"/>
      <c r="PZ38" s="71"/>
      <c r="QA38" s="71"/>
      <c r="QB38" s="71"/>
      <c r="QC38" s="71"/>
      <c r="QD38" s="71"/>
      <c r="QE38" s="71"/>
      <c r="QF38" s="71"/>
      <c r="QG38" s="71"/>
    </row>
    <row r="45" spans="1:449" x14ac:dyDescent="0.25">
      <c r="O45" s="175" t="s">
        <v>63</v>
      </c>
      <c r="P45" s="175"/>
      <c r="Q45" s="175"/>
      <c r="R45" s="178" t="s">
        <v>64</v>
      </c>
      <c r="S45" s="178"/>
      <c r="T45" s="179" t="s">
        <v>57</v>
      </c>
      <c r="U45" s="179"/>
      <c r="V45" s="174" t="s">
        <v>60</v>
      </c>
      <c r="W45" s="174"/>
      <c r="X45" s="174"/>
      <c r="Y45" s="175" t="s">
        <v>58</v>
      </c>
      <c r="Z45" s="175"/>
      <c r="AA45" s="175"/>
      <c r="AB45" s="176" t="s">
        <v>59</v>
      </c>
      <c r="AC45" s="176"/>
      <c r="AD45" s="176"/>
      <c r="AE45" s="177" t="s">
        <v>61</v>
      </c>
      <c r="AF45" s="177"/>
      <c r="AG45" s="177"/>
    </row>
    <row r="46" spans="1:449" ht="24" x14ac:dyDescent="0.25">
      <c r="A46" s="2" t="s">
        <v>36</v>
      </c>
      <c r="B46" s="3" t="s">
        <v>35</v>
      </c>
      <c r="C46" s="3" t="s">
        <v>47</v>
      </c>
      <c r="D46" s="4" t="s">
        <v>48</v>
      </c>
      <c r="E46" s="4" t="s">
        <v>0</v>
      </c>
      <c r="F46" s="3" t="s">
        <v>54</v>
      </c>
      <c r="G46" s="3" t="s">
        <v>49</v>
      </c>
      <c r="H46" s="4" t="s">
        <v>51</v>
      </c>
      <c r="I46" s="4" t="s">
        <v>0</v>
      </c>
      <c r="J46" s="3" t="s">
        <v>55</v>
      </c>
      <c r="K46" s="3" t="s">
        <v>50</v>
      </c>
      <c r="L46" s="4" t="s">
        <v>52</v>
      </c>
      <c r="M46" s="4" t="s">
        <v>0</v>
      </c>
      <c r="N46" s="14" t="s">
        <v>56</v>
      </c>
      <c r="O46" s="78" t="s">
        <v>47</v>
      </c>
      <c r="P46" s="78" t="s">
        <v>49</v>
      </c>
      <c r="Q46" s="78" t="s">
        <v>50</v>
      </c>
      <c r="R46" s="3" t="s">
        <v>65</v>
      </c>
      <c r="S46" s="3" t="s">
        <v>66</v>
      </c>
      <c r="T46" s="106" t="s">
        <v>49</v>
      </c>
      <c r="U46" s="106" t="s">
        <v>50</v>
      </c>
      <c r="V46" s="18" t="s">
        <v>47</v>
      </c>
      <c r="W46" s="18" t="s">
        <v>49</v>
      </c>
      <c r="X46" s="18" t="s">
        <v>50</v>
      </c>
      <c r="Y46" s="78" t="s">
        <v>47</v>
      </c>
      <c r="Z46" s="78" t="s">
        <v>49</v>
      </c>
      <c r="AA46" s="78" t="s">
        <v>50</v>
      </c>
      <c r="AB46" s="108" t="s">
        <v>47</v>
      </c>
      <c r="AC46" s="108" t="s">
        <v>49</v>
      </c>
      <c r="AD46" s="108" t="s">
        <v>50</v>
      </c>
      <c r="AE46" s="81" t="s">
        <v>47</v>
      </c>
      <c r="AF46" s="81" t="s">
        <v>49</v>
      </c>
      <c r="AG46" s="81" t="s">
        <v>50</v>
      </c>
    </row>
    <row r="47" spans="1:449" x14ac:dyDescent="0.25">
      <c r="A47" s="6" t="s">
        <v>9</v>
      </c>
      <c r="B47" s="7" t="s">
        <v>10</v>
      </c>
      <c r="C47" s="8">
        <v>123550378</v>
      </c>
      <c r="D47" s="7">
        <v>75</v>
      </c>
      <c r="E47" s="7">
        <v>96</v>
      </c>
      <c r="F47" s="7">
        <v>924</v>
      </c>
      <c r="G47" s="8">
        <v>134807301</v>
      </c>
      <c r="H47" s="7">
        <v>103</v>
      </c>
      <c r="I47" s="7">
        <v>135</v>
      </c>
      <c r="J47" s="7">
        <v>847</v>
      </c>
      <c r="K47" s="8">
        <v>137024992</v>
      </c>
      <c r="L47" s="7">
        <v>112</v>
      </c>
      <c r="M47" s="7">
        <v>149</v>
      </c>
      <c r="N47" s="15">
        <v>813</v>
      </c>
      <c r="O47" s="102">
        <v>4.5346413416287784E-2</v>
      </c>
      <c r="P47" s="102">
        <v>4.596680291023364E-2</v>
      </c>
      <c r="Q47" s="102">
        <v>4.1195039766016898E-2</v>
      </c>
      <c r="R47" s="75">
        <v>9.1112007767390146E-2</v>
      </c>
      <c r="S47" s="75">
        <v>1.6450822644984209E-2</v>
      </c>
      <c r="T47" s="107">
        <v>0.91666666666666663</v>
      </c>
      <c r="U47" s="107">
        <v>0.95985832349468714</v>
      </c>
      <c r="V47" s="77">
        <v>1647338.3733333333</v>
      </c>
      <c r="W47" s="77">
        <v>1308808.7475728155</v>
      </c>
      <c r="X47" s="77">
        <v>1223437.4285714286</v>
      </c>
      <c r="Y47" s="79">
        <v>1.28</v>
      </c>
      <c r="Z47" s="80">
        <v>1.3106796116504855</v>
      </c>
      <c r="AA47" s="80">
        <v>1.3303571428571428</v>
      </c>
      <c r="AB47" s="109">
        <v>1286983.1041666667</v>
      </c>
      <c r="AC47" s="109">
        <v>998572.6</v>
      </c>
      <c r="AD47" s="109">
        <v>919630.81879194628</v>
      </c>
      <c r="AE47" s="82">
        <v>8.1168831168831168E-2</v>
      </c>
      <c r="AF47" s="82">
        <v>0.12160566706021252</v>
      </c>
      <c r="AG47" s="82">
        <v>0.13776137761377613</v>
      </c>
    </row>
    <row r="48" spans="1:449" x14ac:dyDescent="0.25">
      <c r="A48" s="6" t="s">
        <v>13</v>
      </c>
      <c r="B48" s="7" t="s">
        <v>10</v>
      </c>
      <c r="C48" s="8">
        <v>123589050</v>
      </c>
      <c r="D48" s="7">
        <v>99</v>
      </c>
      <c r="E48" s="7">
        <v>124</v>
      </c>
      <c r="F48" s="7">
        <v>842</v>
      </c>
      <c r="G48" s="8">
        <v>133679100</v>
      </c>
      <c r="H48" s="7">
        <v>102</v>
      </c>
      <c r="I48" s="7">
        <v>129</v>
      </c>
      <c r="J48" s="7">
        <v>770</v>
      </c>
      <c r="K48" s="8">
        <v>149988453</v>
      </c>
      <c r="L48" s="7">
        <v>123</v>
      </c>
      <c r="M48" s="7">
        <v>159</v>
      </c>
      <c r="N48" s="15">
        <v>758</v>
      </c>
      <c r="O48" s="102">
        <v>4.5360607112236127E-2</v>
      </c>
      <c r="P48" s="102">
        <v>4.5582107180659408E-2</v>
      </c>
      <c r="Q48" s="102">
        <v>4.5092360127839723E-2</v>
      </c>
      <c r="R48" s="75">
        <v>8.1641941579775779E-2</v>
      </c>
      <c r="S48" s="75">
        <v>0.12200376124614842</v>
      </c>
      <c r="T48" s="107">
        <v>0.91448931116389554</v>
      </c>
      <c r="U48" s="107">
        <v>0.98441558441558441</v>
      </c>
      <c r="V48" s="77">
        <v>1248374.2424242424</v>
      </c>
      <c r="W48" s="77">
        <v>1310579.4117647058</v>
      </c>
      <c r="X48" s="77">
        <v>1219418.3170731708</v>
      </c>
      <c r="Y48" s="79">
        <v>1.2525252525252526</v>
      </c>
      <c r="Z48" s="80">
        <v>1.2647058823529411</v>
      </c>
      <c r="AA48" s="80">
        <v>1.2926829268292683</v>
      </c>
      <c r="AB48" s="109">
        <v>996685.88709677418</v>
      </c>
      <c r="AC48" s="109">
        <v>1036272.0930232558</v>
      </c>
      <c r="AD48" s="109">
        <v>943323.60377358494</v>
      </c>
      <c r="AE48" s="82">
        <v>0.11757719714964371</v>
      </c>
      <c r="AF48" s="82">
        <v>0.13246753246753246</v>
      </c>
      <c r="AG48" s="82">
        <v>0.16226912928759896</v>
      </c>
    </row>
    <row r="49" spans="1:33" x14ac:dyDescent="0.25">
      <c r="A49" s="6" t="s">
        <v>19</v>
      </c>
      <c r="B49" s="7" t="s">
        <v>10</v>
      </c>
      <c r="C49" s="8">
        <v>84810340</v>
      </c>
      <c r="D49" s="7">
        <v>61</v>
      </c>
      <c r="E49" s="7">
        <v>78</v>
      </c>
      <c r="F49" s="7">
        <v>506</v>
      </c>
      <c r="G49" s="8">
        <v>74126500</v>
      </c>
      <c r="H49" s="7">
        <v>46</v>
      </c>
      <c r="I49" s="7">
        <v>69</v>
      </c>
      <c r="J49" s="7">
        <v>492</v>
      </c>
      <c r="K49" s="8">
        <v>66489569</v>
      </c>
      <c r="L49" s="7">
        <v>41</v>
      </c>
      <c r="M49" s="7">
        <v>68</v>
      </c>
      <c r="N49" s="15">
        <v>487</v>
      </c>
      <c r="O49" s="102">
        <v>3.1127745636002249E-2</v>
      </c>
      <c r="P49" s="102">
        <v>2.5275769121180122E-2</v>
      </c>
      <c r="Q49" s="102">
        <v>1.9989349380734316E-2</v>
      </c>
      <c r="R49" s="75">
        <v>-0.12597331881937979</v>
      </c>
      <c r="S49" s="75">
        <v>-0.10302565209472991</v>
      </c>
      <c r="T49" s="107">
        <v>0.97233201581027673</v>
      </c>
      <c r="U49" s="107">
        <v>0.98983739837398377</v>
      </c>
      <c r="V49" s="77">
        <v>1390333.4426229508</v>
      </c>
      <c r="W49" s="77">
        <v>1611445.6521739131</v>
      </c>
      <c r="X49" s="77">
        <v>1621696.8048780488</v>
      </c>
      <c r="Y49" s="79">
        <v>1.278688524590164</v>
      </c>
      <c r="Z49" s="80">
        <v>1.5</v>
      </c>
      <c r="AA49" s="80">
        <v>1.6585365853658536</v>
      </c>
      <c r="AB49" s="109">
        <v>1087312.0512820513</v>
      </c>
      <c r="AC49" s="109">
        <v>1074297.1014492754</v>
      </c>
      <c r="AD49" s="109">
        <v>977787.7794117647</v>
      </c>
      <c r="AE49" s="82">
        <v>0.12055335968379446</v>
      </c>
      <c r="AF49" s="82">
        <v>9.3495934959349589E-2</v>
      </c>
      <c r="AG49" s="82">
        <v>8.4188911704312114E-2</v>
      </c>
    </row>
    <row r="50" spans="1:33" x14ac:dyDescent="0.25">
      <c r="A50" s="6" t="s">
        <v>23</v>
      </c>
      <c r="B50" s="7" t="s">
        <v>10</v>
      </c>
      <c r="C50" s="8">
        <v>45352400</v>
      </c>
      <c r="D50" s="7">
        <v>34</v>
      </c>
      <c r="E50" s="7">
        <v>42</v>
      </c>
      <c r="F50" s="7">
        <v>412</v>
      </c>
      <c r="G50" s="8">
        <v>41992060</v>
      </c>
      <c r="H50" s="7">
        <v>43</v>
      </c>
      <c r="I50" s="7">
        <v>53</v>
      </c>
      <c r="J50" s="7">
        <v>501</v>
      </c>
      <c r="K50" s="8">
        <v>36925187</v>
      </c>
      <c r="L50" s="7">
        <v>36</v>
      </c>
      <c r="M50" s="7">
        <v>42</v>
      </c>
      <c r="N50" s="15">
        <v>587</v>
      </c>
      <c r="O50" s="102">
        <v>1.6645587922206519E-2</v>
      </c>
      <c r="P50" s="102">
        <v>1.4318517851007979E-2</v>
      </c>
      <c r="Q50" s="102">
        <v>1.1101146766223568E-2</v>
      </c>
      <c r="R50" s="75">
        <v>-7.4093984000846658E-2</v>
      </c>
      <c r="S50" s="75">
        <v>-0.1206626443189498</v>
      </c>
      <c r="T50" s="107">
        <v>1.2160194174757282</v>
      </c>
      <c r="U50" s="107">
        <v>1.1716566866267466</v>
      </c>
      <c r="V50" s="77">
        <v>1333894.1176470588</v>
      </c>
      <c r="W50" s="77">
        <v>976559.53488372092</v>
      </c>
      <c r="X50" s="77">
        <v>1025699.6388888889</v>
      </c>
      <c r="Y50" s="79">
        <v>1.2352941176470589</v>
      </c>
      <c r="Z50" s="80">
        <v>1.2325581395348837</v>
      </c>
      <c r="AA50" s="80">
        <v>1.1666666666666667</v>
      </c>
      <c r="AB50" s="109">
        <v>1079819.0476190476</v>
      </c>
      <c r="AC50" s="109">
        <v>792303.01886792458</v>
      </c>
      <c r="AD50" s="109">
        <v>879171.11904761905</v>
      </c>
      <c r="AE50" s="82">
        <v>8.2524271844660199E-2</v>
      </c>
      <c r="AF50" s="82">
        <v>8.5828343313373259E-2</v>
      </c>
      <c r="AG50" s="82">
        <v>6.1328790459965928E-2</v>
      </c>
    </row>
    <row r="51" spans="1:33" x14ac:dyDescent="0.25">
      <c r="A51" s="6" t="s">
        <v>25</v>
      </c>
      <c r="B51" s="7" t="s">
        <v>10</v>
      </c>
      <c r="C51" s="8">
        <v>58290390</v>
      </c>
      <c r="D51" s="7">
        <v>39</v>
      </c>
      <c r="E51" s="7">
        <v>43</v>
      </c>
      <c r="F51" s="7">
        <v>407</v>
      </c>
      <c r="G51" s="8">
        <v>56628580</v>
      </c>
      <c r="H51" s="7">
        <v>35</v>
      </c>
      <c r="I51" s="7">
        <v>41</v>
      </c>
      <c r="J51" s="7">
        <v>497</v>
      </c>
      <c r="K51" s="8">
        <v>54948832</v>
      </c>
      <c r="L51" s="7">
        <v>31</v>
      </c>
      <c r="M51" s="7">
        <v>37</v>
      </c>
      <c r="N51" s="15">
        <v>513</v>
      </c>
      <c r="O51" s="102">
        <v>2.1394188880074872E-2</v>
      </c>
      <c r="P51" s="102">
        <v>1.9309301177585319E-2</v>
      </c>
      <c r="Q51" s="102">
        <v>1.6519755165073695E-2</v>
      </c>
      <c r="R51" s="75">
        <v>-2.8509159056921751E-2</v>
      </c>
      <c r="S51" s="75">
        <v>-2.9662548487000784E-2</v>
      </c>
      <c r="T51" s="107">
        <v>1.2211302211302211</v>
      </c>
      <c r="U51" s="107">
        <v>1.0321931589537223</v>
      </c>
      <c r="V51" s="77">
        <v>1494625.3846153845</v>
      </c>
      <c r="W51" s="77">
        <v>1617959.4285714286</v>
      </c>
      <c r="X51" s="77">
        <v>1772542.9677419355</v>
      </c>
      <c r="Y51" s="79">
        <v>1.1025641025641026</v>
      </c>
      <c r="Z51" s="80">
        <v>1.1714285714285715</v>
      </c>
      <c r="AA51" s="80">
        <v>1.1935483870967742</v>
      </c>
      <c r="AB51" s="109">
        <v>1355590.465116279</v>
      </c>
      <c r="AC51" s="109">
        <v>1381184.8780487804</v>
      </c>
      <c r="AD51" s="109">
        <v>1485103.5675675676</v>
      </c>
      <c r="AE51" s="82">
        <v>9.5823095823095825E-2</v>
      </c>
      <c r="AF51" s="82">
        <v>7.0422535211267609E-2</v>
      </c>
      <c r="AG51" s="82">
        <v>6.042884990253411E-2</v>
      </c>
    </row>
    <row r="52" spans="1:33" x14ac:dyDescent="0.25">
      <c r="A52" s="6" t="s">
        <v>28</v>
      </c>
      <c r="B52" s="7" t="s">
        <v>10</v>
      </c>
      <c r="C52" s="8">
        <v>72085100</v>
      </c>
      <c r="D52" s="7">
        <v>45</v>
      </c>
      <c r="E52" s="7">
        <v>56</v>
      </c>
      <c r="F52" s="7">
        <v>401</v>
      </c>
      <c r="G52" s="8">
        <v>74230610</v>
      </c>
      <c r="H52" s="7">
        <v>46</v>
      </c>
      <c r="I52" s="7">
        <v>63</v>
      </c>
      <c r="J52" s="7">
        <v>419</v>
      </c>
      <c r="K52" s="8">
        <v>71284587</v>
      </c>
      <c r="L52" s="7">
        <v>38</v>
      </c>
      <c r="M52" s="7">
        <v>55</v>
      </c>
      <c r="N52" s="15">
        <v>511</v>
      </c>
      <c r="O52" s="102">
        <v>2.6457229825346602E-2</v>
      </c>
      <c r="P52" s="102">
        <v>2.5311268710708913E-2</v>
      </c>
      <c r="Q52" s="102">
        <v>2.1430918209205889E-2</v>
      </c>
      <c r="R52" s="75">
        <v>2.976357111247685E-2</v>
      </c>
      <c r="S52" s="75">
        <v>-3.9687441609330687E-2</v>
      </c>
      <c r="T52" s="107">
        <v>1.0448877805486285</v>
      </c>
      <c r="U52" s="107">
        <v>1.2195704057279235</v>
      </c>
      <c r="V52" s="77">
        <v>1601891.111111111</v>
      </c>
      <c r="W52" s="77">
        <v>1613708.9130434783</v>
      </c>
      <c r="X52" s="77">
        <v>1875910.1842105263</v>
      </c>
      <c r="Y52" s="79">
        <v>1.2444444444444445</v>
      </c>
      <c r="Z52" s="80">
        <v>1.3695652173913044</v>
      </c>
      <c r="AA52" s="80">
        <v>1.4473684210526316</v>
      </c>
      <c r="AB52" s="109">
        <v>1287233.9285714286</v>
      </c>
      <c r="AC52" s="109">
        <v>1178263.6507936509</v>
      </c>
      <c r="AD52" s="109">
        <v>1296083.3999999999</v>
      </c>
      <c r="AE52" s="82">
        <v>0.11221945137157108</v>
      </c>
      <c r="AF52" s="82">
        <v>0.10978520286396182</v>
      </c>
      <c r="AG52" s="82">
        <v>7.4363992172211346E-2</v>
      </c>
    </row>
    <row r="53" spans="1:33" x14ac:dyDescent="0.25">
      <c r="O53" s="103"/>
      <c r="P53" s="103"/>
      <c r="Q53" s="103"/>
      <c r="R53" s="87">
        <f>SUM(R47:R52)</f>
        <v>-2.6058941417505421E-2</v>
      </c>
      <c r="S53" s="87">
        <f>SUM(S47:S52)</f>
        <v>-0.15458370261887855</v>
      </c>
    </row>
    <row r="56" spans="1:33" x14ac:dyDescent="0.25">
      <c r="O56" s="180" t="s">
        <v>63</v>
      </c>
      <c r="P56" s="180"/>
      <c r="Q56" s="180"/>
      <c r="R56" s="178" t="s">
        <v>64</v>
      </c>
      <c r="S56" s="178"/>
      <c r="T56" s="179" t="s">
        <v>57</v>
      </c>
      <c r="U56" s="179"/>
      <c r="V56" s="174" t="s">
        <v>60</v>
      </c>
      <c r="W56" s="174"/>
      <c r="X56" s="174"/>
      <c r="Y56" s="175" t="s">
        <v>58</v>
      </c>
      <c r="Z56" s="175"/>
      <c r="AA56" s="175"/>
      <c r="AB56" s="176" t="s">
        <v>59</v>
      </c>
      <c r="AC56" s="176"/>
      <c r="AD56" s="176"/>
      <c r="AE56" s="177" t="s">
        <v>61</v>
      </c>
      <c r="AF56" s="177"/>
      <c r="AG56" s="177"/>
    </row>
    <row r="57" spans="1:33" ht="24" x14ac:dyDescent="0.25">
      <c r="A57" s="2" t="s">
        <v>36</v>
      </c>
      <c r="B57" s="3" t="s">
        <v>35</v>
      </c>
      <c r="C57" s="3" t="s">
        <v>47</v>
      </c>
      <c r="D57" s="4" t="s">
        <v>48</v>
      </c>
      <c r="E57" s="4" t="s">
        <v>0</v>
      </c>
      <c r="F57" s="3" t="s">
        <v>54</v>
      </c>
      <c r="G57" s="3" t="s">
        <v>49</v>
      </c>
      <c r="H57" s="4" t="s">
        <v>51</v>
      </c>
      <c r="I57" s="4" t="s">
        <v>0</v>
      </c>
      <c r="J57" s="3" t="s">
        <v>55</v>
      </c>
      <c r="K57" s="3" t="s">
        <v>50</v>
      </c>
      <c r="L57" s="4" t="s">
        <v>52</v>
      </c>
      <c r="M57" s="4" t="s">
        <v>0</v>
      </c>
      <c r="N57" s="14" t="s">
        <v>56</v>
      </c>
      <c r="O57" s="104" t="s">
        <v>47</v>
      </c>
      <c r="P57" s="104" t="s">
        <v>49</v>
      </c>
      <c r="Q57" s="104" t="s">
        <v>50</v>
      </c>
      <c r="R57" s="3" t="s">
        <v>65</v>
      </c>
      <c r="S57" s="3" t="s">
        <v>66</v>
      </c>
      <c r="T57" s="106" t="s">
        <v>49</v>
      </c>
      <c r="U57" s="106" t="s">
        <v>50</v>
      </c>
      <c r="V57" s="18" t="s">
        <v>47</v>
      </c>
      <c r="W57" s="18" t="s">
        <v>49</v>
      </c>
      <c r="X57" s="18" t="s">
        <v>50</v>
      </c>
      <c r="Y57" s="78" t="s">
        <v>47</v>
      </c>
      <c r="Z57" s="78" t="s">
        <v>49</v>
      </c>
      <c r="AA57" s="78" t="s">
        <v>50</v>
      </c>
      <c r="AB57" s="108" t="s">
        <v>47</v>
      </c>
      <c r="AC57" s="108" t="s">
        <v>49</v>
      </c>
      <c r="AD57" s="108" t="s">
        <v>50</v>
      </c>
      <c r="AE57" s="81" t="s">
        <v>47</v>
      </c>
      <c r="AF57" s="81" t="s">
        <v>49</v>
      </c>
      <c r="AG57" s="81" t="s">
        <v>50</v>
      </c>
    </row>
    <row r="58" spans="1:33" x14ac:dyDescent="0.25">
      <c r="A58" s="6" t="s">
        <v>6</v>
      </c>
      <c r="B58" s="7" t="s">
        <v>7</v>
      </c>
      <c r="C58" s="8">
        <v>142313900</v>
      </c>
      <c r="D58" s="7">
        <v>96</v>
      </c>
      <c r="E58" s="7">
        <v>140</v>
      </c>
      <c r="F58" s="7">
        <v>805</v>
      </c>
      <c r="G58" s="8">
        <v>160397600</v>
      </c>
      <c r="H58" s="7">
        <v>123</v>
      </c>
      <c r="I58" s="7">
        <v>183</v>
      </c>
      <c r="J58" s="7">
        <v>977</v>
      </c>
      <c r="K58" s="8">
        <v>184210298</v>
      </c>
      <c r="L58" s="7">
        <v>149</v>
      </c>
      <c r="M58" s="7">
        <v>224</v>
      </c>
      <c r="N58" s="15">
        <v>1003</v>
      </c>
      <c r="O58" s="105">
        <v>5.2233146095953163E-2</v>
      </c>
      <c r="P58" s="105">
        <v>5.4692622816285681E-2</v>
      </c>
      <c r="Q58" s="105">
        <v>5.5380777190045909E-2</v>
      </c>
      <c r="R58" s="75">
        <v>0.12706910568820051</v>
      </c>
      <c r="S58" s="75">
        <v>0.14846043831079769</v>
      </c>
      <c r="T58" s="107">
        <v>1.2136645962732919</v>
      </c>
      <c r="U58" s="107">
        <v>1.0266120777891505</v>
      </c>
      <c r="V58" s="77">
        <v>1482436.4583333333</v>
      </c>
      <c r="W58" s="77">
        <v>1304045.5284552847</v>
      </c>
      <c r="X58" s="77">
        <v>1236310.7248322149</v>
      </c>
      <c r="Y58" s="79">
        <v>1.4583333333333333</v>
      </c>
      <c r="Z58" s="80">
        <v>1.4878048780487805</v>
      </c>
      <c r="AA58" s="80">
        <v>1.5033557046979866</v>
      </c>
      <c r="AB58" s="109">
        <v>1016527.8571428572</v>
      </c>
      <c r="AC58" s="109">
        <v>876489.61748633883</v>
      </c>
      <c r="AD58" s="109">
        <v>822367.40178571432</v>
      </c>
      <c r="AE58" s="82">
        <v>0.11925465838509317</v>
      </c>
      <c r="AF58" s="82">
        <v>0.12589559877175024</v>
      </c>
      <c r="AG58" s="82">
        <v>0.14855433698903289</v>
      </c>
    </row>
    <row r="59" spans="1:33" x14ac:dyDescent="0.25">
      <c r="A59" s="6" t="s">
        <v>8</v>
      </c>
      <c r="B59" s="7" t="s">
        <v>7</v>
      </c>
      <c r="C59" s="8">
        <v>102963900</v>
      </c>
      <c r="D59" s="7">
        <v>69</v>
      </c>
      <c r="E59" s="7">
        <v>98</v>
      </c>
      <c r="F59" s="7">
        <v>823</v>
      </c>
      <c r="G59" s="8">
        <v>112984500</v>
      </c>
      <c r="H59" s="7">
        <v>63</v>
      </c>
      <c r="I59" s="7">
        <v>97</v>
      </c>
      <c r="J59" s="7">
        <v>798</v>
      </c>
      <c r="K59" s="8">
        <v>123628123</v>
      </c>
      <c r="L59" s="7">
        <v>61</v>
      </c>
      <c r="M59" s="7">
        <v>98</v>
      </c>
      <c r="N59" s="15">
        <v>785</v>
      </c>
      <c r="O59" s="105">
        <v>3.779060535414399E-2</v>
      </c>
      <c r="P59" s="105">
        <v>3.8525630324809282E-2</v>
      </c>
      <c r="Q59" s="105">
        <v>3.7167420109632469E-2</v>
      </c>
      <c r="R59" s="75">
        <v>9.7321488405159418E-2</v>
      </c>
      <c r="S59" s="75">
        <v>9.4204275807743487E-2</v>
      </c>
      <c r="T59" s="107">
        <v>0.96962332928311057</v>
      </c>
      <c r="U59" s="107">
        <v>0.98370927318295742</v>
      </c>
      <c r="V59" s="77">
        <v>1492230.4347826086</v>
      </c>
      <c r="W59" s="77">
        <v>1793404.7619047619</v>
      </c>
      <c r="X59" s="77">
        <v>2026690.5409836066</v>
      </c>
      <c r="Y59" s="79">
        <v>1.4202898550724639</v>
      </c>
      <c r="Z59" s="80">
        <v>1.5396825396825398</v>
      </c>
      <c r="AA59" s="80">
        <v>1.6065573770491803</v>
      </c>
      <c r="AB59" s="109">
        <v>1050652.0408163266</v>
      </c>
      <c r="AC59" s="109">
        <v>1164788.6597938144</v>
      </c>
      <c r="AD59" s="109">
        <v>1261511.4591836734</v>
      </c>
      <c r="AE59" s="82">
        <v>8.3839611178614826E-2</v>
      </c>
      <c r="AF59" s="82">
        <v>7.8947368421052627E-2</v>
      </c>
      <c r="AG59" s="82">
        <v>7.7707006369426748E-2</v>
      </c>
    </row>
    <row r="60" spans="1:33" x14ac:dyDescent="0.25">
      <c r="A60" s="6" t="s">
        <v>14</v>
      </c>
      <c r="B60" s="7" t="s">
        <v>7</v>
      </c>
      <c r="C60" s="8">
        <v>102950578</v>
      </c>
      <c r="D60" s="7">
        <v>81</v>
      </c>
      <c r="E60" s="7">
        <v>97</v>
      </c>
      <c r="F60" s="7">
        <v>731</v>
      </c>
      <c r="G60" s="8">
        <v>109735687</v>
      </c>
      <c r="H60" s="7">
        <v>79</v>
      </c>
      <c r="I60" s="7">
        <v>98</v>
      </c>
      <c r="J60" s="7">
        <v>736</v>
      </c>
      <c r="K60" s="8">
        <v>112551492</v>
      </c>
      <c r="L60" s="7">
        <v>76</v>
      </c>
      <c r="M60" s="7">
        <v>98</v>
      </c>
      <c r="N60" s="15">
        <v>809</v>
      </c>
      <c r="O60" s="105">
        <v>3.7785715810871756E-2</v>
      </c>
      <c r="P60" s="105">
        <v>3.7417845021228399E-2</v>
      </c>
      <c r="Q60" s="105">
        <v>3.3837354200790849E-2</v>
      </c>
      <c r="R60" s="75">
        <v>6.5906468247317607E-2</v>
      </c>
      <c r="S60" s="75">
        <v>2.565988400838104E-2</v>
      </c>
      <c r="T60" s="107">
        <v>1.0068399452804377</v>
      </c>
      <c r="U60" s="107">
        <v>1.0991847826086956</v>
      </c>
      <c r="V60" s="77">
        <v>1270994.7901234569</v>
      </c>
      <c r="W60" s="77">
        <v>1389059.3291139239</v>
      </c>
      <c r="X60" s="77">
        <v>1480940.6842105263</v>
      </c>
      <c r="Y60" s="79">
        <v>1.1975308641975309</v>
      </c>
      <c r="Z60" s="80">
        <v>1.240506329113924</v>
      </c>
      <c r="AA60" s="80">
        <v>1.2894736842105263</v>
      </c>
      <c r="AB60" s="109">
        <v>1061346.1649484537</v>
      </c>
      <c r="AC60" s="109">
        <v>1119751.9081632653</v>
      </c>
      <c r="AD60" s="109">
        <v>1148484.612244898</v>
      </c>
      <c r="AE60" s="82">
        <v>0.11080711354309165</v>
      </c>
      <c r="AF60" s="82">
        <v>0.10733695652173914</v>
      </c>
      <c r="AG60" s="82">
        <v>9.3943139678615575E-2</v>
      </c>
    </row>
    <row r="61" spans="1:33" x14ac:dyDescent="0.25">
      <c r="A61" s="6" t="s">
        <v>27</v>
      </c>
      <c r="B61" s="7" t="s">
        <v>7</v>
      </c>
      <c r="C61" s="8">
        <v>51605580</v>
      </c>
      <c r="D61" s="7">
        <v>37</v>
      </c>
      <c r="E61" s="7">
        <v>61</v>
      </c>
      <c r="F61" s="7">
        <v>477</v>
      </c>
      <c r="G61" s="8">
        <v>49742030</v>
      </c>
      <c r="H61" s="7">
        <v>39</v>
      </c>
      <c r="I61" s="7">
        <v>63</v>
      </c>
      <c r="J61" s="7">
        <v>413</v>
      </c>
      <c r="K61" s="8">
        <v>41491372</v>
      </c>
      <c r="L61" s="7">
        <v>29</v>
      </c>
      <c r="M61" s="7">
        <v>45</v>
      </c>
      <c r="N61" s="15">
        <v>402</v>
      </c>
      <c r="O61" s="105">
        <v>1.8940678313969322E-2</v>
      </c>
      <c r="P61" s="105">
        <v>1.6961114660732871E-2</v>
      </c>
      <c r="Q61" s="105">
        <v>1.2473919498470761E-2</v>
      </c>
      <c r="R61" s="75">
        <v>-3.6111405006977959E-2</v>
      </c>
      <c r="S61" s="75">
        <v>-0.16586894423086473</v>
      </c>
      <c r="T61" s="107">
        <v>0.86582809224318658</v>
      </c>
      <c r="U61" s="107">
        <v>0.9733656174334141</v>
      </c>
      <c r="V61" s="77">
        <v>1394745.4054054054</v>
      </c>
      <c r="W61" s="77">
        <v>1275436.6666666667</v>
      </c>
      <c r="X61" s="77">
        <v>1430736.9655172413</v>
      </c>
      <c r="Y61" s="79">
        <v>1.6486486486486487</v>
      </c>
      <c r="Z61" s="80">
        <v>1.6153846153846154</v>
      </c>
      <c r="AA61" s="80">
        <v>1.5517241379310345</v>
      </c>
      <c r="AB61" s="109">
        <v>845993.11475409835</v>
      </c>
      <c r="AC61" s="109">
        <v>789556.03174603172</v>
      </c>
      <c r="AD61" s="109">
        <v>922030.48888888885</v>
      </c>
      <c r="AE61" s="82">
        <v>7.7568134171907763E-2</v>
      </c>
      <c r="AF61" s="82">
        <v>9.4430992736077482E-2</v>
      </c>
      <c r="AG61" s="82">
        <v>7.2139303482587069E-2</v>
      </c>
    </row>
    <row r="62" spans="1:33" x14ac:dyDescent="0.25">
      <c r="A62" s="6" t="s">
        <v>29</v>
      </c>
      <c r="B62" s="7" t="s">
        <v>7</v>
      </c>
      <c r="C62" s="8">
        <v>34537300</v>
      </c>
      <c r="D62" s="7">
        <v>25</v>
      </c>
      <c r="E62" s="7">
        <v>32</v>
      </c>
      <c r="F62" s="7">
        <v>410</v>
      </c>
      <c r="G62" s="8">
        <v>37578150</v>
      </c>
      <c r="H62" s="7">
        <v>26</v>
      </c>
      <c r="I62" s="7">
        <v>29</v>
      </c>
      <c r="J62" s="7">
        <v>568</v>
      </c>
      <c r="K62" s="8">
        <v>45731946</v>
      </c>
      <c r="L62" s="7">
        <v>37</v>
      </c>
      <c r="M62" s="7">
        <v>40</v>
      </c>
      <c r="N62" s="15">
        <v>653</v>
      </c>
      <c r="O62" s="105">
        <v>1.2676146438680714E-2</v>
      </c>
      <c r="P62" s="105">
        <v>1.2813455962457081E-2</v>
      </c>
      <c r="Q62" s="105">
        <v>1.3748800905219811E-2</v>
      </c>
      <c r="R62" s="75">
        <v>8.8045388608837483E-2</v>
      </c>
      <c r="S62" s="75">
        <v>0.21698236874353838</v>
      </c>
      <c r="T62" s="107">
        <v>1.3853658536585365</v>
      </c>
      <c r="U62" s="107">
        <v>1.1496478873239437</v>
      </c>
      <c r="V62" s="77">
        <v>1381492</v>
      </c>
      <c r="W62" s="77">
        <v>1445313.4615384615</v>
      </c>
      <c r="X62" s="77">
        <v>1235998.5405405406</v>
      </c>
      <c r="Y62" s="79">
        <v>1.28</v>
      </c>
      <c r="Z62" s="80">
        <v>1.1153846153846154</v>
      </c>
      <c r="AA62" s="80">
        <v>1.0810810810810811</v>
      </c>
      <c r="AB62" s="109">
        <v>1079290.625</v>
      </c>
      <c r="AC62" s="109">
        <v>1295798.2758620689</v>
      </c>
      <c r="AD62" s="109">
        <v>1143298.6499999999</v>
      </c>
      <c r="AE62" s="82">
        <v>6.097560975609756E-2</v>
      </c>
      <c r="AF62" s="82">
        <v>4.5774647887323945E-2</v>
      </c>
      <c r="AG62" s="82">
        <v>5.6661562021439509E-2</v>
      </c>
    </row>
    <row r="63" spans="1:33" x14ac:dyDescent="0.25">
      <c r="A63" s="6" t="s">
        <v>30</v>
      </c>
      <c r="B63" s="7" t="s">
        <v>7</v>
      </c>
      <c r="C63" s="8">
        <v>100531333</v>
      </c>
      <c r="D63" s="7">
        <v>83</v>
      </c>
      <c r="E63" s="7">
        <v>102</v>
      </c>
      <c r="F63" s="7">
        <v>457</v>
      </c>
      <c r="G63" s="8">
        <v>109385365</v>
      </c>
      <c r="H63" s="7">
        <v>87</v>
      </c>
      <c r="I63" s="7">
        <v>112</v>
      </c>
      <c r="J63" s="7">
        <v>459</v>
      </c>
      <c r="K63" s="8">
        <v>111759669</v>
      </c>
      <c r="L63" s="7">
        <v>89</v>
      </c>
      <c r="M63" s="7">
        <v>119</v>
      </c>
      <c r="N63" s="15">
        <v>502</v>
      </c>
      <c r="O63" s="105">
        <v>3.6897785836871297E-2</v>
      </c>
      <c r="P63" s="105">
        <v>3.729839168146367E-2</v>
      </c>
      <c r="Q63" s="105">
        <v>3.3599301422997975E-2</v>
      </c>
      <c r="R63" s="75">
        <v>8.8072362474294508E-2</v>
      </c>
      <c r="S63" s="75">
        <v>2.1705865313883521E-2</v>
      </c>
      <c r="T63" s="107">
        <v>1.0043763676148796</v>
      </c>
      <c r="U63" s="107">
        <v>1.093681917211329</v>
      </c>
      <c r="V63" s="77">
        <v>1211220.8795180724</v>
      </c>
      <c r="W63" s="77">
        <v>1257303.0459770116</v>
      </c>
      <c r="X63" s="77">
        <v>1255726.6179775281</v>
      </c>
      <c r="Y63" s="79">
        <v>1.2289156626506024</v>
      </c>
      <c r="Z63" s="80">
        <v>1.2873563218390804</v>
      </c>
      <c r="AA63" s="80">
        <v>1.3370786516853932</v>
      </c>
      <c r="AB63" s="109">
        <v>985601.30392156867</v>
      </c>
      <c r="AC63" s="109">
        <v>976655.04464285716</v>
      </c>
      <c r="AD63" s="109">
        <v>939156.8823529412</v>
      </c>
      <c r="AE63" s="82">
        <v>0.18161925601750548</v>
      </c>
      <c r="AF63" s="82">
        <v>0.18954248366013071</v>
      </c>
      <c r="AG63" s="82">
        <v>0.17729083665338646</v>
      </c>
    </row>
    <row r="64" spans="1:33" x14ac:dyDescent="0.25">
      <c r="A64" s="6" t="s">
        <v>32</v>
      </c>
      <c r="B64" s="7" t="s">
        <v>7</v>
      </c>
      <c r="C64" s="8">
        <v>55360800</v>
      </c>
      <c r="D64" s="7">
        <v>33</v>
      </c>
      <c r="E64" s="7">
        <v>39</v>
      </c>
      <c r="F64" s="7">
        <v>507</v>
      </c>
      <c r="G64" s="8">
        <v>58737290</v>
      </c>
      <c r="H64" s="7">
        <v>34</v>
      </c>
      <c r="I64" s="7">
        <v>42</v>
      </c>
      <c r="J64" s="7">
        <v>723</v>
      </c>
      <c r="K64" s="8">
        <v>75149592</v>
      </c>
      <c r="L64" s="7">
        <v>46</v>
      </c>
      <c r="M64" s="7">
        <v>58</v>
      </c>
      <c r="N64" s="15">
        <v>794</v>
      </c>
      <c r="O64" s="105">
        <v>2.0318948144832261E-2</v>
      </c>
      <c r="P64" s="105">
        <v>2.0028332389142908E-2</v>
      </c>
      <c r="Q64" s="105">
        <v>2.2592888973421325E-2</v>
      </c>
      <c r="R64" s="75">
        <v>6.099062874813943E-2</v>
      </c>
      <c r="S64" s="75">
        <v>0.27941878149298338</v>
      </c>
      <c r="T64" s="107">
        <v>1.4260355029585798</v>
      </c>
      <c r="U64" s="107">
        <v>1.0982019363762103</v>
      </c>
      <c r="V64" s="77">
        <v>1677600</v>
      </c>
      <c r="W64" s="77">
        <v>1727567.3529411764</v>
      </c>
      <c r="X64" s="77">
        <v>1633686.7826086956</v>
      </c>
      <c r="Y64" s="79">
        <v>1.1818181818181819</v>
      </c>
      <c r="Z64" s="80">
        <v>1.2352941176470589</v>
      </c>
      <c r="AA64" s="80">
        <v>1.2608695652173914</v>
      </c>
      <c r="AB64" s="109">
        <v>1419507.6923076923</v>
      </c>
      <c r="AC64" s="109">
        <v>1398506.9047619049</v>
      </c>
      <c r="AD64" s="109">
        <v>1295682.6206896552</v>
      </c>
      <c r="AE64" s="82">
        <v>6.5088757396449703E-2</v>
      </c>
      <c r="AF64" s="82">
        <v>4.7026279391424619E-2</v>
      </c>
      <c r="AG64" s="82">
        <v>5.793450881612091E-2</v>
      </c>
    </row>
    <row r="65" spans="1:33" x14ac:dyDescent="0.25">
      <c r="A65" s="6" t="s">
        <v>34</v>
      </c>
      <c r="B65" s="7" t="s">
        <v>7</v>
      </c>
      <c r="C65" s="8">
        <v>30885550</v>
      </c>
      <c r="D65" s="7">
        <v>19</v>
      </c>
      <c r="E65" s="7">
        <v>23</v>
      </c>
      <c r="F65" s="7">
        <v>217</v>
      </c>
      <c r="G65" s="8">
        <v>28859770</v>
      </c>
      <c r="H65" s="7">
        <v>21</v>
      </c>
      <c r="I65" s="7">
        <v>25</v>
      </c>
      <c r="J65" s="7">
        <v>269</v>
      </c>
      <c r="K65" s="8">
        <v>235319240</v>
      </c>
      <c r="L65" s="7">
        <v>18</v>
      </c>
      <c r="M65" s="7">
        <v>20</v>
      </c>
      <c r="N65" s="15">
        <v>291</v>
      </c>
      <c r="O65" s="102">
        <v>1.1335852965900494E-2</v>
      </c>
      <c r="P65" s="102">
        <v>9.8406492065639204E-3</v>
      </c>
      <c r="Q65" s="102">
        <v>7.0746112136309228E-2</v>
      </c>
      <c r="R65" s="75">
        <v>-6.5589895598427095E-2</v>
      </c>
      <c r="S65" s="75">
        <v>7.1538848022697348</v>
      </c>
      <c r="T65" s="107">
        <v>1.23963133640553</v>
      </c>
      <c r="U65" s="107">
        <v>1.0817843866171004</v>
      </c>
      <c r="V65" s="77">
        <v>1625555.2631578948</v>
      </c>
      <c r="W65" s="77">
        <v>1374274.7619047619</v>
      </c>
      <c r="X65" s="77">
        <v>13073291.111111112</v>
      </c>
      <c r="Y65" s="79">
        <v>1.2105263157894737</v>
      </c>
      <c r="Z65" s="80">
        <v>1.1904761904761905</v>
      </c>
      <c r="AA65" s="80">
        <v>1.1111111111111112</v>
      </c>
      <c r="AB65" s="109">
        <v>1342850</v>
      </c>
      <c r="AC65" s="109">
        <v>1154390.8</v>
      </c>
      <c r="AD65" s="109">
        <v>11765962</v>
      </c>
      <c r="AE65" s="82">
        <v>8.755760368663594E-2</v>
      </c>
      <c r="AF65" s="82">
        <v>7.8066914498141265E-2</v>
      </c>
      <c r="AG65" s="82">
        <v>6.1855670103092786E-2</v>
      </c>
    </row>
    <row r="66" spans="1:33" x14ac:dyDescent="0.25">
      <c r="R66" s="87">
        <f>SUM(R58:R65)</f>
        <v>0.4257041415665439</v>
      </c>
      <c r="S66" s="87">
        <f>SUM(S58:S65)</f>
        <v>7.7744474717161971</v>
      </c>
    </row>
    <row r="69" spans="1:33" x14ac:dyDescent="0.25">
      <c r="O69" s="175" t="s">
        <v>63</v>
      </c>
      <c r="P69" s="175"/>
      <c r="Q69" s="175"/>
      <c r="R69" s="178" t="s">
        <v>64</v>
      </c>
      <c r="S69" s="178"/>
      <c r="T69" s="179" t="s">
        <v>57</v>
      </c>
      <c r="U69" s="179"/>
      <c r="V69" s="174" t="s">
        <v>60</v>
      </c>
      <c r="W69" s="174"/>
      <c r="X69" s="174"/>
      <c r="Y69" s="175" t="s">
        <v>58</v>
      </c>
      <c r="Z69" s="175"/>
      <c r="AA69" s="175"/>
      <c r="AB69" s="176" t="s">
        <v>59</v>
      </c>
      <c r="AC69" s="176"/>
      <c r="AD69" s="176"/>
      <c r="AE69" s="177" t="s">
        <v>61</v>
      </c>
      <c r="AF69" s="177"/>
      <c r="AG69" s="177"/>
    </row>
    <row r="70" spans="1:33" ht="24" x14ac:dyDescent="0.25">
      <c r="A70" s="2" t="s">
        <v>36</v>
      </c>
      <c r="B70" s="3" t="s">
        <v>35</v>
      </c>
      <c r="C70" s="3" t="s">
        <v>47</v>
      </c>
      <c r="D70" s="4" t="s">
        <v>48</v>
      </c>
      <c r="E70" s="4" t="s">
        <v>0</v>
      </c>
      <c r="F70" s="3" t="s">
        <v>54</v>
      </c>
      <c r="G70" s="3" t="s">
        <v>49</v>
      </c>
      <c r="H70" s="4" t="s">
        <v>51</v>
      </c>
      <c r="I70" s="4" t="s">
        <v>0</v>
      </c>
      <c r="J70" s="3" t="s">
        <v>55</v>
      </c>
      <c r="K70" s="3" t="s">
        <v>50</v>
      </c>
      <c r="L70" s="4" t="s">
        <v>52</v>
      </c>
      <c r="M70" s="4" t="s">
        <v>0</v>
      </c>
      <c r="N70" s="14" t="s">
        <v>56</v>
      </c>
      <c r="O70" s="78" t="s">
        <v>47</v>
      </c>
      <c r="P70" s="78" t="s">
        <v>49</v>
      </c>
      <c r="Q70" s="78" t="s">
        <v>50</v>
      </c>
      <c r="R70" s="3" t="s">
        <v>65</v>
      </c>
      <c r="S70" s="3" t="s">
        <v>66</v>
      </c>
      <c r="T70" s="106" t="s">
        <v>49</v>
      </c>
      <c r="U70" s="106" t="s">
        <v>50</v>
      </c>
      <c r="V70" s="18" t="s">
        <v>47</v>
      </c>
      <c r="W70" s="18" t="s">
        <v>49</v>
      </c>
      <c r="X70" s="18" t="s">
        <v>50</v>
      </c>
      <c r="Y70" s="78" t="s">
        <v>47</v>
      </c>
      <c r="Z70" s="78" t="s">
        <v>49</v>
      </c>
      <c r="AA70" s="78" t="s">
        <v>50</v>
      </c>
      <c r="AB70" s="108" t="s">
        <v>47</v>
      </c>
      <c r="AC70" s="108" t="s">
        <v>49</v>
      </c>
      <c r="AD70" s="108" t="s">
        <v>50</v>
      </c>
      <c r="AE70" s="81" t="s">
        <v>47</v>
      </c>
      <c r="AF70" s="81" t="s">
        <v>49</v>
      </c>
      <c r="AG70" s="81" t="s">
        <v>50</v>
      </c>
    </row>
    <row r="71" spans="1:33" x14ac:dyDescent="0.25">
      <c r="A71" s="6" t="s">
        <v>17</v>
      </c>
      <c r="B71" s="7" t="s">
        <v>18</v>
      </c>
      <c r="C71" s="8">
        <v>77085950</v>
      </c>
      <c r="D71" s="7">
        <v>61</v>
      </c>
      <c r="E71" s="7">
        <v>79</v>
      </c>
      <c r="F71" s="7">
        <v>587</v>
      </c>
      <c r="G71" s="8">
        <v>70531080</v>
      </c>
      <c r="H71" s="7">
        <v>51</v>
      </c>
      <c r="I71" s="7">
        <v>68</v>
      </c>
      <c r="J71" s="7">
        <v>609</v>
      </c>
      <c r="K71" s="8">
        <v>61148683</v>
      </c>
      <c r="L71" s="7">
        <v>42</v>
      </c>
      <c r="M71" s="7">
        <v>57</v>
      </c>
      <c r="N71" s="15">
        <v>618</v>
      </c>
      <c r="O71" s="102">
        <v>2.8292680393800895E-2</v>
      </c>
      <c r="P71" s="102">
        <v>2.4049797224305541E-2</v>
      </c>
      <c r="Q71" s="102">
        <v>1.8383671409552511E-2</v>
      </c>
      <c r="R71" s="75">
        <v>-8.5033264816740228E-2</v>
      </c>
      <c r="S71" s="75">
        <v>-0.13302500117678617</v>
      </c>
      <c r="T71" s="107">
        <v>1.0374787052810903</v>
      </c>
      <c r="U71" s="107">
        <v>1.0147783251231528</v>
      </c>
      <c r="V71" s="77">
        <v>1263704.0983606558</v>
      </c>
      <c r="W71" s="77">
        <v>1382962.3529411764</v>
      </c>
      <c r="X71" s="77">
        <v>1455921.0238095238</v>
      </c>
      <c r="Y71" s="79">
        <v>1.2950819672131149</v>
      </c>
      <c r="Z71" s="80">
        <v>1.3333333333333333</v>
      </c>
      <c r="AA71" s="80">
        <v>1.3571428571428572</v>
      </c>
      <c r="AB71" s="109">
        <v>975771.51898734178</v>
      </c>
      <c r="AC71" s="109">
        <v>1037221.7647058824</v>
      </c>
      <c r="AD71" s="109">
        <v>1072783.9122807018</v>
      </c>
      <c r="AE71" s="82">
        <v>0.10391822827938671</v>
      </c>
      <c r="AF71" s="82">
        <v>8.3743842364532015E-2</v>
      </c>
      <c r="AG71" s="82">
        <v>6.7961165048543687E-2</v>
      </c>
    </row>
    <row r="72" spans="1:33" x14ac:dyDescent="0.25">
      <c r="A72" s="6" t="s">
        <v>24</v>
      </c>
      <c r="B72" s="7" t="s">
        <v>18</v>
      </c>
      <c r="C72" s="8">
        <v>67354220</v>
      </c>
      <c r="D72" s="7">
        <v>52</v>
      </c>
      <c r="E72" s="7">
        <v>61</v>
      </c>
      <c r="F72" s="7">
        <v>601</v>
      </c>
      <c r="G72" s="8">
        <v>66167590</v>
      </c>
      <c r="H72" s="7">
        <v>48</v>
      </c>
      <c r="I72" s="7">
        <v>58</v>
      </c>
      <c r="J72" s="7">
        <v>732</v>
      </c>
      <c r="K72" s="8">
        <v>51577980</v>
      </c>
      <c r="L72" s="7">
        <v>43</v>
      </c>
      <c r="M72" s="7">
        <v>57</v>
      </c>
      <c r="N72" s="15">
        <v>802</v>
      </c>
      <c r="O72" s="102">
        <v>2.472086573018497E-2</v>
      </c>
      <c r="P72" s="102">
        <v>2.2561927625679164E-2</v>
      </c>
      <c r="Q72" s="102">
        <v>1.5506346004025487E-2</v>
      </c>
      <c r="R72" s="75">
        <v>-1.7617752829740985E-2</v>
      </c>
      <c r="S72" s="75">
        <v>-0.22049480720092718</v>
      </c>
      <c r="T72" s="107">
        <v>1.2179700499168054</v>
      </c>
      <c r="U72" s="107">
        <v>1.0956284153005464</v>
      </c>
      <c r="V72" s="77">
        <v>1295273.4615384615</v>
      </c>
      <c r="W72" s="77">
        <v>1378491.4583333333</v>
      </c>
      <c r="X72" s="77">
        <v>1199487.9069767443</v>
      </c>
      <c r="Y72" s="79">
        <v>1.1730769230769231</v>
      </c>
      <c r="Z72" s="80">
        <v>1.2083333333333333</v>
      </c>
      <c r="AA72" s="80">
        <v>1.3255813953488371</v>
      </c>
      <c r="AB72" s="109">
        <v>1104167.5409836066</v>
      </c>
      <c r="AC72" s="109">
        <v>1140820.5172413792</v>
      </c>
      <c r="AD72" s="109">
        <v>904876.84210526315</v>
      </c>
      <c r="AE72" s="82">
        <v>8.6522462562396013E-2</v>
      </c>
      <c r="AF72" s="82">
        <v>6.5573770491803282E-2</v>
      </c>
      <c r="AG72" s="82">
        <v>5.3615960099750622E-2</v>
      </c>
    </row>
    <row r="73" spans="1:33" x14ac:dyDescent="0.25">
      <c r="A73" s="6" t="s">
        <v>33</v>
      </c>
      <c r="B73" s="7" t="s">
        <v>18</v>
      </c>
      <c r="C73" s="8">
        <v>34409800</v>
      </c>
      <c r="D73" s="7">
        <v>21</v>
      </c>
      <c r="E73" s="7">
        <v>26</v>
      </c>
      <c r="F73" s="7">
        <v>409</v>
      </c>
      <c r="G73" s="8">
        <v>36579300</v>
      </c>
      <c r="H73" s="7">
        <v>22</v>
      </c>
      <c r="I73" s="7">
        <v>29</v>
      </c>
      <c r="J73" s="7">
        <v>681</v>
      </c>
      <c r="K73" s="8">
        <v>51863469</v>
      </c>
      <c r="L73" s="7">
        <v>48</v>
      </c>
      <c r="M73" s="7">
        <v>69</v>
      </c>
      <c r="N73" s="15">
        <v>786</v>
      </c>
      <c r="O73" s="102">
        <v>1.2629350404510938E-2</v>
      </c>
      <c r="P73" s="102">
        <v>1.2472866537802054E-2</v>
      </c>
      <c r="Q73" s="102">
        <v>1.5592175096485937E-2</v>
      </c>
      <c r="R73" s="75">
        <v>6.304889886020848E-2</v>
      </c>
      <c r="S73" s="75">
        <v>0.41783656330219543</v>
      </c>
      <c r="T73" s="107">
        <v>1.6650366748166259</v>
      </c>
      <c r="U73" s="107">
        <v>1.1541850220264318</v>
      </c>
      <c r="V73" s="77">
        <v>1638561.9047619049</v>
      </c>
      <c r="W73" s="77">
        <v>1662695.4545454546</v>
      </c>
      <c r="X73" s="77">
        <v>1080488.9375</v>
      </c>
      <c r="Y73" s="79">
        <v>1.2380952380952381</v>
      </c>
      <c r="Z73" s="80">
        <v>1.3181818181818181</v>
      </c>
      <c r="AA73" s="80">
        <v>1.4375</v>
      </c>
      <c r="AB73" s="109">
        <v>1323453.8461538462</v>
      </c>
      <c r="AC73" s="109">
        <v>1261355.1724137932</v>
      </c>
      <c r="AD73" s="109">
        <v>751644.47826086951</v>
      </c>
      <c r="AE73" s="82">
        <v>5.1344743276283619E-2</v>
      </c>
      <c r="AF73" s="82">
        <v>3.2305433186490456E-2</v>
      </c>
      <c r="AG73" s="82">
        <v>6.1068702290076333E-2</v>
      </c>
    </row>
    <row r="74" spans="1:33" x14ac:dyDescent="0.25">
      <c r="R74" s="87">
        <f>SUM(R71:R73)</f>
        <v>-3.9602118786272733E-2</v>
      </c>
      <c r="S74" s="87">
        <f>SUM(S71:S73)</f>
        <v>6.4316754924482078E-2</v>
      </c>
    </row>
    <row r="77" spans="1:33" ht="24" x14ac:dyDescent="0.25">
      <c r="A77" s="2" t="s">
        <v>36</v>
      </c>
      <c r="B77" s="3" t="s">
        <v>35</v>
      </c>
      <c r="C77" s="3" t="s">
        <v>47</v>
      </c>
      <c r="D77" s="4" t="s">
        <v>48</v>
      </c>
      <c r="E77" s="4" t="s">
        <v>0</v>
      </c>
      <c r="F77" s="3" t="s">
        <v>54</v>
      </c>
      <c r="G77" s="3" t="s">
        <v>49</v>
      </c>
      <c r="H77" s="4" t="s">
        <v>51</v>
      </c>
      <c r="I77" s="4" t="s">
        <v>0</v>
      </c>
      <c r="J77" s="3" t="s">
        <v>55</v>
      </c>
      <c r="K77" s="3" t="s">
        <v>50</v>
      </c>
      <c r="L77" s="4" t="s">
        <v>52</v>
      </c>
      <c r="M77" s="4" t="s">
        <v>0</v>
      </c>
      <c r="N77" s="14" t="s">
        <v>56</v>
      </c>
      <c r="O77" s="78" t="s">
        <v>47</v>
      </c>
      <c r="P77" s="78" t="s">
        <v>49</v>
      </c>
      <c r="Q77" s="78" t="s">
        <v>50</v>
      </c>
      <c r="R77" s="3" t="s">
        <v>65</v>
      </c>
      <c r="S77" s="3" t="s">
        <v>66</v>
      </c>
      <c r="T77" s="106" t="s">
        <v>49</v>
      </c>
      <c r="U77" s="106" t="s">
        <v>50</v>
      </c>
      <c r="V77" s="18" t="s">
        <v>47</v>
      </c>
      <c r="W77" s="18" t="s">
        <v>49</v>
      </c>
      <c r="X77" s="18" t="s">
        <v>50</v>
      </c>
      <c r="Y77" s="78" t="s">
        <v>47</v>
      </c>
      <c r="Z77" s="78" t="s">
        <v>49</v>
      </c>
      <c r="AA77" s="78" t="s">
        <v>50</v>
      </c>
      <c r="AB77" s="108" t="s">
        <v>47</v>
      </c>
      <c r="AC77" s="108" t="s">
        <v>49</v>
      </c>
      <c r="AD77" s="108" t="s">
        <v>50</v>
      </c>
      <c r="AE77" s="81" t="s">
        <v>47</v>
      </c>
      <c r="AF77" s="81" t="s">
        <v>49</v>
      </c>
      <c r="AG77" s="81" t="s">
        <v>50</v>
      </c>
    </row>
    <row r="78" spans="1:33" x14ac:dyDescent="0.25">
      <c r="A78" s="6" t="s">
        <v>1</v>
      </c>
      <c r="B78" s="7" t="s">
        <v>2</v>
      </c>
      <c r="C78" s="53">
        <v>188275190</v>
      </c>
      <c r="D78" s="7">
        <v>171</v>
      </c>
      <c r="E78" s="7">
        <v>258</v>
      </c>
      <c r="F78" s="7">
        <v>950</v>
      </c>
      <c r="G78" s="53">
        <v>213539690</v>
      </c>
      <c r="H78" s="7">
        <v>155</v>
      </c>
      <c r="I78" s="7">
        <v>244</v>
      </c>
      <c r="J78" s="7">
        <v>830</v>
      </c>
      <c r="K78" s="53">
        <v>249083148</v>
      </c>
      <c r="L78" s="7">
        <v>151</v>
      </c>
      <c r="M78" s="7">
        <v>238</v>
      </c>
      <c r="N78" s="15">
        <v>812</v>
      </c>
      <c r="O78" s="102">
        <v>6.9102213525968584E-2</v>
      </c>
      <c r="P78" s="102">
        <v>7.2813095217612797E-2</v>
      </c>
      <c r="Q78" s="102">
        <v>7.4884077985603328E-2</v>
      </c>
      <c r="R78" s="75">
        <v>0.13418921526516581</v>
      </c>
      <c r="S78" s="75">
        <v>0.16644895382212077</v>
      </c>
      <c r="T78" s="107">
        <v>0.87368421052631584</v>
      </c>
      <c r="U78" s="107">
        <v>0.97831325301204819</v>
      </c>
      <c r="V78" s="77">
        <v>1101024.5029239766</v>
      </c>
      <c r="W78" s="77">
        <v>1377675.4193548388</v>
      </c>
      <c r="X78" s="77">
        <v>1649557.2715231788</v>
      </c>
      <c r="Y78" s="79">
        <v>1.5087719298245614</v>
      </c>
      <c r="Z78" s="80">
        <v>1.5741935483870968</v>
      </c>
      <c r="AA78" s="80">
        <v>1.576158940397351</v>
      </c>
      <c r="AB78" s="109">
        <v>729748.79844961246</v>
      </c>
      <c r="AC78" s="109">
        <v>875162.66393442627</v>
      </c>
      <c r="AD78" s="109">
        <v>1046567.8487394959</v>
      </c>
      <c r="AE78" s="82">
        <v>0.18</v>
      </c>
      <c r="AF78" s="82">
        <v>0.18674698795180722</v>
      </c>
      <c r="AG78" s="82">
        <v>0.18596059113300492</v>
      </c>
    </row>
    <row r="79" spans="1:33" x14ac:dyDescent="0.25">
      <c r="A79" s="6" t="s">
        <v>3</v>
      </c>
      <c r="B79" s="7" t="s">
        <v>2</v>
      </c>
      <c r="C79" s="53">
        <v>178300476</v>
      </c>
      <c r="D79" s="7">
        <v>133</v>
      </c>
      <c r="E79" s="7">
        <v>199</v>
      </c>
      <c r="F79" s="7">
        <v>986</v>
      </c>
      <c r="G79" s="53">
        <v>201330340</v>
      </c>
      <c r="H79" s="7">
        <v>167</v>
      </c>
      <c r="I79" s="7">
        <v>284</v>
      </c>
      <c r="J79" s="7">
        <v>933</v>
      </c>
      <c r="K79" s="53">
        <v>211123481</v>
      </c>
      <c r="L79" s="7">
        <v>174</v>
      </c>
      <c r="M79" s="7">
        <v>299</v>
      </c>
      <c r="N79" s="15">
        <v>901</v>
      </c>
      <c r="O79" s="102">
        <v>6.5441216999084353E-2</v>
      </c>
      <c r="P79" s="102">
        <v>6.8649932088102023E-2</v>
      </c>
      <c r="Q79" s="102">
        <v>6.347192631352179E-2</v>
      </c>
      <c r="R79" s="75">
        <v>0.12916322220025922</v>
      </c>
      <c r="S79" s="75">
        <v>4.8642151997557947E-2</v>
      </c>
      <c r="T79" s="107">
        <v>0.94624746450304265</v>
      </c>
      <c r="U79" s="107">
        <v>0.96570203644158625</v>
      </c>
      <c r="V79" s="77">
        <v>1340605.0827067669</v>
      </c>
      <c r="W79" s="77">
        <v>1205570.8982035927</v>
      </c>
      <c r="X79" s="77">
        <v>1213353.3390804597</v>
      </c>
      <c r="Y79" s="79">
        <v>1.4962406015037595</v>
      </c>
      <c r="Z79" s="80">
        <v>1.7005988023952097</v>
      </c>
      <c r="AA79" s="80">
        <v>1.7183908045977012</v>
      </c>
      <c r="AB79" s="109">
        <v>895982.29145728645</v>
      </c>
      <c r="AC79" s="109">
        <v>708909.64788732398</v>
      </c>
      <c r="AD79" s="109">
        <v>706098.59866220737</v>
      </c>
      <c r="AE79" s="82">
        <v>0.13488843813387424</v>
      </c>
      <c r="AF79" s="82">
        <v>0.17899249732047159</v>
      </c>
      <c r="AG79" s="82">
        <v>0.19311875693673697</v>
      </c>
    </row>
    <row r="80" spans="1:33" x14ac:dyDescent="0.25">
      <c r="A80" s="6" t="s">
        <v>4</v>
      </c>
      <c r="B80" s="7" t="s">
        <v>2</v>
      </c>
      <c r="C80" s="53">
        <v>194096801</v>
      </c>
      <c r="D80" s="7">
        <v>145</v>
      </c>
      <c r="E80" s="7">
        <v>223</v>
      </c>
      <c r="F80" s="7">
        <v>920</v>
      </c>
      <c r="G80" s="53">
        <v>203153980</v>
      </c>
      <c r="H80" s="7">
        <v>172</v>
      </c>
      <c r="I80" s="7">
        <v>286</v>
      </c>
      <c r="J80" s="7">
        <v>821</v>
      </c>
      <c r="K80" s="53">
        <v>209138614</v>
      </c>
      <c r="L80" s="7">
        <v>168</v>
      </c>
      <c r="M80" s="7">
        <v>301</v>
      </c>
      <c r="N80" s="15">
        <v>803</v>
      </c>
      <c r="O80" s="102">
        <v>7.1238906132079505E-2</v>
      </c>
      <c r="P80" s="102">
        <v>6.9271759688220053E-2</v>
      </c>
      <c r="Q80" s="102">
        <v>6.2875198126920218E-2</v>
      </c>
      <c r="R80" s="75">
        <v>4.6663205953610731E-2</v>
      </c>
      <c r="S80" s="75">
        <v>2.9458610655818784E-2</v>
      </c>
      <c r="T80" s="107">
        <v>0.8923913043478261</v>
      </c>
      <c r="U80" s="107">
        <v>0.97807551766138856</v>
      </c>
      <c r="V80" s="77">
        <v>1338598.6275862069</v>
      </c>
      <c r="W80" s="77">
        <v>1181127.7906976745</v>
      </c>
      <c r="X80" s="77">
        <v>1244872.7023809524</v>
      </c>
      <c r="Y80" s="79">
        <v>1.5379310344827586</v>
      </c>
      <c r="Z80" s="80">
        <v>1.6627906976744187</v>
      </c>
      <c r="AA80" s="80">
        <v>1.7916666666666667</v>
      </c>
      <c r="AB80" s="109">
        <v>870389.24215246632</v>
      </c>
      <c r="AC80" s="109">
        <v>710328.60139860143</v>
      </c>
      <c r="AD80" s="109">
        <v>694812.67109634553</v>
      </c>
      <c r="AE80" s="82">
        <v>0.15760869565217392</v>
      </c>
      <c r="AF80" s="82">
        <v>0.20950060901339829</v>
      </c>
      <c r="AG80" s="82">
        <v>0.20921544209215442</v>
      </c>
    </row>
    <row r="81" spans="1:33" x14ac:dyDescent="0.25">
      <c r="A81" s="6" t="s">
        <v>5</v>
      </c>
      <c r="B81" s="7" t="s">
        <v>2</v>
      </c>
      <c r="C81" s="53">
        <v>99543930</v>
      </c>
      <c r="D81" s="7">
        <v>73</v>
      </c>
      <c r="E81" s="7">
        <v>112</v>
      </c>
      <c r="F81" s="7">
        <v>875</v>
      </c>
      <c r="G81" s="53">
        <v>112900510</v>
      </c>
      <c r="H81" s="7">
        <v>81</v>
      </c>
      <c r="I81" s="7">
        <v>163</v>
      </c>
      <c r="J81" s="7">
        <v>988</v>
      </c>
      <c r="K81" s="53">
        <v>149877416</v>
      </c>
      <c r="L81" s="7">
        <v>93</v>
      </c>
      <c r="M81" s="7">
        <v>201</v>
      </c>
      <c r="N81" s="15">
        <v>991</v>
      </c>
      <c r="O81" s="102">
        <v>3.6535381566068635E-2</v>
      </c>
      <c r="P81" s="102">
        <v>3.849699128413573E-2</v>
      </c>
      <c r="Q81" s="102">
        <v>4.5058978088813588E-2</v>
      </c>
      <c r="R81" s="75">
        <v>0.13417774443906327</v>
      </c>
      <c r="S81" s="75">
        <v>0.32751761705948002</v>
      </c>
      <c r="T81" s="107">
        <v>1.1291428571428572</v>
      </c>
      <c r="U81" s="107">
        <v>1.0030364372469636</v>
      </c>
      <c r="V81" s="77">
        <v>1363615.4794520547</v>
      </c>
      <c r="W81" s="77">
        <v>1393833.4567901234</v>
      </c>
      <c r="X81" s="77">
        <v>1611585.1182795698</v>
      </c>
      <c r="Y81" s="79">
        <v>1.5342465753424657</v>
      </c>
      <c r="Z81" s="80">
        <v>2.0123456790123457</v>
      </c>
      <c r="AA81" s="80">
        <v>2.161290322580645</v>
      </c>
      <c r="AB81" s="109">
        <v>888785.08928571432</v>
      </c>
      <c r="AC81" s="109">
        <v>692641.16564417176</v>
      </c>
      <c r="AD81" s="109">
        <v>745658.78606965172</v>
      </c>
      <c r="AE81" s="82">
        <v>8.3428571428571435E-2</v>
      </c>
      <c r="AF81" s="82">
        <v>8.1983805668016191E-2</v>
      </c>
      <c r="AG81" s="82">
        <v>9.3844601412714432E-2</v>
      </c>
    </row>
    <row r="82" spans="1:33" x14ac:dyDescent="0.25">
      <c r="A82" s="6" t="s">
        <v>11</v>
      </c>
      <c r="B82" s="7" t="s">
        <v>2</v>
      </c>
      <c r="C82" s="53">
        <v>92084250</v>
      </c>
      <c r="D82" s="7">
        <v>76</v>
      </c>
      <c r="E82" s="7">
        <v>108</v>
      </c>
      <c r="F82" s="7">
        <v>944</v>
      </c>
      <c r="G82" s="53">
        <v>95349960</v>
      </c>
      <c r="H82" s="7">
        <v>78</v>
      </c>
      <c r="I82" s="7">
        <v>122</v>
      </c>
      <c r="J82" s="7">
        <v>958</v>
      </c>
      <c r="K82" s="53">
        <v>97917386</v>
      </c>
      <c r="L82" s="7">
        <v>89</v>
      </c>
      <c r="M82" s="7">
        <v>145</v>
      </c>
      <c r="N82" s="15">
        <v>924</v>
      </c>
      <c r="O82" s="102">
        <v>3.3797472231358115E-2</v>
      </c>
      <c r="P82" s="102">
        <v>3.2512577481383309E-2</v>
      </c>
      <c r="Q82" s="102">
        <v>2.9437773001690277E-2</v>
      </c>
      <c r="R82" s="75">
        <v>3.5464370942913659E-2</v>
      </c>
      <c r="S82" s="75">
        <v>2.6926345852688272E-2</v>
      </c>
      <c r="T82" s="107">
        <v>1.0148305084745763</v>
      </c>
      <c r="U82" s="107">
        <v>0.964509394572025</v>
      </c>
      <c r="V82" s="77">
        <v>1211634.8684210526</v>
      </c>
      <c r="W82" s="77">
        <v>1222435.3846153845</v>
      </c>
      <c r="X82" s="77">
        <v>1100195.3483146068</v>
      </c>
      <c r="Y82" s="79">
        <v>1.4210526315789473</v>
      </c>
      <c r="Z82" s="80">
        <v>1.5641025641025641</v>
      </c>
      <c r="AA82" s="80">
        <v>1.6292134831460674</v>
      </c>
      <c r="AB82" s="109">
        <v>852631.9444444445</v>
      </c>
      <c r="AC82" s="109">
        <v>781557.04918032791</v>
      </c>
      <c r="AD82" s="109">
        <v>675292.31724137929</v>
      </c>
      <c r="AE82" s="82">
        <v>8.050847457627118E-2</v>
      </c>
      <c r="AF82" s="82">
        <v>8.1419624217118999E-2</v>
      </c>
      <c r="AG82" s="82">
        <v>9.632034632034632E-2</v>
      </c>
    </row>
    <row r="83" spans="1:33" x14ac:dyDescent="0.25">
      <c r="A83" s="6" t="s">
        <v>12</v>
      </c>
      <c r="B83" s="7" t="s">
        <v>2</v>
      </c>
      <c r="C83" s="53">
        <v>136737040</v>
      </c>
      <c r="D83" s="7">
        <v>108</v>
      </c>
      <c r="E83" s="7">
        <v>199</v>
      </c>
      <c r="F83" s="7">
        <v>918</v>
      </c>
      <c r="G83" s="53">
        <v>151655708</v>
      </c>
      <c r="H83" s="7">
        <v>102</v>
      </c>
      <c r="I83" s="7">
        <v>201</v>
      </c>
      <c r="J83" s="7">
        <v>852</v>
      </c>
      <c r="K83" s="53">
        <v>161858998</v>
      </c>
      <c r="L83" s="7">
        <v>93</v>
      </c>
      <c r="M83" s="7">
        <v>201</v>
      </c>
      <c r="N83" s="15">
        <v>843</v>
      </c>
      <c r="O83" s="102">
        <v>5.0186283891089992E-2</v>
      </c>
      <c r="P83" s="102">
        <v>5.1711798902108003E-2</v>
      </c>
      <c r="Q83" s="102">
        <v>4.8661107450366788E-2</v>
      </c>
      <c r="R83" s="75">
        <v>0.10910480437487902</v>
      </c>
      <c r="S83" s="75">
        <v>6.7279300822623789E-2</v>
      </c>
      <c r="T83" s="107">
        <v>0.92810457516339873</v>
      </c>
      <c r="U83" s="107">
        <v>0.98943661971830987</v>
      </c>
      <c r="V83" s="77">
        <v>1266083.7037037036</v>
      </c>
      <c r="W83" s="77">
        <v>1486820.6666666667</v>
      </c>
      <c r="X83" s="77">
        <v>1740419.3333333333</v>
      </c>
      <c r="Y83" s="79">
        <v>1.8425925925925926</v>
      </c>
      <c r="Z83" s="80">
        <v>1.9705882352941178</v>
      </c>
      <c r="AA83" s="80">
        <v>2.161290322580645</v>
      </c>
      <c r="AB83" s="109">
        <v>687120.80402010051</v>
      </c>
      <c r="AC83" s="109">
        <v>754506.00995024876</v>
      </c>
      <c r="AD83" s="109">
        <v>805268.64676616911</v>
      </c>
      <c r="AE83" s="82">
        <v>0.11764705882352941</v>
      </c>
      <c r="AF83" s="82">
        <v>0.11971830985915492</v>
      </c>
      <c r="AG83" s="82">
        <v>0.1103202846975089</v>
      </c>
    </row>
    <row r="84" spans="1:33" x14ac:dyDescent="0.25">
      <c r="A84" s="6" t="s">
        <v>15</v>
      </c>
      <c r="B84" s="7" t="s">
        <v>2</v>
      </c>
      <c r="C84" s="53">
        <v>78971910</v>
      </c>
      <c r="D84" s="7">
        <v>49</v>
      </c>
      <c r="E84" s="7">
        <v>97</v>
      </c>
      <c r="F84" s="7">
        <v>469</v>
      </c>
      <c r="G84" s="53">
        <v>93854875</v>
      </c>
      <c r="H84" s="7">
        <v>56</v>
      </c>
      <c r="I84" s="7">
        <v>113</v>
      </c>
      <c r="J84" s="7">
        <v>423</v>
      </c>
      <c r="K84" s="53">
        <v>97532120</v>
      </c>
      <c r="L84" s="7">
        <v>65</v>
      </c>
      <c r="M84" s="7">
        <v>139</v>
      </c>
      <c r="N84" s="15">
        <v>420</v>
      </c>
      <c r="O84" s="102">
        <v>2.8984879990685834E-2</v>
      </c>
      <c r="P84" s="102">
        <v>3.2002781075556243E-2</v>
      </c>
      <c r="Q84" s="102">
        <v>2.9321947063962843E-2</v>
      </c>
      <c r="R84" s="75">
        <v>0.18845897231053432</v>
      </c>
      <c r="S84" s="75">
        <v>3.9180117175586338E-2</v>
      </c>
      <c r="T84" s="107">
        <v>0.90191897654584219</v>
      </c>
      <c r="U84" s="107">
        <v>0.99290780141843971</v>
      </c>
      <c r="V84" s="77">
        <v>1611671.6326530613</v>
      </c>
      <c r="W84" s="77">
        <v>1675979.9107142857</v>
      </c>
      <c r="X84" s="77">
        <v>1500494.1538461538</v>
      </c>
      <c r="Y84" s="79">
        <v>1.9795918367346939</v>
      </c>
      <c r="Z84" s="80">
        <v>2.0178571428571428</v>
      </c>
      <c r="AA84" s="80">
        <v>2.1384615384615384</v>
      </c>
      <c r="AB84" s="109">
        <v>814143.40206185565</v>
      </c>
      <c r="AC84" s="109">
        <v>830574.11504424782</v>
      </c>
      <c r="AD84" s="109">
        <v>701669.92805755395</v>
      </c>
      <c r="AE84" s="82">
        <v>0.1044776119402985</v>
      </c>
      <c r="AF84" s="82">
        <v>0.13238770685579196</v>
      </c>
      <c r="AG84" s="82">
        <v>0.15476190476190477</v>
      </c>
    </row>
    <row r="85" spans="1:33" x14ac:dyDescent="0.25">
      <c r="A85" s="6" t="s">
        <v>16</v>
      </c>
      <c r="B85" s="7" t="s">
        <v>2</v>
      </c>
      <c r="C85" s="53">
        <v>89480370</v>
      </c>
      <c r="D85" s="7">
        <v>59</v>
      </c>
      <c r="E85" s="7">
        <v>87</v>
      </c>
      <c r="F85" s="7">
        <v>582</v>
      </c>
      <c r="G85" s="53">
        <v>99971860</v>
      </c>
      <c r="H85" s="7">
        <v>67</v>
      </c>
      <c r="I85" s="7">
        <v>93</v>
      </c>
      <c r="J85" s="7">
        <v>593</v>
      </c>
      <c r="K85" s="53">
        <v>105498567</v>
      </c>
      <c r="L85" s="7">
        <v>81</v>
      </c>
      <c r="M85" s="7">
        <v>98</v>
      </c>
      <c r="N85" s="15">
        <v>612</v>
      </c>
      <c r="O85" s="102">
        <v>3.284177609446403E-2</v>
      </c>
      <c r="P85" s="102">
        <v>3.4088560123234496E-2</v>
      </c>
      <c r="Q85" s="102">
        <v>3.1716970746641593E-2</v>
      </c>
      <c r="R85" s="75">
        <v>0.11724906814757241</v>
      </c>
      <c r="S85" s="75">
        <v>5.5282626531105938E-2</v>
      </c>
      <c r="T85" s="107">
        <v>1.0189003436426116</v>
      </c>
      <c r="U85" s="107">
        <v>1.0320404721753795</v>
      </c>
      <c r="V85" s="77">
        <v>1516616.440677966</v>
      </c>
      <c r="W85" s="77">
        <v>1492117.3134328357</v>
      </c>
      <c r="X85" s="77">
        <v>1302451.4444444445</v>
      </c>
      <c r="Y85" s="79">
        <v>1.4745762711864407</v>
      </c>
      <c r="Z85" s="80">
        <v>1.3880597014925373</v>
      </c>
      <c r="AA85" s="80">
        <v>1.2098765432098766</v>
      </c>
      <c r="AB85" s="109">
        <v>1028510</v>
      </c>
      <c r="AC85" s="109">
        <v>1074966.2365591398</v>
      </c>
      <c r="AD85" s="109">
        <v>1076515.9897959183</v>
      </c>
      <c r="AE85" s="82">
        <v>0.1013745704467354</v>
      </c>
      <c r="AF85" s="82">
        <v>0.11298482293423272</v>
      </c>
      <c r="AG85" s="82">
        <v>0.13235294117647059</v>
      </c>
    </row>
    <row r="86" spans="1:33" x14ac:dyDescent="0.25">
      <c r="A86" s="6" t="s">
        <v>20</v>
      </c>
      <c r="B86" s="7" t="s">
        <v>2</v>
      </c>
      <c r="C86" s="53">
        <v>53341580</v>
      </c>
      <c r="D86" s="7">
        <v>42</v>
      </c>
      <c r="E86" s="7">
        <v>72</v>
      </c>
      <c r="F86" s="7">
        <v>402</v>
      </c>
      <c r="G86" s="53">
        <v>60847350</v>
      </c>
      <c r="H86" s="7">
        <v>48</v>
      </c>
      <c r="I86" s="7">
        <v>78</v>
      </c>
      <c r="J86" s="7">
        <v>413</v>
      </c>
      <c r="K86" s="53">
        <v>63276773</v>
      </c>
      <c r="L86" s="7">
        <v>52</v>
      </c>
      <c r="M86" s="7">
        <v>78</v>
      </c>
      <c r="N86" s="15">
        <v>476</v>
      </c>
      <c r="O86" s="102">
        <v>1.9577838434116229E-2</v>
      </c>
      <c r="P86" s="102">
        <v>2.0747823925797645E-2</v>
      </c>
      <c r="Q86" s="102">
        <v>1.9023457998087124E-2</v>
      </c>
      <c r="R86" s="75">
        <v>0.14071142999513708</v>
      </c>
      <c r="S86" s="75">
        <v>3.992652103994665E-2</v>
      </c>
      <c r="T86" s="107">
        <v>1.027363184079602</v>
      </c>
      <c r="U86" s="107">
        <v>1.152542372881356</v>
      </c>
      <c r="V86" s="77">
        <v>1270037.6190476189</v>
      </c>
      <c r="W86" s="77">
        <v>1267653.125</v>
      </c>
      <c r="X86" s="77">
        <v>1216861.0192307692</v>
      </c>
      <c r="Y86" s="79">
        <v>1.7142857142857142</v>
      </c>
      <c r="Z86" s="80">
        <v>1.625</v>
      </c>
      <c r="AA86" s="80">
        <v>1.5</v>
      </c>
      <c r="AB86" s="109">
        <v>740855.27777777775</v>
      </c>
      <c r="AC86" s="109">
        <v>780094.23076923075</v>
      </c>
      <c r="AD86" s="109">
        <v>811240.6794871795</v>
      </c>
      <c r="AE86" s="82">
        <v>0.1044776119402985</v>
      </c>
      <c r="AF86" s="82">
        <v>0.11622276029055691</v>
      </c>
      <c r="AG86" s="82">
        <v>0.1092436974789916</v>
      </c>
    </row>
    <row r="87" spans="1:33" x14ac:dyDescent="0.25">
      <c r="A87" s="6" t="s">
        <v>21</v>
      </c>
      <c r="B87" s="7" t="s">
        <v>2</v>
      </c>
      <c r="C87" s="53">
        <v>120979370</v>
      </c>
      <c r="D87" s="7">
        <v>95</v>
      </c>
      <c r="E87" s="7">
        <v>188</v>
      </c>
      <c r="F87" s="7">
        <v>847</v>
      </c>
      <c r="G87" s="53">
        <v>139963280</v>
      </c>
      <c r="H87" s="7">
        <v>97</v>
      </c>
      <c r="I87" s="7">
        <v>193</v>
      </c>
      <c r="J87" s="7">
        <v>876</v>
      </c>
      <c r="K87" s="53">
        <v>147522500</v>
      </c>
      <c r="L87" s="7">
        <v>102</v>
      </c>
      <c r="M87" s="7">
        <v>208</v>
      </c>
      <c r="N87" s="15">
        <v>967</v>
      </c>
      <c r="O87" s="102">
        <v>4.4402782214571966E-2</v>
      </c>
      <c r="P87" s="102">
        <v>4.7724896639165307E-2</v>
      </c>
      <c r="Q87" s="102">
        <v>4.4350998786281466E-2</v>
      </c>
      <c r="R87" s="75">
        <v>0.15691857214994598</v>
      </c>
      <c r="S87" s="75">
        <v>5.4008594254150166E-2</v>
      </c>
      <c r="T87" s="107">
        <v>1.0342384887839433</v>
      </c>
      <c r="U87" s="107">
        <v>1.1038812785388128</v>
      </c>
      <c r="V87" s="77">
        <v>1273467.0526315789</v>
      </c>
      <c r="W87" s="77">
        <v>1442920.4123711339</v>
      </c>
      <c r="X87" s="77">
        <v>1446299.0196078431</v>
      </c>
      <c r="Y87" s="79">
        <v>1.9789473684210526</v>
      </c>
      <c r="Z87" s="80">
        <v>1.9896907216494846</v>
      </c>
      <c r="AA87" s="80">
        <v>2.0392156862745097</v>
      </c>
      <c r="AB87" s="109">
        <v>643507.28723404254</v>
      </c>
      <c r="AC87" s="109">
        <v>725198.34196891193</v>
      </c>
      <c r="AD87" s="109">
        <v>709242.7884615385</v>
      </c>
      <c r="AE87" s="82">
        <v>0.11216056670602124</v>
      </c>
      <c r="AF87" s="82">
        <v>0.11073059360730593</v>
      </c>
      <c r="AG87" s="82">
        <v>0.10548086866597725</v>
      </c>
    </row>
    <row r="88" spans="1:33" x14ac:dyDescent="0.25">
      <c r="A88" s="6" t="s">
        <v>22</v>
      </c>
      <c r="B88" s="7" t="s">
        <v>2</v>
      </c>
      <c r="C88" s="53">
        <v>60158300</v>
      </c>
      <c r="D88" s="7">
        <v>41</v>
      </c>
      <c r="E88" s="7">
        <v>65</v>
      </c>
      <c r="F88" s="7">
        <v>487</v>
      </c>
      <c r="G88" s="53">
        <v>61375370</v>
      </c>
      <c r="H88" s="7">
        <v>43</v>
      </c>
      <c r="I88" s="7">
        <v>69</v>
      </c>
      <c r="J88" s="7">
        <v>568</v>
      </c>
      <c r="K88" s="53">
        <v>61587176</v>
      </c>
      <c r="L88" s="7">
        <v>47</v>
      </c>
      <c r="M88" s="7">
        <v>72</v>
      </c>
      <c r="N88" s="15">
        <v>613</v>
      </c>
      <c r="O88" s="102">
        <v>2.2079763626632248E-2</v>
      </c>
      <c r="P88" s="102">
        <v>2.0927869005645819E-2</v>
      </c>
      <c r="Q88" s="102">
        <v>1.8515499452805527E-2</v>
      </c>
      <c r="R88" s="75">
        <v>2.0231123552361119E-2</v>
      </c>
      <c r="S88" s="75">
        <v>3.4509934522595209E-3</v>
      </c>
      <c r="T88" s="107">
        <v>1.1663244353182751</v>
      </c>
      <c r="U88" s="107">
        <v>1.079225352112676</v>
      </c>
      <c r="V88" s="77">
        <v>1467275.6097560977</v>
      </c>
      <c r="W88" s="77">
        <v>1427334.1860465116</v>
      </c>
      <c r="X88" s="77">
        <v>1310365.4468085107</v>
      </c>
      <c r="Y88" s="79">
        <v>1.5853658536585367</v>
      </c>
      <c r="Z88" s="80">
        <v>1.6046511627906976</v>
      </c>
      <c r="AA88" s="80">
        <v>1.5319148936170213</v>
      </c>
      <c r="AB88" s="109">
        <v>925512.30769230775</v>
      </c>
      <c r="AC88" s="109">
        <v>889498.11594202893</v>
      </c>
      <c r="AD88" s="109">
        <v>855377.4444444445</v>
      </c>
      <c r="AE88" s="82">
        <v>8.4188911704312114E-2</v>
      </c>
      <c r="AF88" s="82">
        <v>7.5704225352112672E-2</v>
      </c>
      <c r="AG88" s="82">
        <v>7.6672104404567704E-2</v>
      </c>
    </row>
    <row r="89" spans="1:33" x14ac:dyDescent="0.25">
      <c r="A89" s="6" t="s">
        <v>26</v>
      </c>
      <c r="B89" s="7" t="s">
        <v>2</v>
      </c>
      <c r="C89" s="53">
        <v>67218410</v>
      </c>
      <c r="D89" s="7">
        <v>51</v>
      </c>
      <c r="E89" s="7">
        <v>83</v>
      </c>
      <c r="F89" s="7">
        <v>536</v>
      </c>
      <c r="G89" s="53">
        <v>82785380</v>
      </c>
      <c r="H89" s="7">
        <v>72</v>
      </c>
      <c r="I89" s="7">
        <v>124</v>
      </c>
      <c r="J89" s="7">
        <v>733</v>
      </c>
      <c r="K89" s="53">
        <v>95739741</v>
      </c>
      <c r="L89" s="7">
        <v>89</v>
      </c>
      <c r="M89" s="7">
        <v>167</v>
      </c>
      <c r="N89" s="15">
        <v>891</v>
      </c>
      <c r="O89" s="102">
        <v>2.4671019695670482E-2</v>
      </c>
      <c r="P89" s="102">
        <v>2.8228287474643513E-2</v>
      </c>
      <c r="Q89" s="102">
        <v>2.8783088253587771E-2</v>
      </c>
      <c r="R89" s="75">
        <v>0.23158789385229439</v>
      </c>
      <c r="S89" s="75">
        <v>0.15648126517025118</v>
      </c>
      <c r="T89" s="107">
        <v>1.3675373134328359</v>
      </c>
      <c r="U89" s="107">
        <v>1.2155525238744884</v>
      </c>
      <c r="V89" s="77">
        <v>1318008.0392156863</v>
      </c>
      <c r="W89" s="77">
        <v>1149796.9444444445</v>
      </c>
      <c r="X89" s="77">
        <v>1075727.4269662921</v>
      </c>
      <c r="Y89" s="79">
        <v>1.6274509803921569</v>
      </c>
      <c r="Z89" s="80">
        <v>1.7222222222222223</v>
      </c>
      <c r="AA89" s="80">
        <v>1.8764044943820224</v>
      </c>
      <c r="AB89" s="109">
        <v>809860.36144578317</v>
      </c>
      <c r="AC89" s="109">
        <v>667624.03225806449</v>
      </c>
      <c r="AD89" s="109">
        <v>573291.86227544909</v>
      </c>
      <c r="AE89" s="82">
        <v>9.5149253731343281E-2</v>
      </c>
      <c r="AF89" s="82">
        <v>9.8226466575716237E-2</v>
      </c>
      <c r="AG89" s="82">
        <v>9.9887766554433224E-2</v>
      </c>
    </row>
    <row r="90" spans="1:33" x14ac:dyDescent="0.25">
      <c r="A90" s="6" t="s">
        <v>31</v>
      </c>
      <c r="B90" s="7" t="s">
        <v>2</v>
      </c>
      <c r="C90" s="53">
        <v>57725660</v>
      </c>
      <c r="D90" s="7">
        <v>42</v>
      </c>
      <c r="E90" s="7">
        <v>59</v>
      </c>
      <c r="F90" s="7">
        <v>401</v>
      </c>
      <c r="G90" s="53">
        <v>59819150</v>
      </c>
      <c r="H90" s="7">
        <v>41</v>
      </c>
      <c r="I90" s="7">
        <v>76</v>
      </c>
      <c r="J90" s="7">
        <v>523</v>
      </c>
      <c r="K90" s="53">
        <v>65000377</v>
      </c>
      <c r="L90" s="7">
        <v>40</v>
      </c>
      <c r="M90" s="7">
        <v>76</v>
      </c>
      <c r="N90" s="15">
        <v>641</v>
      </c>
      <c r="O90" s="102">
        <v>2.1186917316336071E-2</v>
      </c>
      <c r="P90" s="102">
        <v>2.0397226692549113E-2</v>
      </c>
      <c r="Q90" s="102">
        <v>1.9541640369671324E-2</v>
      </c>
      <c r="R90" s="75">
        <v>3.6266194271317165E-2</v>
      </c>
      <c r="S90" s="75">
        <v>8.6614854941937436E-2</v>
      </c>
      <c r="T90" s="107">
        <v>1.3042394014962593</v>
      </c>
      <c r="U90" s="107">
        <v>1.2256214149139579</v>
      </c>
      <c r="V90" s="77">
        <v>1374420.4761904762</v>
      </c>
      <c r="W90" s="77">
        <v>1459003.6585365853</v>
      </c>
      <c r="X90" s="77">
        <v>1625009.425</v>
      </c>
      <c r="Y90" s="79">
        <v>1.4047619047619047</v>
      </c>
      <c r="Z90" s="80">
        <v>1.8536585365853659</v>
      </c>
      <c r="AA90" s="80">
        <v>1.9</v>
      </c>
      <c r="AB90" s="109">
        <v>978401.01694915257</v>
      </c>
      <c r="AC90" s="109">
        <v>787094.07894736843</v>
      </c>
      <c r="AD90" s="109">
        <v>855268.11842105258</v>
      </c>
      <c r="AE90" s="82">
        <v>0.10473815461346633</v>
      </c>
      <c r="AF90" s="82">
        <v>7.8393881453154873E-2</v>
      </c>
      <c r="AG90" s="82">
        <v>6.2402496099843996E-2</v>
      </c>
    </row>
    <row r="91" spans="1:33" x14ac:dyDescent="0.25">
      <c r="R91" s="88">
        <f>SUM(R79:R90)</f>
        <v>1.3459966021898884</v>
      </c>
      <c r="S91" s="88">
        <f>SUM(S79:S90)</f>
        <v>0.93476899895340604</v>
      </c>
    </row>
  </sheetData>
  <autoFilter ref="A6:B38" xr:uid="{00000000-0001-0000-0000-000000000000}"/>
  <mergeCells count="28">
    <mergeCell ref="AB45:AD45"/>
    <mergeCell ref="AE45:AG45"/>
    <mergeCell ref="V5:X5"/>
    <mergeCell ref="O5:Q5"/>
    <mergeCell ref="AE5:AG5"/>
    <mergeCell ref="AB5:AD5"/>
    <mergeCell ref="Y5:AA5"/>
    <mergeCell ref="R5:S5"/>
    <mergeCell ref="T5:U5"/>
    <mergeCell ref="O45:Q45"/>
    <mergeCell ref="R45:S45"/>
    <mergeCell ref="T45:U45"/>
    <mergeCell ref="V45:X45"/>
    <mergeCell ref="Y45:AA45"/>
    <mergeCell ref="V56:X56"/>
    <mergeCell ref="Y56:AA56"/>
    <mergeCell ref="AB56:AD56"/>
    <mergeCell ref="AE56:AG56"/>
    <mergeCell ref="O69:Q69"/>
    <mergeCell ref="R69:S69"/>
    <mergeCell ref="T69:U69"/>
    <mergeCell ref="V69:X69"/>
    <mergeCell ref="Y69:AA69"/>
    <mergeCell ref="AB69:AD69"/>
    <mergeCell ref="AE69:AG69"/>
    <mergeCell ref="O56:Q56"/>
    <mergeCell ref="R56:S56"/>
    <mergeCell ref="T56:U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30C5-0433-4D61-9099-384A2636CF37}">
  <dimension ref="A1:U39"/>
  <sheetViews>
    <sheetView topLeftCell="A35" workbookViewId="0">
      <selection activeCell="B36" sqref="B36:N36"/>
    </sheetView>
  </sheetViews>
  <sheetFormatPr baseColWidth="10" defaultRowHeight="14.4" x14ac:dyDescent="0.3"/>
  <sheetData>
    <row r="1" spans="1:21" x14ac:dyDescent="0.3">
      <c r="A1" s="92"/>
      <c r="B1" s="187" t="s">
        <v>135</v>
      </c>
      <c r="C1" s="187"/>
      <c r="D1" s="187"/>
      <c r="E1" s="187"/>
      <c r="F1" s="187"/>
      <c r="G1" s="187"/>
      <c r="I1" s="187" t="s">
        <v>136</v>
      </c>
      <c r="J1" s="187"/>
      <c r="K1" s="187"/>
      <c r="L1" s="187"/>
      <c r="M1" s="187"/>
      <c r="N1" s="187"/>
      <c r="P1" s="209" t="s">
        <v>137</v>
      </c>
      <c r="Q1" s="209"/>
      <c r="R1" s="209"/>
      <c r="S1" s="209"/>
      <c r="T1" s="209"/>
      <c r="U1" s="209"/>
    </row>
    <row r="2" spans="1:21" x14ac:dyDescent="0.3">
      <c r="A2" s="91"/>
      <c r="B2" s="206" t="s">
        <v>138</v>
      </c>
      <c r="C2" s="207"/>
      <c r="D2" s="207"/>
      <c r="E2" s="207"/>
      <c r="F2" s="207"/>
      <c r="G2" s="208"/>
      <c r="I2" s="206" t="s">
        <v>139</v>
      </c>
      <c r="J2" s="207"/>
      <c r="K2" s="207"/>
      <c r="L2" s="207"/>
      <c r="M2" s="207"/>
      <c r="N2" s="208"/>
      <c r="P2" s="210" t="s">
        <v>140</v>
      </c>
      <c r="Q2" s="210"/>
      <c r="R2" s="210"/>
      <c r="S2" s="210"/>
      <c r="T2" s="210"/>
      <c r="U2" s="210"/>
    </row>
    <row r="3" spans="1:21" x14ac:dyDescent="0.3">
      <c r="A3" s="93"/>
      <c r="B3" s="206" t="s">
        <v>141</v>
      </c>
      <c r="C3" s="207"/>
      <c r="D3" s="207"/>
      <c r="E3" s="207"/>
      <c r="F3" s="207"/>
      <c r="G3" s="208"/>
      <c r="I3" s="206" t="s">
        <v>142</v>
      </c>
      <c r="J3" s="207"/>
      <c r="K3" s="207"/>
      <c r="L3" s="207"/>
      <c r="M3" s="207"/>
      <c r="N3" s="208"/>
      <c r="P3" s="210" t="s">
        <v>143</v>
      </c>
      <c r="Q3" s="210"/>
      <c r="R3" s="210"/>
      <c r="S3" s="210"/>
      <c r="T3" s="210"/>
      <c r="U3" s="210"/>
    </row>
    <row r="4" spans="1:21" x14ac:dyDescent="0.3">
      <c r="A4" s="94"/>
      <c r="B4" s="206" t="s">
        <v>144</v>
      </c>
      <c r="C4" s="207"/>
      <c r="D4" s="207"/>
      <c r="E4" s="207"/>
      <c r="F4" s="207"/>
      <c r="G4" s="208"/>
      <c r="I4" s="206" t="s">
        <v>145</v>
      </c>
      <c r="J4" s="207"/>
      <c r="K4" s="207"/>
      <c r="L4" s="207"/>
      <c r="M4" s="207"/>
      <c r="N4" s="208"/>
      <c r="P4" s="210" t="s">
        <v>146</v>
      </c>
      <c r="Q4" s="210"/>
      <c r="R4" s="210"/>
      <c r="S4" s="210"/>
      <c r="T4" s="210"/>
      <c r="U4" s="210"/>
    </row>
    <row r="5" spans="1:21" x14ac:dyDescent="0.3">
      <c r="A5" s="90"/>
      <c r="B5" s="206" t="s">
        <v>147</v>
      </c>
      <c r="C5" s="207"/>
      <c r="D5" s="207"/>
      <c r="E5" s="207"/>
      <c r="F5" s="207"/>
      <c r="G5" s="208"/>
    </row>
    <row r="7" spans="1:21" x14ac:dyDescent="0.3">
      <c r="B7" s="187" t="s">
        <v>148</v>
      </c>
      <c r="C7" s="187"/>
      <c r="D7" s="187"/>
      <c r="E7" s="187"/>
      <c r="F7" s="187"/>
      <c r="G7" s="187"/>
      <c r="I7" s="187" t="s">
        <v>132</v>
      </c>
      <c r="J7" s="187"/>
      <c r="K7" s="187"/>
      <c r="L7" s="187"/>
      <c r="M7" s="187"/>
      <c r="N7" s="187"/>
      <c r="P7" s="209" t="s">
        <v>149</v>
      </c>
      <c r="Q7" s="209"/>
      <c r="R7" s="209"/>
      <c r="S7" s="209"/>
      <c r="T7" s="209"/>
      <c r="U7" s="209"/>
    </row>
    <row r="8" spans="1:21" x14ac:dyDescent="0.3">
      <c r="B8" s="206" t="s">
        <v>150</v>
      </c>
      <c r="C8" s="207"/>
      <c r="D8" s="207"/>
      <c r="E8" s="207"/>
      <c r="F8" s="207"/>
      <c r="G8" s="208"/>
      <c r="I8" s="211" t="s">
        <v>151</v>
      </c>
      <c r="J8" s="211"/>
      <c r="K8" s="211"/>
      <c r="L8" s="211"/>
      <c r="M8" s="211"/>
      <c r="N8" s="211"/>
      <c r="P8" s="211" t="s">
        <v>152</v>
      </c>
      <c r="Q8" s="211"/>
      <c r="R8" s="211"/>
      <c r="S8" s="211"/>
      <c r="T8" s="211"/>
      <c r="U8" s="211"/>
    </row>
    <row r="9" spans="1:21" x14ac:dyDescent="0.3">
      <c r="B9" s="213" t="s">
        <v>153</v>
      </c>
      <c r="C9" s="214"/>
      <c r="D9" s="214"/>
      <c r="E9" s="214"/>
      <c r="F9" s="214"/>
      <c r="G9" s="215"/>
      <c r="I9" s="211" t="s">
        <v>154</v>
      </c>
      <c r="J9" s="211"/>
      <c r="K9" s="211"/>
      <c r="L9" s="211"/>
      <c r="M9" s="211"/>
      <c r="N9" s="211"/>
      <c r="P9" s="211" t="s">
        <v>155</v>
      </c>
      <c r="Q9" s="211"/>
      <c r="R9" s="211"/>
      <c r="S9" s="211"/>
      <c r="T9" s="211"/>
      <c r="U9" s="211"/>
    </row>
    <row r="10" spans="1:21" x14ac:dyDescent="0.3">
      <c r="B10" s="216" t="s">
        <v>156</v>
      </c>
      <c r="C10" s="217"/>
      <c r="D10" s="217"/>
      <c r="E10" s="217"/>
      <c r="F10" s="217"/>
      <c r="G10" s="218"/>
      <c r="I10" s="211" t="s">
        <v>157</v>
      </c>
      <c r="J10" s="211"/>
      <c r="K10" s="211"/>
      <c r="L10" s="211"/>
      <c r="M10" s="211"/>
      <c r="N10" s="211"/>
    </row>
    <row r="13" spans="1:21" x14ac:dyDescent="0.3">
      <c r="B13" s="187" t="s">
        <v>158</v>
      </c>
      <c r="C13" s="187"/>
      <c r="D13" s="187"/>
      <c r="E13" s="187"/>
      <c r="F13" s="187"/>
      <c r="G13" s="187"/>
      <c r="I13" s="187" t="s">
        <v>159</v>
      </c>
      <c r="J13" s="187"/>
      <c r="K13" s="187"/>
      <c r="L13" s="187"/>
      <c r="M13" s="187"/>
      <c r="N13" s="187"/>
    </row>
    <row r="14" spans="1:21" x14ac:dyDescent="0.3">
      <c r="B14" s="212" t="s">
        <v>160</v>
      </c>
      <c r="C14" s="212"/>
      <c r="D14" s="212"/>
      <c r="E14" s="212"/>
      <c r="F14" s="212"/>
      <c r="G14" s="212"/>
      <c r="I14" s="205" t="s">
        <v>161</v>
      </c>
      <c r="J14" s="205"/>
      <c r="K14" s="205"/>
      <c r="L14" s="205"/>
      <c r="M14" s="205"/>
      <c r="N14" s="205"/>
    </row>
    <row r="15" spans="1:21" x14ac:dyDescent="0.3">
      <c r="B15" s="95"/>
      <c r="C15" s="95"/>
      <c r="D15" s="95"/>
      <c r="E15" s="95"/>
      <c r="F15" s="95"/>
      <c r="G15" s="95"/>
    </row>
    <row r="16" spans="1:21" x14ac:dyDescent="0.3">
      <c r="I16" s="204" t="s">
        <v>162</v>
      </c>
      <c r="J16" s="204"/>
      <c r="K16" s="204"/>
      <c r="L16" s="204"/>
      <c r="M16" s="204"/>
      <c r="N16" s="204"/>
      <c r="P16" s="204" t="s">
        <v>163</v>
      </c>
      <c r="Q16" s="204"/>
      <c r="R16" s="204"/>
      <c r="S16" s="204"/>
      <c r="T16" s="204"/>
      <c r="U16" s="204"/>
    </row>
    <row r="17" spans="1:21" ht="15.6" x14ac:dyDescent="0.3">
      <c r="B17" s="222" t="s">
        <v>164</v>
      </c>
      <c r="C17" s="222"/>
      <c r="D17" s="222"/>
      <c r="E17" s="222"/>
      <c r="F17" s="222"/>
      <c r="G17" s="222"/>
      <c r="I17" s="195" t="s">
        <v>165</v>
      </c>
      <c r="J17" s="196"/>
      <c r="K17" s="196"/>
      <c r="L17" s="196"/>
      <c r="M17" s="196"/>
      <c r="N17" s="197"/>
      <c r="P17" s="195" t="s">
        <v>166</v>
      </c>
      <c r="Q17" s="196"/>
      <c r="R17" s="196"/>
      <c r="S17" s="196"/>
      <c r="T17" s="196"/>
      <c r="U17" s="197"/>
    </row>
    <row r="18" spans="1:21" x14ac:dyDescent="0.3">
      <c r="B18" s="219"/>
      <c r="C18" s="220"/>
      <c r="D18" s="220"/>
      <c r="E18" s="220"/>
      <c r="F18" s="220"/>
      <c r="G18" s="221"/>
      <c r="I18" s="198"/>
      <c r="J18" s="199"/>
      <c r="K18" s="199"/>
      <c r="L18" s="199"/>
      <c r="M18" s="199"/>
      <c r="N18" s="200"/>
      <c r="P18" s="198"/>
      <c r="Q18" s="199"/>
      <c r="R18" s="199"/>
      <c r="S18" s="199"/>
      <c r="T18" s="199"/>
      <c r="U18" s="200"/>
    </row>
    <row r="19" spans="1:21" x14ac:dyDescent="0.3">
      <c r="B19" s="211" t="s">
        <v>167</v>
      </c>
      <c r="C19" s="211"/>
      <c r="D19" s="211"/>
      <c r="E19" s="211"/>
      <c r="F19" s="211"/>
      <c r="G19" s="211"/>
      <c r="I19" s="201"/>
      <c r="J19" s="202"/>
      <c r="K19" s="202"/>
      <c r="L19" s="202"/>
      <c r="M19" s="202"/>
      <c r="N19" s="203"/>
      <c r="P19" s="201"/>
      <c r="Q19" s="202"/>
      <c r="R19" s="202"/>
      <c r="S19" s="202"/>
      <c r="T19" s="202"/>
      <c r="U19" s="203"/>
    </row>
    <row r="21" spans="1:21" x14ac:dyDescent="0.3">
      <c r="B21" s="194" t="s">
        <v>168</v>
      </c>
      <c r="C21" s="194"/>
      <c r="D21" s="194"/>
      <c r="E21" s="194"/>
      <c r="F21" s="194"/>
      <c r="G21" s="194"/>
      <c r="H21" s="101"/>
      <c r="I21" s="194" t="s">
        <v>168</v>
      </c>
      <c r="J21" s="194"/>
      <c r="K21" s="194"/>
      <c r="L21" s="194"/>
      <c r="M21" s="194"/>
      <c r="N21" s="194"/>
    </row>
    <row r="22" spans="1:21" x14ac:dyDescent="0.3">
      <c r="B22" s="96"/>
      <c r="C22" s="97"/>
      <c r="D22" s="97"/>
      <c r="E22" s="97"/>
      <c r="F22" s="97"/>
      <c r="G22" s="99"/>
      <c r="I22" s="96"/>
      <c r="J22" s="97"/>
      <c r="K22" s="97"/>
      <c r="L22" s="97"/>
      <c r="M22" s="97"/>
      <c r="N22" s="99"/>
    </row>
    <row r="23" spans="1:21" x14ac:dyDescent="0.3">
      <c r="B23" s="187" t="s">
        <v>10</v>
      </c>
      <c r="C23" s="187"/>
      <c r="D23" s="187"/>
      <c r="E23" s="187"/>
      <c r="F23" s="187"/>
      <c r="G23" s="187"/>
      <c r="I23" s="187" t="s">
        <v>7</v>
      </c>
      <c r="J23" s="187"/>
      <c r="K23" s="187"/>
      <c r="L23" s="187"/>
      <c r="M23" s="187"/>
      <c r="N23" s="187"/>
    </row>
    <row r="24" spans="1:21" ht="14.4" customHeight="1" x14ac:dyDescent="0.3">
      <c r="B24" s="191" t="s">
        <v>169</v>
      </c>
      <c r="C24" s="192"/>
      <c r="D24" s="192"/>
      <c r="E24" s="192"/>
      <c r="F24" s="192"/>
      <c r="G24" s="193"/>
      <c r="I24" s="191" t="s">
        <v>170</v>
      </c>
      <c r="J24" s="192"/>
      <c r="K24" s="192"/>
      <c r="L24" s="192"/>
      <c r="M24" s="192"/>
      <c r="N24" s="193"/>
    </row>
    <row r="25" spans="1:21" x14ac:dyDescent="0.3">
      <c r="B25" s="191"/>
      <c r="C25" s="192"/>
      <c r="D25" s="192"/>
      <c r="E25" s="192"/>
      <c r="F25" s="192"/>
      <c r="G25" s="193"/>
      <c r="I25" s="191"/>
      <c r="J25" s="192"/>
      <c r="K25" s="192"/>
      <c r="L25" s="192"/>
      <c r="M25" s="192"/>
      <c r="N25" s="193"/>
    </row>
    <row r="26" spans="1:21" s="5" customFormat="1" ht="123" customHeight="1" x14ac:dyDescent="0.3">
      <c r="A26"/>
      <c r="B26" s="191"/>
      <c r="C26" s="192"/>
      <c r="D26" s="192"/>
      <c r="E26" s="192"/>
      <c r="F26" s="192"/>
      <c r="G26" s="193"/>
      <c r="H26"/>
      <c r="I26" s="191"/>
      <c r="J26" s="192"/>
      <c r="K26" s="192"/>
      <c r="L26" s="192"/>
      <c r="M26" s="192"/>
      <c r="N26" s="193"/>
    </row>
    <row r="27" spans="1:21" s="5" customFormat="1" x14ac:dyDescent="0.3">
      <c r="A27"/>
      <c r="B27" s="98"/>
      <c r="C27"/>
      <c r="D27"/>
      <c r="E27"/>
      <c r="F27"/>
      <c r="G27" s="100"/>
      <c r="H27"/>
      <c r="I27" s="98"/>
      <c r="J27"/>
      <c r="K27"/>
      <c r="L27"/>
      <c r="M27"/>
      <c r="N27" s="100"/>
    </row>
    <row r="28" spans="1:21" s="5" customFormat="1" ht="12" customHeight="1" x14ac:dyDescent="0.3">
      <c r="A28" s="9"/>
      <c r="B28" s="98"/>
      <c r="C28"/>
      <c r="D28"/>
      <c r="E28"/>
      <c r="F28"/>
      <c r="G28" s="100"/>
      <c r="I28" s="98"/>
      <c r="J28"/>
      <c r="K28"/>
      <c r="L28"/>
      <c r="M28"/>
      <c r="N28" s="100"/>
    </row>
    <row r="29" spans="1:21" x14ac:dyDescent="0.3">
      <c r="B29" s="187" t="s">
        <v>168</v>
      </c>
      <c r="C29" s="187"/>
      <c r="D29" s="187"/>
      <c r="E29" s="187"/>
      <c r="F29" s="187"/>
      <c r="G29" s="187"/>
      <c r="I29" s="187" t="s">
        <v>168</v>
      </c>
      <c r="J29" s="187"/>
      <c r="K29" s="187"/>
      <c r="L29" s="187"/>
      <c r="M29" s="187"/>
      <c r="N29" s="187"/>
    </row>
    <row r="30" spans="1:21" x14ac:dyDescent="0.3">
      <c r="B30" s="96"/>
      <c r="C30" s="97"/>
      <c r="D30" s="97"/>
      <c r="E30" s="97"/>
      <c r="F30" s="97"/>
      <c r="G30" s="99"/>
      <c r="I30" s="96"/>
      <c r="J30" s="97"/>
      <c r="K30" s="97"/>
      <c r="L30" s="97"/>
      <c r="M30" s="97"/>
      <c r="N30" s="99"/>
    </row>
    <row r="31" spans="1:21" x14ac:dyDescent="0.3">
      <c r="B31" s="186" t="s">
        <v>18</v>
      </c>
      <c r="C31" s="187"/>
      <c r="D31" s="187"/>
      <c r="E31" s="187"/>
      <c r="F31" s="187"/>
      <c r="G31" s="187"/>
      <c r="I31" s="187" t="s">
        <v>2</v>
      </c>
      <c r="J31" s="187"/>
      <c r="K31" s="187"/>
      <c r="L31" s="187"/>
      <c r="M31" s="187"/>
      <c r="N31" s="187"/>
    </row>
    <row r="32" spans="1:21" ht="14.4" customHeight="1" x14ac:dyDescent="0.3">
      <c r="B32" s="188" t="s">
        <v>172</v>
      </c>
      <c r="C32" s="189"/>
      <c r="D32" s="189"/>
      <c r="E32" s="189"/>
      <c r="F32" s="189"/>
      <c r="G32" s="190"/>
      <c r="I32" s="188" t="s">
        <v>173</v>
      </c>
      <c r="J32" s="189"/>
      <c r="K32" s="189"/>
      <c r="L32" s="189"/>
      <c r="M32" s="189"/>
      <c r="N32" s="190"/>
    </row>
    <row r="33" spans="2:14" x14ac:dyDescent="0.3">
      <c r="B33" s="191"/>
      <c r="C33" s="192"/>
      <c r="D33" s="192"/>
      <c r="E33" s="192"/>
      <c r="F33" s="192"/>
      <c r="G33" s="193"/>
      <c r="I33" s="191"/>
      <c r="J33" s="192"/>
      <c r="K33" s="192"/>
      <c r="L33" s="192"/>
      <c r="M33" s="192"/>
      <c r="N33" s="193"/>
    </row>
    <row r="34" spans="2:14" ht="124.2" customHeight="1" x14ac:dyDescent="0.3">
      <c r="B34" s="191"/>
      <c r="C34" s="192"/>
      <c r="D34" s="192"/>
      <c r="E34" s="192"/>
      <c r="F34" s="192"/>
      <c r="G34" s="193"/>
      <c r="I34" s="191"/>
      <c r="J34" s="192"/>
      <c r="K34" s="192"/>
      <c r="L34" s="192"/>
      <c r="M34" s="192"/>
      <c r="N34" s="193"/>
    </row>
    <row r="36" spans="2:14" ht="14.4" customHeight="1" x14ac:dyDescent="0.3">
      <c r="B36" s="181" t="s">
        <v>171</v>
      </c>
      <c r="C36" s="182"/>
      <c r="D36" s="182"/>
      <c r="E36" s="182"/>
      <c r="F36" s="182"/>
      <c r="G36" s="182"/>
      <c r="H36" s="182"/>
      <c r="I36" s="182"/>
      <c r="J36" s="182"/>
      <c r="K36" s="182"/>
      <c r="L36" s="182"/>
      <c r="M36" s="182"/>
      <c r="N36" s="183"/>
    </row>
    <row r="37" spans="2:14" x14ac:dyDescent="0.3">
      <c r="B37" s="184" t="s">
        <v>174</v>
      </c>
      <c r="C37" s="185"/>
      <c r="D37" s="185"/>
      <c r="E37" s="185"/>
      <c r="F37" s="185"/>
      <c r="G37" s="185"/>
      <c r="H37" s="185"/>
      <c r="I37" s="185"/>
      <c r="J37" s="185"/>
      <c r="K37" s="185"/>
      <c r="L37" s="185"/>
      <c r="M37" s="185"/>
      <c r="N37" s="185"/>
    </row>
    <row r="38" spans="2:14" x14ac:dyDescent="0.3">
      <c r="B38" s="185"/>
      <c r="C38" s="185"/>
      <c r="D38" s="185"/>
      <c r="E38" s="185"/>
      <c r="F38" s="185"/>
      <c r="G38" s="185"/>
      <c r="H38" s="185"/>
      <c r="I38" s="185"/>
      <c r="J38" s="185"/>
      <c r="K38" s="185"/>
      <c r="L38" s="185"/>
      <c r="M38" s="185"/>
      <c r="N38" s="185"/>
    </row>
    <row r="39" spans="2:14" ht="72.599999999999994" customHeight="1" x14ac:dyDescent="0.3">
      <c r="B39" s="185"/>
      <c r="C39" s="185"/>
      <c r="D39" s="185"/>
      <c r="E39" s="185"/>
      <c r="F39" s="185"/>
      <c r="G39" s="185"/>
      <c r="H39" s="185"/>
      <c r="I39" s="185"/>
      <c r="J39" s="185"/>
      <c r="K39" s="185"/>
      <c r="L39" s="185"/>
      <c r="M39" s="185"/>
      <c r="N39" s="185"/>
    </row>
  </sheetData>
  <mergeCells count="49">
    <mergeCell ref="B19:G19"/>
    <mergeCell ref="B18:G18"/>
    <mergeCell ref="B17:G17"/>
    <mergeCell ref="B21:G21"/>
    <mergeCell ref="B23:G23"/>
    <mergeCell ref="P7:U7"/>
    <mergeCell ref="P8:U8"/>
    <mergeCell ref="P9:U9"/>
    <mergeCell ref="B13:G13"/>
    <mergeCell ref="B14:G14"/>
    <mergeCell ref="B7:G7"/>
    <mergeCell ref="B8:G8"/>
    <mergeCell ref="B9:G9"/>
    <mergeCell ref="B10:G10"/>
    <mergeCell ref="I7:N7"/>
    <mergeCell ref="I8:N8"/>
    <mergeCell ref="I9:N9"/>
    <mergeCell ref="I10:N10"/>
    <mergeCell ref="I1:N1"/>
    <mergeCell ref="I2:N2"/>
    <mergeCell ref="I3:N3"/>
    <mergeCell ref="I4:N4"/>
    <mergeCell ref="P1:U1"/>
    <mergeCell ref="P2:U2"/>
    <mergeCell ref="P3:U3"/>
    <mergeCell ref="P4:U4"/>
    <mergeCell ref="B2:G2"/>
    <mergeCell ref="B1:G1"/>
    <mergeCell ref="B3:G3"/>
    <mergeCell ref="B4:G4"/>
    <mergeCell ref="B5:G5"/>
    <mergeCell ref="P17:U19"/>
    <mergeCell ref="P16:U16"/>
    <mergeCell ref="I14:N14"/>
    <mergeCell ref="I13:N13"/>
    <mergeCell ref="I16:N16"/>
    <mergeCell ref="I17:N19"/>
    <mergeCell ref="I21:N21"/>
    <mergeCell ref="I23:N23"/>
    <mergeCell ref="I24:N26"/>
    <mergeCell ref="B29:G29"/>
    <mergeCell ref="I29:N29"/>
    <mergeCell ref="B24:G26"/>
    <mergeCell ref="B36:N36"/>
    <mergeCell ref="B37:N39"/>
    <mergeCell ref="B31:G31"/>
    <mergeCell ref="I31:N31"/>
    <mergeCell ref="B32:G34"/>
    <mergeCell ref="I32:N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9"/>
  <sheetViews>
    <sheetView workbookViewId="0">
      <selection activeCell="A26" sqref="A26:F26"/>
    </sheetView>
  </sheetViews>
  <sheetFormatPr baseColWidth="10" defaultColWidth="10.88671875" defaultRowHeight="14.4" x14ac:dyDescent="0.3"/>
  <cols>
    <col min="1" max="1" width="23" style="1" bestFit="1" customWidth="1"/>
    <col min="2" max="3" width="16.33203125" style="1" bestFit="1" customWidth="1"/>
    <col min="4" max="4" width="17.33203125" style="1" customWidth="1"/>
    <col min="5" max="5" width="16.33203125" style="1" bestFit="1" customWidth="1"/>
    <col min="6" max="6" width="17.33203125" style="1" bestFit="1" customWidth="1"/>
    <col min="7" max="16384" width="10.88671875" style="1"/>
  </cols>
  <sheetData>
    <row r="1" spans="1:31" x14ac:dyDescent="0.3">
      <c r="C1" s="113"/>
      <c r="D1" s="113"/>
      <c r="E1" s="113"/>
    </row>
    <row r="2" spans="1:31" x14ac:dyDescent="0.3">
      <c r="C2" s="111"/>
      <c r="D2" s="111" t="s">
        <v>37</v>
      </c>
      <c r="E2" s="111"/>
    </row>
    <row r="3" spans="1:31" x14ac:dyDescent="0.3">
      <c r="C3" s="111"/>
      <c r="D3" s="111" t="s">
        <v>45</v>
      </c>
      <c r="E3" s="111"/>
    </row>
    <row r="4" spans="1:31" x14ac:dyDescent="0.3">
      <c r="C4" s="111"/>
      <c r="D4" s="111" t="s">
        <v>46</v>
      </c>
      <c r="E4" s="111"/>
    </row>
    <row r="5" spans="1:31" x14ac:dyDescent="0.3">
      <c r="A5" s="19"/>
      <c r="B5" s="19"/>
      <c r="C5" s="19"/>
      <c r="D5" s="19"/>
      <c r="E5" s="19"/>
      <c r="F5" s="19"/>
      <c r="G5" s="230" t="s">
        <v>67</v>
      </c>
      <c r="H5" s="230"/>
      <c r="I5" s="230"/>
      <c r="J5" s="230"/>
      <c r="K5" s="230"/>
      <c r="L5" s="230"/>
      <c r="M5" s="231" t="s">
        <v>69</v>
      </c>
      <c r="N5" s="231"/>
      <c r="O5" s="231"/>
      <c r="P5" s="231"/>
      <c r="Q5" s="231"/>
      <c r="R5" s="231"/>
      <c r="S5" s="231"/>
      <c r="T5" s="231"/>
      <c r="U5" s="231"/>
      <c r="V5" s="231"/>
      <c r="W5" s="232" t="s">
        <v>70</v>
      </c>
      <c r="X5" s="232"/>
      <c r="Y5" s="232"/>
      <c r="Z5" s="232"/>
      <c r="AA5" s="232"/>
      <c r="AB5" s="230" t="s">
        <v>64</v>
      </c>
      <c r="AC5" s="230"/>
      <c r="AD5" s="230"/>
      <c r="AE5" s="230"/>
    </row>
    <row r="6" spans="1:31" x14ac:dyDescent="0.3">
      <c r="A6" s="118" t="s">
        <v>44</v>
      </c>
      <c r="B6" s="119">
        <v>2017</v>
      </c>
      <c r="C6" s="119">
        <v>2018</v>
      </c>
      <c r="D6" s="119">
        <v>2019</v>
      </c>
      <c r="E6" s="119">
        <v>2020</v>
      </c>
      <c r="F6" s="119">
        <v>2021</v>
      </c>
      <c r="G6" s="74">
        <v>2017</v>
      </c>
      <c r="H6" s="74">
        <v>2018</v>
      </c>
      <c r="I6" s="74">
        <v>2019</v>
      </c>
      <c r="J6" s="74">
        <v>2020</v>
      </c>
      <c r="K6" s="74">
        <v>2021</v>
      </c>
      <c r="L6" s="120" t="s">
        <v>68</v>
      </c>
      <c r="M6" s="116">
        <v>2017</v>
      </c>
      <c r="N6" s="116">
        <v>2018</v>
      </c>
      <c r="O6" s="116">
        <v>2019</v>
      </c>
      <c r="P6" s="116">
        <v>2020</v>
      </c>
      <c r="Q6" s="116">
        <v>2021</v>
      </c>
      <c r="R6" s="116">
        <v>2017</v>
      </c>
      <c r="S6" s="116">
        <v>2018</v>
      </c>
      <c r="T6" s="116">
        <v>2019</v>
      </c>
      <c r="U6" s="116">
        <v>2020</v>
      </c>
      <c r="V6" s="116">
        <v>2021</v>
      </c>
      <c r="W6" s="73">
        <v>2017</v>
      </c>
      <c r="X6" s="73">
        <v>2018</v>
      </c>
      <c r="Y6" s="73">
        <v>2019</v>
      </c>
      <c r="Z6" s="73">
        <v>2020</v>
      </c>
      <c r="AA6" s="73">
        <v>2021</v>
      </c>
      <c r="AB6" s="74">
        <v>2018</v>
      </c>
      <c r="AC6" s="74">
        <v>2019</v>
      </c>
      <c r="AD6" s="74">
        <v>2020</v>
      </c>
      <c r="AE6" s="74">
        <v>2021</v>
      </c>
    </row>
    <row r="7" spans="1:31" x14ac:dyDescent="0.3">
      <c r="A7" s="121" t="s">
        <v>39</v>
      </c>
      <c r="B7" s="11">
        <v>27682000000</v>
      </c>
      <c r="C7" s="11">
        <v>29687000000</v>
      </c>
      <c r="D7" s="11">
        <v>32716000000</v>
      </c>
      <c r="E7" s="11">
        <v>34297000000</v>
      </c>
      <c r="F7" s="11">
        <v>36614000000</v>
      </c>
      <c r="G7" s="114">
        <f>B7/$B$12</f>
        <v>0.18763514108899146</v>
      </c>
      <c r="H7" s="114">
        <f>C7/$C$12</f>
        <v>0.19521160472395382</v>
      </c>
      <c r="I7" s="114">
        <f>D7/$D$12</f>
        <v>0.2074190542005592</v>
      </c>
      <c r="J7" s="114">
        <f>E7/$E$12</f>
        <v>0.21363922335660937</v>
      </c>
      <c r="K7" s="114">
        <f>F7/$F$12</f>
        <v>0.22253692335744241</v>
      </c>
      <c r="L7" s="115">
        <f>AVERAGE(G7,H7,I7,J7,K7)</f>
        <v>0.20528838934551125</v>
      </c>
      <c r="M7" s="117">
        <f>POWER(G7,2)</f>
        <v>3.5206946171485731E-2</v>
      </c>
      <c r="N7" s="117">
        <f>POWER(H7,2)</f>
        <v>3.8107570618901195E-2</v>
      </c>
      <c r="O7" s="117">
        <f>POWER(I7,2)</f>
        <v>4.3022664045454517E-2</v>
      </c>
      <c r="P7" s="117">
        <f>POWER(J7,2)</f>
        <v>4.5641717756415227E-2</v>
      </c>
      <c r="Q7" s="117">
        <f>POWER(K7,2)</f>
        <v>4.9522682257396193E-2</v>
      </c>
      <c r="R7" s="233">
        <f>M12*10000</f>
        <v>2034.724331657198</v>
      </c>
      <c r="S7" s="233">
        <f t="shared" ref="S7:V7" si="0">N12*10000</f>
        <v>2020.5680248248586</v>
      </c>
      <c r="T7" s="233">
        <f t="shared" si="0"/>
        <v>2011.5090880879893</v>
      </c>
      <c r="U7" s="233">
        <f t="shared" si="0"/>
        <v>2009.0654465418938</v>
      </c>
      <c r="V7" s="233">
        <f t="shared" si="0"/>
        <v>2009.4318433575963</v>
      </c>
      <c r="W7" s="21">
        <f>B7/$B$10</f>
        <v>0.82818249813014211</v>
      </c>
      <c r="X7" s="21">
        <f>C7/$C$8</f>
        <v>0.89504944524843222</v>
      </c>
      <c r="Y7" s="21">
        <f>D7/$D$8</f>
        <v>0.96567195017562502</v>
      </c>
      <c r="Z7" s="21">
        <f>E8/E7</f>
        <v>0.98999912528792611</v>
      </c>
      <c r="AA7" s="21">
        <f>F8/F7</f>
        <v>0.91986671764898675</v>
      </c>
      <c r="AB7" s="23">
        <f>(C7/B7)-1</f>
        <v>7.2429737735712818E-2</v>
      </c>
      <c r="AC7" s="23">
        <f>(D7/C7)-1</f>
        <v>0.10203119210428802</v>
      </c>
      <c r="AD7" s="23">
        <f>(E7/D7)-1</f>
        <v>4.8324978603741187E-2</v>
      </c>
      <c r="AE7" s="23">
        <f>(F7/E7)-1</f>
        <v>6.755692917747913E-2</v>
      </c>
    </row>
    <row r="8" spans="1:31" x14ac:dyDescent="0.3">
      <c r="A8" s="121" t="s">
        <v>43</v>
      </c>
      <c r="B8" s="11">
        <v>32817000000</v>
      </c>
      <c r="C8" s="11">
        <v>33168000000</v>
      </c>
      <c r="D8" s="11">
        <v>33879000000</v>
      </c>
      <c r="E8" s="11">
        <v>33954000000</v>
      </c>
      <c r="F8" s="11">
        <v>33680000000</v>
      </c>
      <c r="G8" s="114">
        <f>B8/$B$12</f>
        <v>0.22244138520039855</v>
      </c>
      <c r="H8" s="114">
        <f>C8/$C$12</f>
        <v>0.21810147557800047</v>
      </c>
      <c r="I8" s="114">
        <f t="shared" ref="I8:I12" si="1">D8/$D$12</f>
        <v>0.21479246048602349</v>
      </c>
      <c r="J8" s="114">
        <f t="shared" ref="J8:J12" si="2">E8/$E$12</f>
        <v>0.21150264425023516</v>
      </c>
      <c r="K8" s="114">
        <f t="shared" ref="K8:K12" si="3">F8/$F$12</f>
        <v>0.20470430924451469</v>
      </c>
      <c r="L8" s="115">
        <f t="shared" ref="L8:L12" si="4">AVERAGE(G8,H8,I8,J8,K8)</f>
        <v>0.21430845495183445</v>
      </c>
      <c r="M8" s="117">
        <f t="shared" ref="M8:M11" si="5">POWER(G8,2)</f>
        <v>4.9480169849872087E-2</v>
      </c>
      <c r="N8" s="117">
        <f t="shared" ref="N8:N11" si="6">POWER(H8,2)</f>
        <v>4.7568253649301138E-2</v>
      </c>
      <c r="O8" s="117">
        <f t="shared" ref="O8:O11" si="7">POWER(I8,2)</f>
        <v>4.6135801081639963E-2</v>
      </c>
      <c r="P8" s="117">
        <f t="shared" ref="P8:P11" si="8">POWER(J8,2)</f>
        <v>4.4733368524841527E-2</v>
      </c>
      <c r="Q8" s="117">
        <f t="shared" ref="Q8:Q11" si="9">POWER(K8,2)</f>
        <v>4.1903854223273904E-2</v>
      </c>
      <c r="R8" s="233"/>
      <c r="S8" s="233"/>
      <c r="T8" s="233"/>
      <c r="U8" s="233"/>
      <c r="V8" s="233"/>
      <c r="W8" s="21">
        <f t="shared" ref="W8:W11" si="10">B8/$B$10</f>
        <v>0.98181002243829474</v>
      </c>
      <c r="X8" s="21"/>
      <c r="Y8" s="21"/>
      <c r="Z8" s="21">
        <f>E8/$E$7</f>
        <v>0.98999912528792611</v>
      </c>
      <c r="AA8" s="21">
        <f>F8/$F$7</f>
        <v>0.91986671764898675</v>
      </c>
      <c r="AB8" s="23">
        <f t="shared" ref="AB8:AB12" si="11">(C8/B8)-1</f>
        <v>1.0695676021574174E-2</v>
      </c>
      <c r="AC8" s="23">
        <f t="shared" ref="AC8:AC12" si="12">(D8/C8)-1</f>
        <v>2.1436324167872556E-2</v>
      </c>
      <c r="AD8" s="23">
        <f t="shared" ref="AD8:AD12" si="13">(E8/D8)-1</f>
        <v>2.2137607367396228E-3</v>
      </c>
      <c r="AE8" s="23">
        <f t="shared" ref="AE8:AE12" si="14">(F8/E8)-1</f>
        <v>-8.0697414148553914E-3</v>
      </c>
    </row>
    <row r="9" spans="1:31" x14ac:dyDescent="0.3">
      <c r="A9" s="121" t="s">
        <v>40</v>
      </c>
      <c r="B9" s="11">
        <v>30761000000</v>
      </c>
      <c r="C9" s="11">
        <v>31841000000</v>
      </c>
      <c r="D9" s="11">
        <v>32194000000</v>
      </c>
      <c r="E9" s="11">
        <v>32678000000</v>
      </c>
      <c r="F9" s="11">
        <v>33125000000</v>
      </c>
      <c r="G9" s="114">
        <f>B9/$B$12</f>
        <v>0.20850533108295882</v>
      </c>
      <c r="H9" s="114">
        <f>C9/$C$12</f>
        <v>0.20937557537020962</v>
      </c>
      <c r="I9" s="114">
        <f t="shared" si="1"/>
        <v>0.20410958035618054</v>
      </c>
      <c r="J9" s="114">
        <f t="shared" si="2"/>
        <v>0.20355432081077882</v>
      </c>
      <c r="K9" s="114">
        <f t="shared" si="3"/>
        <v>0.201331064243603</v>
      </c>
      <c r="L9" s="115">
        <f t="shared" si="4"/>
        <v>0.20537517437274616</v>
      </c>
      <c r="M9" s="117">
        <f t="shared" si="5"/>
        <v>4.3474473090014273E-2</v>
      </c>
      <c r="N9" s="117">
        <f t="shared" si="6"/>
        <v>4.3838131561606326E-2</v>
      </c>
      <c r="O9" s="117">
        <f t="shared" si="7"/>
        <v>4.166072079317612E-2</v>
      </c>
      <c r="P9" s="117">
        <f t="shared" si="8"/>
        <v>4.1434361520737463E-2</v>
      </c>
      <c r="Q9" s="117">
        <f t="shared" si="9"/>
        <v>4.05341974294618E-2</v>
      </c>
      <c r="R9" s="233"/>
      <c r="S9" s="233"/>
      <c r="T9" s="233"/>
      <c r="U9" s="233"/>
      <c r="V9" s="233"/>
      <c r="W9" s="21">
        <f t="shared" si="10"/>
        <v>0.92029917726252808</v>
      </c>
      <c r="X9" s="21">
        <f t="shared" ref="X9:X11" si="15">C9/$C$8</f>
        <v>0.95999155812831649</v>
      </c>
      <c r="Y9" s="21">
        <f t="shared" ref="Y9:Y11" si="16">D9/$D$8</f>
        <v>0.95026417544791764</v>
      </c>
      <c r="Z9" s="21">
        <f t="shared" ref="Z9:Z11" si="17">E9/$E$7</f>
        <v>0.95279470507624575</v>
      </c>
      <c r="AA9" s="21">
        <f t="shared" ref="AA9:AA11" si="18">F9/$F$7</f>
        <v>0.90470858141694432</v>
      </c>
      <c r="AB9" s="23">
        <f t="shared" si="11"/>
        <v>3.5109391762296438E-2</v>
      </c>
      <c r="AC9" s="23">
        <f t="shared" si="12"/>
        <v>1.1086335228164934E-2</v>
      </c>
      <c r="AD9" s="23">
        <f t="shared" si="13"/>
        <v>1.5033857240479565E-2</v>
      </c>
      <c r="AE9" s="23">
        <f t="shared" si="14"/>
        <v>1.3678927718954625E-2</v>
      </c>
    </row>
    <row r="10" spans="1:31" x14ac:dyDescent="0.3">
      <c r="A10" s="121" t="s">
        <v>41</v>
      </c>
      <c r="B10" s="11">
        <v>33425000000</v>
      </c>
      <c r="C10" s="11">
        <v>32657000000</v>
      </c>
      <c r="D10" s="11">
        <v>31998000000</v>
      </c>
      <c r="E10" s="11">
        <v>31257000000</v>
      </c>
      <c r="F10" s="11">
        <v>30763000000</v>
      </c>
      <c r="G10" s="114">
        <f>B10/$B$12</f>
        <v>0.22656255295497219</v>
      </c>
      <c r="H10" s="114">
        <f>C10/$C$12</f>
        <v>0.21474131355374945</v>
      </c>
      <c r="I10" s="114">
        <f t="shared" si="1"/>
        <v>0.20286694266748664</v>
      </c>
      <c r="J10" s="114">
        <f t="shared" si="2"/>
        <v>0.19470277879865699</v>
      </c>
      <c r="K10" s="114">
        <f t="shared" si="3"/>
        <v>0.18697501975323649</v>
      </c>
      <c r="L10" s="115">
        <f t="shared" si="4"/>
        <v>0.20516972154562035</v>
      </c>
      <c r="M10" s="117">
        <f t="shared" si="5"/>
        <v>5.1330590401474578E-2</v>
      </c>
      <c r="N10" s="117">
        <f t="shared" si="6"/>
        <v>4.6113831746789735E-2</v>
      </c>
      <c r="O10" s="117">
        <f t="shared" si="7"/>
        <v>4.1154996427253315E-2</v>
      </c>
      <c r="P10" s="117">
        <f t="shared" si="8"/>
        <v>3.7909172071918754E-2</v>
      </c>
      <c r="Q10" s="117">
        <f t="shared" si="9"/>
        <v>3.4959658011723176E-2</v>
      </c>
      <c r="R10" s="233"/>
      <c r="S10" s="233"/>
      <c r="T10" s="233"/>
      <c r="U10" s="233"/>
      <c r="V10" s="233"/>
      <c r="W10" s="21">
        <f>B8/B10</f>
        <v>0.98181002243829474</v>
      </c>
      <c r="X10" s="21">
        <f t="shared" si="15"/>
        <v>0.98459358417752052</v>
      </c>
      <c r="Y10" s="21">
        <f t="shared" si="16"/>
        <v>0.94447888072257147</v>
      </c>
      <c r="Z10" s="21">
        <f t="shared" si="17"/>
        <v>0.91136250984051081</v>
      </c>
      <c r="AA10" s="21">
        <f t="shared" si="18"/>
        <v>0.84019773856994595</v>
      </c>
      <c r="AB10" s="23">
        <f t="shared" si="11"/>
        <v>-2.2976813762154102E-2</v>
      </c>
      <c r="AC10" s="23">
        <f t="shared" si="12"/>
        <v>-2.0179440854946828E-2</v>
      </c>
      <c r="AD10" s="23">
        <f t="shared" si="13"/>
        <v>-2.315769735608475E-2</v>
      </c>
      <c r="AE10" s="23">
        <f t="shared" si="14"/>
        <v>-1.5804459801004533E-2</v>
      </c>
    </row>
    <row r="11" spans="1:31" x14ac:dyDescent="0.3">
      <c r="A11" s="121" t="s">
        <v>42</v>
      </c>
      <c r="B11" s="11">
        <v>22846000000</v>
      </c>
      <c r="C11" s="11">
        <v>24723000000</v>
      </c>
      <c r="D11" s="11">
        <v>26942000000</v>
      </c>
      <c r="E11" s="11">
        <v>28351000000</v>
      </c>
      <c r="F11" s="11">
        <v>30348000000</v>
      </c>
      <c r="G11" s="114">
        <f>B11/$B$12</f>
        <v>0.15485558967267896</v>
      </c>
      <c r="H11" s="114">
        <f>C11/$C$12</f>
        <v>0.16257003077408663</v>
      </c>
      <c r="I11" s="114">
        <f t="shared" si="1"/>
        <v>0.17081196228975015</v>
      </c>
      <c r="J11" s="114">
        <f t="shared" si="2"/>
        <v>0.17660103278371964</v>
      </c>
      <c r="K11" s="114">
        <f t="shared" si="3"/>
        <v>0.18445268340120344</v>
      </c>
      <c r="L11" s="115">
        <f t="shared" si="4"/>
        <v>0.16985825978428776</v>
      </c>
      <c r="M11" s="117">
        <f t="shared" si="5"/>
        <v>2.3980253652873113E-2</v>
      </c>
      <c r="N11" s="117">
        <f t="shared" si="6"/>
        <v>2.6429014905887473E-2</v>
      </c>
      <c r="O11" s="117">
        <f t="shared" si="7"/>
        <v>2.9176726461275029E-2</v>
      </c>
      <c r="P11" s="117">
        <f t="shared" si="8"/>
        <v>3.1187924780276419E-2</v>
      </c>
      <c r="Q11" s="117">
        <f t="shared" si="9"/>
        <v>3.4022792413904587E-2</v>
      </c>
      <c r="R11" s="233"/>
      <c r="S11" s="233"/>
      <c r="T11" s="233"/>
      <c r="U11" s="233"/>
      <c r="V11" s="233"/>
      <c r="W11" s="21">
        <f t="shared" si="10"/>
        <v>0.68350037397157815</v>
      </c>
      <c r="X11" s="21">
        <f t="shared" si="15"/>
        <v>0.74538712011577424</v>
      </c>
      <c r="Y11" s="21">
        <f t="shared" si="16"/>
        <v>0.79524189025650105</v>
      </c>
      <c r="Z11" s="21">
        <f t="shared" si="17"/>
        <v>0.82663206694463076</v>
      </c>
      <c r="AA11" s="21">
        <f t="shared" si="18"/>
        <v>0.82886327634238266</v>
      </c>
      <c r="AB11" s="23">
        <f t="shared" si="11"/>
        <v>8.2158802416177901E-2</v>
      </c>
      <c r="AC11" s="23">
        <f t="shared" si="12"/>
        <v>8.9754479634348572E-2</v>
      </c>
      <c r="AD11" s="23">
        <f t="shared" si="13"/>
        <v>5.2297528023160789E-2</v>
      </c>
      <c r="AE11" s="23">
        <f t="shared" si="14"/>
        <v>7.0438432506789939E-2</v>
      </c>
    </row>
    <row r="12" spans="1:31" x14ac:dyDescent="0.3">
      <c r="A12" s="120" t="s">
        <v>62</v>
      </c>
      <c r="B12" s="20">
        <f>SUM(B7:B11)</f>
        <v>147531000000</v>
      </c>
      <c r="C12" s="20">
        <f t="shared" ref="C12:F12" si="19">SUM(C7:C11)</f>
        <v>152076000000</v>
      </c>
      <c r="D12" s="20">
        <f t="shared" si="19"/>
        <v>157729000000</v>
      </c>
      <c r="E12" s="20">
        <f t="shared" si="19"/>
        <v>160537000000</v>
      </c>
      <c r="F12" s="20">
        <f t="shared" si="19"/>
        <v>164530000000</v>
      </c>
      <c r="G12" s="114">
        <f t="shared" ref="G12" si="20">B12/$B$12</f>
        <v>1</v>
      </c>
      <c r="H12" s="114">
        <f t="shared" ref="H12" si="21">C12/$C$12</f>
        <v>1</v>
      </c>
      <c r="I12" s="114">
        <f t="shared" si="1"/>
        <v>1</v>
      </c>
      <c r="J12" s="114">
        <f t="shared" si="2"/>
        <v>1</v>
      </c>
      <c r="K12" s="114">
        <f t="shared" si="3"/>
        <v>1</v>
      </c>
      <c r="L12" s="115">
        <f t="shared" si="4"/>
        <v>1</v>
      </c>
      <c r="M12" s="117">
        <f>SUM(M7:M11)</f>
        <v>0.20347243316571981</v>
      </c>
      <c r="N12" s="117">
        <f t="shared" ref="N12:Q12" si="22">SUM(N7:N11)</f>
        <v>0.20205680248248586</v>
      </c>
      <c r="O12" s="117">
        <f t="shared" si="22"/>
        <v>0.20115090880879893</v>
      </c>
      <c r="P12" s="117">
        <f t="shared" si="22"/>
        <v>0.20090654465418939</v>
      </c>
      <c r="Q12" s="117">
        <f t="shared" si="22"/>
        <v>0.20094318433575964</v>
      </c>
      <c r="R12" s="233"/>
      <c r="S12" s="233"/>
      <c r="T12" s="233"/>
      <c r="U12" s="233"/>
      <c r="V12" s="233"/>
      <c r="W12" s="22"/>
      <c r="X12" s="22"/>
      <c r="Y12" s="22"/>
      <c r="Z12" s="22"/>
      <c r="AA12" s="22"/>
      <c r="AB12" s="23">
        <f t="shared" si="11"/>
        <v>3.0807084612725522E-2</v>
      </c>
      <c r="AC12" s="23">
        <f t="shared" si="12"/>
        <v>3.7172203371998114E-2</v>
      </c>
      <c r="AD12" s="23">
        <f t="shared" si="13"/>
        <v>1.7802686887002483E-2</v>
      </c>
      <c r="AE12" s="23">
        <f t="shared" si="14"/>
        <v>2.4872770763126217E-2</v>
      </c>
    </row>
    <row r="14" spans="1:31" x14ac:dyDescent="0.3">
      <c r="A14" s="228" t="s">
        <v>175</v>
      </c>
      <c r="B14" s="228"/>
      <c r="C14" s="228"/>
      <c r="D14" s="228"/>
      <c r="E14" s="228"/>
      <c r="F14" s="228"/>
    </row>
    <row r="16" spans="1:31" ht="14.4" customHeight="1" x14ac:dyDescent="0.3">
      <c r="A16" s="229" t="s">
        <v>176</v>
      </c>
      <c r="B16" s="229"/>
      <c r="C16" s="229"/>
      <c r="D16" s="229"/>
      <c r="E16" s="229"/>
      <c r="F16" s="229"/>
    </row>
    <row r="17" spans="1:6" x14ac:dyDescent="0.3">
      <c r="A17" s="229"/>
      <c r="B17" s="229"/>
      <c r="C17" s="229"/>
      <c r="D17" s="229"/>
      <c r="E17" s="229"/>
      <c r="F17" s="229"/>
    </row>
    <row r="18" spans="1:6" x14ac:dyDescent="0.3">
      <c r="A18" s="229"/>
      <c r="B18" s="229"/>
      <c r="C18" s="229"/>
      <c r="D18" s="229"/>
      <c r="E18" s="229"/>
      <c r="F18" s="229"/>
    </row>
    <row r="19" spans="1:6" ht="27" customHeight="1" x14ac:dyDescent="0.3">
      <c r="A19" s="229"/>
      <c r="B19" s="229"/>
      <c r="C19" s="229"/>
      <c r="D19" s="229"/>
      <c r="E19" s="229"/>
      <c r="F19" s="229"/>
    </row>
    <row r="20" spans="1:6" ht="5.4" customHeight="1" x14ac:dyDescent="0.3">
      <c r="A20" s="229"/>
      <c r="B20" s="229"/>
      <c r="C20" s="229"/>
      <c r="D20" s="229"/>
      <c r="E20" s="229"/>
      <c r="F20" s="229"/>
    </row>
    <row r="21" spans="1:6" hidden="1" x14ac:dyDescent="0.3">
      <c r="A21" s="229"/>
      <c r="B21" s="229"/>
      <c r="C21" s="229"/>
      <c r="D21" s="229"/>
      <c r="E21" s="229"/>
      <c r="F21" s="229"/>
    </row>
    <row r="22" spans="1:6" hidden="1" x14ac:dyDescent="0.3">
      <c r="A22" s="229"/>
      <c r="B22" s="229"/>
      <c r="C22" s="229"/>
      <c r="D22" s="229"/>
      <c r="E22" s="229"/>
      <c r="F22" s="229"/>
    </row>
    <row r="23" spans="1:6" hidden="1" x14ac:dyDescent="0.3">
      <c r="A23" s="229"/>
      <c r="B23" s="229"/>
      <c r="C23" s="229"/>
      <c r="D23" s="229"/>
      <c r="E23" s="229"/>
      <c r="F23" s="229"/>
    </row>
    <row r="24" spans="1:6" hidden="1" x14ac:dyDescent="0.3">
      <c r="A24" s="229"/>
      <c r="B24" s="229"/>
      <c r="C24" s="229"/>
      <c r="D24" s="229"/>
      <c r="E24" s="229"/>
      <c r="F24" s="229"/>
    </row>
    <row r="26" spans="1:6" x14ac:dyDescent="0.3">
      <c r="A26" s="223" t="s">
        <v>177</v>
      </c>
      <c r="B26" s="224"/>
      <c r="C26" s="224"/>
      <c r="D26" s="224"/>
      <c r="E26" s="224"/>
      <c r="F26" s="225"/>
    </row>
    <row r="28" spans="1:6" x14ac:dyDescent="0.3">
      <c r="A28" s="226" t="s">
        <v>178</v>
      </c>
      <c r="B28" s="227"/>
      <c r="C28" s="227"/>
      <c r="D28" s="227"/>
      <c r="E28" s="227"/>
      <c r="F28" s="227"/>
    </row>
    <row r="29" spans="1:6" x14ac:dyDescent="0.3">
      <c r="A29" s="227"/>
      <c r="B29" s="227"/>
      <c r="C29" s="227"/>
      <c r="D29" s="227"/>
      <c r="E29" s="227"/>
      <c r="F29" s="227"/>
    </row>
    <row r="30" spans="1:6" x14ac:dyDescent="0.3">
      <c r="A30" s="227"/>
      <c r="B30" s="227"/>
      <c r="C30" s="227"/>
      <c r="D30" s="227"/>
      <c r="E30" s="227"/>
      <c r="F30" s="227"/>
    </row>
    <row r="31" spans="1:6" x14ac:dyDescent="0.3">
      <c r="A31" s="227"/>
      <c r="B31" s="227"/>
      <c r="C31" s="227"/>
      <c r="D31" s="227"/>
      <c r="E31" s="227"/>
      <c r="F31" s="227"/>
    </row>
    <row r="32" spans="1:6" x14ac:dyDescent="0.3">
      <c r="A32" s="227"/>
      <c r="B32" s="227"/>
      <c r="C32" s="227"/>
      <c r="D32" s="227"/>
      <c r="E32" s="227"/>
      <c r="F32" s="227"/>
    </row>
    <row r="33" spans="1:6" x14ac:dyDescent="0.3">
      <c r="A33" s="227"/>
      <c r="B33" s="227"/>
      <c r="C33" s="227"/>
      <c r="D33" s="227"/>
      <c r="E33" s="227"/>
      <c r="F33" s="227"/>
    </row>
    <row r="34" spans="1:6" x14ac:dyDescent="0.3">
      <c r="A34" s="227"/>
      <c r="B34" s="227"/>
      <c r="C34" s="227"/>
      <c r="D34" s="227"/>
      <c r="E34" s="227"/>
      <c r="F34" s="227"/>
    </row>
    <row r="35" spans="1:6" x14ac:dyDescent="0.3">
      <c r="A35" s="227"/>
      <c r="B35" s="227"/>
      <c r="C35" s="227"/>
      <c r="D35" s="227"/>
      <c r="E35" s="227"/>
      <c r="F35" s="227"/>
    </row>
    <row r="36" spans="1:6" x14ac:dyDescent="0.3">
      <c r="A36" s="227"/>
      <c r="B36" s="227"/>
      <c r="C36" s="227"/>
      <c r="D36" s="227"/>
      <c r="E36" s="227"/>
      <c r="F36" s="227"/>
    </row>
    <row r="37" spans="1:6" x14ac:dyDescent="0.3">
      <c r="A37" s="227"/>
      <c r="B37" s="227"/>
      <c r="C37" s="227"/>
      <c r="D37" s="227"/>
      <c r="E37" s="227"/>
      <c r="F37" s="227"/>
    </row>
    <row r="38" spans="1:6" x14ac:dyDescent="0.3">
      <c r="A38" s="227"/>
      <c r="B38" s="227"/>
      <c r="C38" s="227"/>
      <c r="D38" s="227"/>
      <c r="E38" s="227"/>
      <c r="F38" s="227"/>
    </row>
    <row r="39" spans="1:6" ht="92.4" customHeight="1" x14ac:dyDescent="0.3">
      <c r="A39" s="227"/>
      <c r="B39" s="227"/>
      <c r="C39" s="227"/>
      <c r="D39" s="227"/>
      <c r="E39" s="227"/>
      <c r="F39" s="227"/>
    </row>
  </sheetData>
  <mergeCells count="13">
    <mergeCell ref="M5:V5"/>
    <mergeCell ref="W5:AA5"/>
    <mergeCell ref="AB5:AE5"/>
    <mergeCell ref="R7:R12"/>
    <mergeCell ref="S7:S12"/>
    <mergeCell ref="T7:T12"/>
    <mergeCell ref="U7:U12"/>
    <mergeCell ref="V7:V12"/>
    <mergeCell ref="A26:F26"/>
    <mergeCell ref="A28:F39"/>
    <mergeCell ref="A14:F14"/>
    <mergeCell ref="A16:F24"/>
    <mergeCell ref="G5: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7BBB-E4E0-4F61-93BD-04428E079F76}">
  <dimension ref="B3:L33"/>
  <sheetViews>
    <sheetView workbookViewId="0">
      <selection activeCell="I28" sqref="I28"/>
    </sheetView>
  </sheetViews>
  <sheetFormatPr baseColWidth="10" defaultColWidth="10.88671875" defaultRowHeight="14.4" x14ac:dyDescent="0.3"/>
  <cols>
    <col min="1" max="2" width="10.88671875" style="1"/>
    <col min="3" max="3" width="26.5546875" style="1" customWidth="1"/>
    <col min="4" max="4" width="14.33203125" style="1" customWidth="1"/>
    <col min="5" max="11" width="10.88671875" style="1"/>
    <col min="12" max="12" width="31.109375" style="1" customWidth="1"/>
    <col min="13" max="16384" width="10.88671875" style="1"/>
  </cols>
  <sheetData>
    <row r="3" spans="3:6" ht="15.6" x14ac:dyDescent="0.3">
      <c r="C3" s="38"/>
      <c r="D3" s="38" t="s">
        <v>37</v>
      </c>
      <c r="E3" s="38"/>
      <c r="F3" s="38"/>
    </row>
    <row r="4" spans="3:6" ht="15.6" x14ac:dyDescent="0.3">
      <c r="C4" s="38"/>
      <c r="D4" s="38" t="s">
        <v>95</v>
      </c>
      <c r="F4" s="38"/>
    </row>
    <row r="5" spans="3:6" ht="15.6" x14ac:dyDescent="0.3">
      <c r="C5" s="38"/>
      <c r="D5" s="39" t="s">
        <v>94</v>
      </c>
      <c r="E5" s="38"/>
      <c r="F5" s="38"/>
    </row>
    <row r="6" spans="3:6" ht="15.6" x14ac:dyDescent="0.3">
      <c r="C6" s="38"/>
      <c r="D6" s="39"/>
      <c r="E6" s="38"/>
      <c r="F6" s="38"/>
    </row>
    <row r="7" spans="3:6" x14ac:dyDescent="0.3">
      <c r="C7" s="37" t="s">
        <v>44</v>
      </c>
      <c r="D7" s="37" t="s">
        <v>74</v>
      </c>
      <c r="E7" s="1" t="s">
        <v>93</v>
      </c>
    </row>
    <row r="8" spans="3:6" x14ac:dyDescent="0.3">
      <c r="C8" s="13" t="s">
        <v>39</v>
      </c>
      <c r="D8" s="11">
        <v>1919000</v>
      </c>
    </row>
    <row r="9" spans="3:6" x14ac:dyDescent="0.3">
      <c r="C9" s="13" t="s">
        <v>43</v>
      </c>
      <c r="D9" s="11">
        <v>1989000</v>
      </c>
    </row>
    <row r="10" spans="3:6" x14ac:dyDescent="0.3">
      <c r="C10" s="13" t="s">
        <v>40</v>
      </c>
      <c r="D10" s="11">
        <v>2099000</v>
      </c>
    </row>
    <row r="11" spans="3:6" x14ac:dyDescent="0.3">
      <c r="C11" s="13" t="s">
        <v>41</v>
      </c>
      <c r="D11" s="11">
        <v>1549000</v>
      </c>
    </row>
    <row r="12" spans="3:6" x14ac:dyDescent="0.3">
      <c r="C12" s="13" t="s">
        <v>42</v>
      </c>
      <c r="D12" s="11">
        <v>1725000</v>
      </c>
    </row>
    <row r="13" spans="3:6" x14ac:dyDescent="0.3">
      <c r="C13" s="19"/>
      <c r="D13" s="69">
        <f>SUM(D8:D12)</f>
        <v>9281000</v>
      </c>
    </row>
    <row r="14" spans="3:6" x14ac:dyDescent="0.3">
      <c r="C14" s="70" t="s">
        <v>132</v>
      </c>
      <c r="D14" s="69">
        <f>D13/5</f>
        <v>1856200</v>
      </c>
    </row>
    <row r="17" spans="2:12" x14ac:dyDescent="0.3">
      <c r="B17" s="223" t="s">
        <v>179</v>
      </c>
      <c r="C17" s="224"/>
      <c r="D17" s="224"/>
      <c r="E17" s="224"/>
      <c r="F17" s="225"/>
      <c r="H17" s="223" t="s">
        <v>183</v>
      </c>
      <c r="I17" s="224"/>
      <c r="J17" s="224"/>
      <c r="K17" s="224"/>
      <c r="L17" s="225"/>
    </row>
    <row r="19" spans="2:12" x14ac:dyDescent="0.3">
      <c r="B19" s="226" t="s">
        <v>180</v>
      </c>
      <c r="C19" s="227"/>
      <c r="D19" s="227"/>
      <c r="E19" s="227"/>
      <c r="F19" s="227"/>
      <c r="H19" s="226" t="s">
        <v>184</v>
      </c>
      <c r="I19" s="227"/>
      <c r="J19" s="227"/>
      <c r="K19" s="227"/>
      <c r="L19" s="227"/>
    </row>
    <row r="20" spans="2:12" x14ac:dyDescent="0.3">
      <c r="B20" s="227"/>
      <c r="C20" s="227"/>
      <c r="D20" s="227"/>
      <c r="E20" s="227"/>
      <c r="F20" s="227"/>
      <c r="H20" s="227"/>
      <c r="I20" s="227"/>
      <c r="J20" s="227"/>
      <c r="K20" s="227"/>
      <c r="L20" s="227"/>
    </row>
    <row r="21" spans="2:12" x14ac:dyDescent="0.3">
      <c r="B21" s="227"/>
      <c r="C21" s="227"/>
      <c r="D21" s="227"/>
      <c r="E21" s="227"/>
      <c r="F21" s="227"/>
      <c r="H21" s="227"/>
      <c r="I21" s="227"/>
      <c r="J21" s="227"/>
      <c r="K21" s="227"/>
      <c r="L21" s="227"/>
    </row>
    <row r="22" spans="2:12" x14ac:dyDescent="0.3">
      <c r="B22" s="227"/>
      <c r="C22" s="227"/>
      <c r="D22" s="227"/>
      <c r="E22" s="227"/>
      <c r="F22" s="227"/>
      <c r="H22" s="227"/>
      <c r="I22" s="227"/>
      <c r="J22" s="227"/>
      <c r="K22" s="227"/>
      <c r="L22" s="227"/>
    </row>
    <row r="23" spans="2:12" x14ac:dyDescent="0.3">
      <c r="B23" s="227"/>
      <c r="C23" s="227"/>
      <c r="D23" s="227"/>
      <c r="E23" s="227"/>
      <c r="F23" s="227"/>
      <c r="H23" s="227"/>
      <c r="I23" s="227"/>
      <c r="J23" s="227"/>
      <c r="K23" s="227"/>
      <c r="L23" s="227"/>
    </row>
    <row r="24" spans="2:12" ht="124.8" customHeight="1" x14ac:dyDescent="0.3">
      <c r="B24" s="227"/>
      <c r="C24" s="227"/>
      <c r="D24" s="227"/>
      <c r="E24" s="227"/>
      <c r="F24" s="227"/>
      <c r="H24" s="227"/>
      <c r="I24" s="227"/>
      <c r="J24" s="227"/>
      <c r="K24" s="227"/>
      <c r="L24" s="227"/>
    </row>
    <row r="26" spans="2:12" x14ac:dyDescent="0.3">
      <c r="B26" s="223" t="s">
        <v>181</v>
      </c>
      <c r="C26" s="224"/>
      <c r="D26" s="224"/>
      <c r="E26" s="224"/>
      <c r="F26" s="225"/>
    </row>
    <row r="28" spans="2:12" x14ac:dyDescent="0.3">
      <c r="B28" s="226" t="s">
        <v>182</v>
      </c>
      <c r="C28" s="227"/>
      <c r="D28" s="227"/>
      <c r="E28" s="227"/>
      <c r="F28" s="227"/>
    </row>
    <row r="29" spans="2:12" x14ac:dyDescent="0.3">
      <c r="B29" s="227"/>
      <c r="C29" s="227"/>
      <c r="D29" s="227"/>
      <c r="E29" s="227"/>
      <c r="F29" s="227"/>
    </row>
    <row r="30" spans="2:12" x14ac:dyDescent="0.3">
      <c r="B30" s="227"/>
      <c r="C30" s="227"/>
      <c r="D30" s="227"/>
      <c r="E30" s="227"/>
      <c r="F30" s="227"/>
    </row>
    <row r="31" spans="2:12" x14ac:dyDescent="0.3">
      <c r="B31" s="227"/>
      <c r="C31" s="227"/>
      <c r="D31" s="227"/>
      <c r="E31" s="227"/>
      <c r="F31" s="227"/>
    </row>
    <row r="32" spans="2:12" x14ac:dyDescent="0.3">
      <c r="B32" s="227"/>
      <c r="C32" s="227"/>
      <c r="D32" s="227"/>
      <c r="E32" s="227"/>
      <c r="F32" s="227"/>
    </row>
    <row r="33" spans="2:6" x14ac:dyDescent="0.3">
      <c r="B33" s="227"/>
      <c r="C33" s="227"/>
      <c r="D33" s="227"/>
      <c r="E33" s="227"/>
      <c r="F33" s="227"/>
    </row>
  </sheetData>
  <mergeCells count="6">
    <mergeCell ref="B17:F17"/>
    <mergeCell ref="B19:F24"/>
    <mergeCell ref="B26:F26"/>
    <mergeCell ref="B28:F33"/>
    <mergeCell ref="H17:L17"/>
    <mergeCell ref="H19:L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39A69-5DD7-4C4A-A290-E86E0215EA32}">
  <dimension ref="B2:I32"/>
  <sheetViews>
    <sheetView topLeftCell="A25" workbookViewId="0">
      <selection activeCell="F32" sqref="F32"/>
    </sheetView>
  </sheetViews>
  <sheetFormatPr baseColWidth="10" defaultColWidth="11.44140625" defaultRowHeight="14.4" x14ac:dyDescent="0.3"/>
  <cols>
    <col min="1" max="1" width="11.44140625" style="1"/>
    <col min="2" max="2" width="17.6640625" style="1" customWidth="1"/>
    <col min="3" max="3" width="28" style="1" bestFit="1" customWidth="1"/>
    <col min="4" max="4" width="28.6640625" style="1" customWidth="1"/>
    <col min="5" max="5" width="12.5546875" style="1" bestFit="1" customWidth="1"/>
    <col min="6" max="6" width="17.6640625" style="1" customWidth="1"/>
    <col min="7" max="7" width="14" style="1" bestFit="1" customWidth="1"/>
    <col min="8" max="8" width="12.5546875" style="1" bestFit="1" customWidth="1"/>
    <col min="9" max="16384" width="11.44140625" style="1"/>
  </cols>
  <sheetData>
    <row r="2" spans="2:6" ht="36" customHeight="1" x14ac:dyDescent="0.3">
      <c r="B2" s="239" t="s">
        <v>80</v>
      </c>
      <c r="C2" s="239"/>
      <c r="D2" s="239"/>
      <c r="E2" s="239"/>
      <c r="F2" s="239"/>
    </row>
    <row r="3" spans="2:6" x14ac:dyDescent="0.3">
      <c r="B3" s="30" t="s">
        <v>78</v>
      </c>
      <c r="C3" s="30" t="s">
        <v>77</v>
      </c>
      <c r="D3" s="30" t="s">
        <v>76</v>
      </c>
      <c r="E3" s="29" t="s">
        <v>75</v>
      </c>
      <c r="F3" s="29" t="s">
        <v>74</v>
      </c>
    </row>
    <row r="4" spans="2:6" ht="15.6" x14ac:dyDescent="0.3">
      <c r="B4" s="28">
        <v>5</v>
      </c>
      <c r="C4" s="27" t="s">
        <v>73</v>
      </c>
      <c r="D4" s="26">
        <v>41</v>
      </c>
      <c r="E4" s="25">
        <v>29</v>
      </c>
      <c r="F4" s="24">
        <v>56700000</v>
      </c>
    </row>
    <row r="5" spans="2:6" ht="15.6" x14ac:dyDescent="0.3">
      <c r="B5" s="26">
        <v>9</v>
      </c>
      <c r="C5" s="27" t="s">
        <v>72</v>
      </c>
      <c r="D5" s="26">
        <v>29</v>
      </c>
      <c r="E5" s="25">
        <v>32</v>
      </c>
      <c r="F5" s="24">
        <v>40100000</v>
      </c>
    </row>
    <row r="6" spans="2:6" ht="15.6" x14ac:dyDescent="0.3">
      <c r="B6" s="26">
        <v>16</v>
      </c>
      <c r="C6" s="27" t="s">
        <v>71</v>
      </c>
      <c r="D6" s="26">
        <v>28</v>
      </c>
      <c r="E6" s="25">
        <v>33</v>
      </c>
      <c r="F6" s="24">
        <v>35900000</v>
      </c>
    </row>
    <row r="7" spans="2:6" x14ac:dyDescent="0.3">
      <c r="F7" s="68">
        <f>SUM(F4:F6)</f>
        <v>132700000</v>
      </c>
    </row>
    <row r="9" spans="2:6" ht="36" customHeight="1" x14ac:dyDescent="0.3">
      <c r="B9" s="239" t="s">
        <v>79</v>
      </c>
      <c r="C9" s="239"/>
      <c r="D9" s="239"/>
      <c r="E9" s="239"/>
      <c r="F9" s="239"/>
    </row>
    <row r="10" spans="2:6" x14ac:dyDescent="0.3">
      <c r="B10" s="30" t="s">
        <v>78</v>
      </c>
      <c r="C10" s="30" t="s">
        <v>77</v>
      </c>
      <c r="D10" s="30" t="s">
        <v>76</v>
      </c>
      <c r="E10" s="29" t="s">
        <v>75</v>
      </c>
      <c r="F10" s="29" t="s">
        <v>74</v>
      </c>
    </row>
    <row r="11" spans="2:6" ht="15.6" x14ac:dyDescent="0.3">
      <c r="B11" s="28">
        <v>5</v>
      </c>
      <c r="C11" s="27" t="s">
        <v>73</v>
      </c>
      <c r="D11" s="26">
        <v>25</v>
      </c>
      <c r="E11" s="25">
        <v>23</v>
      </c>
      <c r="F11" s="24">
        <v>62500000</v>
      </c>
    </row>
    <row r="12" spans="2:6" ht="15.6" x14ac:dyDescent="0.3">
      <c r="B12" s="26">
        <v>9</v>
      </c>
      <c r="C12" s="27" t="s">
        <v>72</v>
      </c>
      <c r="D12" s="26">
        <v>23</v>
      </c>
      <c r="E12" s="25">
        <v>21</v>
      </c>
      <c r="F12" s="24">
        <v>26800000</v>
      </c>
    </row>
    <row r="13" spans="2:6" ht="15.6" x14ac:dyDescent="0.3">
      <c r="B13" s="26">
        <v>16</v>
      </c>
      <c r="C13" s="27" t="s">
        <v>71</v>
      </c>
      <c r="D13" s="26">
        <v>27</v>
      </c>
      <c r="E13" s="25">
        <v>33</v>
      </c>
      <c r="F13" s="24">
        <v>32400000</v>
      </c>
    </row>
    <row r="14" spans="2:6" x14ac:dyDescent="0.3">
      <c r="F14" s="68">
        <f>SUM(F11:F13)</f>
        <v>121700000</v>
      </c>
    </row>
    <row r="17" spans="2:9" ht="43.2" x14ac:dyDescent="0.3">
      <c r="B17" s="123" t="s">
        <v>185</v>
      </c>
      <c r="C17" s="123" t="s">
        <v>186</v>
      </c>
      <c r="D17" s="123" t="s">
        <v>188</v>
      </c>
      <c r="E17" s="123" t="s">
        <v>189</v>
      </c>
      <c r="F17" s="123" t="s">
        <v>190</v>
      </c>
      <c r="G17" s="123" t="s">
        <v>191</v>
      </c>
      <c r="H17" s="123" t="s">
        <v>192</v>
      </c>
      <c r="I17" s="123" t="s">
        <v>193</v>
      </c>
    </row>
    <row r="18" spans="2:9" ht="28.8" x14ac:dyDescent="0.3">
      <c r="B18" s="124" t="s">
        <v>73</v>
      </c>
      <c r="C18" s="125">
        <v>41</v>
      </c>
      <c r="D18" s="125">
        <v>29</v>
      </c>
      <c r="E18" s="126">
        <v>56700000</v>
      </c>
      <c r="F18" s="125">
        <v>25</v>
      </c>
      <c r="G18" s="125">
        <v>23</v>
      </c>
      <c r="H18" s="126">
        <v>62500000</v>
      </c>
      <c r="I18" s="126">
        <v>-5800000</v>
      </c>
    </row>
    <row r="19" spans="2:9" ht="28.8" x14ac:dyDescent="0.3">
      <c r="B19" s="124" t="s">
        <v>72</v>
      </c>
      <c r="C19" s="125">
        <v>29</v>
      </c>
      <c r="D19" s="125">
        <v>32</v>
      </c>
      <c r="E19" s="126">
        <v>40100000</v>
      </c>
      <c r="F19" s="125">
        <v>23</v>
      </c>
      <c r="G19" s="125">
        <v>21</v>
      </c>
      <c r="H19" s="126">
        <v>26800000</v>
      </c>
      <c r="I19" s="126">
        <v>13300000</v>
      </c>
    </row>
    <row r="20" spans="2:9" ht="28.8" x14ac:dyDescent="0.3">
      <c r="B20" s="124" t="s">
        <v>71</v>
      </c>
      <c r="C20" s="125">
        <v>28</v>
      </c>
      <c r="D20" s="125">
        <v>33</v>
      </c>
      <c r="E20" s="126">
        <v>35900000</v>
      </c>
      <c r="F20" s="125">
        <v>27</v>
      </c>
      <c r="G20" s="125">
        <v>33</v>
      </c>
      <c r="H20" s="126">
        <v>32400000</v>
      </c>
      <c r="I20" s="126">
        <v>3500000</v>
      </c>
    </row>
    <row r="21" spans="2:9" x14ac:dyDescent="0.3">
      <c r="B21" s="124" t="s">
        <v>62</v>
      </c>
      <c r="C21" s="125" t="s">
        <v>187</v>
      </c>
      <c r="D21" s="125" t="s">
        <v>187</v>
      </c>
      <c r="E21" s="127">
        <v>132700000</v>
      </c>
      <c r="F21" s="125" t="s">
        <v>187</v>
      </c>
      <c r="G21" s="125" t="s">
        <v>187</v>
      </c>
      <c r="H21" s="127">
        <v>121700000</v>
      </c>
      <c r="I21" s="126">
        <v>11000000</v>
      </c>
    </row>
    <row r="24" spans="2:9" x14ac:dyDescent="0.3">
      <c r="B24" s="234" t="s">
        <v>194</v>
      </c>
      <c r="C24" s="235"/>
      <c r="D24" s="236"/>
    </row>
    <row r="26" spans="2:9" x14ac:dyDescent="0.3">
      <c r="B26" s="237" t="s">
        <v>195</v>
      </c>
      <c r="C26" s="238"/>
      <c r="D26" s="238"/>
    </row>
    <row r="27" spans="2:9" x14ac:dyDescent="0.3">
      <c r="B27" s="238"/>
      <c r="C27" s="238"/>
      <c r="D27" s="238"/>
    </row>
    <row r="28" spans="2:9" x14ac:dyDescent="0.3">
      <c r="B28" s="238"/>
      <c r="C28" s="238"/>
      <c r="D28" s="238"/>
    </row>
    <row r="29" spans="2:9" x14ac:dyDescent="0.3">
      <c r="B29" s="238"/>
      <c r="C29" s="238"/>
      <c r="D29" s="238"/>
    </row>
    <row r="30" spans="2:9" x14ac:dyDescent="0.3">
      <c r="B30" s="238"/>
      <c r="C30" s="238"/>
      <c r="D30" s="238"/>
    </row>
    <row r="31" spans="2:9" x14ac:dyDescent="0.3">
      <c r="B31" s="238"/>
      <c r="C31" s="238"/>
      <c r="D31" s="238"/>
    </row>
    <row r="32" spans="2:9" ht="60" customHeight="1" x14ac:dyDescent="0.3">
      <c r="B32" s="238"/>
      <c r="C32" s="238"/>
      <c r="D32" s="238"/>
    </row>
  </sheetData>
  <mergeCells count="4">
    <mergeCell ref="B24:D24"/>
    <mergeCell ref="B26:D32"/>
    <mergeCell ref="B2:F2"/>
    <mergeCell ref="B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8AA4C-46D4-4E4D-93AA-6CB9804F8E11}">
  <dimension ref="A2:AG66"/>
  <sheetViews>
    <sheetView workbookViewId="0">
      <selection activeCell="J54" sqref="J54"/>
    </sheetView>
  </sheetViews>
  <sheetFormatPr baseColWidth="10" defaultColWidth="11.44140625" defaultRowHeight="14.4" x14ac:dyDescent="0.3"/>
  <cols>
    <col min="1" max="1" width="11.44140625" style="1"/>
    <col min="2" max="2" width="9.33203125" style="1" bestFit="1" customWidth="1"/>
    <col min="3" max="3" width="19.44140625" style="1" bestFit="1" customWidth="1"/>
    <col min="4" max="4" width="34.21875" style="1" customWidth="1"/>
    <col min="5" max="5" width="21.5546875" style="1" customWidth="1"/>
    <col min="6" max="6" width="25.5546875" style="1" customWidth="1"/>
    <col min="7" max="7" width="20.88671875" style="1" customWidth="1"/>
    <col min="8" max="16384" width="11.44140625" style="1"/>
  </cols>
  <sheetData>
    <row r="2" spans="3:7" ht="15.6" x14ac:dyDescent="0.3">
      <c r="D2" s="38"/>
      <c r="E2" s="38" t="s">
        <v>37</v>
      </c>
      <c r="F2" s="38"/>
    </row>
    <row r="3" spans="3:7" ht="15.6" x14ac:dyDescent="0.3">
      <c r="D3" s="38"/>
      <c r="E3" s="38" t="s">
        <v>108</v>
      </c>
      <c r="F3" s="38"/>
    </row>
    <row r="4" spans="3:7" ht="15.6" x14ac:dyDescent="0.3">
      <c r="D4" s="38"/>
      <c r="E4" s="38" t="s">
        <v>107</v>
      </c>
      <c r="F4" s="38"/>
    </row>
    <row r="6" spans="3:7" ht="18" x14ac:dyDescent="0.3">
      <c r="C6" s="257" t="s">
        <v>106</v>
      </c>
      <c r="D6" s="258"/>
      <c r="E6" s="258"/>
      <c r="F6" s="258"/>
      <c r="G6" s="258"/>
    </row>
    <row r="7" spans="3:7" x14ac:dyDescent="0.3">
      <c r="C7" s="50" t="s">
        <v>105</v>
      </c>
      <c r="D7" s="49" t="s">
        <v>104</v>
      </c>
      <c r="E7" s="49" t="s">
        <v>103</v>
      </c>
      <c r="F7" s="49" t="s">
        <v>102</v>
      </c>
      <c r="G7" s="49" t="s">
        <v>101</v>
      </c>
    </row>
    <row r="8" spans="3:7" ht="15.6" x14ac:dyDescent="0.3">
      <c r="C8" s="48" t="s">
        <v>100</v>
      </c>
      <c r="D8" s="47">
        <v>49</v>
      </c>
      <c r="E8" s="47">
        <v>46</v>
      </c>
      <c r="F8" s="46">
        <v>31</v>
      </c>
      <c r="G8" s="26">
        <v>35</v>
      </c>
    </row>
    <row r="9" spans="3:7" ht="15.6" x14ac:dyDescent="0.3">
      <c r="C9" s="48" t="s">
        <v>99</v>
      </c>
      <c r="D9" s="47">
        <v>53</v>
      </c>
      <c r="E9" s="47">
        <v>52</v>
      </c>
      <c r="F9" s="46">
        <v>35</v>
      </c>
      <c r="G9" s="26">
        <v>39</v>
      </c>
    </row>
    <row r="10" spans="3:7" ht="15.6" x14ac:dyDescent="0.3">
      <c r="C10" s="48" t="s">
        <v>98</v>
      </c>
      <c r="D10" s="47">
        <v>55</v>
      </c>
      <c r="E10" s="47">
        <v>58</v>
      </c>
      <c r="F10" s="46">
        <v>38</v>
      </c>
      <c r="G10" s="26">
        <v>46</v>
      </c>
    </row>
    <row r="11" spans="3:7" ht="16.2" thickBot="1" x14ac:dyDescent="0.35">
      <c r="C11" s="45" t="s">
        <v>97</v>
      </c>
      <c r="D11" s="44">
        <v>59</v>
      </c>
      <c r="E11" s="44">
        <v>60</v>
      </c>
      <c r="F11" s="43">
        <v>41</v>
      </c>
      <c r="G11" s="42">
        <v>48</v>
      </c>
    </row>
    <row r="12" spans="3:7" ht="15" thickBot="1" x14ac:dyDescent="0.35">
      <c r="C12" s="41" t="s">
        <v>96</v>
      </c>
      <c r="D12" s="36">
        <v>94</v>
      </c>
      <c r="E12" s="36">
        <v>60</v>
      </c>
      <c r="F12" s="40">
        <v>47</v>
      </c>
      <c r="G12" s="40">
        <v>52</v>
      </c>
    </row>
    <row r="14" spans="3:7" ht="15" customHeight="1" x14ac:dyDescent="0.3">
      <c r="C14" s="62" t="s">
        <v>120</v>
      </c>
      <c r="D14" s="26">
        <f>D8+D9+D10+D11</f>
        <v>216</v>
      </c>
      <c r="E14" s="26">
        <f t="shared" ref="E14:G14" si="0">E8+E9+E10+E11</f>
        <v>216</v>
      </c>
      <c r="F14" s="26">
        <f t="shared" si="0"/>
        <v>145</v>
      </c>
      <c r="G14" s="26">
        <f t="shared" si="0"/>
        <v>168</v>
      </c>
    </row>
    <row r="15" spans="3:7" x14ac:dyDescent="0.3">
      <c r="C15" s="63" t="s">
        <v>121</v>
      </c>
      <c r="D15" s="26">
        <f>D14/4</f>
        <v>54</v>
      </c>
      <c r="E15" s="26">
        <f t="shared" ref="E15:G15" si="1">E14/4</f>
        <v>54</v>
      </c>
      <c r="F15" s="26">
        <f t="shared" si="1"/>
        <v>36.25</v>
      </c>
      <c r="G15" s="26">
        <f t="shared" si="1"/>
        <v>42</v>
      </c>
    </row>
    <row r="17" spans="3:12" x14ac:dyDescent="0.3">
      <c r="C17" s="259" t="s">
        <v>122</v>
      </c>
      <c r="D17" s="259"/>
      <c r="E17" s="259"/>
      <c r="F17" s="259"/>
      <c r="G17" s="259"/>
      <c r="H17" s="260" t="s">
        <v>127</v>
      </c>
      <c r="I17" s="256"/>
      <c r="J17" s="256"/>
      <c r="K17" s="256"/>
      <c r="L17" s="256"/>
    </row>
    <row r="18" spans="3:12" x14ac:dyDescent="0.3">
      <c r="C18" s="65"/>
      <c r="D18" s="49" t="s">
        <v>104</v>
      </c>
      <c r="E18" s="49" t="s">
        <v>103</v>
      </c>
      <c r="F18" s="49" t="s">
        <v>102</v>
      </c>
      <c r="G18" s="49" t="s">
        <v>101</v>
      </c>
      <c r="H18" s="260"/>
      <c r="I18" s="256"/>
      <c r="J18" s="256"/>
      <c r="K18" s="256"/>
      <c r="L18" s="256"/>
    </row>
    <row r="19" spans="3:12" ht="15.6" x14ac:dyDescent="0.3">
      <c r="C19" s="26" t="s">
        <v>123</v>
      </c>
      <c r="D19" s="47">
        <v>49</v>
      </c>
      <c r="E19" s="47">
        <v>46</v>
      </c>
      <c r="F19" s="46">
        <v>31</v>
      </c>
      <c r="G19" s="26">
        <v>35</v>
      </c>
      <c r="H19" s="260"/>
      <c r="I19" s="256"/>
      <c r="J19" s="256"/>
      <c r="K19" s="256"/>
      <c r="L19" s="256"/>
    </row>
    <row r="20" spans="3:12" x14ac:dyDescent="0.3">
      <c r="C20" s="26" t="s">
        <v>124</v>
      </c>
      <c r="D20" s="64">
        <f>(D9-D8)/D8</f>
        <v>8.1632653061224483E-2</v>
      </c>
      <c r="E20" s="64">
        <f t="shared" ref="E20:G20" si="2">(E9-E8)/E8</f>
        <v>0.13043478260869565</v>
      </c>
      <c r="F20" s="64">
        <f t="shared" si="2"/>
        <v>0.12903225806451613</v>
      </c>
      <c r="G20" s="64">
        <f t="shared" si="2"/>
        <v>0.11428571428571428</v>
      </c>
      <c r="H20" s="253" t="s">
        <v>128</v>
      </c>
      <c r="I20" s="254"/>
      <c r="J20" s="254"/>
      <c r="K20" s="254"/>
      <c r="L20" s="254"/>
    </row>
    <row r="21" spans="3:12" x14ac:dyDescent="0.3">
      <c r="C21" s="26" t="s">
        <v>125</v>
      </c>
      <c r="D21" s="64">
        <f>(D10-D9)/D9</f>
        <v>3.7735849056603772E-2</v>
      </c>
      <c r="E21" s="64">
        <f t="shared" ref="E21:G21" si="3">(E10-E9)/E9</f>
        <v>0.11538461538461539</v>
      </c>
      <c r="F21" s="64">
        <f t="shared" si="3"/>
        <v>8.5714285714285715E-2</v>
      </c>
      <c r="G21" s="64">
        <f t="shared" si="3"/>
        <v>0.17948717948717949</v>
      </c>
      <c r="H21" s="253"/>
      <c r="I21" s="254"/>
      <c r="J21" s="254"/>
      <c r="K21" s="254"/>
      <c r="L21" s="254"/>
    </row>
    <row r="22" spans="3:12" x14ac:dyDescent="0.3">
      <c r="C22" s="26" t="s">
        <v>126</v>
      </c>
      <c r="D22" s="64">
        <f>(D11-D10)/D10</f>
        <v>7.2727272727272724E-2</v>
      </c>
      <c r="E22" s="64">
        <f>(E11-E10)/E10</f>
        <v>3.4482758620689655E-2</v>
      </c>
      <c r="F22" s="64">
        <f>(F11-F10)/F10</f>
        <v>7.8947368421052627E-2</v>
      </c>
      <c r="G22" s="64">
        <f>(G11-G10)/G10</f>
        <v>4.3478260869565216E-2</v>
      </c>
      <c r="H22" s="253"/>
      <c r="I22" s="254"/>
      <c r="J22" s="254"/>
      <c r="K22" s="254"/>
      <c r="L22" s="254"/>
    </row>
    <row r="23" spans="3:12" x14ac:dyDescent="0.3">
      <c r="C23" s="255" t="s">
        <v>129</v>
      </c>
      <c r="D23" s="255"/>
      <c r="E23" s="255"/>
      <c r="F23" s="255"/>
      <c r="G23" s="255"/>
    </row>
    <row r="24" spans="3:12" x14ac:dyDescent="0.3">
      <c r="C24" s="66"/>
      <c r="D24" s="49" t="s">
        <v>104</v>
      </c>
      <c r="E24" s="49" t="s">
        <v>103</v>
      </c>
      <c r="F24" s="49" t="s">
        <v>102</v>
      </c>
      <c r="G24" s="49" t="s">
        <v>101</v>
      </c>
    </row>
    <row r="25" spans="3:12" x14ac:dyDescent="0.3">
      <c r="D25" s="67">
        <f>D12/D14</f>
        <v>0.43518518518518517</v>
      </c>
      <c r="E25" s="67">
        <f t="shared" ref="E25:G25" si="4">E12/E14</f>
        <v>0.27777777777777779</v>
      </c>
      <c r="F25" s="67">
        <f t="shared" si="4"/>
        <v>0.32413793103448274</v>
      </c>
      <c r="G25" s="67">
        <f t="shared" si="4"/>
        <v>0.30952380952380953</v>
      </c>
    </row>
    <row r="26" spans="3:12" ht="15" customHeight="1" x14ac:dyDescent="0.3">
      <c r="D26" s="256" t="s">
        <v>130</v>
      </c>
      <c r="E26" s="256" t="s">
        <v>131</v>
      </c>
    </row>
    <row r="27" spans="3:12" x14ac:dyDescent="0.3">
      <c r="D27" s="256"/>
      <c r="E27" s="256"/>
    </row>
    <row r="28" spans="3:12" x14ac:dyDescent="0.3">
      <c r="D28" s="256"/>
      <c r="E28" s="256"/>
    </row>
    <row r="29" spans="3:12" x14ac:dyDescent="0.3">
      <c r="D29" s="256"/>
      <c r="E29" s="256"/>
    </row>
    <row r="33" spans="1:33" s="5" customFormat="1" ht="24" x14ac:dyDescent="0.25">
      <c r="A33" s="2" t="s">
        <v>36</v>
      </c>
      <c r="B33" s="3" t="s">
        <v>35</v>
      </c>
      <c r="C33" s="3" t="s">
        <v>47</v>
      </c>
      <c r="D33" s="4" t="s">
        <v>48</v>
      </c>
      <c r="E33" s="4" t="s">
        <v>0</v>
      </c>
      <c r="F33" s="3" t="s">
        <v>54</v>
      </c>
      <c r="G33" s="3" t="s">
        <v>49</v>
      </c>
      <c r="H33" s="4" t="s">
        <v>51</v>
      </c>
      <c r="I33" s="4" t="s">
        <v>0</v>
      </c>
      <c r="J33" s="3" t="s">
        <v>55</v>
      </c>
      <c r="K33" s="3" t="s">
        <v>50</v>
      </c>
      <c r="L33" s="4" t="s">
        <v>52</v>
      </c>
      <c r="M33" s="4" t="s">
        <v>0</v>
      </c>
      <c r="N33" s="14" t="s">
        <v>56</v>
      </c>
      <c r="O33" s="78" t="s">
        <v>47</v>
      </c>
      <c r="P33" s="78" t="s">
        <v>49</v>
      </c>
      <c r="Q33" s="78" t="s">
        <v>50</v>
      </c>
      <c r="R33" s="3" t="s">
        <v>65</v>
      </c>
      <c r="S33" s="3" t="s">
        <v>66</v>
      </c>
      <c r="T33" s="106" t="s">
        <v>49</v>
      </c>
      <c r="U33" s="106" t="s">
        <v>50</v>
      </c>
      <c r="V33" s="18" t="s">
        <v>47</v>
      </c>
      <c r="W33" s="18" t="s">
        <v>49</v>
      </c>
      <c r="X33" s="18" t="s">
        <v>50</v>
      </c>
      <c r="Y33" s="78" t="s">
        <v>47</v>
      </c>
      <c r="Z33" s="78" t="s">
        <v>49</v>
      </c>
      <c r="AA33" s="78" t="s">
        <v>50</v>
      </c>
      <c r="AB33" s="108" t="s">
        <v>47</v>
      </c>
      <c r="AC33" s="108" t="s">
        <v>49</v>
      </c>
      <c r="AD33" s="108" t="s">
        <v>50</v>
      </c>
      <c r="AE33" s="81" t="s">
        <v>47</v>
      </c>
      <c r="AF33" s="81" t="s">
        <v>49</v>
      </c>
      <c r="AG33" s="81" t="s">
        <v>50</v>
      </c>
    </row>
    <row r="34" spans="1:33" s="5" customFormat="1" ht="12" x14ac:dyDescent="0.25">
      <c r="A34" s="128" t="s">
        <v>11</v>
      </c>
      <c r="B34" s="7" t="s">
        <v>2</v>
      </c>
      <c r="C34" s="53">
        <v>92084250</v>
      </c>
      <c r="D34" s="7">
        <v>76</v>
      </c>
      <c r="E34" s="7">
        <v>108</v>
      </c>
      <c r="F34" s="7">
        <v>944</v>
      </c>
      <c r="G34" s="53">
        <v>95349960</v>
      </c>
      <c r="H34" s="7">
        <v>78</v>
      </c>
      <c r="I34" s="7">
        <v>122</v>
      </c>
      <c r="J34" s="7">
        <v>958</v>
      </c>
      <c r="K34" s="53">
        <v>97917386</v>
      </c>
      <c r="L34" s="7">
        <v>89</v>
      </c>
      <c r="M34" s="7">
        <v>145</v>
      </c>
      <c r="N34" s="15">
        <v>924</v>
      </c>
      <c r="O34" s="102">
        <v>3.3797472231358115E-2</v>
      </c>
      <c r="P34" s="102">
        <v>3.2512577481383309E-2</v>
      </c>
      <c r="Q34" s="102">
        <v>2.9437773001690277E-2</v>
      </c>
      <c r="R34" s="75">
        <v>3.5464370942913659E-2</v>
      </c>
      <c r="S34" s="75">
        <v>2.6926345852688272E-2</v>
      </c>
      <c r="T34" s="107">
        <v>1.0148305084745763</v>
      </c>
      <c r="U34" s="107">
        <v>0.964509394572025</v>
      </c>
      <c r="V34" s="77">
        <v>1211634.8684210526</v>
      </c>
      <c r="W34" s="77">
        <v>1222435.3846153845</v>
      </c>
      <c r="X34" s="77">
        <v>1100195.3483146068</v>
      </c>
      <c r="Y34" s="79">
        <v>1.4210526315789473</v>
      </c>
      <c r="Z34" s="80">
        <v>1.5641025641025641</v>
      </c>
      <c r="AA34" s="80">
        <v>1.6292134831460674</v>
      </c>
      <c r="AB34" s="109">
        <v>852631.9444444445</v>
      </c>
      <c r="AC34" s="109">
        <v>781557.04918032791</v>
      </c>
      <c r="AD34" s="109">
        <v>675292.31724137929</v>
      </c>
      <c r="AE34" s="82">
        <v>8.050847457627118E-2</v>
      </c>
      <c r="AF34" s="82">
        <v>8.1419624217118999E-2</v>
      </c>
      <c r="AG34" s="82">
        <v>9.632034632034632E-2</v>
      </c>
    </row>
    <row r="35" spans="1:33" s="5" customFormat="1" ht="12" x14ac:dyDescent="0.25">
      <c r="A35" s="128" t="s">
        <v>12</v>
      </c>
      <c r="B35" s="7" t="s">
        <v>2</v>
      </c>
      <c r="C35" s="53">
        <v>136737040</v>
      </c>
      <c r="D35" s="7">
        <v>108</v>
      </c>
      <c r="E35" s="7">
        <v>199</v>
      </c>
      <c r="F35" s="7">
        <v>918</v>
      </c>
      <c r="G35" s="53">
        <v>151655708</v>
      </c>
      <c r="H35" s="7">
        <v>102</v>
      </c>
      <c r="I35" s="7">
        <v>201</v>
      </c>
      <c r="J35" s="7">
        <v>852</v>
      </c>
      <c r="K35" s="53">
        <v>161858998</v>
      </c>
      <c r="L35" s="7">
        <v>93</v>
      </c>
      <c r="M35" s="7">
        <v>201</v>
      </c>
      <c r="N35" s="15">
        <v>843</v>
      </c>
      <c r="O35" s="102">
        <v>5.0186283891089992E-2</v>
      </c>
      <c r="P35" s="102">
        <v>5.1711798902108003E-2</v>
      </c>
      <c r="Q35" s="102">
        <v>4.8661107450366788E-2</v>
      </c>
      <c r="R35" s="75">
        <v>0.10910480437487902</v>
      </c>
      <c r="S35" s="75">
        <v>6.7279300822623789E-2</v>
      </c>
      <c r="T35" s="107">
        <v>0.92810457516339873</v>
      </c>
      <c r="U35" s="107">
        <v>0.98943661971830987</v>
      </c>
      <c r="V35" s="77">
        <v>1266083.7037037036</v>
      </c>
      <c r="W35" s="77">
        <v>1486820.6666666667</v>
      </c>
      <c r="X35" s="77">
        <v>1740419.3333333333</v>
      </c>
      <c r="Y35" s="79">
        <v>1.8425925925925926</v>
      </c>
      <c r="Z35" s="80">
        <v>1.9705882352941178</v>
      </c>
      <c r="AA35" s="80">
        <v>2.161290322580645</v>
      </c>
      <c r="AB35" s="109">
        <v>687120.80402010051</v>
      </c>
      <c r="AC35" s="109">
        <v>754506.00995024876</v>
      </c>
      <c r="AD35" s="109">
        <v>805268.64676616911</v>
      </c>
      <c r="AE35" s="82">
        <v>0.11764705882352941</v>
      </c>
      <c r="AF35" s="82">
        <v>0.11971830985915492</v>
      </c>
      <c r="AG35" s="82">
        <v>0.1103202846975089</v>
      </c>
    </row>
    <row r="36" spans="1:33" s="5" customFormat="1" ht="12" x14ac:dyDescent="0.25">
      <c r="A36" s="128" t="s">
        <v>15</v>
      </c>
      <c r="B36" s="7" t="s">
        <v>2</v>
      </c>
      <c r="C36" s="53">
        <v>78971910</v>
      </c>
      <c r="D36" s="7">
        <v>49</v>
      </c>
      <c r="E36" s="7">
        <v>97</v>
      </c>
      <c r="F36" s="7">
        <v>469</v>
      </c>
      <c r="G36" s="53">
        <v>93854875</v>
      </c>
      <c r="H36" s="7">
        <v>56</v>
      </c>
      <c r="I36" s="7">
        <v>113</v>
      </c>
      <c r="J36" s="7">
        <v>423</v>
      </c>
      <c r="K36" s="53">
        <v>97532120</v>
      </c>
      <c r="L36" s="7">
        <v>65</v>
      </c>
      <c r="M36" s="7">
        <v>139</v>
      </c>
      <c r="N36" s="15">
        <v>420</v>
      </c>
      <c r="O36" s="102">
        <v>2.8984879990685834E-2</v>
      </c>
      <c r="P36" s="102">
        <v>3.2002781075556243E-2</v>
      </c>
      <c r="Q36" s="102">
        <v>2.9321947063962843E-2</v>
      </c>
      <c r="R36" s="75">
        <v>0.18845897231053432</v>
      </c>
      <c r="S36" s="75">
        <v>3.9180117175586338E-2</v>
      </c>
      <c r="T36" s="107">
        <v>0.90191897654584219</v>
      </c>
      <c r="U36" s="107">
        <v>0.99290780141843971</v>
      </c>
      <c r="V36" s="77">
        <v>1611671.6326530613</v>
      </c>
      <c r="W36" s="77">
        <v>1675979.9107142857</v>
      </c>
      <c r="X36" s="77">
        <v>1500494.1538461538</v>
      </c>
      <c r="Y36" s="79">
        <v>1.9795918367346939</v>
      </c>
      <c r="Z36" s="80">
        <v>2.0178571428571428</v>
      </c>
      <c r="AA36" s="80">
        <v>2.1384615384615384</v>
      </c>
      <c r="AB36" s="109">
        <v>814143.40206185565</v>
      </c>
      <c r="AC36" s="109">
        <v>830574.11504424782</v>
      </c>
      <c r="AD36" s="109">
        <v>701669.92805755395</v>
      </c>
      <c r="AE36" s="82">
        <v>0.1044776119402985</v>
      </c>
      <c r="AF36" s="82">
        <v>0.13238770685579196</v>
      </c>
      <c r="AG36" s="82">
        <v>0.15476190476190477</v>
      </c>
    </row>
    <row r="37" spans="1:33" s="5" customFormat="1" ht="12" x14ac:dyDescent="0.25">
      <c r="A37" s="128" t="s">
        <v>16</v>
      </c>
      <c r="B37" s="7" t="s">
        <v>2</v>
      </c>
      <c r="C37" s="53">
        <v>89480370</v>
      </c>
      <c r="D37" s="7">
        <v>59</v>
      </c>
      <c r="E37" s="7">
        <v>87</v>
      </c>
      <c r="F37" s="7">
        <v>582</v>
      </c>
      <c r="G37" s="53">
        <v>99971860</v>
      </c>
      <c r="H37" s="7">
        <v>67</v>
      </c>
      <c r="I37" s="7">
        <v>93</v>
      </c>
      <c r="J37" s="7">
        <v>593</v>
      </c>
      <c r="K37" s="53">
        <v>105498567</v>
      </c>
      <c r="L37" s="7">
        <v>81</v>
      </c>
      <c r="M37" s="7">
        <v>98</v>
      </c>
      <c r="N37" s="15">
        <v>612</v>
      </c>
      <c r="O37" s="102">
        <v>3.284177609446403E-2</v>
      </c>
      <c r="P37" s="102">
        <v>3.4088560123234496E-2</v>
      </c>
      <c r="Q37" s="102">
        <v>3.1716970746641593E-2</v>
      </c>
      <c r="R37" s="75">
        <v>0.11724906814757241</v>
      </c>
      <c r="S37" s="75">
        <v>5.5282626531105938E-2</v>
      </c>
      <c r="T37" s="107">
        <v>1.0189003436426116</v>
      </c>
      <c r="U37" s="107">
        <v>1.0320404721753795</v>
      </c>
      <c r="V37" s="77">
        <v>1516616.440677966</v>
      </c>
      <c r="W37" s="77">
        <v>1492117.3134328357</v>
      </c>
      <c r="X37" s="77">
        <v>1302451.4444444445</v>
      </c>
      <c r="Y37" s="79">
        <v>1.4745762711864407</v>
      </c>
      <c r="Z37" s="80">
        <v>1.3880597014925373</v>
      </c>
      <c r="AA37" s="80">
        <v>1.2098765432098766</v>
      </c>
      <c r="AB37" s="109">
        <v>1028510</v>
      </c>
      <c r="AC37" s="109">
        <v>1074966.2365591398</v>
      </c>
      <c r="AD37" s="109">
        <v>1076515.9897959183</v>
      </c>
      <c r="AE37" s="82">
        <v>0.1013745704467354</v>
      </c>
      <c r="AF37" s="82">
        <v>0.11298482293423272</v>
      </c>
      <c r="AG37" s="82">
        <v>0.13235294117647059</v>
      </c>
    </row>
    <row r="38" spans="1:33" s="5" customFormat="1" ht="12" x14ac:dyDescent="0.25">
      <c r="A38" s="128" t="s">
        <v>20</v>
      </c>
      <c r="B38" s="7" t="s">
        <v>2</v>
      </c>
      <c r="C38" s="53">
        <v>53341580</v>
      </c>
      <c r="D38" s="7">
        <v>42</v>
      </c>
      <c r="E38" s="7">
        <v>72</v>
      </c>
      <c r="F38" s="7">
        <v>402</v>
      </c>
      <c r="G38" s="53">
        <v>60847350</v>
      </c>
      <c r="H38" s="7">
        <v>48</v>
      </c>
      <c r="I38" s="7">
        <v>78</v>
      </c>
      <c r="J38" s="7">
        <v>413</v>
      </c>
      <c r="K38" s="53">
        <v>63276773</v>
      </c>
      <c r="L38" s="7">
        <v>52</v>
      </c>
      <c r="M38" s="7">
        <v>78</v>
      </c>
      <c r="N38" s="15">
        <v>476</v>
      </c>
      <c r="O38" s="102">
        <v>1.9577838434116229E-2</v>
      </c>
      <c r="P38" s="102">
        <v>2.0747823925797645E-2</v>
      </c>
      <c r="Q38" s="102">
        <v>1.9023457998087124E-2</v>
      </c>
      <c r="R38" s="75">
        <v>0.14071142999513708</v>
      </c>
      <c r="S38" s="75">
        <v>3.992652103994665E-2</v>
      </c>
      <c r="T38" s="107">
        <v>1.027363184079602</v>
      </c>
      <c r="U38" s="107">
        <v>1.152542372881356</v>
      </c>
      <c r="V38" s="77">
        <v>1270037.6190476189</v>
      </c>
      <c r="W38" s="77">
        <v>1267653.125</v>
      </c>
      <c r="X38" s="77">
        <v>1216861.0192307692</v>
      </c>
      <c r="Y38" s="79">
        <v>1.7142857142857142</v>
      </c>
      <c r="Z38" s="80">
        <v>1.625</v>
      </c>
      <c r="AA38" s="80">
        <v>1.5</v>
      </c>
      <c r="AB38" s="109">
        <v>740855.27777777775</v>
      </c>
      <c r="AC38" s="109">
        <v>780094.23076923075</v>
      </c>
      <c r="AD38" s="109">
        <v>811240.6794871795</v>
      </c>
      <c r="AE38" s="82">
        <v>0.1044776119402985</v>
      </c>
      <c r="AF38" s="82">
        <v>0.11622276029055691</v>
      </c>
      <c r="AG38" s="82">
        <v>0.1092436974789916</v>
      </c>
    </row>
    <row r="39" spans="1:33" s="5" customFormat="1" ht="12" x14ac:dyDescent="0.25">
      <c r="A39" s="128" t="s">
        <v>21</v>
      </c>
      <c r="B39" s="7" t="s">
        <v>2</v>
      </c>
      <c r="C39" s="53">
        <v>120979370</v>
      </c>
      <c r="D39" s="7">
        <v>95</v>
      </c>
      <c r="E39" s="7">
        <v>188</v>
      </c>
      <c r="F39" s="7">
        <v>847</v>
      </c>
      <c r="G39" s="53">
        <v>139963280</v>
      </c>
      <c r="H39" s="7">
        <v>97</v>
      </c>
      <c r="I39" s="7">
        <v>193</v>
      </c>
      <c r="J39" s="7">
        <v>876</v>
      </c>
      <c r="K39" s="53">
        <v>147522500</v>
      </c>
      <c r="L39" s="7">
        <v>102</v>
      </c>
      <c r="M39" s="7">
        <v>208</v>
      </c>
      <c r="N39" s="15">
        <v>967</v>
      </c>
      <c r="O39" s="102">
        <v>4.4402782214571966E-2</v>
      </c>
      <c r="P39" s="102">
        <v>4.7724896639165307E-2</v>
      </c>
      <c r="Q39" s="102">
        <v>4.4350998786281466E-2</v>
      </c>
      <c r="R39" s="75">
        <v>0.15691857214994598</v>
      </c>
      <c r="S39" s="75">
        <v>5.4008594254150166E-2</v>
      </c>
      <c r="T39" s="107">
        <v>1.0342384887839433</v>
      </c>
      <c r="U39" s="107">
        <v>1.1038812785388128</v>
      </c>
      <c r="V39" s="77">
        <v>1273467.0526315789</v>
      </c>
      <c r="W39" s="77">
        <v>1442920.4123711339</v>
      </c>
      <c r="X39" s="77">
        <v>1446299.0196078431</v>
      </c>
      <c r="Y39" s="79">
        <v>1.9789473684210526</v>
      </c>
      <c r="Z39" s="80">
        <v>1.9896907216494846</v>
      </c>
      <c r="AA39" s="80">
        <v>2.0392156862745097</v>
      </c>
      <c r="AB39" s="109">
        <v>643507.28723404254</v>
      </c>
      <c r="AC39" s="109">
        <v>725198.34196891193</v>
      </c>
      <c r="AD39" s="109">
        <v>709242.7884615385</v>
      </c>
      <c r="AE39" s="82">
        <v>0.11216056670602124</v>
      </c>
      <c r="AF39" s="82">
        <v>0.11073059360730593</v>
      </c>
      <c r="AG39" s="82">
        <v>0.10548086866597725</v>
      </c>
    </row>
    <row r="40" spans="1:33" customFormat="1" x14ac:dyDescent="0.3"/>
    <row r="41" spans="1:33" customFormat="1" x14ac:dyDescent="0.3"/>
    <row r="42" spans="1:33" customFormat="1" x14ac:dyDescent="0.3">
      <c r="A42" s="2" t="s">
        <v>36</v>
      </c>
      <c r="B42" s="3" t="s">
        <v>35</v>
      </c>
      <c r="C42" s="3" t="s">
        <v>196</v>
      </c>
      <c r="D42" s="3" t="s">
        <v>197</v>
      </c>
      <c r="E42" s="3" t="s">
        <v>198</v>
      </c>
    </row>
    <row r="43" spans="1:33" customFormat="1" x14ac:dyDescent="0.3">
      <c r="A43" s="128" t="s">
        <v>11</v>
      </c>
      <c r="B43" s="7" t="s">
        <v>2</v>
      </c>
      <c r="C43" s="53">
        <v>97917386</v>
      </c>
      <c r="D43" s="132">
        <v>109667472.32000001</v>
      </c>
      <c r="E43" s="129">
        <v>11653283</v>
      </c>
    </row>
    <row r="44" spans="1:33" customFormat="1" x14ac:dyDescent="0.3">
      <c r="A44" s="128" t="s">
        <v>12</v>
      </c>
      <c r="B44" s="7" t="s">
        <v>2</v>
      </c>
      <c r="C44" s="53">
        <v>161858998</v>
      </c>
      <c r="D44" s="132">
        <v>181282077.75999999</v>
      </c>
      <c r="E44" s="129">
        <v>19625080</v>
      </c>
    </row>
    <row r="45" spans="1:33" customFormat="1" x14ac:dyDescent="0.3">
      <c r="A45" s="128" t="s">
        <v>15</v>
      </c>
      <c r="B45" s="7" t="s">
        <v>2</v>
      </c>
      <c r="C45" s="53">
        <v>97532120</v>
      </c>
      <c r="D45" s="132">
        <v>109235974.40000001</v>
      </c>
      <c r="E45" s="129">
        <v>12105854</v>
      </c>
    </row>
    <row r="46" spans="1:33" customFormat="1" x14ac:dyDescent="0.3">
      <c r="A46" s="128" t="s">
        <v>16</v>
      </c>
      <c r="B46" s="7" t="s">
        <v>2</v>
      </c>
      <c r="C46" s="53">
        <v>105498567</v>
      </c>
      <c r="D46" s="132">
        <v>118158395.04000001</v>
      </c>
      <c r="E46" s="129">
        <v>11660028</v>
      </c>
    </row>
    <row r="47" spans="1:33" customFormat="1" x14ac:dyDescent="0.3">
      <c r="A47" s="128" t="s">
        <v>20</v>
      </c>
      <c r="B47" s="7" t="s">
        <v>2</v>
      </c>
      <c r="C47" s="53">
        <v>63276773</v>
      </c>
      <c r="D47" s="132">
        <v>70869985.760000005</v>
      </c>
      <c r="E47" s="129">
        <v>7193616</v>
      </c>
    </row>
    <row r="48" spans="1:33" customFormat="1" x14ac:dyDescent="0.3">
      <c r="A48" s="128" t="s">
        <v>21</v>
      </c>
      <c r="B48" s="7" t="s">
        <v>2</v>
      </c>
      <c r="C48" s="53">
        <v>147522500</v>
      </c>
      <c r="D48" s="132">
        <v>165225200.00000003</v>
      </c>
      <c r="E48" s="129">
        <v>18302700</v>
      </c>
    </row>
    <row r="50" spans="1:16" ht="15.6" x14ac:dyDescent="0.3">
      <c r="F50" s="252" t="s">
        <v>210</v>
      </c>
      <c r="G50" s="252"/>
      <c r="H50" s="252"/>
      <c r="I50" s="252"/>
      <c r="J50" s="252"/>
      <c r="K50" s="252"/>
      <c r="L50" s="252"/>
      <c r="M50" s="252"/>
      <c r="N50" s="252"/>
      <c r="O50" s="252"/>
      <c r="P50" s="252"/>
    </row>
    <row r="51" spans="1:16" x14ac:dyDescent="0.3">
      <c r="A51" s="2" t="s">
        <v>36</v>
      </c>
      <c r="B51" s="3" t="s">
        <v>199</v>
      </c>
      <c r="C51" s="3" t="s">
        <v>200</v>
      </c>
      <c r="D51" s="3" t="s">
        <v>201</v>
      </c>
      <c r="E51" s="3" t="s">
        <v>202</v>
      </c>
    </row>
    <row r="52" spans="1:16" x14ac:dyDescent="0.3">
      <c r="A52" s="128" t="s">
        <v>203</v>
      </c>
      <c r="B52" s="122">
        <v>216</v>
      </c>
      <c r="C52" s="122">
        <v>54</v>
      </c>
      <c r="D52" s="122">
        <v>94</v>
      </c>
      <c r="E52" s="130">
        <v>0.44</v>
      </c>
    </row>
    <row r="53" spans="1:16" x14ac:dyDescent="0.3">
      <c r="A53" s="128" t="s">
        <v>204</v>
      </c>
      <c r="B53" s="122">
        <v>216</v>
      </c>
      <c r="C53" s="122">
        <v>54</v>
      </c>
      <c r="D53" s="122">
        <v>60</v>
      </c>
      <c r="E53" s="130">
        <v>0.28000000000000003</v>
      </c>
    </row>
    <row r="54" spans="1:16" x14ac:dyDescent="0.3">
      <c r="A54" s="128" t="s">
        <v>205</v>
      </c>
      <c r="B54" s="122">
        <v>145</v>
      </c>
      <c r="C54" s="131" t="s">
        <v>206</v>
      </c>
      <c r="D54" s="122">
        <v>47</v>
      </c>
      <c r="E54" s="130">
        <v>0.32</v>
      </c>
    </row>
    <row r="55" spans="1:16" x14ac:dyDescent="0.3">
      <c r="A55" s="128" t="s">
        <v>207</v>
      </c>
      <c r="B55" s="122">
        <v>168</v>
      </c>
      <c r="C55" s="122">
        <v>42</v>
      </c>
      <c r="D55" s="122">
        <v>52</v>
      </c>
      <c r="E55" s="130">
        <v>0.31</v>
      </c>
    </row>
    <row r="58" spans="1:16" x14ac:dyDescent="0.3">
      <c r="A58" s="240" t="s">
        <v>208</v>
      </c>
      <c r="B58" s="241"/>
      <c r="C58" s="241"/>
      <c r="D58" s="241"/>
      <c r="E58" s="242"/>
    </row>
    <row r="60" spans="1:16" x14ac:dyDescent="0.3">
      <c r="A60" s="243" t="s">
        <v>209</v>
      </c>
      <c r="B60" s="244"/>
      <c r="C60" s="244"/>
      <c r="D60" s="244"/>
      <c r="E60" s="245"/>
    </row>
    <row r="61" spans="1:16" x14ac:dyDescent="0.3">
      <c r="A61" s="246"/>
      <c r="B61" s="247"/>
      <c r="C61" s="247"/>
      <c r="D61" s="247"/>
      <c r="E61" s="248"/>
    </row>
    <row r="62" spans="1:16" x14ac:dyDescent="0.3">
      <c r="A62" s="246"/>
      <c r="B62" s="247"/>
      <c r="C62" s="247"/>
      <c r="D62" s="247"/>
      <c r="E62" s="248"/>
    </row>
    <row r="63" spans="1:16" x14ac:dyDescent="0.3">
      <c r="A63" s="246"/>
      <c r="B63" s="247"/>
      <c r="C63" s="247"/>
      <c r="D63" s="247"/>
      <c r="E63" s="248"/>
    </row>
    <row r="64" spans="1:16" ht="4.8" customHeight="1" x14ac:dyDescent="0.3">
      <c r="A64" s="246"/>
      <c r="B64" s="247"/>
      <c r="C64" s="247"/>
      <c r="D64" s="247"/>
      <c r="E64" s="248"/>
    </row>
    <row r="65" spans="1:5" hidden="1" x14ac:dyDescent="0.3">
      <c r="A65" s="246"/>
      <c r="B65" s="247"/>
      <c r="C65" s="247"/>
      <c r="D65" s="247"/>
      <c r="E65" s="248"/>
    </row>
    <row r="66" spans="1:5" hidden="1" x14ac:dyDescent="0.3">
      <c r="A66" s="249"/>
      <c r="B66" s="250"/>
      <c r="C66" s="250"/>
      <c r="D66" s="250"/>
      <c r="E66" s="251"/>
    </row>
  </sheetData>
  <mergeCells count="10">
    <mergeCell ref="C6:G6"/>
    <mergeCell ref="C17:G17"/>
    <mergeCell ref="H17:L19"/>
    <mergeCell ref="A58:E58"/>
    <mergeCell ref="A60:E66"/>
    <mergeCell ref="F50:P50"/>
    <mergeCell ref="H20:L22"/>
    <mergeCell ref="C23:G23"/>
    <mergeCell ref="D26:D29"/>
    <mergeCell ref="E26:E2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4F9D9-3EA7-44E6-BA0A-D1961C5EE208}">
  <dimension ref="A2:T89"/>
  <sheetViews>
    <sheetView tabSelected="1" topLeftCell="I1" workbookViewId="0">
      <selection activeCell="L17" sqref="L17"/>
    </sheetView>
  </sheetViews>
  <sheetFormatPr baseColWidth="10" defaultColWidth="11.44140625" defaultRowHeight="14.4" x14ac:dyDescent="0.3"/>
  <cols>
    <col min="1" max="1" width="28.5546875" style="1" bestFit="1" customWidth="1"/>
    <col min="2" max="2" width="19.5546875" style="1" bestFit="1" customWidth="1"/>
    <col min="3" max="3" width="15.5546875" style="1" bestFit="1" customWidth="1"/>
    <col min="4" max="4" width="13.109375" style="1" bestFit="1" customWidth="1"/>
    <col min="5" max="5" width="8" style="1" bestFit="1" customWidth="1"/>
    <col min="6" max="6" width="14.44140625" style="1" bestFit="1" customWidth="1"/>
    <col min="7" max="7" width="32.44140625" style="1" bestFit="1" customWidth="1"/>
    <col min="8" max="8" width="14.44140625" style="1" bestFit="1" customWidth="1"/>
    <col min="9" max="9" width="32.33203125" style="1" bestFit="1" customWidth="1"/>
    <col min="10" max="10" width="29.77734375" style="1" customWidth="1"/>
    <col min="11" max="11" width="18.6640625" style="1" customWidth="1"/>
    <col min="12" max="18" width="11.44140625" style="1"/>
    <col min="19" max="19" width="42.33203125" style="1" customWidth="1"/>
    <col min="20" max="16384" width="11.44140625" style="1"/>
  </cols>
  <sheetData>
    <row r="2" spans="1:20" x14ac:dyDescent="0.3">
      <c r="E2" s="36" t="s">
        <v>89</v>
      </c>
      <c r="F2" s="36" t="s">
        <v>88</v>
      </c>
      <c r="G2" s="36" t="s">
        <v>87</v>
      </c>
    </row>
    <row r="3" spans="1:20" x14ac:dyDescent="0.3">
      <c r="C3" s="10" t="s">
        <v>43</v>
      </c>
      <c r="D3" s="10"/>
      <c r="E3" s="26">
        <v>1</v>
      </c>
      <c r="F3" s="26" t="s">
        <v>81</v>
      </c>
      <c r="G3" s="26">
        <v>1.2</v>
      </c>
      <c r="H3" s="51"/>
      <c r="I3" s="271"/>
      <c r="J3" s="271"/>
      <c r="K3" s="271"/>
      <c r="L3" s="272" t="s">
        <v>43</v>
      </c>
      <c r="M3" s="272"/>
      <c r="N3" s="271"/>
      <c r="O3" s="271"/>
      <c r="P3" s="271"/>
      <c r="Q3" s="271"/>
      <c r="R3" s="271"/>
      <c r="S3" s="271"/>
      <c r="T3" s="271"/>
    </row>
    <row r="4" spans="1:20" x14ac:dyDescent="0.3">
      <c r="C4" s="10" t="s">
        <v>92</v>
      </c>
      <c r="D4" s="10"/>
      <c r="E4" s="26">
        <v>2</v>
      </c>
      <c r="F4" s="26" t="s">
        <v>81</v>
      </c>
      <c r="G4" s="26">
        <v>1.8</v>
      </c>
      <c r="I4" s="271"/>
      <c r="J4" s="271"/>
      <c r="K4" s="271"/>
      <c r="L4" s="272" t="s">
        <v>92</v>
      </c>
      <c r="M4" s="272"/>
      <c r="N4" s="271"/>
      <c r="O4" s="271"/>
      <c r="P4" s="271"/>
      <c r="Q4" s="271"/>
      <c r="R4" s="271"/>
      <c r="S4" s="271"/>
      <c r="T4" s="271"/>
    </row>
    <row r="5" spans="1:20" x14ac:dyDescent="0.3">
      <c r="C5" s="10" t="s">
        <v>91</v>
      </c>
      <c r="D5" s="10"/>
      <c r="E5" s="26">
        <v>3</v>
      </c>
      <c r="F5" s="26" t="s">
        <v>81</v>
      </c>
      <c r="G5" s="26">
        <v>1.1000000000000001</v>
      </c>
      <c r="I5" s="271"/>
      <c r="J5" s="271"/>
      <c r="K5" s="271"/>
      <c r="L5" s="272" t="s">
        <v>91</v>
      </c>
      <c r="M5" s="272"/>
      <c r="N5" s="271"/>
      <c r="O5" s="271"/>
      <c r="P5" s="271"/>
      <c r="Q5" s="271"/>
      <c r="R5" s="271"/>
      <c r="S5" s="271"/>
      <c r="T5" s="271"/>
    </row>
    <row r="6" spans="1:20" x14ac:dyDescent="0.3">
      <c r="C6" s="10" t="s">
        <v>90</v>
      </c>
      <c r="D6" s="10"/>
      <c r="E6" s="26">
        <v>4</v>
      </c>
      <c r="F6" s="26" t="s">
        <v>81</v>
      </c>
      <c r="G6" s="26">
        <v>0.8</v>
      </c>
      <c r="I6" s="271"/>
      <c r="J6" s="271"/>
      <c r="K6" s="271"/>
      <c r="L6" s="272" t="s">
        <v>90</v>
      </c>
      <c r="M6" s="272"/>
      <c r="N6" s="271"/>
      <c r="O6" s="271"/>
      <c r="P6" s="271"/>
      <c r="Q6" s="271"/>
      <c r="R6" s="271"/>
      <c r="S6" s="271"/>
      <c r="T6" s="271"/>
    </row>
    <row r="7" spans="1:20" x14ac:dyDescent="0.3">
      <c r="C7" s="10">
        <v>2022</v>
      </c>
      <c r="D7" s="10"/>
      <c r="E7" s="26">
        <v>5</v>
      </c>
      <c r="F7" s="26" t="s">
        <v>81</v>
      </c>
      <c r="G7" s="26">
        <v>1.4</v>
      </c>
      <c r="I7" s="271"/>
      <c r="J7" s="271"/>
      <c r="K7" s="271"/>
      <c r="L7" s="272">
        <v>2022</v>
      </c>
      <c r="M7" s="272"/>
      <c r="N7" s="271"/>
      <c r="O7" s="271"/>
      <c r="P7" s="271"/>
      <c r="Q7" s="271"/>
      <c r="R7" s="271"/>
      <c r="S7" s="271"/>
      <c r="T7" s="271"/>
    </row>
    <row r="8" spans="1:20" ht="15" thickBot="1" x14ac:dyDescent="0.35">
      <c r="C8" s="10"/>
      <c r="D8" s="10"/>
      <c r="E8" s="26">
        <v>6</v>
      </c>
      <c r="F8" s="26" t="s">
        <v>81</v>
      </c>
      <c r="G8" s="26">
        <v>1.8</v>
      </c>
      <c r="I8" s="271"/>
      <c r="J8" s="271"/>
      <c r="K8" s="271"/>
      <c r="L8" s="272"/>
      <c r="M8" s="272"/>
      <c r="N8" s="271"/>
      <c r="O8" s="271"/>
      <c r="P8" s="271"/>
      <c r="Q8" s="271"/>
      <c r="R8" s="271"/>
      <c r="S8" s="271"/>
      <c r="T8" s="271"/>
    </row>
    <row r="9" spans="1:20" x14ac:dyDescent="0.3">
      <c r="E9" s="26">
        <v>7</v>
      </c>
      <c r="F9" s="26" t="s">
        <v>81</v>
      </c>
      <c r="G9" s="26">
        <v>1.3</v>
      </c>
      <c r="I9" s="271"/>
      <c r="J9" s="271"/>
      <c r="K9" s="271"/>
      <c r="L9" s="271"/>
      <c r="M9" s="271"/>
      <c r="N9" s="271"/>
      <c r="O9" s="290" t="s">
        <v>89</v>
      </c>
      <c r="P9" s="290" t="s">
        <v>88</v>
      </c>
      <c r="Q9" s="290" t="s">
        <v>87</v>
      </c>
      <c r="R9" s="291"/>
      <c r="S9" s="292" t="s">
        <v>224</v>
      </c>
      <c r="T9" s="284">
        <v>2.1481012658227852</v>
      </c>
    </row>
    <row r="10" spans="1:20" ht="18.600000000000001" thickBot="1" x14ac:dyDescent="0.4">
      <c r="A10" s="35" t="s">
        <v>86</v>
      </c>
      <c r="B10" s="34">
        <v>7</v>
      </c>
      <c r="E10" s="26">
        <v>8</v>
      </c>
      <c r="F10" s="26" t="s">
        <v>81</v>
      </c>
      <c r="G10" s="26">
        <v>0.9</v>
      </c>
      <c r="I10" s="271"/>
      <c r="J10" s="274" t="s">
        <v>86</v>
      </c>
      <c r="K10" s="275">
        <v>7</v>
      </c>
      <c r="L10" s="271"/>
      <c r="M10" s="271"/>
      <c r="N10" s="271"/>
      <c r="O10" s="273">
        <v>1</v>
      </c>
      <c r="P10" s="273" t="s">
        <v>81</v>
      </c>
      <c r="Q10" s="273">
        <v>1.2</v>
      </c>
      <c r="R10" s="271"/>
      <c r="S10" s="270" t="s">
        <v>225</v>
      </c>
      <c r="T10" s="269"/>
    </row>
    <row r="11" spans="1:20" ht="18" x14ac:dyDescent="0.35">
      <c r="A11" s="35" t="s">
        <v>85</v>
      </c>
      <c r="B11" s="34">
        <v>997</v>
      </c>
      <c r="E11" s="26">
        <v>9</v>
      </c>
      <c r="F11" s="26" t="s">
        <v>81</v>
      </c>
      <c r="G11" s="26">
        <v>0.7</v>
      </c>
      <c r="I11" s="271"/>
      <c r="J11" s="274" t="s">
        <v>85</v>
      </c>
      <c r="K11" s="275">
        <v>997</v>
      </c>
      <c r="L11" s="271"/>
      <c r="M11" s="271"/>
      <c r="N11" s="271"/>
      <c r="O11" s="273">
        <v>2</v>
      </c>
      <c r="P11" s="273" t="s">
        <v>81</v>
      </c>
      <c r="Q11" s="273">
        <v>1.8</v>
      </c>
      <c r="R11" s="271"/>
      <c r="S11" s="271"/>
      <c r="T11" s="271"/>
    </row>
    <row r="12" spans="1:20" ht="18" x14ac:dyDescent="0.35">
      <c r="A12" s="35" t="s">
        <v>84</v>
      </c>
      <c r="B12" s="34">
        <v>83</v>
      </c>
      <c r="E12" s="26">
        <v>10</v>
      </c>
      <c r="F12" s="26" t="s">
        <v>81</v>
      </c>
      <c r="G12" s="26">
        <v>0.8</v>
      </c>
      <c r="I12" s="271"/>
      <c r="J12" s="274" t="s">
        <v>84</v>
      </c>
      <c r="K12" s="275">
        <v>83</v>
      </c>
      <c r="L12" s="271"/>
      <c r="M12" s="271"/>
      <c r="N12" s="271"/>
      <c r="O12" s="273">
        <v>3</v>
      </c>
      <c r="P12" s="273" t="s">
        <v>81</v>
      </c>
      <c r="Q12" s="273">
        <v>1.1000000000000001</v>
      </c>
      <c r="R12" s="271"/>
      <c r="S12" s="271"/>
      <c r="T12" s="271"/>
    </row>
    <row r="13" spans="1:20" ht="18" x14ac:dyDescent="0.35">
      <c r="A13" s="35" t="s">
        <v>83</v>
      </c>
      <c r="B13" s="34">
        <v>1132</v>
      </c>
      <c r="E13" s="26">
        <v>11</v>
      </c>
      <c r="F13" s="26" t="s">
        <v>81</v>
      </c>
      <c r="G13" s="26">
        <v>0.9</v>
      </c>
      <c r="I13" s="271"/>
      <c r="J13" s="274" t="s">
        <v>83</v>
      </c>
      <c r="K13" s="275">
        <v>1132</v>
      </c>
      <c r="L13" s="271"/>
      <c r="M13" s="271"/>
      <c r="N13" s="271"/>
      <c r="O13" s="273">
        <v>4</v>
      </c>
      <c r="P13" s="273" t="s">
        <v>81</v>
      </c>
      <c r="Q13" s="273">
        <v>0.8</v>
      </c>
      <c r="R13" s="271"/>
      <c r="S13" s="271"/>
      <c r="T13" s="271"/>
    </row>
    <row r="14" spans="1:20" ht="21" x14ac:dyDescent="0.4">
      <c r="A14" s="33" t="s">
        <v>82</v>
      </c>
      <c r="B14" s="32">
        <v>8947000000</v>
      </c>
      <c r="E14" s="26">
        <v>12</v>
      </c>
      <c r="F14" s="26" t="s">
        <v>81</v>
      </c>
      <c r="G14" s="26">
        <v>1.4</v>
      </c>
      <c r="I14" s="271"/>
      <c r="J14" s="276" t="s">
        <v>82</v>
      </c>
      <c r="K14" s="277">
        <v>8947000000</v>
      </c>
      <c r="L14" s="271"/>
      <c r="M14" s="271"/>
      <c r="N14" s="271"/>
      <c r="O14" s="273">
        <v>5</v>
      </c>
      <c r="P14" s="273" t="s">
        <v>81</v>
      </c>
      <c r="Q14" s="273">
        <v>1.4</v>
      </c>
      <c r="R14" s="271"/>
      <c r="S14" s="271"/>
      <c r="T14" s="271"/>
    </row>
    <row r="15" spans="1:20" ht="15" thickBot="1" x14ac:dyDescent="0.35">
      <c r="C15" s="52"/>
      <c r="E15" s="26">
        <v>13</v>
      </c>
      <c r="F15" s="26" t="s">
        <v>81</v>
      </c>
      <c r="G15" s="26">
        <v>1.5</v>
      </c>
      <c r="I15" s="271"/>
      <c r="J15" s="271"/>
      <c r="K15" s="271"/>
      <c r="L15" s="271"/>
      <c r="M15" s="271"/>
      <c r="N15" s="271"/>
      <c r="O15" s="273">
        <v>6</v>
      </c>
      <c r="P15" s="273" t="s">
        <v>81</v>
      </c>
      <c r="Q15" s="273">
        <v>1.8</v>
      </c>
      <c r="R15" s="271"/>
      <c r="S15" s="271"/>
      <c r="T15" s="271"/>
    </row>
    <row r="16" spans="1:20" x14ac:dyDescent="0.3">
      <c r="A16" s="12" t="s">
        <v>109</v>
      </c>
      <c r="B16" s="56">
        <f>B14/B11</f>
        <v>8973921.7652958874</v>
      </c>
      <c r="D16" s="31"/>
      <c r="E16" s="26">
        <v>14</v>
      </c>
      <c r="F16" s="26" t="s">
        <v>81</v>
      </c>
      <c r="G16" s="26">
        <v>1.3</v>
      </c>
      <c r="I16" s="271"/>
      <c r="J16" s="282" t="s">
        <v>226</v>
      </c>
      <c r="K16" s="281">
        <v>1.5825396825396825</v>
      </c>
      <c r="L16" s="271"/>
      <c r="M16" s="278"/>
      <c r="N16" s="271"/>
      <c r="O16" s="273">
        <v>7</v>
      </c>
      <c r="P16" s="273" t="s">
        <v>81</v>
      </c>
      <c r="Q16" s="273">
        <v>1.3</v>
      </c>
      <c r="R16" s="271"/>
      <c r="S16" s="271"/>
      <c r="T16" s="271"/>
    </row>
    <row r="17" spans="1:17" x14ac:dyDescent="0.3">
      <c r="A17" s="12" t="s">
        <v>110</v>
      </c>
      <c r="B17" s="57">
        <f>B11/B10</f>
        <v>142.42857142857142</v>
      </c>
      <c r="E17" s="26">
        <v>15</v>
      </c>
      <c r="F17" s="26" t="s">
        <v>81</v>
      </c>
      <c r="G17" s="26">
        <v>1.8</v>
      </c>
      <c r="I17" s="271"/>
      <c r="J17" s="287" t="s">
        <v>111</v>
      </c>
      <c r="K17" s="280">
        <v>8.3249749247743227E-2</v>
      </c>
      <c r="L17" s="271"/>
      <c r="M17" s="271"/>
      <c r="N17" s="271"/>
      <c r="O17" s="273">
        <v>8</v>
      </c>
      <c r="P17" s="273" t="s">
        <v>81</v>
      </c>
      <c r="Q17" s="273">
        <v>0.9</v>
      </c>
    </row>
    <row r="18" spans="1:17" x14ac:dyDescent="0.3">
      <c r="A18" s="12" t="s">
        <v>111</v>
      </c>
      <c r="B18" s="58">
        <f>B12/B11</f>
        <v>8.3249749247743227E-2</v>
      </c>
      <c r="E18" s="26">
        <v>16</v>
      </c>
      <c r="F18" s="26" t="s">
        <v>81</v>
      </c>
      <c r="G18" s="26">
        <v>1.6</v>
      </c>
      <c r="I18" s="271"/>
      <c r="J18" s="287" t="s">
        <v>227</v>
      </c>
      <c r="K18" s="279">
        <v>107795180.72289157</v>
      </c>
      <c r="L18" s="271"/>
      <c r="M18" s="271"/>
      <c r="N18" s="271"/>
      <c r="O18" s="273">
        <v>9</v>
      </c>
      <c r="P18" s="273" t="s">
        <v>81</v>
      </c>
      <c r="Q18" s="273">
        <v>0.7</v>
      </c>
    </row>
    <row r="19" spans="1:17" x14ac:dyDescent="0.3">
      <c r="A19" s="12" t="s">
        <v>113</v>
      </c>
      <c r="B19" s="59">
        <f>G82/E81</f>
        <v>2.1481012658227852</v>
      </c>
      <c r="E19" s="26">
        <v>17</v>
      </c>
      <c r="F19" s="26" t="s">
        <v>81</v>
      </c>
      <c r="G19" s="26">
        <v>2.2999999999999998</v>
      </c>
      <c r="I19" s="271"/>
      <c r="J19" s="287" t="s">
        <v>115</v>
      </c>
      <c r="K19" s="283">
        <v>13.638554216867471</v>
      </c>
      <c r="L19" s="271"/>
      <c r="M19" s="271"/>
      <c r="N19" s="271"/>
      <c r="O19" s="273">
        <v>10</v>
      </c>
      <c r="P19" s="273" t="s">
        <v>81</v>
      </c>
      <c r="Q19" s="273">
        <v>0.8</v>
      </c>
    </row>
    <row r="20" spans="1:17" ht="15" customHeight="1" thickBot="1" x14ac:dyDescent="0.35">
      <c r="A20" s="12" t="s">
        <v>115</v>
      </c>
      <c r="B20" s="60">
        <f>B13/B12</f>
        <v>13.638554216867471</v>
      </c>
      <c r="E20" s="26">
        <v>18</v>
      </c>
      <c r="F20" s="26" t="s">
        <v>81</v>
      </c>
      <c r="G20" s="26">
        <v>1.7</v>
      </c>
      <c r="I20" s="271"/>
      <c r="J20" s="288" t="s">
        <v>228</v>
      </c>
      <c r="K20" s="289">
        <v>7.3321554770318015E-2</v>
      </c>
      <c r="L20" s="271"/>
      <c r="M20" s="271"/>
      <c r="N20" s="271"/>
      <c r="O20" s="273">
        <v>11</v>
      </c>
      <c r="P20" s="273" t="s">
        <v>81</v>
      </c>
      <c r="Q20" s="273">
        <v>0.9</v>
      </c>
    </row>
    <row r="21" spans="1:17" ht="15" customHeight="1" x14ac:dyDescent="0.3">
      <c r="A21" s="12" t="s">
        <v>117</v>
      </c>
      <c r="B21" s="61">
        <f>B14/B10</f>
        <v>1278142857.1428571</v>
      </c>
      <c r="E21" s="26">
        <v>19</v>
      </c>
      <c r="F21" s="26" t="s">
        <v>81</v>
      </c>
      <c r="G21" s="26">
        <v>1.5</v>
      </c>
      <c r="I21" s="271"/>
      <c r="J21" s="271"/>
      <c r="K21" s="271"/>
      <c r="L21" s="271"/>
      <c r="M21" s="271"/>
      <c r="N21" s="271"/>
      <c r="O21" s="273">
        <v>12</v>
      </c>
      <c r="P21" s="273" t="s">
        <v>81</v>
      </c>
      <c r="Q21" s="273">
        <v>1.4</v>
      </c>
    </row>
    <row r="22" spans="1:17" x14ac:dyDescent="0.3">
      <c r="A22" s="12" t="s">
        <v>118</v>
      </c>
      <c r="B22" s="61">
        <f>B21/3</f>
        <v>426047619.04761904</v>
      </c>
      <c r="E22" s="26">
        <v>20</v>
      </c>
      <c r="F22" s="26" t="s">
        <v>81</v>
      </c>
      <c r="G22" s="26">
        <v>2.2000000000000002</v>
      </c>
      <c r="I22" s="271"/>
      <c r="J22" s="271"/>
      <c r="K22" s="271"/>
      <c r="L22" s="271"/>
      <c r="M22" s="271"/>
      <c r="N22" s="271"/>
      <c r="O22" s="273">
        <v>13</v>
      </c>
      <c r="P22" s="273" t="s">
        <v>81</v>
      </c>
      <c r="Q22" s="273">
        <v>1.5</v>
      </c>
    </row>
    <row r="23" spans="1:17" x14ac:dyDescent="0.3">
      <c r="E23" s="26">
        <v>21</v>
      </c>
      <c r="F23" s="26" t="s">
        <v>81</v>
      </c>
      <c r="G23" s="26">
        <v>2.4</v>
      </c>
      <c r="I23" s="271"/>
      <c r="J23" s="271"/>
      <c r="K23" s="271"/>
      <c r="L23" s="271"/>
      <c r="M23" s="271"/>
      <c r="N23" s="271"/>
      <c r="O23" s="273">
        <v>14</v>
      </c>
      <c r="P23" s="273" t="s">
        <v>81</v>
      </c>
      <c r="Q23" s="273">
        <v>1.3</v>
      </c>
    </row>
    <row r="24" spans="1:17" ht="17.25" customHeight="1" x14ac:dyDescent="0.3">
      <c r="A24" s="261" t="s">
        <v>112</v>
      </c>
      <c r="B24" s="261"/>
      <c r="C24" s="261"/>
      <c r="E24" s="26">
        <v>22</v>
      </c>
      <c r="F24" s="26" t="s">
        <v>81</v>
      </c>
      <c r="G24" s="26">
        <v>1.8</v>
      </c>
      <c r="I24" s="271"/>
      <c r="J24" s="271"/>
      <c r="K24" s="271"/>
      <c r="L24" s="271"/>
      <c r="M24" s="271"/>
      <c r="N24" s="271"/>
      <c r="O24" s="273">
        <v>15</v>
      </c>
      <c r="P24" s="273" t="s">
        <v>81</v>
      </c>
      <c r="Q24" s="273">
        <v>1.8</v>
      </c>
    </row>
    <row r="25" spans="1:17" x14ac:dyDescent="0.3">
      <c r="A25" s="261"/>
      <c r="B25" s="261"/>
      <c r="C25" s="261"/>
      <c r="E25" s="26">
        <v>23</v>
      </c>
      <c r="F25" s="26" t="s">
        <v>81</v>
      </c>
      <c r="G25" s="26">
        <v>1.2</v>
      </c>
      <c r="I25" s="271"/>
      <c r="J25" s="271"/>
      <c r="K25" s="271"/>
      <c r="L25" s="271"/>
      <c r="M25" s="271"/>
      <c r="N25" s="271"/>
      <c r="O25" s="273">
        <v>16</v>
      </c>
      <c r="P25" s="273" t="s">
        <v>81</v>
      </c>
      <c r="Q25" s="273">
        <v>1.6</v>
      </c>
    </row>
    <row r="26" spans="1:17" x14ac:dyDescent="0.3">
      <c r="A26" s="261"/>
      <c r="B26" s="261"/>
      <c r="C26" s="261"/>
      <c r="E26" s="26">
        <v>24</v>
      </c>
      <c r="F26" s="26" t="s">
        <v>81</v>
      </c>
      <c r="G26" s="26">
        <v>1.7</v>
      </c>
      <c r="I26" s="271"/>
      <c r="J26" s="271"/>
      <c r="K26" s="271"/>
      <c r="L26" s="271"/>
      <c r="M26" s="271"/>
      <c r="N26" s="271"/>
      <c r="O26" s="273">
        <v>17</v>
      </c>
      <c r="P26" s="273" t="s">
        <v>81</v>
      </c>
      <c r="Q26" s="273">
        <v>2.2999999999999998</v>
      </c>
    </row>
    <row r="27" spans="1:17" x14ac:dyDescent="0.3">
      <c r="A27" s="261"/>
      <c r="B27" s="261"/>
      <c r="C27" s="261"/>
      <c r="E27" s="26">
        <v>25</v>
      </c>
      <c r="F27" s="26" t="s">
        <v>81</v>
      </c>
      <c r="G27" s="26">
        <v>1.5</v>
      </c>
      <c r="I27" s="271"/>
      <c r="J27" s="271"/>
      <c r="K27" s="271"/>
      <c r="L27" s="271"/>
      <c r="M27" s="271"/>
      <c r="N27" s="271"/>
      <c r="O27" s="273">
        <v>18</v>
      </c>
      <c r="P27" s="273" t="s">
        <v>81</v>
      </c>
      <c r="Q27" s="273">
        <v>1.7</v>
      </c>
    </row>
    <row r="28" spans="1:17" ht="15" customHeight="1" x14ac:dyDescent="0.3">
      <c r="A28" s="54"/>
      <c r="B28" s="54"/>
      <c r="C28" s="54"/>
      <c r="E28" s="26">
        <v>26</v>
      </c>
      <c r="F28" s="26" t="s">
        <v>81</v>
      </c>
      <c r="G28" s="26">
        <v>2.2999999999999998</v>
      </c>
      <c r="I28" s="271"/>
      <c r="J28" s="271"/>
      <c r="K28" s="271"/>
      <c r="L28" s="271"/>
      <c r="M28" s="271"/>
      <c r="N28" s="271"/>
      <c r="O28" s="273">
        <v>19</v>
      </c>
      <c r="P28" s="273" t="s">
        <v>81</v>
      </c>
      <c r="Q28" s="273">
        <v>1.5</v>
      </c>
    </row>
    <row r="29" spans="1:17" x14ac:dyDescent="0.3">
      <c r="A29" s="55" t="s">
        <v>114</v>
      </c>
      <c r="B29" s="55"/>
      <c r="C29" s="55"/>
      <c r="E29" s="26">
        <v>27</v>
      </c>
      <c r="F29" s="26" t="s">
        <v>81</v>
      </c>
      <c r="G29" s="26">
        <v>2.4</v>
      </c>
      <c r="I29" s="271"/>
      <c r="J29" s="286"/>
      <c r="K29" s="286"/>
      <c r="L29" s="286"/>
      <c r="M29" s="286"/>
      <c r="N29" s="271"/>
      <c r="O29" s="273">
        <v>20</v>
      </c>
      <c r="P29" s="273" t="s">
        <v>81</v>
      </c>
      <c r="Q29" s="273">
        <v>2.2000000000000002</v>
      </c>
    </row>
    <row r="30" spans="1:17" x14ac:dyDescent="0.3">
      <c r="A30" s="54"/>
      <c r="B30" s="54"/>
      <c r="C30" s="54"/>
      <c r="E30" s="26">
        <v>28</v>
      </c>
      <c r="F30" s="26" t="s">
        <v>81</v>
      </c>
      <c r="G30" s="26">
        <v>2.5</v>
      </c>
      <c r="I30" s="271"/>
      <c r="J30" s="286"/>
      <c r="K30" s="286"/>
      <c r="L30" s="286"/>
      <c r="M30" s="286"/>
      <c r="N30" s="271"/>
      <c r="O30" s="273">
        <v>21</v>
      </c>
      <c r="P30" s="273" t="s">
        <v>81</v>
      </c>
      <c r="Q30" s="273">
        <v>2.4</v>
      </c>
    </row>
    <row r="31" spans="1:17" x14ac:dyDescent="0.3">
      <c r="A31" s="55" t="s">
        <v>116</v>
      </c>
      <c r="B31" s="55"/>
      <c r="C31" s="55"/>
      <c r="E31" s="26">
        <v>29</v>
      </c>
      <c r="F31" s="26" t="s">
        <v>81</v>
      </c>
      <c r="G31" s="26">
        <v>1.8</v>
      </c>
      <c r="I31" s="271"/>
      <c r="J31" s="286"/>
      <c r="K31" s="286"/>
      <c r="L31" s="286"/>
      <c r="M31" s="286"/>
      <c r="N31" s="271"/>
      <c r="O31" s="273">
        <v>22</v>
      </c>
      <c r="P31" s="273" t="s">
        <v>81</v>
      </c>
      <c r="Q31" s="273">
        <v>1.8</v>
      </c>
    </row>
    <row r="32" spans="1:17" x14ac:dyDescent="0.3">
      <c r="E32" s="26">
        <v>30</v>
      </c>
      <c r="F32" s="26" t="s">
        <v>81</v>
      </c>
      <c r="G32" s="26">
        <v>1.6</v>
      </c>
      <c r="I32" s="271"/>
      <c r="J32" s="286"/>
      <c r="K32" s="286"/>
      <c r="L32" s="286"/>
      <c r="M32" s="286"/>
      <c r="N32" s="271"/>
      <c r="O32" s="273">
        <v>23</v>
      </c>
      <c r="P32" s="273" t="s">
        <v>81</v>
      </c>
      <c r="Q32" s="273">
        <v>1.2</v>
      </c>
    </row>
    <row r="33" spans="1:17" x14ac:dyDescent="0.3">
      <c r="A33" s="262" t="s">
        <v>119</v>
      </c>
      <c r="B33" s="262"/>
      <c r="C33" s="262"/>
      <c r="E33" s="26">
        <v>31</v>
      </c>
      <c r="F33" s="26" t="s">
        <v>81</v>
      </c>
      <c r="G33" s="26">
        <v>1.4</v>
      </c>
      <c r="I33" s="271"/>
      <c r="J33" s="286"/>
      <c r="K33" s="286"/>
      <c r="L33" s="286"/>
      <c r="M33" s="286"/>
      <c r="N33" s="271"/>
      <c r="O33" s="273">
        <v>24</v>
      </c>
      <c r="P33" s="273" t="s">
        <v>81</v>
      </c>
      <c r="Q33" s="273">
        <v>1.7</v>
      </c>
    </row>
    <row r="34" spans="1:17" x14ac:dyDescent="0.3">
      <c r="A34" s="262"/>
      <c r="B34" s="262"/>
      <c r="C34" s="262"/>
      <c r="E34" s="26">
        <v>32</v>
      </c>
      <c r="F34" s="26" t="s">
        <v>81</v>
      </c>
      <c r="G34" s="26">
        <v>1.8</v>
      </c>
      <c r="I34" s="271"/>
      <c r="J34" s="286"/>
      <c r="K34" s="286"/>
      <c r="L34" s="286"/>
      <c r="M34" s="286"/>
      <c r="N34" s="271"/>
      <c r="O34" s="273">
        <v>25</v>
      </c>
      <c r="P34" s="273" t="s">
        <v>81</v>
      </c>
      <c r="Q34" s="273">
        <v>1.5</v>
      </c>
    </row>
    <row r="35" spans="1:17" x14ac:dyDescent="0.3">
      <c r="A35" s="262"/>
      <c r="B35" s="262"/>
      <c r="C35" s="262"/>
      <c r="E35" s="26">
        <v>33</v>
      </c>
      <c r="F35" s="26" t="s">
        <v>81</v>
      </c>
      <c r="G35" s="26">
        <v>2.1</v>
      </c>
      <c r="I35" s="271"/>
      <c r="J35" s="286"/>
      <c r="K35" s="286"/>
      <c r="L35" s="286"/>
      <c r="M35" s="286"/>
      <c r="N35" s="271"/>
      <c r="O35" s="273">
        <v>26</v>
      </c>
      <c r="P35" s="273" t="s">
        <v>81</v>
      </c>
      <c r="Q35" s="273">
        <v>2.2999999999999998</v>
      </c>
    </row>
    <row r="36" spans="1:17" x14ac:dyDescent="0.3">
      <c r="E36" s="26">
        <v>34</v>
      </c>
      <c r="F36" s="26" t="s">
        <v>81</v>
      </c>
      <c r="G36" s="26">
        <v>2.2000000000000002</v>
      </c>
      <c r="I36" s="271"/>
      <c r="J36" s="286"/>
      <c r="K36" s="286"/>
      <c r="L36" s="286"/>
      <c r="M36" s="286"/>
      <c r="N36" s="271"/>
      <c r="O36" s="273">
        <v>27</v>
      </c>
      <c r="P36" s="273" t="s">
        <v>81</v>
      </c>
      <c r="Q36" s="273">
        <v>2.4</v>
      </c>
    </row>
    <row r="37" spans="1:17" ht="15" customHeight="1" x14ac:dyDescent="0.3">
      <c r="E37" s="26">
        <v>35</v>
      </c>
      <c r="F37" s="26" t="s">
        <v>81</v>
      </c>
      <c r="G37" s="26">
        <v>2.2999999999999998</v>
      </c>
      <c r="I37" s="271"/>
      <c r="J37" s="271"/>
      <c r="K37" s="271"/>
      <c r="L37" s="271"/>
      <c r="M37" s="271"/>
      <c r="N37" s="271"/>
      <c r="O37" s="273">
        <v>28</v>
      </c>
      <c r="P37" s="273" t="s">
        <v>81</v>
      </c>
      <c r="Q37" s="273">
        <v>2.5</v>
      </c>
    </row>
    <row r="38" spans="1:17" x14ac:dyDescent="0.3">
      <c r="E38" s="26">
        <v>36</v>
      </c>
      <c r="F38" s="26" t="s">
        <v>81</v>
      </c>
      <c r="G38" s="26">
        <v>2.1</v>
      </c>
      <c r="I38" s="271"/>
      <c r="J38" s="271"/>
      <c r="K38" s="271"/>
      <c r="L38" s="271"/>
      <c r="M38" s="271"/>
      <c r="N38" s="271"/>
      <c r="O38" s="273">
        <v>29</v>
      </c>
      <c r="P38" s="273" t="s">
        <v>81</v>
      </c>
      <c r="Q38" s="273">
        <v>1.8</v>
      </c>
    </row>
    <row r="39" spans="1:17" x14ac:dyDescent="0.3">
      <c r="E39" s="26">
        <v>37</v>
      </c>
      <c r="F39" s="26" t="s">
        <v>81</v>
      </c>
      <c r="G39" s="26">
        <v>3.6</v>
      </c>
      <c r="I39" s="271"/>
      <c r="J39" s="271"/>
      <c r="K39" s="271"/>
      <c r="L39" s="271"/>
      <c r="M39" s="271"/>
      <c r="N39" s="271"/>
      <c r="O39" s="273">
        <v>30</v>
      </c>
      <c r="P39" s="273" t="s">
        <v>81</v>
      </c>
      <c r="Q39" s="273">
        <v>1.6</v>
      </c>
    </row>
    <row r="40" spans="1:17" x14ac:dyDescent="0.3">
      <c r="E40" s="26">
        <v>38</v>
      </c>
      <c r="F40" s="26" t="s">
        <v>81</v>
      </c>
      <c r="G40" s="26">
        <v>1.8</v>
      </c>
      <c r="I40" s="271"/>
      <c r="J40" s="271"/>
      <c r="K40" s="271"/>
      <c r="L40" s="271"/>
      <c r="M40" s="271"/>
      <c r="N40" s="271"/>
      <c r="O40" s="273">
        <v>31</v>
      </c>
      <c r="P40" s="273" t="s">
        <v>81</v>
      </c>
      <c r="Q40" s="273">
        <v>1.4</v>
      </c>
    </row>
    <row r="41" spans="1:17" x14ac:dyDescent="0.3">
      <c r="E41" s="26">
        <v>39</v>
      </c>
      <c r="F41" s="26" t="s">
        <v>81</v>
      </c>
      <c r="G41" s="26">
        <v>3.8</v>
      </c>
      <c r="I41" s="271"/>
      <c r="J41" s="271"/>
      <c r="K41" s="271"/>
      <c r="L41" s="271"/>
      <c r="M41" s="271"/>
      <c r="N41" s="271"/>
      <c r="O41" s="273">
        <v>32</v>
      </c>
      <c r="P41" s="273" t="s">
        <v>81</v>
      </c>
      <c r="Q41" s="273">
        <v>1.8</v>
      </c>
    </row>
    <row r="42" spans="1:17" x14ac:dyDescent="0.3">
      <c r="E42" s="26">
        <v>40</v>
      </c>
      <c r="F42" s="26" t="s">
        <v>81</v>
      </c>
      <c r="G42" s="26">
        <v>2.1</v>
      </c>
      <c r="I42" s="271"/>
      <c r="J42" s="271"/>
      <c r="K42" s="271"/>
      <c r="L42" s="271"/>
      <c r="M42" s="271"/>
      <c r="N42" s="271"/>
      <c r="O42" s="273">
        <v>33</v>
      </c>
      <c r="P42" s="273" t="s">
        <v>81</v>
      </c>
      <c r="Q42" s="273">
        <v>2.1</v>
      </c>
    </row>
    <row r="43" spans="1:17" x14ac:dyDescent="0.3">
      <c r="E43" s="26">
        <v>41</v>
      </c>
      <c r="F43" s="26" t="s">
        <v>81</v>
      </c>
      <c r="G43" s="26">
        <v>2.4</v>
      </c>
      <c r="I43" s="271"/>
      <c r="J43" s="271"/>
      <c r="K43" s="271"/>
      <c r="L43" s="271"/>
      <c r="M43" s="271"/>
      <c r="N43" s="271"/>
      <c r="O43" s="273">
        <v>34</v>
      </c>
      <c r="P43" s="273" t="s">
        <v>81</v>
      </c>
      <c r="Q43" s="273">
        <v>2.2000000000000002</v>
      </c>
    </row>
    <row r="44" spans="1:17" x14ac:dyDescent="0.3">
      <c r="E44" s="26">
        <v>42</v>
      </c>
      <c r="F44" s="26" t="s">
        <v>81</v>
      </c>
      <c r="G44" s="26">
        <v>2.8</v>
      </c>
      <c r="I44" s="271"/>
      <c r="J44" s="271"/>
      <c r="K44" s="271"/>
      <c r="L44" s="271"/>
      <c r="M44" s="271"/>
      <c r="N44" s="271"/>
      <c r="O44" s="273">
        <v>35</v>
      </c>
      <c r="P44" s="273" t="s">
        <v>81</v>
      </c>
      <c r="Q44" s="273">
        <v>2.2999999999999998</v>
      </c>
    </row>
    <row r="45" spans="1:17" x14ac:dyDescent="0.3">
      <c r="E45" s="26">
        <v>43</v>
      </c>
      <c r="F45" s="26" t="s">
        <v>81</v>
      </c>
      <c r="G45" s="26">
        <v>1.4</v>
      </c>
      <c r="I45" s="271"/>
      <c r="J45" s="271"/>
      <c r="K45" s="271"/>
      <c r="L45" s="271"/>
      <c r="M45" s="271"/>
      <c r="N45" s="271"/>
      <c r="O45" s="273">
        <v>36</v>
      </c>
      <c r="P45" s="273" t="s">
        <v>81</v>
      </c>
      <c r="Q45" s="273">
        <v>2.1</v>
      </c>
    </row>
    <row r="46" spans="1:17" x14ac:dyDescent="0.3">
      <c r="E46" s="26">
        <v>44</v>
      </c>
      <c r="F46" s="26" t="s">
        <v>81</v>
      </c>
      <c r="G46" s="26">
        <v>3.2</v>
      </c>
      <c r="I46" s="271"/>
      <c r="J46" s="271"/>
      <c r="K46" s="271"/>
      <c r="L46" s="271"/>
      <c r="M46" s="271"/>
      <c r="N46" s="271"/>
      <c r="O46" s="273">
        <v>37</v>
      </c>
      <c r="P46" s="273" t="s">
        <v>81</v>
      </c>
      <c r="Q46" s="273">
        <v>3.6</v>
      </c>
    </row>
    <row r="47" spans="1:17" x14ac:dyDescent="0.3">
      <c r="E47" s="26">
        <v>45</v>
      </c>
      <c r="F47" s="26" t="s">
        <v>81</v>
      </c>
      <c r="G47" s="26">
        <v>3.4</v>
      </c>
      <c r="I47" s="271"/>
      <c r="J47" s="271"/>
      <c r="K47" s="271"/>
      <c r="L47" s="271"/>
      <c r="M47" s="271"/>
      <c r="N47" s="271"/>
      <c r="O47" s="273">
        <v>38</v>
      </c>
      <c r="P47" s="273" t="s">
        <v>81</v>
      </c>
      <c r="Q47" s="273">
        <v>1.8</v>
      </c>
    </row>
    <row r="48" spans="1:17" x14ac:dyDescent="0.3">
      <c r="E48" s="26">
        <v>46</v>
      </c>
      <c r="F48" s="26" t="s">
        <v>81</v>
      </c>
      <c r="G48" s="26">
        <v>3.6</v>
      </c>
      <c r="I48" s="271"/>
      <c r="J48" s="271"/>
      <c r="K48" s="271"/>
      <c r="L48" s="271"/>
      <c r="M48" s="271"/>
      <c r="N48" s="271"/>
      <c r="O48" s="273">
        <v>39</v>
      </c>
      <c r="P48" s="273" t="s">
        <v>81</v>
      </c>
      <c r="Q48" s="273">
        <v>3.8</v>
      </c>
    </row>
    <row r="49" spans="5:17" x14ac:dyDescent="0.3">
      <c r="E49" s="26">
        <v>47</v>
      </c>
      <c r="F49" s="26" t="s">
        <v>81</v>
      </c>
      <c r="G49" s="26">
        <v>3.8</v>
      </c>
      <c r="I49" s="271"/>
      <c r="J49" s="271"/>
      <c r="K49" s="271"/>
      <c r="L49" s="271"/>
      <c r="M49" s="271"/>
      <c r="N49" s="271"/>
      <c r="O49" s="273">
        <v>40</v>
      </c>
      <c r="P49" s="273" t="s">
        <v>81</v>
      </c>
      <c r="Q49" s="273">
        <v>2.1</v>
      </c>
    </row>
    <row r="50" spans="5:17" x14ac:dyDescent="0.3">
      <c r="E50" s="26">
        <v>48</v>
      </c>
      <c r="F50" s="26" t="s">
        <v>81</v>
      </c>
      <c r="G50" s="26">
        <v>2.5</v>
      </c>
      <c r="I50" s="271"/>
      <c r="J50" s="271"/>
      <c r="K50" s="271"/>
      <c r="L50" s="271"/>
      <c r="M50" s="271"/>
      <c r="N50" s="271"/>
      <c r="O50" s="273">
        <v>41</v>
      </c>
      <c r="P50" s="273" t="s">
        <v>81</v>
      </c>
      <c r="Q50" s="273">
        <v>2.4</v>
      </c>
    </row>
    <row r="51" spans="5:17" x14ac:dyDescent="0.3">
      <c r="E51" s="26">
        <v>49</v>
      </c>
      <c r="F51" s="26" t="s">
        <v>81</v>
      </c>
      <c r="G51" s="26">
        <v>2.8</v>
      </c>
      <c r="I51" s="271"/>
      <c r="J51" s="271"/>
      <c r="K51" s="271"/>
      <c r="L51" s="271"/>
      <c r="M51" s="271"/>
      <c r="N51" s="271"/>
      <c r="O51" s="273">
        <v>42</v>
      </c>
      <c r="P51" s="273" t="s">
        <v>81</v>
      </c>
      <c r="Q51" s="273">
        <v>2.8</v>
      </c>
    </row>
    <row r="52" spans="5:17" x14ac:dyDescent="0.3">
      <c r="E52" s="26">
        <v>50</v>
      </c>
      <c r="F52" s="26" t="s">
        <v>81</v>
      </c>
      <c r="G52" s="26">
        <v>2.2000000000000002</v>
      </c>
      <c r="I52" s="271"/>
      <c r="J52" s="271"/>
      <c r="K52" s="271"/>
      <c r="L52" s="271"/>
      <c r="M52" s="271"/>
      <c r="N52" s="271"/>
      <c r="O52" s="273">
        <v>43</v>
      </c>
      <c r="P52" s="273" t="s">
        <v>81</v>
      </c>
      <c r="Q52" s="273">
        <v>1.4</v>
      </c>
    </row>
    <row r="53" spans="5:17" x14ac:dyDescent="0.3">
      <c r="E53" s="26">
        <v>51</v>
      </c>
      <c r="F53" s="26" t="s">
        <v>81</v>
      </c>
      <c r="G53" s="26">
        <v>3.2</v>
      </c>
      <c r="I53" s="271"/>
      <c r="J53" s="271"/>
      <c r="K53" s="271"/>
      <c r="L53" s="271"/>
      <c r="M53" s="271"/>
      <c r="N53" s="271"/>
      <c r="O53" s="273">
        <v>44</v>
      </c>
      <c r="P53" s="273" t="s">
        <v>81</v>
      </c>
      <c r="Q53" s="273">
        <v>3.2</v>
      </c>
    </row>
    <row r="54" spans="5:17" x14ac:dyDescent="0.3">
      <c r="E54" s="26">
        <v>52</v>
      </c>
      <c r="F54" s="26" t="s">
        <v>81</v>
      </c>
      <c r="G54" s="26">
        <v>1.4</v>
      </c>
      <c r="I54" s="271"/>
      <c r="J54" s="271"/>
      <c r="K54" s="271"/>
      <c r="L54" s="271"/>
      <c r="M54" s="271"/>
      <c r="N54" s="271"/>
      <c r="O54" s="273">
        <v>45</v>
      </c>
      <c r="P54" s="273" t="s">
        <v>81</v>
      </c>
      <c r="Q54" s="273">
        <v>3.4</v>
      </c>
    </row>
    <row r="55" spans="5:17" x14ac:dyDescent="0.3">
      <c r="E55" s="26">
        <v>53</v>
      </c>
      <c r="F55" s="26" t="s">
        <v>81</v>
      </c>
      <c r="G55" s="26">
        <v>3.8</v>
      </c>
      <c r="I55" s="271"/>
      <c r="J55" s="271"/>
      <c r="K55" s="271"/>
      <c r="L55" s="271"/>
      <c r="M55" s="271"/>
      <c r="N55" s="271"/>
      <c r="O55" s="273">
        <v>46</v>
      </c>
      <c r="P55" s="273" t="s">
        <v>81</v>
      </c>
      <c r="Q55" s="273">
        <v>3.6</v>
      </c>
    </row>
    <row r="56" spans="5:17" x14ac:dyDescent="0.3">
      <c r="E56" s="26">
        <v>54</v>
      </c>
      <c r="F56" s="26" t="s">
        <v>81</v>
      </c>
      <c r="G56" s="26">
        <v>3.6</v>
      </c>
      <c r="I56" s="271"/>
      <c r="J56" s="271"/>
      <c r="K56" s="271"/>
      <c r="L56" s="271"/>
      <c r="M56" s="271"/>
      <c r="N56" s="271"/>
      <c r="O56" s="273">
        <v>47</v>
      </c>
      <c r="P56" s="273" t="s">
        <v>81</v>
      </c>
      <c r="Q56" s="273">
        <v>3.8</v>
      </c>
    </row>
    <row r="57" spans="5:17" x14ac:dyDescent="0.3">
      <c r="E57" s="26">
        <v>55</v>
      </c>
      <c r="F57" s="26" t="s">
        <v>81</v>
      </c>
      <c r="G57" s="26">
        <v>1.6</v>
      </c>
      <c r="I57" s="271"/>
      <c r="J57" s="271"/>
      <c r="K57" s="271"/>
      <c r="L57" s="271"/>
      <c r="M57" s="271"/>
      <c r="N57" s="271"/>
      <c r="O57" s="273">
        <v>48</v>
      </c>
      <c r="P57" s="273" t="s">
        <v>81</v>
      </c>
      <c r="Q57" s="273">
        <v>2.5</v>
      </c>
    </row>
    <row r="58" spans="5:17" x14ac:dyDescent="0.3">
      <c r="E58" s="26">
        <v>56</v>
      </c>
      <c r="F58" s="26" t="s">
        <v>81</v>
      </c>
      <c r="G58" s="26">
        <v>1.4</v>
      </c>
      <c r="I58" s="271"/>
      <c r="J58" s="271"/>
      <c r="K58" s="271"/>
      <c r="L58" s="271"/>
      <c r="M58" s="271"/>
      <c r="N58" s="271"/>
      <c r="O58" s="273">
        <v>49</v>
      </c>
      <c r="P58" s="273" t="s">
        <v>81</v>
      </c>
      <c r="Q58" s="273">
        <v>2.8</v>
      </c>
    </row>
    <row r="59" spans="5:17" x14ac:dyDescent="0.3">
      <c r="E59" s="26">
        <v>57</v>
      </c>
      <c r="F59" s="26" t="s">
        <v>81</v>
      </c>
      <c r="G59" s="26">
        <v>1.8</v>
      </c>
      <c r="I59" s="271"/>
      <c r="J59" s="271"/>
      <c r="K59" s="271"/>
      <c r="L59" s="271"/>
      <c r="M59" s="271"/>
      <c r="N59" s="271"/>
      <c r="O59" s="273">
        <v>50</v>
      </c>
      <c r="P59" s="273" t="s">
        <v>81</v>
      </c>
      <c r="Q59" s="273">
        <v>2.2000000000000002</v>
      </c>
    </row>
    <row r="60" spans="5:17" x14ac:dyDescent="0.3">
      <c r="E60" s="26">
        <v>58</v>
      </c>
      <c r="F60" s="26" t="s">
        <v>81</v>
      </c>
      <c r="G60" s="26">
        <v>2.4</v>
      </c>
      <c r="I60" s="271"/>
      <c r="J60" s="271"/>
      <c r="K60" s="271"/>
      <c r="L60" s="271"/>
      <c r="M60" s="271"/>
      <c r="N60" s="271"/>
      <c r="O60" s="273">
        <v>51</v>
      </c>
      <c r="P60" s="273" t="s">
        <v>81</v>
      </c>
      <c r="Q60" s="273">
        <v>3.2</v>
      </c>
    </row>
    <row r="61" spans="5:17" x14ac:dyDescent="0.3">
      <c r="E61" s="26">
        <v>59</v>
      </c>
      <c r="F61" s="26" t="s">
        <v>81</v>
      </c>
      <c r="G61" s="26">
        <v>2.2999999999999998</v>
      </c>
      <c r="I61" s="271"/>
      <c r="J61" s="271"/>
      <c r="K61" s="271"/>
      <c r="L61" s="271"/>
      <c r="M61" s="271"/>
      <c r="N61" s="271"/>
      <c r="O61" s="273">
        <v>52</v>
      </c>
      <c r="P61" s="273" t="s">
        <v>81</v>
      </c>
      <c r="Q61" s="273">
        <v>1.4</v>
      </c>
    </row>
    <row r="62" spans="5:17" x14ac:dyDescent="0.3">
      <c r="E62" s="26">
        <v>60</v>
      </c>
      <c r="F62" s="26" t="s">
        <v>81</v>
      </c>
      <c r="G62" s="26">
        <v>2.6</v>
      </c>
      <c r="I62" s="271"/>
      <c r="J62" s="271"/>
      <c r="K62" s="271"/>
      <c r="L62" s="271"/>
      <c r="M62" s="271"/>
      <c r="N62" s="271"/>
      <c r="O62" s="273">
        <v>53</v>
      </c>
      <c r="P62" s="273" t="s">
        <v>81</v>
      </c>
      <c r="Q62" s="273">
        <v>3.8</v>
      </c>
    </row>
    <row r="63" spans="5:17" x14ac:dyDescent="0.3">
      <c r="E63" s="26">
        <v>61</v>
      </c>
      <c r="F63" s="26" t="s">
        <v>81</v>
      </c>
      <c r="G63" s="26">
        <v>1.4</v>
      </c>
      <c r="I63" s="271"/>
      <c r="J63" s="271"/>
      <c r="K63" s="271"/>
      <c r="L63" s="271"/>
      <c r="M63" s="271"/>
      <c r="N63" s="271"/>
      <c r="O63" s="273">
        <v>54</v>
      </c>
      <c r="P63" s="273" t="s">
        <v>81</v>
      </c>
      <c r="Q63" s="273">
        <v>3.6</v>
      </c>
    </row>
    <row r="64" spans="5:17" x14ac:dyDescent="0.3">
      <c r="E64" s="26">
        <v>62</v>
      </c>
      <c r="F64" s="26" t="s">
        <v>81</v>
      </c>
      <c r="G64" s="26">
        <v>1.6</v>
      </c>
      <c r="I64" s="271"/>
      <c r="J64" s="271"/>
      <c r="K64" s="271"/>
      <c r="L64" s="271"/>
      <c r="M64" s="271"/>
      <c r="N64" s="271"/>
      <c r="O64" s="273">
        <v>55</v>
      </c>
      <c r="P64" s="273" t="s">
        <v>81</v>
      </c>
      <c r="Q64" s="273">
        <v>1.6</v>
      </c>
    </row>
    <row r="65" spans="5:17" x14ac:dyDescent="0.3">
      <c r="E65" s="26">
        <v>63</v>
      </c>
      <c r="F65" s="26" t="s">
        <v>81</v>
      </c>
      <c r="G65" s="26">
        <v>2.8</v>
      </c>
      <c r="I65" s="271"/>
      <c r="J65" s="271"/>
      <c r="K65" s="271"/>
      <c r="L65" s="271"/>
      <c r="M65" s="271"/>
      <c r="N65" s="271"/>
      <c r="O65" s="273">
        <v>56</v>
      </c>
      <c r="P65" s="273" t="s">
        <v>81</v>
      </c>
      <c r="Q65" s="273">
        <v>1.4</v>
      </c>
    </row>
    <row r="66" spans="5:17" x14ac:dyDescent="0.3">
      <c r="E66" s="26">
        <v>64</v>
      </c>
      <c r="F66" s="26" t="s">
        <v>81</v>
      </c>
      <c r="G66" s="26">
        <v>3.2</v>
      </c>
      <c r="I66" s="271"/>
      <c r="J66" s="271"/>
      <c r="K66" s="271"/>
      <c r="L66" s="271"/>
      <c r="M66" s="271"/>
      <c r="N66" s="271"/>
      <c r="O66" s="273">
        <v>57</v>
      </c>
      <c r="P66" s="273" t="s">
        <v>81</v>
      </c>
      <c r="Q66" s="273">
        <v>1.8</v>
      </c>
    </row>
    <row r="67" spans="5:17" x14ac:dyDescent="0.3">
      <c r="E67" s="26">
        <v>65</v>
      </c>
      <c r="F67" s="26" t="s">
        <v>81</v>
      </c>
      <c r="G67" s="26">
        <v>3.4</v>
      </c>
      <c r="I67" s="271"/>
      <c r="J67" s="271"/>
      <c r="K67" s="271"/>
      <c r="L67" s="271"/>
      <c r="M67" s="271"/>
      <c r="N67" s="271"/>
      <c r="O67" s="273">
        <v>58</v>
      </c>
      <c r="P67" s="273" t="s">
        <v>81</v>
      </c>
      <c r="Q67" s="273">
        <v>2.4</v>
      </c>
    </row>
    <row r="68" spans="5:17" x14ac:dyDescent="0.3">
      <c r="E68" s="26">
        <v>66</v>
      </c>
      <c r="F68" s="26" t="s">
        <v>81</v>
      </c>
      <c r="G68" s="26">
        <v>1.8</v>
      </c>
      <c r="I68" s="271"/>
      <c r="J68" s="271"/>
      <c r="K68" s="271"/>
      <c r="L68" s="271"/>
      <c r="M68" s="271"/>
      <c r="N68" s="271"/>
      <c r="O68" s="273">
        <v>59</v>
      </c>
      <c r="P68" s="273" t="s">
        <v>81</v>
      </c>
      <c r="Q68" s="273">
        <v>2.2999999999999998</v>
      </c>
    </row>
    <row r="69" spans="5:17" x14ac:dyDescent="0.3">
      <c r="E69" s="26">
        <v>67</v>
      </c>
      <c r="F69" s="26" t="s">
        <v>81</v>
      </c>
      <c r="G69" s="26">
        <v>1.6</v>
      </c>
      <c r="I69" s="271"/>
      <c r="J69" s="271"/>
      <c r="K69" s="271"/>
      <c r="L69" s="271"/>
      <c r="M69" s="271"/>
      <c r="N69" s="271"/>
      <c r="O69" s="273">
        <v>60</v>
      </c>
      <c r="P69" s="273" t="s">
        <v>81</v>
      </c>
      <c r="Q69" s="273">
        <v>2.6</v>
      </c>
    </row>
    <row r="70" spans="5:17" x14ac:dyDescent="0.3">
      <c r="E70" s="26">
        <v>68</v>
      </c>
      <c r="F70" s="26" t="s">
        <v>81</v>
      </c>
      <c r="G70" s="26">
        <v>1.8</v>
      </c>
      <c r="I70" s="271"/>
      <c r="J70" s="271"/>
      <c r="K70" s="271"/>
      <c r="L70" s="271"/>
      <c r="M70" s="271"/>
      <c r="N70" s="271"/>
      <c r="O70" s="273">
        <v>61</v>
      </c>
      <c r="P70" s="273" t="s">
        <v>81</v>
      </c>
      <c r="Q70" s="273">
        <v>1.4</v>
      </c>
    </row>
    <row r="71" spans="5:17" x14ac:dyDescent="0.3">
      <c r="E71" s="26">
        <v>69</v>
      </c>
      <c r="F71" s="26" t="s">
        <v>81</v>
      </c>
      <c r="G71" s="26">
        <v>2.6</v>
      </c>
      <c r="I71" s="271"/>
      <c r="J71" s="271"/>
      <c r="K71" s="271"/>
      <c r="L71" s="271"/>
      <c r="M71" s="271"/>
      <c r="N71" s="271"/>
      <c r="O71" s="273">
        <v>62</v>
      </c>
      <c r="P71" s="273" t="s">
        <v>81</v>
      </c>
      <c r="Q71" s="273">
        <v>1.6</v>
      </c>
    </row>
    <row r="72" spans="5:17" x14ac:dyDescent="0.3">
      <c r="E72" s="26">
        <v>70</v>
      </c>
      <c r="F72" s="26" t="s">
        <v>81</v>
      </c>
      <c r="G72" s="26">
        <v>2.2999999999999998</v>
      </c>
      <c r="I72" s="271"/>
      <c r="J72" s="271"/>
      <c r="K72" s="271"/>
      <c r="L72" s="271"/>
      <c r="M72" s="271"/>
      <c r="N72" s="271"/>
      <c r="O72" s="273">
        <v>63</v>
      </c>
      <c r="P72" s="273" t="s">
        <v>81</v>
      </c>
      <c r="Q72" s="273">
        <v>2.8</v>
      </c>
    </row>
    <row r="73" spans="5:17" x14ac:dyDescent="0.3">
      <c r="E73" s="26">
        <v>71</v>
      </c>
      <c r="F73" s="26" t="s">
        <v>81</v>
      </c>
      <c r="G73" s="26">
        <v>2.1</v>
      </c>
      <c r="I73" s="271"/>
      <c r="J73" s="271"/>
      <c r="K73" s="271"/>
      <c r="L73" s="271"/>
      <c r="M73" s="271"/>
      <c r="N73" s="271"/>
      <c r="O73" s="273">
        <v>64</v>
      </c>
      <c r="P73" s="273" t="s">
        <v>81</v>
      </c>
      <c r="Q73" s="273">
        <v>3.2</v>
      </c>
    </row>
    <row r="74" spans="5:17" x14ac:dyDescent="0.3">
      <c r="E74" s="26">
        <v>72</v>
      </c>
      <c r="F74" s="26" t="s">
        <v>81</v>
      </c>
      <c r="G74" s="26">
        <v>2.4</v>
      </c>
      <c r="I74" s="271"/>
      <c r="J74" s="271"/>
      <c r="K74" s="271"/>
      <c r="L74" s="271"/>
      <c r="M74" s="271"/>
      <c r="N74" s="271"/>
      <c r="O74" s="273">
        <v>65</v>
      </c>
      <c r="P74" s="273" t="s">
        <v>81</v>
      </c>
      <c r="Q74" s="273">
        <v>3.4</v>
      </c>
    </row>
    <row r="75" spans="5:17" x14ac:dyDescent="0.3">
      <c r="E75" s="26">
        <v>73</v>
      </c>
      <c r="F75" s="26" t="s">
        <v>81</v>
      </c>
      <c r="G75" s="26">
        <v>2.8</v>
      </c>
      <c r="I75" s="271"/>
      <c r="J75" s="271"/>
      <c r="K75" s="271"/>
      <c r="L75" s="271"/>
      <c r="M75" s="271"/>
      <c r="N75" s="271"/>
      <c r="O75" s="273">
        <v>66</v>
      </c>
      <c r="P75" s="273" t="s">
        <v>81</v>
      </c>
      <c r="Q75" s="273">
        <v>1.8</v>
      </c>
    </row>
    <row r="76" spans="5:17" x14ac:dyDescent="0.3">
      <c r="E76" s="26">
        <v>74</v>
      </c>
      <c r="F76" s="26" t="s">
        <v>81</v>
      </c>
      <c r="G76" s="26">
        <v>3.2</v>
      </c>
      <c r="I76" s="271"/>
      <c r="J76" s="271"/>
      <c r="K76" s="271"/>
      <c r="L76" s="271"/>
      <c r="M76" s="271"/>
      <c r="N76" s="271"/>
      <c r="O76" s="273">
        <v>67</v>
      </c>
      <c r="P76" s="273" t="s">
        <v>81</v>
      </c>
      <c r="Q76" s="273">
        <v>1.6</v>
      </c>
    </row>
    <row r="77" spans="5:17" x14ac:dyDescent="0.3">
      <c r="E77" s="26">
        <v>75</v>
      </c>
      <c r="F77" s="26" t="s">
        <v>81</v>
      </c>
      <c r="G77" s="26">
        <v>3.4</v>
      </c>
      <c r="I77" s="271"/>
      <c r="J77" s="271"/>
      <c r="K77" s="271"/>
      <c r="L77" s="271"/>
      <c r="M77" s="271"/>
      <c r="N77" s="271"/>
      <c r="O77" s="273">
        <v>68</v>
      </c>
      <c r="P77" s="273" t="s">
        <v>81</v>
      </c>
      <c r="Q77" s="273">
        <v>1.8</v>
      </c>
    </row>
    <row r="78" spans="5:17" x14ac:dyDescent="0.3">
      <c r="E78" s="26">
        <v>76</v>
      </c>
      <c r="F78" s="26" t="s">
        <v>81</v>
      </c>
      <c r="G78" s="26">
        <v>3.1</v>
      </c>
      <c r="I78" s="271"/>
      <c r="J78" s="271"/>
      <c r="K78" s="271"/>
      <c r="L78" s="271"/>
      <c r="M78" s="271"/>
      <c r="N78" s="271"/>
      <c r="O78" s="273">
        <v>69</v>
      </c>
      <c r="P78" s="273" t="s">
        <v>81</v>
      </c>
      <c r="Q78" s="273">
        <v>2.6</v>
      </c>
    </row>
    <row r="79" spans="5:17" x14ac:dyDescent="0.3">
      <c r="E79" s="26">
        <v>77</v>
      </c>
      <c r="F79" s="26" t="s">
        <v>81</v>
      </c>
      <c r="G79" s="26">
        <v>1.8</v>
      </c>
      <c r="I79" s="271"/>
      <c r="J79" s="271"/>
      <c r="K79" s="271"/>
      <c r="L79" s="271"/>
      <c r="M79" s="271"/>
      <c r="N79" s="271"/>
      <c r="O79" s="273">
        <v>70</v>
      </c>
      <c r="P79" s="273" t="s">
        <v>81</v>
      </c>
      <c r="Q79" s="273">
        <v>2.2999999999999998</v>
      </c>
    </row>
    <row r="80" spans="5:17" x14ac:dyDescent="0.3">
      <c r="E80" s="26">
        <v>78</v>
      </c>
      <c r="F80" s="26" t="s">
        <v>81</v>
      </c>
      <c r="G80" s="26">
        <v>3.2</v>
      </c>
      <c r="I80" s="271"/>
      <c r="J80" s="271"/>
      <c r="K80" s="271"/>
      <c r="L80" s="271"/>
      <c r="M80" s="271"/>
      <c r="N80" s="271"/>
      <c r="O80" s="273">
        <v>71</v>
      </c>
      <c r="P80" s="273" t="s">
        <v>81</v>
      </c>
      <c r="Q80" s="273">
        <v>2.1</v>
      </c>
    </row>
    <row r="81" spans="5:17" x14ac:dyDescent="0.3">
      <c r="E81" s="26">
        <v>79</v>
      </c>
      <c r="F81" s="26" t="s">
        <v>81</v>
      </c>
      <c r="G81" s="26">
        <v>2.6</v>
      </c>
      <c r="I81" s="271"/>
      <c r="J81" s="271"/>
      <c r="K81" s="271"/>
      <c r="L81" s="271"/>
      <c r="M81" s="271"/>
      <c r="N81" s="271"/>
      <c r="O81" s="273">
        <v>72</v>
      </c>
      <c r="P81" s="273" t="s">
        <v>81</v>
      </c>
      <c r="Q81" s="273">
        <v>2.4</v>
      </c>
    </row>
    <row r="82" spans="5:17" x14ac:dyDescent="0.3">
      <c r="G82" s="1">
        <f>SUM(G3:G81)</f>
        <v>169.70000000000002</v>
      </c>
      <c r="I82" s="271"/>
      <c r="J82" s="271"/>
      <c r="K82" s="271"/>
      <c r="L82" s="271"/>
      <c r="M82" s="271"/>
      <c r="N82" s="271"/>
      <c r="O82" s="273">
        <v>73</v>
      </c>
      <c r="P82" s="273" t="s">
        <v>81</v>
      </c>
      <c r="Q82" s="273">
        <v>2.8</v>
      </c>
    </row>
    <row r="83" spans="5:17" x14ac:dyDescent="0.3">
      <c r="I83" s="271"/>
      <c r="J83" s="271"/>
      <c r="K83" s="271"/>
      <c r="L83" s="271"/>
      <c r="M83" s="271"/>
      <c r="N83" s="271"/>
      <c r="O83" s="273">
        <v>74</v>
      </c>
      <c r="P83" s="273" t="s">
        <v>81</v>
      </c>
      <c r="Q83" s="273">
        <v>3.2</v>
      </c>
    </row>
    <row r="84" spans="5:17" x14ac:dyDescent="0.3">
      <c r="I84" s="271"/>
      <c r="J84" s="271"/>
      <c r="K84" s="271"/>
      <c r="L84" s="271"/>
      <c r="M84" s="271"/>
      <c r="N84" s="271"/>
      <c r="O84" s="273">
        <v>75</v>
      </c>
      <c r="P84" s="273" t="s">
        <v>81</v>
      </c>
      <c r="Q84" s="273">
        <v>3.4</v>
      </c>
    </row>
    <row r="85" spans="5:17" x14ac:dyDescent="0.3">
      <c r="I85" s="271"/>
      <c r="J85" s="271"/>
      <c r="K85" s="271"/>
      <c r="L85" s="271"/>
      <c r="M85" s="271"/>
      <c r="N85" s="271"/>
      <c r="O85" s="273">
        <v>76</v>
      </c>
      <c r="P85" s="273" t="s">
        <v>81</v>
      </c>
      <c r="Q85" s="273">
        <v>3.1</v>
      </c>
    </row>
    <row r="86" spans="5:17" x14ac:dyDescent="0.3">
      <c r="I86" s="271"/>
      <c r="J86" s="271"/>
      <c r="K86" s="271"/>
      <c r="L86" s="271"/>
      <c r="M86" s="271"/>
      <c r="N86" s="271"/>
      <c r="O86" s="273">
        <v>77</v>
      </c>
      <c r="P86" s="273" t="s">
        <v>81</v>
      </c>
      <c r="Q86" s="273">
        <v>1.8</v>
      </c>
    </row>
    <row r="87" spans="5:17" x14ac:dyDescent="0.3">
      <c r="I87" s="271"/>
      <c r="J87" s="271"/>
      <c r="K87" s="271"/>
      <c r="L87" s="271"/>
      <c r="M87" s="271"/>
      <c r="N87" s="271"/>
      <c r="O87" s="273">
        <v>78</v>
      </c>
      <c r="P87" s="273" t="s">
        <v>81</v>
      </c>
      <c r="Q87" s="273">
        <v>3.2</v>
      </c>
    </row>
    <row r="88" spans="5:17" x14ac:dyDescent="0.3">
      <c r="I88" s="271"/>
      <c r="J88" s="271"/>
      <c r="K88" s="271"/>
      <c r="L88" s="271"/>
      <c r="M88" s="271"/>
      <c r="N88" s="271"/>
      <c r="O88" s="273">
        <v>79</v>
      </c>
      <c r="P88" s="273" t="s">
        <v>81</v>
      </c>
      <c r="Q88" s="273">
        <v>2.6</v>
      </c>
    </row>
    <row r="89" spans="5:17" x14ac:dyDescent="0.3">
      <c r="I89" s="271"/>
      <c r="J89" s="271"/>
      <c r="K89" s="271"/>
      <c r="L89" s="271"/>
      <c r="M89" s="271"/>
      <c r="N89" s="271"/>
      <c r="O89" s="271"/>
      <c r="P89" s="271"/>
      <c r="Q89" s="285">
        <v>169.70000000000002</v>
      </c>
    </row>
  </sheetData>
  <mergeCells count="3">
    <mergeCell ref="A24:C27"/>
    <mergeCell ref="A33:C35"/>
    <mergeCell ref="S10:T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9789-82ED-4D9C-AC1B-7E1859045C28}">
  <dimension ref="A1:O42"/>
  <sheetViews>
    <sheetView topLeftCell="A21" workbookViewId="0">
      <selection activeCell="H40" sqref="H40"/>
    </sheetView>
  </sheetViews>
  <sheetFormatPr baseColWidth="10" defaultRowHeight="14.4" x14ac:dyDescent="0.3"/>
  <cols>
    <col min="3" max="3" width="16.77734375" bestFit="1" customWidth="1"/>
    <col min="5" max="5" width="17.21875" bestFit="1" customWidth="1"/>
    <col min="8" max="8" width="29.5546875" bestFit="1" customWidth="1"/>
    <col min="10" max="10" width="30.88671875" bestFit="1" customWidth="1"/>
    <col min="11" max="11" width="20.33203125" bestFit="1" customWidth="1"/>
  </cols>
  <sheetData>
    <row r="1" spans="1:15" x14ac:dyDescent="0.3">
      <c r="A1" t="s">
        <v>211</v>
      </c>
    </row>
    <row r="2" spans="1:15" x14ac:dyDescent="0.3">
      <c r="B2" s="267"/>
      <c r="C2" s="267"/>
      <c r="D2" s="267"/>
      <c r="E2" s="267"/>
      <c r="F2" s="267"/>
      <c r="G2" s="267"/>
      <c r="H2" s="267"/>
      <c r="I2" s="267"/>
      <c r="J2" s="267"/>
    </row>
    <row r="4" spans="1:15" ht="24" x14ac:dyDescent="0.3">
      <c r="B4" s="150" t="s">
        <v>36</v>
      </c>
      <c r="C4" s="76" t="s">
        <v>35</v>
      </c>
      <c r="D4" s="76" t="s">
        <v>47</v>
      </c>
      <c r="E4" s="151" t="s">
        <v>48</v>
      </c>
      <c r="F4" s="151" t="s">
        <v>0</v>
      </c>
      <c r="G4" s="76" t="s">
        <v>212</v>
      </c>
      <c r="H4" s="76" t="s">
        <v>49</v>
      </c>
      <c r="I4" s="151" t="s">
        <v>51</v>
      </c>
      <c r="J4" s="151" t="s">
        <v>0</v>
      </c>
      <c r="K4" s="76" t="s">
        <v>213</v>
      </c>
      <c r="L4" s="76" t="s">
        <v>50</v>
      </c>
      <c r="M4" s="151" t="s">
        <v>52</v>
      </c>
      <c r="N4" s="151" t="s">
        <v>0</v>
      </c>
      <c r="O4" s="76" t="s">
        <v>213</v>
      </c>
    </row>
    <row r="5" spans="1:15" x14ac:dyDescent="0.3">
      <c r="B5" s="6" t="s">
        <v>1</v>
      </c>
      <c r="C5" s="7" t="s">
        <v>2</v>
      </c>
      <c r="D5" s="134">
        <v>188275190</v>
      </c>
      <c r="E5" s="7">
        <v>171</v>
      </c>
      <c r="F5" s="7">
        <v>258</v>
      </c>
      <c r="G5" s="7">
        <v>950</v>
      </c>
      <c r="H5" s="134">
        <v>213539690</v>
      </c>
      <c r="I5" s="7">
        <v>155</v>
      </c>
      <c r="J5" s="7">
        <v>244</v>
      </c>
      <c r="K5" s="7">
        <v>830</v>
      </c>
      <c r="L5" s="134">
        <v>249083148</v>
      </c>
      <c r="M5" s="7">
        <v>151</v>
      </c>
      <c r="N5" s="7">
        <v>238</v>
      </c>
      <c r="O5" s="7">
        <v>812</v>
      </c>
    </row>
    <row r="6" spans="1:15" x14ac:dyDescent="0.3">
      <c r="B6" s="6" t="s">
        <v>3</v>
      </c>
      <c r="C6" s="7" t="s">
        <v>2</v>
      </c>
      <c r="D6" s="134">
        <v>178300476</v>
      </c>
      <c r="E6" s="7">
        <v>133</v>
      </c>
      <c r="F6" s="7">
        <v>199</v>
      </c>
      <c r="G6" s="7">
        <v>986</v>
      </c>
      <c r="H6" s="134">
        <v>201330340</v>
      </c>
      <c r="I6" s="7">
        <v>167</v>
      </c>
      <c r="J6" s="7">
        <v>284</v>
      </c>
      <c r="K6" s="7">
        <v>933</v>
      </c>
      <c r="L6" s="134">
        <v>211123481</v>
      </c>
      <c r="M6" s="7">
        <v>174</v>
      </c>
      <c r="N6" s="7">
        <v>299</v>
      </c>
      <c r="O6" s="7">
        <v>901</v>
      </c>
    </row>
    <row r="7" spans="1:15" x14ac:dyDescent="0.3">
      <c r="B7" s="6" t="s">
        <v>4</v>
      </c>
      <c r="C7" s="7" t="s">
        <v>2</v>
      </c>
      <c r="D7" s="134">
        <v>194096801</v>
      </c>
      <c r="E7" s="7">
        <v>145</v>
      </c>
      <c r="F7" s="7">
        <v>223</v>
      </c>
      <c r="G7" s="7">
        <v>920</v>
      </c>
      <c r="H7" s="134">
        <v>203153980</v>
      </c>
      <c r="I7" s="7">
        <v>172</v>
      </c>
      <c r="J7" s="7">
        <v>286</v>
      </c>
      <c r="K7" s="7">
        <v>821</v>
      </c>
      <c r="L7" s="134">
        <v>209138614</v>
      </c>
      <c r="M7" s="7">
        <v>168</v>
      </c>
      <c r="N7" s="7">
        <v>301</v>
      </c>
      <c r="O7" s="7">
        <v>803</v>
      </c>
    </row>
    <row r="8" spans="1:15" x14ac:dyDescent="0.3">
      <c r="B8" s="6" t="s">
        <v>5</v>
      </c>
      <c r="C8" s="7" t="s">
        <v>2</v>
      </c>
      <c r="D8" s="134">
        <v>99543930</v>
      </c>
      <c r="E8" s="7">
        <v>73</v>
      </c>
      <c r="F8" s="7">
        <v>112</v>
      </c>
      <c r="G8" s="7">
        <v>875</v>
      </c>
      <c r="H8" s="134">
        <v>112900510</v>
      </c>
      <c r="I8" s="7">
        <v>81</v>
      </c>
      <c r="J8" s="7">
        <v>163</v>
      </c>
      <c r="K8" s="7">
        <v>988</v>
      </c>
      <c r="L8" s="134">
        <v>149877416</v>
      </c>
      <c r="M8" s="7">
        <v>93</v>
      </c>
      <c r="N8" s="7">
        <v>201</v>
      </c>
      <c r="O8" s="7">
        <v>991</v>
      </c>
    </row>
    <row r="9" spans="1:15" x14ac:dyDescent="0.3">
      <c r="B9" s="6" t="s">
        <v>11</v>
      </c>
      <c r="C9" s="7" t="s">
        <v>2</v>
      </c>
      <c r="D9" s="134">
        <v>92084250</v>
      </c>
      <c r="E9" s="7">
        <v>76</v>
      </c>
      <c r="F9" s="7">
        <v>108</v>
      </c>
      <c r="G9" s="7">
        <v>944</v>
      </c>
      <c r="H9" s="134">
        <v>95349960</v>
      </c>
      <c r="I9" s="7">
        <v>78</v>
      </c>
      <c r="J9" s="7">
        <v>122</v>
      </c>
      <c r="K9" s="7">
        <v>958</v>
      </c>
      <c r="L9" s="134">
        <v>97917386</v>
      </c>
      <c r="M9" s="7">
        <v>89</v>
      </c>
      <c r="N9" s="7">
        <v>145</v>
      </c>
      <c r="O9" s="7">
        <v>924</v>
      </c>
    </row>
    <row r="10" spans="1:15" x14ac:dyDescent="0.3">
      <c r="B10" s="6" t="s">
        <v>12</v>
      </c>
      <c r="C10" s="7" t="s">
        <v>2</v>
      </c>
      <c r="D10" s="134">
        <v>136737040</v>
      </c>
      <c r="E10" s="7">
        <v>108</v>
      </c>
      <c r="F10" s="7">
        <v>199</v>
      </c>
      <c r="G10" s="7">
        <v>918</v>
      </c>
      <c r="H10" s="134">
        <v>151655708</v>
      </c>
      <c r="I10" s="7">
        <v>102</v>
      </c>
      <c r="J10" s="7">
        <v>201</v>
      </c>
      <c r="K10" s="7">
        <v>852</v>
      </c>
      <c r="L10" s="134">
        <v>161858998</v>
      </c>
      <c r="M10" s="7">
        <v>93</v>
      </c>
      <c r="N10" s="7">
        <v>201</v>
      </c>
      <c r="O10" s="7">
        <v>843</v>
      </c>
    </row>
    <row r="11" spans="1:15" x14ac:dyDescent="0.3">
      <c r="B11" s="6" t="s">
        <v>15</v>
      </c>
      <c r="C11" s="7" t="s">
        <v>2</v>
      </c>
      <c r="D11" s="134">
        <v>78971910</v>
      </c>
      <c r="E11" s="7">
        <v>49</v>
      </c>
      <c r="F11" s="7">
        <v>97</v>
      </c>
      <c r="G11" s="7">
        <v>469</v>
      </c>
      <c r="H11" s="134">
        <v>93854875</v>
      </c>
      <c r="I11" s="7">
        <v>56</v>
      </c>
      <c r="J11" s="7">
        <v>113</v>
      </c>
      <c r="K11" s="7">
        <v>423</v>
      </c>
      <c r="L11" s="134">
        <v>97532120</v>
      </c>
      <c r="M11" s="7">
        <v>65</v>
      </c>
      <c r="N11" s="7">
        <v>139</v>
      </c>
      <c r="O11" s="7">
        <v>420</v>
      </c>
    </row>
    <row r="12" spans="1:15" x14ac:dyDescent="0.3">
      <c r="B12" s="6" t="s">
        <v>16</v>
      </c>
      <c r="C12" s="7" t="s">
        <v>2</v>
      </c>
      <c r="D12" s="134">
        <v>89480370</v>
      </c>
      <c r="E12" s="7">
        <v>59</v>
      </c>
      <c r="F12" s="7">
        <v>87</v>
      </c>
      <c r="G12" s="7">
        <v>582</v>
      </c>
      <c r="H12" s="134">
        <v>99971860</v>
      </c>
      <c r="I12" s="7">
        <v>67</v>
      </c>
      <c r="J12" s="7">
        <v>93</v>
      </c>
      <c r="K12" s="7">
        <v>593</v>
      </c>
      <c r="L12" s="134">
        <v>105498567</v>
      </c>
      <c r="M12" s="7">
        <v>81</v>
      </c>
      <c r="N12" s="7">
        <v>98</v>
      </c>
      <c r="O12" s="7">
        <v>612</v>
      </c>
    </row>
    <row r="13" spans="1:15" x14ac:dyDescent="0.3">
      <c r="B13" s="6" t="s">
        <v>20</v>
      </c>
      <c r="C13" s="7" t="s">
        <v>2</v>
      </c>
      <c r="D13" s="134">
        <v>53341580</v>
      </c>
      <c r="E13" s="7">
        <v>42</v>
      </c>
      <c r="F13" s="7">
        <v>72</v>
      </c>
      <c r="G13" s="7">
        <v>402</v>
      </c>
      <c r="H13" s="134">
        <v>60847350</v>
      </c>
      <c r="I13" s="7">
        <v>48</v>
      </c>
      <c r="J13" s="7">
        <v>78</v>
      </c>
      <c r="K13" s="7">
        <v>413</v>
      </c>
      <c r="L13" s="134">
        <v>63276773</v>
      </c>
      <c r="M13" s="7">
        <v>52</v>
      </c>
      <c r="N13" s="7">
        <v>78</v>
      </c>
      <c r="O13" s="7">
        <v>476</v>
      </c>
    </row>
    <row r="14" spans="1:15" x14ac:dyDescent="0.3">
      <c r="B14" s="6" t="s">
        <v>21</v>
      </c>
      <c r="C14" s="7" t="s">
        <v>2</v>
      </c>
      <c r="D14" s="134">
        <v>120979370</v>
      </c>
      <c r="E14" s="7">
        <v>95</v>
      </c>
      <c r="F14" s="7">
        <v>188</v>
      </c>
      <c r="G14" s="7">
        <v>847</v>
      </c>
      <c r="H14" s="134">
        <v>139963280</v>
      </c>
      <c r="I14" s="7">
        <v>97</v>
      </c>
      <c r="J14" s="7">
        <v>193</v>
      </c>
      <c r="K14" s="7">
        <v>876</v>
      </c>
      <c r="L14" s="134">
        <v>147522500</v>
      </c>
      <c r="M14" s="7">
        <v>102</v>
      </c>
      <c r="N14" s="7">
        <v>208</v>
      </c>
      <c r="O14" s="7">
        <v>967</v>
      </c>
    </row>
    <row r="15" spans="1:15" x14ac:dyDescent="0.3">
      <c r="B15" s="6" t="s">
        <v>22</v>
      </c>
      <c r="C15" s="7" t="s">
        <v>2</v>
      </c>
      <c r="D15" s="134">
        <v>60158300</v>
      </c>
      <c r="E15" s="7">
        <v>41</v>
      </c>
      <c r="F15" s="7">
        <v>65</v>
      </c>
      <c r="G15" s="7">
        <v>487</v>
      </c>
      <c r="H15" s="134">
        <v>61375370</v>
      </c>
      <c r="I15" s="7">
        <v>43</v>
      </c>
      <c r="J15" s="7">
        <v>69</v>
      </c>
      <c r="K15" s="7">
        <v>568</v>
      </c>
      <c r="L15" s="134">
        <v>61587176</v>
      </c>
      <c r="M15" s="7">
        <v>47</v>
      </c>
      <c r="N15" s="7">
        <v>72</v>
      </c>
      <c r="O15" s="7">
        <v>613</v>
      </c>
    </row>
    <row r="16" spans="1:15" x14ac:dyDescent="0.3">
      <c r="B16" s="6" t="s">
        <v>26</v>
      </c>
      <c r="C16" s="7" t="s">
        <v>2</v>
      </c>
      <c r="D16" s="134">
        <v>67218410</v>
      </c>
      <c r="E16" s="7">
        <v>51</v>
      </c>
      <c r="F16" s="7">
        <v>83</v>
      </c>
      <c r="G16" s="7">
        <v>536</v>
      </c>
      <c r="H16" s="134">
        <v>82785380</v>
      </c>
      <c r="I16" s="7">
        <v>72</v>
      </c>
      <c r="J16" s="7">
        <v>124</v>
      </c>
      <c r="K16" s="7">
        <v>733</v>
      </c>
      <c r="L16" s="134">
        <v>95739741</v>
      </c>
      <c r="M16" s="7">
        <v>89</v>
      </c>
      <c r="N16" s="7">
        <v>167</v>
      </c>
      <c r="O16" s="7">
        <v>891</v>
      </c>
    </row>
    <row r="17" spans="2:15" x14ac:dyDescent="0.3">
      <c r="B17" s="6" t="s">
        <v>31</v>
      </c>
      <c r="C17" s="7" t="s">
        <v>2</v>
      </c>
      <c r="D17" s="134">
        <v>57725660</v>
      </c>
      <c r="E17" s="7">
        <v>42</v>
      </c>
      <c r="F17" s="7">
        <v>59</v>
      </c>
      <c r="G17" s="7">
        <v>401</v>
      </c>
      <c r="H17" s="134">
        <v>59819150</v>
      </c>
      <c r="I17" s="7">
        <v>41</v>
      </c>
      <c r="J17" s="7">
        <v>76</v>
      </c>
      <c r="K17" s="7">
        <v>523</v>
      </c>
      <c r="L17" s="134">
        <v>65000377</v>
      </c>
      <c r="M17" s="7">
        <v>40</v>
      </c>
      <c r="N17" s="7">
        <v>76</v>
      </c>
      <c r="O17" s="7">
        <v>641</v>
      </c>
    </row>
    <row r="18" spans="2:15" ht="15" thickBot="1" x14ac:dyDescent="0.35"/>
    <row r="19" spans="2:15" ht="15" thickBot="1" x14ac:dyDescent="0.35">
      <c r="B19" s="133"/>
      <c r="C19" s="264" t="s">
        <v>50</v>
      </c>
      <c r="D19" s="265"/>
      <c r="E19" s="265"/>
      <c r="F19" s="265"/>
      <c r="G19" s="266"/>
      <c r="H19" s="265" t="s">
        <v>214</v>
      </c>
      <c r="I19" s="265"/>
      <c r="J19" s="265"/>
      <c r="K19" s="265"/>
      <c r="L19" s="266"/>
    </row>
    <row r="20" spans="2:15" ht="15" thickBot="1" x14ac:dyDescent="0.35">
      <c r="B20" s="139" t="s">
        <v>215</v>
      </c>
      <c r="C20" s="169" t="s">
        <v>216</v>
      </c>
      <c r="D20" s="170" t="s">
        <v>58</v>
      </c>
      <c r="E20" s="170" t="s">
        <v>59</v>
      </c>
      <c r="F20" s="170" t="s">
        <v>217</v>
      </c>
      <c r="G20" s="171" t="s">
        <v>218</v>
      </c>
      <c r="H20" s="172" t="s">
        <v>219</v>
      </c>
      <c r="I20" s="173" t="s">
        <v>220</v>
      </c>
      <c r="J20" s="173" t="s">
        <v>221</v>
      </c>
      <c r="K20" s="173" t="s">
        <v>133</v>
      </c>
      <c r="L20" s="173" t="s">
        <v>134</v>
      </c>
    </row>
    <row r="21" spans="2:15" x14ac:dyDescent="0.3">
      <c r="B21" s="166" t="s">
        <v>1</v>
      </c>
      <c r="C21" s="140">
        <v>1649557.2715231788</v>
      </c>
      <c r="D21" s="141">
        <v>1.5761589403973499</v>
      </c>
      <c r="E21" s="142">
        <v>1046567.8487394959</v>
      </c>
      <c r="F21" s="143">
        <v>0.18596059113300492</v>
      </c>
      <c r="G21" s="144">
        <v>812</v>
      </c>
      <c r="H21" s="149">
        <v>249083147.99999985</v>
      </c>
      <c r="I21" s="147">
        <v>0.19596059113300493</v>
      </c>
      <c r="J21" s="146">
        <v>262477553.04476804</v>
      </c>
      <c r="K21" s="148">
        <v>13394405.044768184</v>
      </c>
      <c r="L21" s="138">
        <v>5.3774834437086083E-2</v>
      </c>
    </row>
    <row r="22" spans="2:15" x14ac:dyDescent="0.3">
      <c r="B22" s="167" t="s">
        <v>3</v>
      </c>
      <c r="C22" s="145">
        <v>1213353.3390804597</v>
      </c>
      <c r="D22" s="136">
        <v>1.7183908045977012</v>
      </c>
      <c r="E22" s="135">
        <v>706098.59866220702</v>
      </c>
      <c r="F22" s="138">
        <v>0.19311875693673697</v>
      </c>
      <c r="G22" s="137">
        <v>900.99999999999989</v>
      </c>
      <c r="H22" s="149">
        <v>211123480.99999991</v>
      </c>
      <c r="I22" s="147">
        <v>0.20311875693673698</v>
      </c>
      <c r="J22" s="146">
        <v>222055794.58511484</v>
      </c>
      <c r="K22" s="148">
        <v>10932313.585114926</v>
      </c>
      <c r="L22" s="138">
        <v>5.1781609195402201E-2</v>
      </c>
    </row>
    <row r="23" spans="2:15" x14ac:dyDescent="0.3">
      <c r="B23" s="167" t="s">
        <v>4</v>
      </c>
      <c r="C23" s="145">
        <v>1244872.7023809524</v>
      </c>
      <c r="D23" s="136">
        <v>1.7916666666666667</v>
      </c>
      <c r="E23" s="135">
        <v>694812.67109634553</v>
      </c>
      <c r="F23" s="138">
        <v>0.20921544209215442</v>
      </c>
      <c r="G23" s="137">
        <v>803</v>
      </c>
      <c r="H23" s="149">
        <v>209138614</v>
      </c>
      <c r="I23" s="147">
        <v>0.21921544209215443</v>
      </c>
      <c r="J23" s="146">
        <v>219134941.80011907</v>
      </c>
      <c r="K23" s="148">
        <v>9996327.8001190722</v>
      </c>
      <c r="L23" s="138">
        <v>4.7797619047619255E-2</v>
      </c>
    </row>
    <row r="24" spans="2:15" x14ac:dyDescent="0.3">
      <c r="B24" s="167" t="s">
        <v>5</v>
      </c>
      <c r="C24" s="152">
        <v>1611585.1182795698</v>
      </c>
      <c r="D24" s="153">
        <v>2.161290322580645</v>
      </c>
      <c r="E24" s="154">
        <v>745658.78606965172</v>
      </c>
      <c r="F24" s="155">
        <v>9.3844601412714432E-2</v>
      </c>
      <c r="G24" s="156">
        <v>991.00000000000011</v>
      </c>
      <c r="H24" s="157">
        <v>149877416</v>
      </c>
      <c r="I24" s="158">
        <v>0.10384460141271443</v>
      </c>
      <c r="J24" s="159">
        <v>165848224.52215055</v>
      </c>
      <c r="K24" s="160">
        <v>15970808.522150546</v>
      </c>
      <c r="L24" s="155">
        <v>0.10655913978494636</v>
      </c>
    </row>
    <row r="25" spans="2:15" x14ac:dyDescent="0.3">
      <c r="B25" s="167" t="s">
        <v>11</v>
      </c>
      <c r="C25" s="152">
        <v>1100195.3483146068</v>
      </c>
      <c r="D25" s="153">
        <v>1.6292134831460674</v>
      </c>
      <c r="E25" s="154">
        <v>675292.31724137929</v>
      </c>
      <c r="F25" s="155">
        <v>9.632034632034632E-2</v>
      </c>
      <c r="G25" s="156">
        <v>924</v>
      </c>
      <c r="H25" s="157">
        <v>97917386</v>
      </c>
      <c r="I25" s="158">
        <v>0.10632034632034632</v>
      </c>
      <c r="J25" s="159">
        <v>108083191.01842695</v>
      </c>
      <c r="K25" s="160">
        <v>10165805.018426955</v>
      </c>
      <c r="L25" s="155">
        <v>0.10382022471910091</v>
      </c>
    </row>
    <row r="26" spans="2:15" x14ac:dyDescent="0.3">
      <c r="B26" s="167" t="s">
        <v>12</v>
      </c>
      <c r="C26" s="145">
        <v>1740419.3333333333</v>
      </c>
      <c r="D26" s="136">
        <v>2.161290322580645</v>
      </c>
      <c r="E26" s="135">
        <v>805268.64676616911</v>
      </c>
      <c r="F26" s="138">
        <v>0.1103202846975089</v>
      </c>
      <c r="G26" s="137">
        <v>843</v>
      </c>
      <c r="H26" s="149">
        <v>161858997.99999997</v>
      </c>
      <c r="I26" s="147">
        <v>0.1203202846975089</v>
      </c>
      <c r="J26" s="146">
        <v>176530732.97999999</v>
      </c>
      <c r="K26" s="148">
        <v>14671734.980000019</v>
      </c>
      <c r="L26" s="138">
        <v>9.064516129032274E-2</v>
      </c>
    </row>
    <row r="27" spans="2:15" x14ac:dyDescent="0.3">
      <c r="B27" s="167" t="s">
        <v>15</v>
      </c>
      <c r="C27" s="145">
        <v>1500494.1538461538</v>
      </c>
      <c r="D27" s="136">
        <v>2.1384615384615384</v>
      </c>
      <c r="E27" s="135">
        <v>701669.92805755395</v>
      </c>
      <c r="F27" s="138">
        <v>0.15476190476190477</v>
      </c>
      <c r="G27" s="137">
        <v>420</v>
      </c>
      <c r="H27" s="149">
        <v>97532119.999999985</v>
      </c>
      <c r="I27" s="147">
        <v>0.16476190476190478</v>
      </c>
      <c r="J27" s="146">
        <v>103834195.44615385</v>
      </c>
      <c r="K27" s="148">
        <v>6302075.4461538643</v>
      </c>
      <c r="L27" s="138">
        <v>6.4615384615384741E-2</v>
      </c>
    </row>
    <row r="28" spans="2:15" x14ac:dyDescent="0.3">
      <c r="B28" s="167" t="s">
        <v>16</v>
      </c>
      <c r="C28" s="145">
        <v>1302451.4444444445</v>
      </c>
      <c r="D28" s="136">
        <v>1.2098765432098766</v>
      </c>
      <c r="E28" s="135">
        <v>1076515.9897959183</v>
      </c>
      <c r="F28" s="138">
        <v>0.13235294117647059</v>
      </c>
      <c r="G28" s="137">
        <v>612</v>
      </c>
      <c r="H28" s="149">
        <v>105498567</v>
      </c>
      <c r="I28" s="147">
        <v>0.1423529411764706</v>
      </c>
      <c r="J28" s="146">
        <v>113469569.84000002</v>
      </c>
      <c r="K28" s="148">
        <v>7971002.8400000185</v>
      </c>
      <c r="L28" s="138">
        <v>7.555555555555582E-2</v>
      </c>
    </row>
    <row r="29" spans="2:15" x14ac:dyDescent="0.3">
      <c r="B29" s="167" t="s">
        <v>20</v>
      </c>
      <c r="C29" s="145">
        <v>1216861.0192307692</v>
      </c>
      <c r="D29" s="136">
        <v>1.5</v>
      </c>
      <c r="E29" s="135">
        <v>811240.6794871795</v>
      </c>
      <c r="F29" s="138">
        <v>0.1092436974789916</v>
      </c>
      <c r="G29" s="137">
        <v>476</v>
      </c>
      <c r="H29" s="149">
        <v>63276773</v>
      </c>
      <c r="I29" s="147">
        <v>0.11924369747899159</v>
      </c>
      <c r="J29" s="146">
        <v>69069031.451538458</v>
      </c>
      <c r="K29" s="148">
        <v>5792258.4515384585</v>
      </c>
      <c r="L29" s="138">
        <v>9.1538461538461569E-2</v>
      </c>
    </row>
    <row r="30" spans="2:15" x14ac:dyDescent="0.3">
      <c r="B30" s="167" t="s">
        <v>21</v>
      </c>
      <c r="C30" s="145">
        <v>1446299.0196078431</v>
      </c>
      <c r="D30" s="136">
        <v>2.0392156862745097</v>
      </c>
      <c r="E30" s="135">
        <v>709242.7884615385</v>
      </c>
      <c r="F30" s="138">
        <v>0.10548086866597725</v>
      </c>
      <c r="G30" s="137">
        <v>967.00000000000011</v>
      </c>
      <c r="H30" s="149">
        <v>147522500.00000003</v>
      </c>
      <c r="I30" s="147">
        <v>0.11548086866597725</v>
      </c>
      <c r="J30" s="146">
        <v>161508211.51960787</v>
      </c>
      <c r="K30" s="148">
        <v>13985711.519607842</v>
      </c>
      <c r="L30" s="138">
        <v>9.4803921568627381E-2</v>
      </c>
    </row>
    <row r="31" spans="2:15" x14ac:dyDescent="0.3">
      <c r="B31" s="167" t="s">
        <v>22</v>
      </c>
      <c r="C31" s="152">
        <v>1310365.4468085107</v>
      </c>
      <c r="D31" s="153">
        <v>1.5319148936170213</v>
      </c>
      <c r="E31" s="154">
        <v>855377.4444444445</v>
      </c>
      <c r="F31" s="155">
        <v>7.6672104404567704E-2</v>
      </c>
      <c r="G31" s="156">
        <v>613</v>
      </c>
      <c r="H31" s="157">
        <v>61587176</v>
      </c>
      <c r="I31" s="158">
        <v>8.6672104404567699E-2</v>
      </c>
      <c r="J31" s="159">
        <v>69619716.188936174</v>
      </c>
      <c r="K31" s="160">
        <v>8032540.1889361739</v>
      </c>
      <c r="L31" s="155">
        <v>0.1304255319148937</v>
      </c>
    </row>
    <row r="32" spans="2:15" x14ac:dyDescent="0.3">
      <c r="B32" s="167" t="s">
        <v>26</v>
      </c>
      <c r="C32" s="152">
        <v>1075727.4269662921</v>
      </c>
      <c r="D32" s="153">
        <v>1.8764044943820199</v>
      </c>
      <c r="E32" s="154">
        <v>573291.86227544909</v>
      </c>
      <c r="F32" s="155">
        <v>9.9887766554433224E-2</v>
      </c>
      <c r="G32" s="156">
        <v>891.00000000000011</v>
      </c>
      <c r="H32" s="157">
        <v>95739740.999999881</v>
      </c>
      <c r="I32" s="158">
        <v>0.10988776655443322</v>
      </c>
      <c r="J32" s="159">
        <v>105324472.37426953</v>
      </c>
      <c r="K32" s="160">
        <v>9584731.3742696494</v>
      </c>
      <c r="L32" s="155">
        <v>0.10011235955056175</v>
      </c>
    </row>
    <row r="33" spans="2:12" ht="15" thickBot="1" x14ac:dyDescent="0.35">
      <c r="B33" s="168" t="s">
        <v>31</v>
      </c>
      <c r="C33" s="161">
        <v>1625009.425</v>
      </c>
      <c r="D33" s="162">
        <v>1.9</v>
      </c>
      <c r="E33" s="163">
        <v>855268.11842105258</v>
      </c>
      <c r="F33" s="164">
        <v>6.2402496099843996E-2</v>
      </c>
      <c r="G33" s="165">
        <v>641.00000000000011</v>
      </c>
      <c r="H33" s="157">
        <v>65000377.000000007</v>
      </c>
      <c r="I33" s="158">
        <v>7.2402496099843991E-2</v>
      </c>
      <c r="J33" s="159">
        <v>75416687.414250001</v>
      </c>
      <c r="K33" s="160">
        <v>10416310.414249994</v>
      </c>
      <c r="L33" s="155">
        <v>0.16024999999999978</v>
      </c>
    </row>
    <row r="35" spans="2:12" x14ac:dyDescent="0.3">
      <c r="B35" s="268" t="s">
        <v>222</v>
      </c>
      <c r="C35" s="268"/>
      <c r="D35" s="268"/>
      <c r="E35" s="268"/>
      <c r="F35" s="268"/>
    </row>
    <row r="36" spans="2:12" x14ac:dyDescent="0.3">
      <c r="B36" s="192" t="s">
        <v>223</v>
      </c>
      <c r="C36" s="192"/>
      <c r="D36" s="192"/>
      <c r="E36" s="192"/>
      <c r="F36" s="192"/>
    </row>
    <row r="37" spans="2:12" x14ac:dyDescent="0.3">
      <c r="B37" s="192"/>
      <c r="C37" s="192"/>
      <c r="D37" s="192"/>
      <c r="E37" s="192"/>
      <c r="F37" s="192"/>
    </row>
    <row r="38" spans="2:12" x14ac:dyDescent="0.3">
      <c r="B38" s="192"/>
      <c r="C38" s="192"/>
      <c r="D38" s="192"/>
      <c r="E38" s="192"/>
      <c r="F38" s="192"/>
    </row>
    <row r="39" spans="2:12" x14ac:dyDescent="0.3">
      <c r="B39" s="192"/>
      <c r="C39" s="192"/>
      <c r="D39" s="192"/>
      <c r="E39" s="192"/>
      <c r="F39" s="192"/>
    </row>
    <row r="40" spans="2:12" ht="286.8" customHeight="1" x14ac:dyDescent="0.3">
      <c r="B40" s="192"/>
      <c r="C40" s="192"/>
      <c r="D40" s="192"/>
      <c r="E40" s="192"/>
      <c r="F40" s="192"/>
    </row>
    <row r="42" spans="2:12" x14ac:dyDescent="0.3">
      <c r="B42" s="263"/>
      <c r="C42" s="263"/>
      <c r="D42" s="263"/>
      <c r="E42" s="263"/>
      <c r="F42" s="263"/>
    </row>
  </sheetData>
  <mergeCells count="6">
    <mergeCell ref="B36:F40"/>
    <mergeCell ref="B42:F42"/>
    <mergeCell ref="C19:G19"/>
    <mergeCell ref="H19:L19"/>
    <mergeCell ref="B2:J2"/>
    <mergeCell ref="B35:F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INFORME TIENDAS </vt:lpstr>
      <vt:lpstr>HALLAZGOS</vt:lpstr>
      <vt:lpstr>INFORME COMPETENCIA</vt:lpstr>
      <vt:lpstr>INFORME DE PRECIOS</vt:lpstr>
      <vt:lpstr>INFORME DE INVENTARIO</vt:lpstr>
      <vt:lpstr>INFORME DE VENTAS POR SEMANA</vt:lpstr>
      <vt:lpstr>CANAL B2B</vt:lpstr>
      <vt:lpstr>PREGUNTA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Florez Hernandez</dc:creator>
  <cp:lastModifiedBy>María Alejandra Marín Velásquez</cp:lastModifiedBy>
  <dcterms:created xsi:type="dcterms:W3CDTF">2023-08-30T17:15:11Z</dcterms:created>
  <dcterms:modified xsi:type="dcterms:W3CDTF">2025-03-10T04:57:55Z</dcterms:modified>
</cp:coreProperties>
</file>