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org.aalto.fi\serperd1\data\Desktop\"/>
    </mc:Choice>
  </mc:AlternateContent>
  <xr:revisionPtr revIDLastSave="0" documentId="13_ncr:1_{EC3A4803-79A9-4B2C-9CAC-3D64BA0C814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Calibration_runs" sheetId="8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" i="8" l="1"/>
  <c r="C1" i="8"/>
  <c r="R1" i="8"/>
  <c r="S1" i="8" s="1"/>
  <c r="Q1" i="8"/>
  <c r="N1" i="8"/>
  <c r="H1" i="8"/>
  <c r="B1" i="8"/>
  <c r="H17" i="8" l="1"/>
  <c r="H18" i="8"/>
  <c r="H19" i="8"/>
  <c r="H20" i="8"/>
  <c r="H21" i="8"/>
  <c r="H22" i="8"/>
  <c r="H23" i="8"/>
  <c r="H24" i="8"/>
  <c r="H25" i="8"/>
  <c r="H26" i="8"/>
  <c r="H15" i="8"/>
  <c r="H16" i="8"/>
  <c r="H14" i="8"/>
  <c r="H13" i="8"/>
  <c r="H12" i="8"/>
  <c r="H10" i="8"/>
  <c r="H11" i="8"/>
  <c r="H8" i="8"/>
  <c r="O8" i="8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H9" i="8"/>
  <c r="H7" i="8"/>
  <c r="H6" i="8"/>
  <c r="H5" i="8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O4" i="8"/>
  <c r="O5" i="8" s="1"/>
  <c r="O6" i="8" s="1"/>
  <c r="O7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H4" i="8"/>
  <c r="A4" i="8"/>
  <c r="Q3" i="8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N3" i="8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H3" i="8"/>
  <c r="K18" i="8" s="1"/>
  <c r="L18" i="8" s="1"/>
  <c r="B3" i="8"/>
  <c r="A27" i="8" s="1"/>
  <c r="K11" i="8" l="1"/>
  <c r="L11" i="8" s="1"/>
  <c r="K12" i="8"/>
  <c r="L12" i="8" s="1"/>
  <c r="K9" i="8"/>
  <c r="L9" i="8" s="1"/>
  <c r="K8" i="8"/>
  <c r="L8" i="8" s="1"/>
  <c r="K14" i="8"/>
  <c r="L14" i="8" s="1"/>
  <c r="K25" i="8"/>
  <c r="L25" i="8" s="1"/>
  <c r="K17" i="8"/>
  <c r="L17" i="8" s="1"/>
  <c r="K24" i="8"/>
  <c r="L24" i="8" s="1"/>
  <c r="K15" i="8"/>
  <c r="L15" i="8" s="1"/>
  <c r="K23" i="8"/>
  <c r="L23" i="8" s="1"/>
  <c r="K16" i="8"/>
  <c r="L16" i="8" s="1"/>
  <c r="K22" i="8"/>
  <c r="L22" i="8" s="1"/>
  <c r="K21" i="8"/>
  <c r="L21" i="8" s="1"/>
  <c r="K20" i="8"/>
  <c r="L20" i="8" s="1"/>
  <c r="K10" i="8"/>
  <c r="L10" i="8" s="1"/>
  <c r="K19" i="8"/>
  <c r="L19" i="8" s="1"/>
  <c r="K13" i="8"/>
  <c r="L13" i="8" s="1"/>
  <c r="K26" i="8"/>
  <c r="L26" i="8" s="1"/>
  <c r="B4" i="8"/>
  <c r="R3" i="8"/>
  <c r="K7" i="8"/>
  <c r="L7" i="8" s="1"/>
  <c r="K6" i="8"/>
  <c r="L6" i="8" s="1"/>
  <c r="K5" i="8"/>
  <c r="L5" i="8" s="1"/>
  <c r="K4" i="8"/>
  <c r="L4" i="8" s="1"/>
  <c r="K3" i="8"/>
  <c r="A5" i="8"/>
  <c r="C4" i="8"/>
  <c r="V4" i="8" l="1"/>
  <c r="W4" i="8" s="1"/>
  <c r="T4" i="8"/>
  <c r="U4" i="8" s="1"/>
  <c r="A6" i="8"/>
  <c r="L3" i="8"/>
  <c r="C3" i="8"/>
  <c r="D3" i="8"/>
  <c r="R4" i="8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B5" i="8"/>
  <c r="D4" i="8"/>
  <c r="B6" i="8" l="1"/>
  <c r="D5" i="8"/>
  <c r="C5" i="8"/>
  <c r="V3" i="8"/>
  <c r="W3" i="8" s="1"/>
  <c r="T3" i="8"/>
  <c r="U3" i="8" s="1"/>
  <c r="A7" i="8"/>
  <c r="A8" i="8" s="1"/>
  <c r="C6" i="8"/>
  <c r="A9" i="8" l="1"/>
  <c r="V6" i="8"/>
  <c r="W6" i="8" s="1"/>
  <c r="T6" i="8"/>
  <c r="U6" i="8" s="1"/>
  <c r="V5" i="8"/>
  <c r="W5" i="8" s="1"/>
  <c r="T5" i="8"/>
  <c r="U5" i="8" s="1"/>
  <c r="B7" i="8"/>
  <c r="B8" i="8" s="1"/>
  <c r="D6" i="8"/>
  <c r="A10" i="8" l="1"/>
  <c r="D8" i="8"/>
  <c r="B9" i="8"/>
  <c r="C8" i="8"/>
  <c r="D7" i="8"/>
  <c r="C7" i="8"/>
  <c r="V8" i="8" l="1"/>
  <c r="W8" i="8" s="1"/>
  <c r="T8" i="8"/>
  <c r="U8" i="8" s="1"/>
  <c r="B10" i="8"/>
  <c r="D9" i="8"/>
  <c r="C9" i="8"/>
  <c r="C10" i="8"/>
  <c r="A11" i="8"/>
  <c r="V7" i="8"/>
  <c r="W7" i="8" s="1"/>
  <c r="T7" i="8"/>
  <c r="U7" i="8" s="1"/>
  <c r="D10" i="8" l="1"/>
  <c r="B11" i="8"/>
  <c r="A12" i="8"/>
  <c r="C11" i="8"/>
  <c r="T10" i="8"/>
  <c r="U10" i="8" s="1"/>
  <c r="V10" i="8"/>
  <c r="W10" i="8" s="1"/>
  <c r="V9" i="8"/>
  <c r="W9" i="8" s="1"/>
  <c r="T9" i="8"/>
  <c r="U9" i="8" s="1"/>
  <c r="T11" i="8" l="1"/>
  <c r="U11" i="8" s="1"/>
  <c r="V11" i="8"/>
  <c r="W11" i="8" s="1"/>
  <c r="A13" i="8"/>
  <c r="B12" i="8"/>
  <c r="D11" i="8"/>
  <c r="D12" i="8" l="1"/>
  <c r="B13" i="8"/>
  <c r="C12" i="8"/>
  <c r="A14" i="8"/>
  <c r="C13" i="8"/>
  <c r="V12" i="8" l="1"/>
  <c r="W12" i="8" s="1"/>
  <c r="T12" i="8"/>
  <c r="U12" i="8" s="1"/>
  <c r="B14" i="8"/>
  <c r="D13" i="8"/>
  <c r="T13" i="8"/>
  <c r="U13" i="8" s="1"/>
  <c r="V13" i="8"/>
  <c r="W13" i="8" s="1"/>
  <c r="A15" i="8"/>
  <c r="C14" i="8"/>
  <c r="T14" i="8" l="1"/>
  <c r="U14" i="8" s="1"/>
  <c r="V14" i="8"/>
  <c r="W14" i="8" s="1"/>
  <c r="D14" i="8"/>
  <c r="B15" i="8"/>
  <c r="C15" i="8"/>
  <c r="A16" i="8"/>
  <c r="A17" i="8" l="1"/>
  <c r="T15" i="8"/>
  <c r="U15" i="8" s="1"/>
  <c r="V15" i="8"/>
  <c r="W15" i="8" s="1"/>
  <c r="D15" i="8"/>
  <c r="B16" i="8"/>
  <c r="B17" i="8" l="1"/>
  <c r="D16" i="8"/>
  <c r="C16" i="8"/>
  <c r="C17" i="8"/>
  <c r="A18" i="8"/>
  <c r="A19" i="8" l="1"/>
  <c r="T17" i="8"/>
  <c r="U17" i="8" s="1"/>
  <c r="V17" i="8"/>
  <c r="W17" i="8" s="1"/>
  <c r="T16" i="8"/>
  <c r="U16" i="8" s="1"/>
  <c r="V16" i="8"/>
  <c r="W16" i="8" s="1"/>
  <c r="D17" i="8"/>
  <c r="B18" i="8"/>
  <c r="D18" i="8" l="1"/>
  <c r="B19" i="8"/>
  <c r="A20" i="8"/>
  <c r="C19" i="8"/>
  <c r="C18" i="8"/>
  <c r="T18" i="8" l="1"/>
  <c r="U18" i="8" s="1"/>
  <c r="V18" i="8"/>
  <c r="W18" i="8" s="1"/>
  <c r="A21" i="8"/>
  <c r="T19" i="8"/>
  <c r="U19" i="8" s="1"/>
  <c r="V19" i="8"/>
  <c r="W19" i="8" s="1"/>
  <c r="B20" i="8"/>
  <c r="D19" i="8"/>
  <c r="A22" i="8" l="1"/>
  <c r="D20" i="8"/>
  <c r="B21" i="8"/>
  <c r="C20" i="8"/>
  <c r="D21" i="8" l="1"/>
  <c r="B22" i="8"/>
  <c r="C22" i="8" s="1"/>
  <c r="T20" i="8"/>
  <c r="U20" i="8" s="1"/>
  <c r="V20" i="8"/>
  <c r="W20" i="8" s="1"/>
  <c r="A23" i="8"/>
  <c r="C21" i="8"/>
  <c r="T22" i="8" l="1"/>
  <c r="U22" i="8" s="1"/>
  <c r="V22" i="8"/>
  <c r="W22" i="8" s="1"/>
  <c r="T21" i="8"/>
  <c r="U21" i="8" s="1"/>
  <c r="V21" i="8"/>
  <c r="W21" i="8" s="1"/>
  <c r="C23" i="8"/>
  <c r="A24" i="8"/>
  <c r="B23" i="8"/>
  <c r="D22" i="8"/>
  <c r="B24" i="8" l="1"/>
  <c r="D23" i="8"/>
  <c r="A25" i="8"/>
  <c r="C24" i="8"/>
  <c r="T23" i="8"/>
  <c r="U23" i="8" s="1"/>
  <c r="V23" i="8"/>
  <c r="W23" i="8" s="1"/>
  <c r="T24" i="8" l="1"/>
  <c r="U24" i="8" s="1"/>
  <c r="V24" i="8"/>
  <c r="W24" i="8" s="1"/>
  <c r="A26" i="8"/>
  <c r="D24" i="8"/>
  <c r="B25" i="8"/>
  <c r="C25" i="8" s="1"/>
  <c r="V25" i="8" l="1"/>
  <c r="W25" i="8" s="1"/>
  <c r="T25" i="8"/>
  <c r="U25" i="8" s="1"/>
  <c r="D25" i="8"/>
  <c r="B26" i="8"/>
  <c r="D26" i="8" s="1"/>
  <c r="C26" i="8" l="1"/>
  <c r="T26" i="8" l="1"/>
  <c r="U26" i="8" s="1"/>
  <c r="V26" i="8"/>
  <c r="W26" i="8" s="1"/>
</calcChain>
</file>

<file path=xl/sharedStrings.xml><?xml version="1.0" encoding="utf-8"?>
<sst xmlns="http://schemas.openxmlformats.org/spreadsheetml/2006/main" count="36" uniqueCount="30">
  <si>
    <t>Real pore size</t>
  </si>
  <si>
    <t>Real solid size</t>
  </si>
  <si>
    <t>Adj. poresize</t>
  </si>
  <si>
    <t>Adj. solid size</t>
  </si>
  <si>
    <t>r4</t>
  </si>
  <si>
    <t>r3</t>
  </si>
  <si>
    <t>r2</t>
  </si>
  <si>
    <t>case no</t>
  </si>
  <si>
    <t>div</t>
  </si>
  <si>
    <t>1transsize</t>
  </si>
  <si>
    <t>Cyplane</t>
  </si>
  <si>
    <t>CxplaneBL</t>
  </si>
  <si>
    <t>CzplaneBL</t>
  </si>
  <si>
    <t>npver (z)</t>
  </si>
  <si>
    <t>nphor (x)</t>
  </si>
  <si>
    <t>Aver (z)</t>
  </si>
  <si>
    <t>Ahor (x)</t>
  </si>
  <si>
    <t>fvoidver (z)</t>
  </si>
  <si>
    <t>fvoidhor (x)</t>
  </si>
  <si>
    <t>ftransitionver (z)</t>
  </si>
  <si>
    <t>ftransitionhor (x)</t>
  </si>
  <si>
    <t>number of particles retained</t>
  </si>
  <si>
    <t>r1</t>
  </si>
  <si>
    <t>Total real pore size</t>
  </si>
  <si>
    <t>tfrac</t>
  </si>
  <si>
    <t>-</t>
  </si>
  <si>
    <t>Mesh</t>
  </si>
  <si>
    <t>These adjusted pore sizes have only two size classes smaller than them</t>
  </si>
  <si>
    <t>The size classes are below the adjusted pore size</t>
  </si>
  <si>
    <t>This is the calibrated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</si>
</sst>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0.0000000000000000"/>
    <numFmt numFmtId="168" formatCode="0.00000000000000000000"/>
    <numFmt numFmtId="171" formatCode="0.0000000000"/>
    <numFmt numFmtId="172" formatCode="0.000000"/>
    <numFmt numFmtId="176" formatCode="0.000000000000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2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1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71" fontId="0" fillId="4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ont="1" applyAlignment="1">
      <alignment horizontal="center" vertical="center"/>
    </xf>
    <xf numFmtId="172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quotePrefix="1" applyNumberFormat="1" applyAlignment="1">
      <alignment horizontal="center" vertical="center"/>
    </xf>
    <xf numFmtId="171" fontId="0" fillId="0" borderId="0" xfId="0" applyNumberFormat="1" applyFill="1" applyAlignment="1">
      <alignment horizontal="center" vertical="center"/>
    </xf>
    <xf numFmtId="168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6F9D4"/>
      <rgbColor rgb="FFDEE6EF"/>
      <rgbColor rgb="FF660066"/>
      <rgbColor rgb="FFFF7B59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9BCB-176F-496D-852B-FCFCF43C64CF}">
  <dimension ref="A1:X30"/>
  <sheetViews>
    <sheetView tabSelected="1" zoomScaleNormal="100" workbookViewId="0">
      <selection activeCell="E31" sqref="E31"/>
    </sheetView>
  </sheetViews>
  <sheetFormatPr defaultColWidth="11.5546875" defaultRowHeight="13.2" x14ac:dyDescent="0.25"/>
  <cols>
    <col min="1" max="1" width="13.6640625" style="2" customWidth="1"/>
    <col min="2" max="2" width="13.88671875" style="2" customWidth="1"/>
    <col min="3" max="3" width="17.88671875" style="2" customWidth="1"/>
    <col min="4" max="4" width="13" style="2" bestFit="1" customWidth="1"/>
    <col min="5" max="5" width="19.44140625" style="2" customWidth="1"/>
    <col min="6" max="8" width="8.88671875" style="2" bestFit="1" customWidth="1"/>
    <col min="9" max="9" width="8.5546875" style="2" customWidth="1"/>
    <col min="10" max="10" width="10.5546875" style="2" bestFit="1" customWidth="1"/>
    <col min="11" max="11" width="25.44140625" style="2" customWidth="1"/>
    <col min="12" max="12" width="30.5546875" style="2" customWidth="1"/>
    <col min="13" max="13" width="8" style="2" bestFit="1" customWidth="1"/>
    <col min="14" max="15" width="10.33203125" style="2" bestFit="1" customWidth="1"/>
    <col min="16" max="16" width="8.44140625" style="2" bestFit="1" customWidth="1"/>
    <col min="17" max="17" width="8.5546875" style="2" bestFit="1" customWidth="1"/>
    <col min="18" max="19" width="7.88671875" style="2" bestFit="1" customWidth="1"/>
    <col min="20" max="20" width="29.6640625" style="2" customWidth="1"/>
    <col min="21" max="21" width="26" style="2" customWidth="1"/>
    <col min="22" max="22" width="23.44140625" style="2" customWidth="1"/>
    <col min="23" max="23" width="22.88671875" style="2" customWidth="1"/>
    <col min="24" max="24" width="26" style="2" bestFit="1" customWidth="1"/>
    <col min="25" max="16384" width="11.5546875" style="2"/>
  </cols>
  <sheetData>
    <row r="1" spans="1:24" s="13" customFormat="1" x14ac:dyDescent="0.25">
      <c r="A1" s="13">
        <v>8.9999999999999998E-4</v>
      </c>
      <c r="B1" s="15">
        <f>A1*5</f>
        <v>4.4999999999999997E-3</v>
      </c>
      <c r="C1" s="22">
        <f>A1</f>
        <v>8.9999999999999998E-4</v>
      </c>
      <c r="D1" s="26">
        <f>B1</f>
        <v>4.4999999999999997E-3</v>
      </c>
      <c r="E1" s="9">
        <v>6.5600000000000001E-4</v>
      </c>
      <c r="F1" s="10">
        <v>4.2299999999999998E-4</v>
      </c>
      <c r="G1" s="10">
        <v>1.16E-4</v>
      </c>
      <c r="H1" s="10">
        <f>4.2*10^-5</f>
        <v>4.2000000000000004E-5</v>
      </c>
      <c r="I1" s="23" t="s">
        <v>26</v>
      </c>
      <c r="J1" s="22" t="s">
        <v>25</v>
      </c>
      <c r="K1" s="22" t="s">
        <v>25</v>
      </c>
      <c r="L1" s="22" t="s">
        <v>25</v>
      </c>
      <c r="M1" s="14">
        <v>0</v>
      </c>
      <c r="N1" s="14">
        <f>O1</f>
        <v>0</v>
      </c>
      <c r="O1" s="14">
        <v>0</v>
      </c>
      <c r="P1" s="14">
        <v>30</v>
      </c>
      <c r="Q1" s="14">
        <f>P1</f>
        <v>30</v>
      </c>
      <c r="R1" s="15">
        <f>P1*(A1+B1)</f>
        <v>0.16199999999999998</v>
      </c>
      <c r="S1" s="15">
        <f>R1</f>
        <v>0.16199999999999998</v>
      </c>
      <c r="T1" s="22" t="s">
        <v>25</v>
      </c>
      <c r="U1" s="22" t="s">
        <v>25</v>
      </c>
      <c r="V1" s="22" t="s">
        <v>25</v>
      </c>
      <c r="W1" s="22" t="s">
        <v>25</v>
      </c>
      <c r="X1" s="13">
        <v>2461</v>
      </c>
    </row>
    <row r="2" spans="1:24" x14ac:dyDescent="0.25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22</v>
      </c>
      <c r="I2" s="19" t="s">
        <v>7</v>
      </c>
      <c r="J2" s="19" t="s">
        <v>8</v>
      </c>
      <c r="K2" s="19" t="s">
        <v>9</v>
      </c>
      <c r="L2" s="19" t="s">
        <v>24</v>
      </c>
      <c r="M2" s="20" t="s">
        <v>10</v>
      </c>
      <c r="N2" s="20" t="s">
        <v>11</v>
      </c>
      <c r="O2" s="20" t="s">
        <v>12</v>
      </c>
      <c r="P2" s="20" t="s">
        <v>13</v>
      </c>
      <c r="Q2" s="20" t="s">
        <v>14</v>
      </c>
      <c r="R2" s="20" t="s">
        <v>15</v>
      </c>
      <c r="S2" s="20" t="s">
        <v>16</v>
      </c>
      <c r="T2" s="20" t="s">
        <v>17</v>
      </c>
      <c r="U2" s="20" t="s">
        <v>18</v>
      </c>
      <c r="V2" s="20" t="s">
        <v>19</v>
      </c>
      <c r="W2" s="20" t="s">
        <v>20</v>
      </c>
      <c r="X2" s="19" t="s">
        <v>21</v>
      </c>
    </row>
    <row r="3" spans="1:24" ht="13.2" customHeight="1" x14ac:dyDescent="0.25">
      <c r="A3" s="2">
        <v>8.9999999999999998E-4</v>
      </c>
      <c r="B3" s="7">
        <f>A3*5</f>
        <v>4.4999999999999997E-3</v>
      </c>
      <c r="C3" s="12">
        <f>A3-(2*K3*(A3/(A3+B3)))</f>
        <v>7.5999999999999993E-4</v>
      </c>
      <c r="D3" s="8">
        <f>B3-(2*K3*(B3/(B3+A3)))</f>
        <v>3.7999999999999996E-3</v>
      </c>
      <c r="E3" s="9">
        <v>6.5600000000000001E-4</v>
      </c>
      <c r="F3" s="24">
        <v>4.2299999999999998E-4</v>
      </c>
      <c r="G3" s="10">
        <v>1.16E-4</v>
      </c>
      <c r="H3" s="10">
        <f>4.2*10^-5</f>
        <v>4.2000000000000004E-5</v>
      </c>
      <c r="I3" s="5">
        <v>1</v>
      </c>
      <c r="J3" s="6">
        <v>0.1</v>
      </c>
      <c r="K3" s="3">
        <f>$H$3/J3</f>
        <v>4.2000000000000002E-4</v>
      </c>
      <c r="L3" s="4">
        <f>(K3*2)/($A$3+$B$3)</f>
        <v>0.15555555555555559</v>
      </c>
      <c r="M3" s="1">
        <v>0</v>
      </c>
      <c r="N3" s="1">
        <f>O3</f>
        <v>0</v>
      </c>
      <c r="O3" s="1">
        <v>0</v>
      </c>
      <c r="P3" s="1">
        <v>30</v>
      </c>
      <c r="Q3" s="1">
        <f>P3</f>
        <v>30</v>
      </c>
      <c r="R3" s="7">
        <f>P3*(A3+B3)</f>
        <v>0.16199999999999998</v>
      </c>
      <c r="S3" s="7">
        <f>R3</f>
        <v>0.16199999999999998</v>
      </c>
      <c r="T3" s="11">
        <f t="shared" ref="T3:T7" si="0">C3/($A$3+$B$3)</f>
        <v>0.14074074074074075</v>
      </c>
      <c r="U3" s="11">
        <f t="shared" ref="U3:U7" si="1">T3</f>
        <v>0.14074074074074075</v>
      </c>
      <c r="V3" s="11">
        <f t="shared" ref="V3:V14" si="2">(C3+K3)/($A$3+$B$3)</f>
        <v>0.21851851851851856</v>
      </c>
      <c r="W3" s="11">
        <f t="shared" ref="W3:W7" si="3">V3</f>
        <v>0.21851851851851856</v>
      </c>
      <c r="X3" s="2">
        <v>2388</v>
      </c>
    </row>
    <row r="4" spans="1:24" ht="13.2" customHeight="1" x14ac:dyDescent="0.25">
      <c r="A4" s="2">
        <f t="shared" ref="A4:B7" si="4">A3</f>
        <v>8.9999999999999998E-4</v>
      </c>
      <c r="B4" s="7">
        <f t="shared" si="4"/>
        <v>4.4999999999999997E-3</v>
      </c>
      <c r="C4" s="8">
        <f t="shared" ref="C4:C9" si="5">A4-(2*K4*(A4/(A4+B4)))</f>
        <v>8.8599999999999996E-4</v>
      </c>
      <c r="D4" s="8">
        <f t="shared" ref="D4:D9" si="6">B4-(2*K4*(B4/(B4+A4)))</f>
        <v>4.4299999999999999E-3</v>
      </c>
      <c r="E4" s="9">
        <v>6.5600000000000001E-4</v>
      </c>
      <c r="F4" s="10">
        <v>4.2299999999999998E-4</v>
      </c>
      <c r="G4" s="10">
        <v>1.16E-4</v>
      </c>
      <c r="H4" s="10">
        <f t="shared" ref="H4:H26" si="7">4.2*10^-5</f>
        <v>4.2000000000000004E-5</v>
      </c>
      <c r="I4" s="2">
        <v>2</v>
      </c>
      <c r="J4" s="6">
        <v>1</v>
      </c>
      <c r="K4" s="3">
        <f>$H$3/J4</f>
        <v>4.2000000000000004E-5</v>
      </c>
      <c r="L4" s="4">
        <f t="shared" ref="L4:L11" si="8">(K4*2)/($A$3+$B$3)</f>
        <v>1.5555555555555559E-2</v>
      </c>
      <c r="M4" s="1">
        <f t="shared" ref="M4:S4" si="9">M3</f>
        <v>0</v>
      </c>
      <c r="N4" s="1">
        <f t="shared" si="9"/>
        <v>0</v>
      </c>
      <c r="O4" s="1">
        <f t="shared" si="9"/>
        <v>0</v>
      </c>
      <c r="P4" s="1">
        <f t="shared" si="9"/>
        <v>30</v>
      </c>
      <c r="Q4" s="1">
        <f t="shared" si="9"/>
        <v>30</v>
      </c>
      <c r="R4" s="7">
        <f t="shared" si="9"/>
        <v>0.16199999999999998</v>
      </c>
      <c r="S4" s="7">
        <f t="shared" si="9"/>
        <v>0.16199999999999998</v>
      </c>
      <c r="T4" s="11">
        <f t="shared" si="0"/>
        <v>0.16407407407407409</v>
      </c>
      <c r="U4" s="11">
        <f t="shared" si="1"/>
        <v>0.16407407407407409</v>
      </c>
      <c r="V4" s="11">
        <f t="shared" si="2"/>
        <v>0.17185185185185187</v>
      </c>
      <c r="W4" s="11">
        <f t="shared" si="3"/>
        <v>0.17185185185185187</v>
      </c>
      <c r="X4" s="2">
        <v>2467</v>
      </c>
    </row>
    <row r="5" spans="1:24" ht="13.2" customHeight="1" x14ac:dyDescent="0.25">
      <c r="A5" s="2">
        <f t="shared" si="4"/>
        <v>8.9999999999999998E-4</v>
      </c>
      <c r="B5" s="7">
        <f t="shared" si="4"/>
        <v>4.4999999999999997E-3</v>
      </c>
      <c r="C5" s="8">
        <f t="shared" si="5"/>
        <v>8.9859999999999994E-4</v>
      </c>
      <c r="D5" s="8">
        <f t="shared" si="6"/>
        <v>4.4929999999999996E-3</v>
      </c>
      <c r="E5" s="9">
        <v>6.5600000000000001E-4</v>
      </c>
      <c r="F5" s="10">
        <v>4.2299999999999998E-4</v>
      </c>
      <c r="G5" s="10">
        <v>1.16E-4</v>
      </c>
      <c r="H5" s="10">
        <f t="shared" si="7"/>
        <v>4.2000000000000004E-5</v>
      </c>
      <c r="I5" s="2">
        <v>3</v>
      </c>
      <c r="J5" s="6">
        <v>10</v>
      </c>
      <c r="K5" s="3">
        <f>$H$3/J5</f>
        <v>4.2000000000000004E-6</v>
      </c>
      <c r="L5" s="4">
        <f t="shared" si="8"/>
        <v>1.5555555555555559E-3</v>
      </c>
      <c r="M5" s="1">
        <f t="shared" ref="M5:S7" si="10">M4</f>
        <v>0</v>
      </c>
      <c r="N5" s="1">
        <f t="shared" si="10"/>
        <v>0</v>
      </c>
      <c r="O5" s="1">
        <f t="shared" si="10"/>
        <v>0</v>
      </c>
      <c r="P5" s="1">
        <f t="shared" si="10"/>
        <v>30</v>
      </c>
      <c r="Q5" s="1">
        <f t="shared" si="10"/>
        <v>30</v>
      </c>
      <c r="R5" s="7">
        <f t="shared" si="10"/>
        <v>0.16199999999999998</v>
      </c>
      <c r="S5" s="7">
        <f t="shared" si="10"/>
        <v>0.16199999999999998</v>
      </c>
      <c r="T5" s="11">
        <f t="shared" si="0"/>
        <v>0.16640740740740742</v>
      </c>
      <c r="U5" s="11">
        <f t="shared" si="1"/>
        <v>0.16640740740740742</v>
      </c>
      <c r="V5" s="11">
        <f t="shared" si="2"/>
        <v>0.16718518518518519</v>
      </c>
      <c r="W5" s="11">
        <f t="shared" si="3"/>
        <v>0.16718518518518519</v>
      </c>
      <c r="X5" s="2">
        <v>2465</v>
      </c>
    </row>
    <row r="6" spans="1:24" ht="13.2" customHeight="1" x14ac:dyDescent="0.25">
      <c r="A6" s="2">
        <f t="shared" si="4"/>
        <v>8.9999999999999998E-4</v>
      </c>
      <c r="B6" s="7">
        <f t="shared" si="4"/>
        <v>4.4999999999999997E-3</v>
      </c>
      <c r="C6" s="8">
        <f t="shared" si="5"/>
        <v>8.9985999999999994E-4</v>
      </c>
      <c r="D6" s="8">
        <f t="shared" si="6"/>
        <v>4.4992999999999995E-3</v>
      </c>
      <c r="E6" s="9">
        <v>6.5600000000000001E-4</v>
      </c>
      <c r="F6" s="10">
        <v>4.2299999999999998E-4</v>
      </c>
      <c r="G6" s="10">
        <v>1.16E-4</v>
      </c>
      <c r="H6" s="10">
        <f t="shared" si="7"/>
        <v>4.2000000000000004E-5</v>
      </c>
      <c r="I6" s="2">
        <v>4</v>
      </c>
      <c r="J6" s="6">
        <v>100</v>
      </c>
      <c r="K6" s="3">
        <f>$H$3/J6</f>
        <v>4.2000000000000006E-7</v>
      </c>
      <c r="L6" s="4">
        <f t="shared" si="8"/>
        <v>1.5555555555555559E-4</v>
      </c>
      <c r="M6" s="1">
        <f t="shared" si="10"/>
        <v>0</v>
      </c>
      <c r="N6" s="1">
        <f t="shared" si="10"/>
        <v>0</v>
      </c>
      <c r="O6" s="1">
        <f t="shared" si="10"/>
        <v>0</v>
      </c>
      <c r="P6" s="1">
        <f t="shared" si="10"/>
        <v>30</v>
      </c>
      <c r="Q6" s="1">
        <f t="shared" si="10"/>
        <v>30</v>
      </c>
      <c r="R6" s="7">
        <f t="shared" si="10"/>
        <v>0.16199999999999998</v>
      </c>
      <c r="S6" s="7">
        <f t="shared" si="10"/>
        <v>0.16199999999999998</v>
      </c>
      <c r="T6" s="11">
        <f t="shared" si="0"/>
        <v>0.16664074074074076</v>
      </c>
      <c r="U6" s="11">
        <f t="shared" si="1"/>
        <v>0.16664074074074076</v>
      </c>
      <c r="V6" s="11">
        <f t="shared" si="2"/>
        <v>0.16671851851851852</v>
      </c>
      <c r="W6" s="11">
        <f t="shared" si="3"/>
        <v>0.16671851851851852</v>
      </c>
      <c r="X6" s="2">
        <v>2465</v>
      </c>
    </row>
    <row r="7" spans="1:24" ht="13.2" customHeight="1" x14ac:dyDescent="0.25">
      <c r="A7" s="2">
        <f t="shared" si="4"/>
        <v>8.9999999999999998E-4</v>
      </c>
      <c r="B7" s="7">
        <f t="shared" si="4"/>
        <v>4.4999999999999997E-3</v>
      </c>
      <c r="C7" s="8">
        <f t="shared" si="5"/>
        <v>8.9998599999999997E-4</v>
      </c>
      <c r="D7" s="8">
        <f t="shared" si="6"/>
        <v>4.4999300000000001E-3</v>
      </c>
      <c r="E7" s="9">
        <v>6.5600000000000001E-4</v>
      </c>
      <c r="F7" s="10">
        <v>4.2299999999999998E-4</v>
      </c>
      <c r="G7" s="10">
        <v>1.16E-4</v>
      </c>
      <c r="H7" s="10">
        <f t="shared" si="7"/>
        <v>4.2000000000000004E-5</v>
      </c>
      <c r="I7" s="2">
        <v>5</v>
      </c>
      <c r="J7" s="6">
        <v>1000</v>
      </c>
      <c r="K7" s="3">
        <f>$H$3/J7</f>
        <v>4.2000000000000006E-8</v>
      </c>
      <c r="L7" s="4">
        <f t="shared" si="8"/>
        <v>1.5555555555555558E-5</v>
      </c>
      <c r="M7" s="1">
        <f t="shared" si="10"/>
        <v>0</v>
      </c>
      <c r="N7" s="1">
        <f t="shared" si="10"/>
        <v>0</v>
      </c>
      <c r="O7" s="1">
        <f t="shared" si="10"/>
        <v>0</v>
      </c>
      <c r="P7" s="1">
        <f t="shared" si="10"/>
        <v>30</v>
      </c>
      <c r="Q7" s="1">
        <f t="shared" si="10"/>
        <v>30</v>
      </c>
      <c r="R7" s="7">
        <f t="shared" si="10"/>
        <v>0.16199999999999998</v>
      </c>
      <c r="S7" s="7">
        <f t="shared" si="10"/>
        <v>0.16199999999999998</v>
      </c>
      <c r="T7" s="11">
        <f t="shared" si="0"/>
        <v>0.16666407407407408</v>
      </c>
      <c r="U7" s="11">
        <f t="shared" si="1"/>
        <v>0.16666407407407408</v>
      </c>
      <c r="V7" s="11">
        <f t="shared" si="2"/>
        <v>0.16667185185185188</v>
      </c>
      <c r="W7" s="11">
        <f t="shared" si="3"/>
        <v>0.16667185185185188</v>
      </c>
      <c r="X7" s="2">
        <v>2465</v>
      </c>
    </row>
    <row r="8" spans="1:24" x14ac:dyDescent="0.25">
      <c r="A8" s="2">
        <f t="shared" ref="A8:A11" si="11">A7</f>
        <v>8.9999999999999998E-4</v>
      </c>
      <c r="B8" s="7">
        <f t="shared" ref="B8:B11" si="12">B7</f>
        <v>4.4999999999999997E-3</v>
      </c>
      <c r="C8" s="8">
        <f t="shared" si="5"/>
        <v>8.7199999999999995E-4</v>
      </c>
      <c r="D8" s="8">
        <f t="shared" si="6"/>
        <v>4.3599999999999993E-3</v>
      </c>
      <c r="E8" s="9">
        <v>6.5600000000000001E-4</v>
      </c>
      <c r="F8" s="10">
        <v>4.2299999999999998E-4</v>
      </c>
      <c r="G8" s="10">
        <v>1.16E-4</v>
      </c>
      <c r="H8" s="10">
        <f>4.2*10^-5</f>
        <v>4.2000000000000004E-5</v>
      </c>
      <c r="I8" s="2">
        <v>6</v>
      </c>
      <c r="J8" s="2">
        <v>0.5</v>
      </c>
      <c r="K8" s="3">
        <f t="shared" ref="K8:K26" si="13">$H$3/J8</f>
        <v>8.4000000000000009E-5</v>
      </c>
      <c r="L8" s="4">
        <f t="shared" si="8"/>
        <v>3.1111111111111117E-2</v>
      </c>
      <c r="M8" s="1">
        <f t="shared" ref="M8:M9" si="14">M7</f>
        <v>0</v>
      </c>
      <c r="N8" s="1">
        <f t="shared" ref="N8:N9" si="15">N7</f>
        <v>0</v>
      </c>
      <c r="O8" s="1">
        <f t="shared" ref="O8:O9" si="16">O7</f>
        <v>0</v>
      </c>
      <c r="P8" s="1">
        <f t="shared" ref="P8:P9" si="17">P7</f>
        <v>30</v>
      </c>
      <c r="Q8" s="1">
        <f t="shared" ref="Q8:Q9" si="18">Q7</f>
        <v>30</v>
      </c>
      <c r="R8" s="7">
        <f t="shared" ref="R8:R9" si="19">R7</f>
        <v>0.16199999999999998</v>
      </c>
      <c r="S8" s="7">
        <f t="shared" ref="S8:S9" si="20">S7</f>
        <v>0.16199999999999998</v>
      </c>
      <c r="T8" s="11">
        <f t="shared" ref="T8:T9" si="21">C8/($A$3+$B$3)</f>
        <v>0.16148148148148148</v>
      </c>
      <c r="U8" s="11">
        <f t="shared" ref="U8:U9" si="22">T8</f>
        <v>0.16148148148148148</v>
      </c>
      <c r="V8" s="11">
        <f t="shared" si="2"/>
        <v>0.17703703703703705</v>
      </c>
      <c r="W8" s="11">
        <f t="shared" ref="W8:W9" si="23">V8</f>
        <v>0.17703703703703705</v>
      </c>
      <c r="X8" s="2">
        <v>2462</v>
      </c>
    </row>
    <row r="9" spans="1:24" x14ac:dyDescent="0.25">
      <c r="A9" s="2">
        <f t="shared" si="11"/>
        <v>8.9999999999999998E-4</v>
      </c>
      <c r="B9" s="7">
        <f t="shared" si="12"/>
        <v>4.4999999999999997E-3</v>
      </c>
      <c r="C9" s="8">
        <f t="shared" si="5"/>
        <v>8.9720000000000002E-4</v>
      </c>
      <c r="D9" s="8">
        <f t="shared" si="6"/>
        <v>4.4859999999999995E-3</v>
      </c>
      <c r="E9" s="9">
        <v>6.5600000000000001E-4</v>
      </c>
      <c r="F9" s="10">
        <v>4.2299999999999998E-4</v>
      </c>
      <c r="G9" s="10">
        <v>1.16E-4</v>
      </c>
      <c r="H9" s="10">
        <f t="shared" si="7"/>
        <v>4.2000000000000004E-5</v>
      </c>
      <c r="I9" s="2">
        <v>7</v>
      </c>
      <c r="J9" s="6">
        <v>5</v>
      </c>
      <c r="K9" s="3">
        <f t="shared" si="13"/>
        <v>8.4000000000000009E-6</v>
      </c>
      <c r="L9" s="4">
        <f t="shared" si="8"/>
        <v>3.1111111111111118E-3</v>
      </c>
      <c r="M9" s="1">
        <f t="shared" si="14"/>
        <v>0</v>
      </c>
      <c r="N9" s="1">
        <f t="shared" si="15"/>
        <v>0</v>
      </c>
      <c r="O9" s="1">
        <f t="shared" si="16"/>
        <v>0</v>
      </c>
      <c r="P9" s="1">
        <f t="shared" si="17"/>
        <v>30</v>
      </c>
      <c r="Q9" s="1">
        <f t="shared" si="18"/>
        <v>30</v>
      </c>
      <c r="R9" s="7">
        <f t="shared" si="19"/>
        <v>0.16199999999999998</v>
      </c>
      <c r="S9" s="7">
        <f t="shared" si="20"/>
        <v>0.16199999999999998</v>
      </c>
      <c r="T9" s="11">
        <f t="shared" si="21"/>
        <v>0.16614814814814816</v>
      </c>
      <c r="U9" s="11">
        <f t="shared" si="22"/>
        <v>0.16614814814814816</v>
      </c>
      <c r="V9" s="11">
        <f t="shared" si="2"/>
        <v>0.16770370370370372</v>
      </c>
      <c r="W9" s="11">
        <f t="shared" si="23"/>
        <v>0.16770370370370372</v>
      </c>
      <c r="X9" s="2">
        <v>2465</v>
      </c>
    </row>
    <row r="10" spans="1:24" x14ac:dyDescent="0.25">
      <c r="A10" s="2">
        <f t="shared" si="11"/>
        <v>8.9999999999999998E-4</v>
      </c>
      <c r="B10" s="7">
        <f t="shared" si="12"/>
        <v>4.4999999999999997E-3</v>
      </c>
      <c r="C10" s="8">
        <f t="shared" ref="C10:C11" si="24">A10-(2*K10*(A10/(A10+B10)))</f>
        <v>8.8133333333333325E-4</v>
      </c>
      <c r="D10" s="8">
        <f t="shared" ref="D10:D11" si="25">B10-(2*K10*(B10/(B10+A10)))</f>
        <v>4.4066666666666664E-3</v>
      </c>
      <c r="E10" s="9">
        <v>6.5600000000000001E-4</v>
      </c>
      <c r="F10" s="10">
        <v>4.2299999999999998E-4</v>
      </c>
      <c r="G10" s="10">
        <v>1.16E-4</v>
      </c>
      <c r="H10" s="10">
        <f>4.2*10^-5</f>
        <v>4.2000000000000004E-5</v>
      </c>
      <c r="I10" s="2">
        <v>8</v>
      </c>
      <c r="J10" s="2">
        <v>0.75</v>
      </c>
      <c r="K10" s="3">
        <f t="shared" si="13"/>
        <v>5.6000000000000006E-5</v>
      </c>
      <c r="L10" s="4">
        <f t="shared" si="8"/>
        <v>2.0740740740740744E-2</v>
      </c>
      <c r="M10" s="1">
        <f t="shared" ref="M10:M11" si="26">M9</f>
        <v>0</v>
      </c>
      <c r="N10" s="1">
        <f t="shared" ref="N10:N11" si="27">N9</f>
        <v>0</v>
      </c>
      <c r="O10" s="1">
        <f t="shared" ref="O10:O11" si="28">O9</f>
        <v>0</v>
      </c>
      <c r="P10" s="1">
        <f t="shared" ref="P10:P11" si="29">P9</f>
        <v>30</v>
      </c>
      <c r="Q10" s="1">
        <f t="shared" ref="Q10:Q11" si="30">Q9</f>
        <v>30</v>
      </c>
      <c r="R10" s="7">
        <f t="shared" ref="R10:R11" si="31">R9</f>
        <v>0.16199999999999998</v>
      </c>
      <c r="S10" s="7">
        <f t="shared" ref="S10:S11" si="32">S9</f>
        <v>0.16199999999999998</v>
      </c>
      <c r="T10" s="11">
        <f t="shared" ref="T10:T11" si="33">C10/($A$3+$B$3)</f>
        <v>0.16320987654320987</v>
      </c>
      <c r="U10" s="11">
        <f t="shared" ref="U10:U11" si="34">T10</f>
        <v>0.16320987654320987</v>
      </c>
      <c r="V10" s="11">
        <f t="shared" si="2"/>
        <v>0.17358024691358023</v>
      </c>
      <c r="W10" s="11">
        <f t="shared" ref="W10:W11" si="35">V10</f>
        <v>0.17358024691358023</v>
      </c>
      <c r="X10" s="2">
        <v>2465</v>
      </c>
    </row>
    <row r="11" spans="1:24" x14ac:dyDescent="0.25">
      <c r="A11" s="2">
        <f t="shared" si="11"/>
        <v>8.9999999999999998E-4</v>
      </c>
      <c r="B11" s="7">
        <f t="shared" si="12"/>
        <v>4.4999999999999997E-3</v>
      </c>
      <c r="C11" s="8">
        <f t="shared" si="24"/>
        <v>8.9439999999999995E-4</v>
      </c>
      <c r="D11" s="8">
        <f t="shared" si="25"/>
        <v>4.4719999999999994E-3</v>
      </c>
      <c r="E11" s="9">
        <v>6.5600000000000001E-4</v>
      </c>
      <c r="F11" s="10">
        <v>4.2299999999999998E-4</v>
      </c>
      <c r="G11" s="10">
        <v>1.16E-4</v>
      </c>
      <c r="H11" s="10">
        <f t="shared" si="7"/>
        <v>4.2000000000000004E-5</v>
      </c>
      <c r="I11" s="2">
        <v>9</v>
      </c>
      <c r="J11" s="2">
        <v>2.5</v>
      </c>
      <c r="K11" s="3">
        <f t="shared" si="13"/>
        <v>1.6800000000000002E-5</v>
      </c>
      <c r="L11" s="4">
        <f t="shared" si="8"/>
        <v>6.2222222222222236E-3</v>
      </c>
      <c r="M11" s="1">
        <f t="shared" si="26"/>
        <v>0</v>
      </c>
      <c r="N11" s="1">
        <f t="shared" si="27"/>
        <v>0</v>
      </c>
      <c r="O11" s="1">
        <f t="shared" si="28"/>
        <v>0</v>
      </c>
      <c r="P11" s="1">
        <f t="shared" si="29"/>
        <v>30</v>
      </c>
      <c r="Q11" s="1">
        <f t="shared" si="30"/>
        <v>30</v>
      </c>
      <c r="R11" s="7">
        <f t="shared" si="31"/>
        <v>0.16199999999999998</v>
      </c>
      <c r="S11" s="7">
        <f t="shared" si="32"/>
        <v>0.16199999999999998</v>
      </c>
      <c r="T11" s="11">
        <f t="shared" si="33"/>
        <v>0.16562962962962963</v>
      </c>
      <c r="U11" s="11">
        <f t="shared" si="34"/>
        <v>0.16562962962962963</v>
      </c>
      <c r="V11" s="11">
        <f t="shared" si="2"/>
        <v>0.16874074074074075</v>
      </c>
      <c r="W11" s="11">
        <f t="shared" si="35"/>
        <v>0.16874074074074075</v>
      </c>
      <c r="X11" s="2">
        <v>2468</v>
      </c>
    </row>
    <row r="12" spans="1:24" x14ac:dyDescent="0.25">
      <c r="A12" s="2">
        <f t="shared" ref="A12" si="36">A11</f>
        <v>8.9999999999999998E-4</v>
      </c>
      <c r="B12" s="7">
        <f t="shared" ref="B12" si="37">B11</f>
        <v>4.4999999999999997E-3</v>
      </c>
      <c r="C12" s="12">
        <f t="shared" ref="C12" si="38">A12-(2*K12*(A12/(A12+B12)))</f>
        <v>8.4399999999999992E-4</v>
      </c>
      <c r="D12" s="8">
        <f t="shared" ref="D12" si="39">B12-(2*K12*(B12/(B12+A12)))</f>
        <v>4.2199999999999998E-3</v>
      </c>
      <c r="E12" s="9">
        <v>6.5600000000000001E-4</v>
      </c>
      <c r="F12" s="24">
        <v>4.2299999999999998E-4</v>
      </c>
      <c r="G12" s="10">
        <v>1.16E-4</v>
      </c>
      <c r="H12" s="10">
        <f t="shared" si="7"/>
        <v>4.2000000000000004E-5</v>
      </c>
      <c r="I12" s="2">
        <v>10</v>
      </c>
      <c r="J12" s="2">
        <v>0.25</v>
      </c>
      <c r="K12" s="3">
        <f t="shared" si="13"/>
        <v>1.6800000000000002E-4</v>
      </c>
      <c r="L12" s="4">
        <f t="shared" ref="L12" si="40">(K12*2)/($A$3+$B$3)</f>
        <v>6.2222222222222234E-2</v>
      </c>
      <c r="M12" s="1">
        <f t="shared" ref="M12" si="41">M11</f>
        <v>0</v>
      </c>
      <c r="N12" s="1">
        <f t="shared" ref="N12" si="42">N11</f>
        <v>0</v>
      </c>
      <c r="O12" s="1">
        <f t="shared" ref="O12" si="43">O11</f>
        <v>0</v>
      </c>
      <c r="P12" s="1">
        <f t="shared" ref="P12" si="44">P11</f>
        <v>30</v>
      </c>
      <c r="Q12" s="1">
        <f t="shared" ref="Q12" si="45">Q11</f>
        <v>30</v>
      </c>
      <c r="R12" s="7">
        <f t="shared" ref="R12" si="46">R11</f>
        <v>0.16199999999999998</v>
      </c>
      <c r="S12" s="7">
        <f t="shared" ref="S12" si="47">S11</f>
        <v>0.16199999999999998</v>
      </c>
      <c r="T12" s="11">
        <f t="shared" ref="T12" si="48">C12/($A$3+$B$3)</f>
        <v>0.15629629629629629</v>
      </c>
      <c r="U12" s="11">
        <f t="shared" ref="U12" si="49">T12</f>
        <v>0.15629629629629629</v>
      </c>
      <c r="V12" s="11">
        <f t="shared" si="2"/>
        <v>0.18740740740740741</v>
      </c>
      <c r="W12" s="11">
        <f t="shared" ref="W12" si="50">V12</f>
        <v>0.18740740740740741</v>
      </c>
      <c r="X12" s="2">
        <v>2442</v>
      </c>
    </row>
    <row r="13" spans="1:24" x14ac:dyDescent="0.25">
      <c r="A13" s="2">
        <f t="shared" ref="A13" si="51">A12</f>
        <v>8.9999999999999998E-4</v>
      </c>
      <c r="B13" s="7">
        <f t="shared" ref="B13" si="52">B12</f>
        <v>4.4999999999999997E-3</v>
      </c>
      <c r="C13" s="27">
        <f t="shared" ref="C13" si="53">A13-(2*K13*(A13/(A13+B13)))</f>
        <v>8.7083333333333327E-4</v>
      </c>
      <c r="D13" s="8">
        <f t="shared" ref="D13" si="54">B13-(2*K13*(B13/(B13+A13)))</f>
        <v>4.3541666666666659E-3</v>
      </c>
      <c r="E13" s="9">
        <v>6.5600000000000001E-4</v>
      </c>
      <c r="F13" s="10">
        <v>4.2299999999999998E-4</v>
      </c>
      <c r="G13" s="10">
        <v>1.16E-4</v>
      </c>
      <c r="H13" s="10">
        <f t="shared" si="7"/>
        <v>4.2000000000000004E-5</v>
      </c>
      <c r="I13" s="2">
        <v>11</v>
      </c>
      <c r="J13" s="2">
        <v>0.48</v>
      </c>
      <c r="K13" s="3">
        <f t="shared" si="13"/>
        <v>8.7500000000000013E-5</v>
      </c>
      <c r="L13" s="28">
        <f t="shared" ref="L13" si="55">(K13*2)/($A$3+$B$3)</f>
        <v>3.2407407407407413E-2</v>
      </c>
      <c r="M13" s="1">
        <f t="shared" ref="M13" si="56">M12</f>
        <v>0</v>
      </c>
      <c r="N13" s="1">
        <f t="shared" ref="N13" si="57">N12</f>
        <v>0</v>
      </c>
      <c r="O13" s="1">
        <f t="shared" ref="O13" si="58">O12</f>
        <v>0</v>
      </c>
      <c r="P13" s="1">
        <f t="shared" ref="P13" si="59">P12</f>
        <v>30</v>
      </c>
      <c r="Q13" s="1">
        <f t="shared" ref="Q13" si="60">Q12</f>
        <v>30</v>
      </c>
      <c r="R13" s="7">
        <f t="shared" ref="R13" si="61">R12</f>
        <v>0.16199999999999998</v>
      </c>
      <c r="S13" s="7">
        <f t="shared" ref="S13" si="62">S12</f>
        <v>0.16199999999999998</v>
      </c>
      <c r="T13" s="11">
        <f t="shared" ref="T13" si="63">C13/($A$3+$B$3)</f>
        <v>0.16126543209876543</v>
      </c>
      <c r="U13" s="11">
        <f t="shared" ref="U13" si="64">T13</f>
        <v>0.16126543209876543</v>
      </c>
      <c r="V13" s="11">
        <f t="shared" si="2"/>
        <v>0.17746913580246915</v>
      </c>
      <c r="W13" s="11">
        <f t="shared" ref="W13" si="65">V13</f>
        <v>0.17746913580246915</v>
      </c>
      <c r="X13" s="2">
        <v>2461</v>
      </c>
    </row>
    <row r="14" spans="1:24" x14ac:dyDescent="0.25">
      <c r="A14" s="2">
        <f t="shared" ref="A14" si="66">A13</f>
        <v>8.9999999999999998E-4</v>
      </c>
      <c r="B14" s="7">
        <f t="shared" ref="B14" si="67">B13</f>
        <v>4.4999999999999997E-3</v>
      </c>
      <c r="C14" s="8">
        <f t="shared" ref="C14" si="68">A14-(2*K14*(A14/(A14+B14)))</f>
        <v>8.4615384615384609E-4</v>
      </c>
      <c r="D14" s="8">
        <f t="shared" ref="D14" si="69">B14-(2*K14*(B14/(B14+A14)))</f>
        <v>4.2307692307692307E-3</v>
      </c>
      <c r="E14" s="9">
        <v>6.5600000000000001E-4</v>
      </c>
      <c r="F14" s="10">
        <v>4.2299999999999998E-4</v>
      </c>
      <c r="G14" s="10">
        <v>1.16E-4</v>
      </c>
      <c r="H14" s="10">
        <f t="shared" si="7"/>
        <v>4.2000000000000004E-5</v>
      </c>
      <c r="I14" s="2">
        <v>12</v>
      </c>
      <c r="J14" s="2">
        <v>0.26</v>
      </c>
      <c r="K14" s="3">
        <f t="shared" si="13"/>
        <v>1.6153846153846155E-4</v>
      </c>
      <c r="L14" s="4">
        <f t="shared" ref="L14" si="70">(K14*2)/($A$3+$B$3)</f>
        <v>5.9829059829059839E-2</v>
      </c>
      <c r="M14" s="1">
        <f t="shared" ref="M14" si="71">M13</f>
        <v>0</v>
      </c>
      <c r="N14" s="1">
        <f t="shared" ref="N14" si="72">N13</f>
        <v>0</v>
      </c>
      <c r="O14" s="1">
        <f t="shared" ref="O14" si="73">O13</f>
        <v>0</v>
      </c>
      <c r="P14" s="1">
        <f t="shared" ref="P14" si="74">P13</f>
        <v>30</v>
      </c>
      <c r="Q14" s="1">
        <f t="shared" ref="Q14" si="75">Q13</f>
        <v>30</v>
      </c>
      <c r="R14" s="7">
        <f t="shared" ref="R14" si="76">R13</f>
        <v>0.16199999999999998</v>
      </c>
      <c r="S14" s="7">
        <f t="shared" ref="S14" si="77">S13</f>
        <v>0.16199999999999998</v>
      </c>
      <c r="T14" s="11">
        <f t="shared" ref="T14" si="78">C14/($A$3+$B$3)</f>
        <v>0.15669515669515671</v>
      </c>
      <c r="U14" s="11">
        <f t="shared" ref="U14" si="79">T14</f>
        <v>0.15669515669515671</v>
      </c>
      <c r="V14" s="11">
        <f t="shared" si="2"/>
        <v>0.1866096866096866</v>
      </c>
      <c r="W14" s="11">
        <f t="shared" ref="W14" si="80">V14</f>
        <v>0.1866096866096866</v>
      </c>
      <c r="X14" s="2">
        <v>2444</v>
      </c>
    </row>
    <row r="15" spans="1:24" x14ac:dyDescent="0.25">
      <c r="A15" s="2">
        <f t="shared" ref="A15:A16" si="81">A14</f>
        <v>8.9999999999999998E-4</v>
      </c>
      <c r="B15" s="7">
        <f t="shared" ref="B15:B16" si="82">B14</f>
        <v>4.4999999999999997E-3</v>
      </c>
      <c r="C15" s="8">
        <f t="shared" ref="C15:C16" si="83">A15-(2*K15*(A15/(A15+B15)))</f>
        <v>8.5333333333333333E-4</v>
      </c>
      <c r="D15" s="8">
        <f t="shared" ref="D15:D16" si="84">B15-(2*K15*(B15/(B15+A15)))</f>
        <v>4.266666666666666E-3</v>
      </c>
      <c r="E15" s="9">
        <v>6.5600000000000001E-4</v>
      </c>
      <c r="F15" s="10">
        <v>4.2299999999999998E-4</v>
      </c>
      <c r="G15" s="10">
        <v>1.16E-4</v>
      </c>
      <c r="H15" s="10">
        <f t="shared" si="7"/>
        <v>4.2000000000000004E-5</v>
      </c>
      <c r="I15" s="2">
        <v>13</v>
      </c>
      <c r="J15" s="2">
        <v>0.3</v>
      </c>
      <c r="K15" s="3">
        <f t="shared" si="13"/>
        <v>1.4000000000000001E-4</v>
      </c>
      <c r="L15" s="4">
        <f t="shared" ref="L15:L16" si="85">(K15*2)/($A$3+$B$3)</f>
        <v>5.1851851851851864E-2</v>
      </c>
      <c r="M15" s="1">
        <f t="shared" ref="M15:M16" si="86">M14</f>
        <v>0</v>
      </c>
      <c r="N15" s="1">
        <f t="shared" ref="N15:N16" si="87">N14</f>
        <v>0</v>
      </c>
      <c r="O15" s="1">
        <f t="shared" ref="O15:O16" si="88">O14</f>
        <v>0</v>
      </c>
      <c r="P15" s="1">
        <f t="shared" ref="P15:P16" si="89">P14</f>
        <v>30</v>
      </c>
      <c r="Q15" s="1">
        <f t="shared" ref="Q15:Q16" si="90">Q14</f>
        <v>30</v>
      </c>
      <c r="R15" s="7">
        <f t="shared" ref="R15:R16" si="91">R14</f>
        <v>0.16199999999999998</v>
      </c>
      <c r="S15" s="7">
        <f t="shared" ref="S15:S16" si="92">S14</f>
        <v>0.16199999999999998</v>
      </c>
      <c r="T15" s="11">
        <f t="shared" ref="T15:T16" si="93">C15/($A$3+$B$3)</f>
        <v>0.15802469135802472</v>
      </c>
      <c r="U15" s="11">
        <f t="shared" ref="U15:U16" si="94">T15</f>
        <v>0.15802469135802472</v>
      </c>
      <c r="V15" s="11">
        <f t="shared" ref="V15:V16" si="95">(C15+K15)/($A$3+$B$3)</f>
        <v>0.18395061728395062</v>
      </c>
      <c r="W15" s="11">
        <f t="shared" ref="W15:W16" si="96">V15</f>
        <v>0.18395061728395062</v>
      </c>
      <c r="X15" s="2">
        <v>2447</v>
      </c>
    </row>
    <row r="16" spans="1:24" x14ac:dyDescent="0.25">
      <c r="A16" s="2">
        <f t="shared" si="81"/>
        <v>8.9999999999999998E-4</v>
      </c>
      <c r="B16" s="7">
        <f t="shared" si="82"/>
        <v>4.4999999999999997E-3</v>
      </c>
      <c r="C16" s="8">
        <f t="shared" si="83"/>
        <v>8.6499999999999999E-4</v>
      </c>
      <c r="D16" s="8">
        <f t="shared" si="84"/>
        <v>4.3249999999999999E-3</v>
      </c>
      <c r="E16" s="9">
        <v>6.5600000000000001E-4</v>
      </c>
      <c r="F16" s="10">
        <v>4.2299999999999998E-4</v>
      </c>
      <c r="G16" s="10">
        <v>1.16E-4</v>
      </c>
      <c r="H16" s="10">
        <f t="shared" si="7"/>
        <v>4.2000000000000004E-5</v>
      </c>
      <c r="I16" s="2">
        <v>14</v>
      </c>
      <c r="J16" s="2">
        <v>0.4</v>
      </c>
      <c r="K16" s="3">
        <f t="shared" si="13"/>
        <v>1.05E-4</v>
      </c>
      <c r="L16" s="4">
        <f t="shared" si="85"/>
        <v>3.8888888888888896E-2</v>
      </c>
      <c r="M16" s="1">
        <f t="shared" si="86"/>
        <v>0</v>
      </c>
      <c r="N16" s="1">
        <f t="shared" si="87"/>
        <v>0</v>
      </c>
      <c r="O16" s="1">
        <f t="shared" si="88"/>
        <v>0</v>
      </c>
      <c r="P16" s="1">
        <f t="shared" si="89"/>
        <v>30</v>
      </c>
      <c r="Q16" s="1">
        <f t="shared" si="90"/>
        <v>30</v>
      </c>
      <c r="R16" s="7">
        <f t="shared" si="91"/>
        <v>0.16199999999999998</v>
      </c>
      <c r="S16" s="7">
        <f t="shared" si="92"/>
        <v>0.16199999999999998</v>
      </c>
      <c r="T16" s="11">
        <f t="shared" si="93"/>
        <v>0.16018518518518521</v>
      </c>
      <c r="U16" s="11">
        <f t="shared" si="94"/>
        <v>0.16018518518518521</v>
      </c>
      <c r="V16" s="11">
        <f t="shared" si="95"/>
        <v>0.17962962962962964</v>
      </c>
      <c r="W16" s="11">
        <f t="shared" si="96"/>
        <v>0.17962962962962964</v>
      </c>
      <c r="X16" s="2">
        <v>2459</v>
      </c>
    </row>
    <row r="17" spans="1:24" x14ac:dyDescent="0.25">
      <c r="A17" s="2">
        <f t="shared" ref="A17:A26" si="97">A16</f>
        <v>8.9999999999999998E-4</v>
      </c>
      <c r="B17" s="7">
        <f t="shared" ref="B17:B26" si="98">B16</f>
        <v>4.4999999999999997E-3</v>
      </c>
      <c r="C17" s="8">
        <f t="shared" ref="C17:C26" si="99">A17-(2*K17*(A17/(A17+B17)))</f>
        <v>8.9066666666666667E-4</v>
      </c>
      <c r="D17" s="8">
        <f t="shared" ref="D17:D26" si="100">B17-(2*K17*(B17/(B17+A17)))</f>
        <v>4.4533333333333326E-3</v>
      </c>
      <c r="E17" s="9">
        <v>6.5600000000000001E-4</v>
      </c>
      <c r="F17" s="10">
        <v>4.2299999999999998E-4</v>
      </c>
      <c r="G17" s="10">
        <v>1.16E-4</v>
      </c>
      <c r="H17" s="10">
        <f t="shared" si="7"/>
        <v>4.2000000000000004E-5</v>
      </c>
      <c r="I17" s="2">
        <v>15</v>
      </c>
      <c r="J17" s="2">
        <v>1.5</v>
      </c>
      <c r="K17" s="3">
        <f t="shared" si="13"/>
        <v>2.8000000000000003E-5</v>
      </c>
      <c r="L17" s="4">
        <f t="shared" ref="L17:L26" si="101">(K17*2)/($A$3+$B$3)</f>
        <v>1.0370370370370372E-2</v>
      </c>
      <c r="M17" s="1">
        <f t="shared" ref="M17:M26" si="102">M16</f>
        <v>0</v>
      </c>
      <c r="N17" s="1">
        <f t="shared" ref="N17:N26" si="103">N16</f>
        <v>0</v>
      </c>
      <c r="O17" s="1">
        <f t="shared" ref="O17:O26" si="104">O16</f>
        <v>0</v>
      </c>
      <c r="P17" s="1">
        <f t="shared" ref="P17:P26" si="105">P16</f>
        <v>30</v>
      </c>
      <c r="Q17" s="1">
        <f t="shared" ref="Q17:Q26" si="106">Q16</f>
        <v>30</v>
      </c>
      <c r="R17" s="7">
        <f t="shared" ref="R17:R26" si="107">R16</f>
        <v>0.16199999999999998</v>
      </c>
      <c r="S17" s="7">
        <f t="shared" ref="S17:S26" si="108">S16</f>
        <v>0.16199999999999998</v>
      </c>
      <c r="T17" s="11">
        <f t="shared" ref="T17:T26" si="109">C17/($A$3+$B$3)</f>
        <v>0.16493827160493829</v>
      </c>
      <c r="U17" s="11">
        <f t="shared" ref="U17:U26" si="110">T17</f>
        <v>0.16493827160493829</v>
      </c>
      <c r="V17" s="11">
        <f t="shared" ref="V17:V26" si="111">(C17+K17)/($A$3+$B$3)</f>
        <v>0.17012345679012347</v>
      </c>
      <c r="W17" s="11">
        <f t="shared" ref="W17:W26" si="112">V17</f>
        <v>0.17012345679012347</v>
      </c>
      <c r="X17" s="2">
        <v>2470</v>
      </c>
    </row>
    <row r="18" spans="1:24" x14ac:dyDescent="0.25">
      <c r="A18" s="2">
        <f t="shared" si="97"/>
        <v>8.9999999999999998E-4</v>
      </c>
      <c r="B18" s="7">
        <f t="shared" si="98"/>
        <v>4.4999999999999997E-3</v>
      </c>
      <c r="C18" s="8">
        <f t="shared" si="99"/>
        <v>8.9300000000000002E-4</v>
      </c>
      <c r="D18" s="8">
        <f t="shared" si="100"/>
        <v>4.4649999999999994E-3</v>
      </c>
      <c r="E18" s="9">
        <v>6.5600000000000001E-4</v>
      </c>
      <c r="F18" s="10">
        <v>4.2299999999999998E-4</v>
      </c>
      <c r="G18" s="10">
        <v>1.16E-4</v>
      </c>
      <c r="H18" s="10">
        <f t="shared" si="7"/>
        <v>4.2000000000000004E-5</v>
      </c>
      <c r="I18" s="2">
        <v>16</v>
      </c>
      <c r="J18" s="2">
        <v>2</v>
      </c>
      <c r="K18" s="3">
        <f t="shared" si="13"/>
        <v>2.1000000000000002E-5</v>
      </c>
      <c r="L18" s="4">
        <f t="shared" si="101"/>
        <v>7.7777777777777793E-3</v>
      </c>
      <c r="M18" s="1">
        <f t="shared" si="102"/>
        <v>0</v>
      </c>
      <c r="N18" s="1">
        <f t="shared" si="103"/>
        <v>0</v>
      </c>
      <c r="O18" s="1">
        <f t="shared" si="104"/>
        <v>0</v>
      </c>
      <c r="P18" s="1">
        <f t="shared" si="105"/>
        <v>30</v>
      </c>
      <c r="Q18" s="1">
        <f t="shared" si="106"/>
        <v>30</v>
      </c>
      <c r="R18" s="7">
        <f t="shared" si="107"/>
        <v>0.16199999999999998</v>
      </c>
      <c r="S18" s="7">
        <f t="shared" si="108"/>
        <v>0.16199999999999998</v>
      </c>
      <c r="T18" s="11">
        <f t="shared" si="109"/>
        <v>0.16537037037037039</v>
      </c>
      <c r="U18" s="11">
        <f t="shared" si="110"/>
        <v>0.16537037037037039</v>
      </c>
      <c r="V18" s="11">
        <f t="shared" si="111"/>
        <v>0.16925925925925928</v>
      </c>
      <c r="W18" s="11">
        <f t="shared" si="112"/>
        <v>0.16925925925925928</v>
      </c>
      <c r="X18" s="2">
        <v>2465</v>
      </c>
    </row>
    <row r="19" spans="1:24" x14ac:dyDescent="0.25">
      <c r="A19" s="2">
        <f t="shared" si="97"/>
        <v>8.9999999999999998E-4</v>
      </c>
      <c r="B19" s="7">
        <f t="shared" si="98"/>
        <v>4.4999999999999997E-3</v>
      </c>
      <c r="C19" s="8">
        <f t="shared" si="99"/>
        <v>8.9533333333333327E-4</v>
      </c>
      <c r="D19" s="8">
        <f t="shared" si="100"/>
        <v>4.4766666666666661E-3</v>
      </c>
      <c r="E19" s="9">
        <v>6.5600000000000001E-4</v>
      </c>
      <c r="F19" s="10">
        <v>4.2299999999999998E-4</v>
      </c>
      <c r="G19" s="10">
        <v>1.16E-4</v>
      </c>
      <c r="H19" s="10">
        <f t="shared" si="7"/>
        <v>4.2000000000000004E-5</v>
      </c>
      <c r="I19" s="2">
        <v>17</v>
      </c>
      <c r="J19" s="2">
        <v>3</v>
      </c>
      <c r="K19" s="3">
        <f t="shared" si="13"/>
        <v>1.4000000000000001E-5</v>
      </c>
      <c r="L19" s="4">
        <f t="shared" si="101"/>
        <v>5.1851851851851859E-3</v>
      </c>
      <c r="M19" s="1">
        <f t="shared" si="102"/>
        <v>0</v>
      </c>
      <c r="N19" s="1">
        <f t="shared" si="103"/>
        <v>0</v>
      </c>
      <c r="O19" s="1">
        <f t="shared" si="104"/>
        <v>0</v>
      </c>
      <c r="P19" s="1">
        <f t="shared" si="105"/>
        <v>30</v>
      </c>
      <c r="Q19" s="1">
        <f t="shared" si="106"/>
        <v>30</v>
      </c>
      <c r="R19" s="7">
        <f t="shared" si="107"/>
        <v>0.16199999999999998</v>
      </c>
      <c r="S19" s="7">
        <f t="shared" si="108"/>
        <v>0.16199999999999998</v>
      </c>
      <c r="T19" s="11">
        <f t="shared" si="109"/>
        <v>0.16580246913580249</v>
      </c>
      <c r="U19" s="11">
        <f t="shared" si="110"/>
        <v>0.16580246913580249</v>
      </c>
      <c r="V19" s="11">
        <f t="shared" si="111"/>
        <v>0.16839506172839508</v>
      </c>
      <c r="W19" s="11">
        <f t="shared" si="112"/>
        <v>0.16839506172839508</v>
      </c>
      <c r="X19" s="2">
        <v>2467</v>
      </c>
    </row>
    <row r="20" spans="1:24" x14ac:dyDescent="0.25">
      <c r="A20" s="2">
        <f t="shared" si="97"/>
        <v>8.9999999999999998E-4</v>
      </c>
      <c r="B20" s="7">
        <f t="shared" si="98"/>
        <v>4.4999999999999997E-3</v>
      </c>
      <c r="C20" s="8">
        <f t="shared" si="99"/>
        <v>8.9599999999999999E-4</v>
      </c>
      <c r="D20" s="8">
        <f t="shared" si="100"/>
        <v>4.4799999999999996E-3</v>
      </c>
      <c r="E20" s="9">
        <v>6.5600000000000001E-4</v>
      </c>
      <c r="F20" s="10">
        <v>4.2299999999999998E-4</v>
      </c>
      <c r="G20" s="10">
        <v>1.16E-4</v>
      </c>
      <c r="H20" s="10">
        <f t="shared" si="7"/>
        <v>4.2000000000000004E-5</v>
      </c>
      <c r="I20" s="2">
        <v>18</v>
      </c>
      <c r="J20" s="2">
        <v>3.5</v>
      </c>
      <c r="K20" s="3">
        <f t="shared" si="13"/>
        <v>1.2000000000000002E-5</v>
      </c>
      <c r="L20" s="4">
        <f t="shared" si="101"/>
        <v>4.4444444444444453E-3</v>
      </c>
      <c r="M20" s="1">
        <f t="shared" si="102"/>
        <v>0</v>
      </c>
      <c r="N20" s="1">
        <f t="shared" si="103"/>
        <v>0</v>
      </c>
      <c r="O20" s="1">
        <f t="shared" si="104"/>
        <v>0</v>
      </c>
      <c r="P20" s="1">
        <f t="shared" si="105"/>
        <v>30</v>
      </c>
      <c r="Q20" s="1">
        <f t="shared" si="106"/>
        <v>30</v>
      </c>
      <c r="R20" s="7">
        <f t="shared" si="107"/>
        <v>0.16199999999999998</v>
      </c>
      <c r="S20" s="7">
        <f t="shared" si="108"/>
        <v>0.16199999999999998</v>
      </c>
      <c r="T20" s="11">
        <f t="shared" si="109"/>
        <v>0.16592592592592595</v>
      </c>
      <c r="U20" s="11">
        <f t="shared" si="110"/>
        <v>0.16592592592592595</v>
      </c>
      <c r="V20" s="11">
        <f t="shared" si="111"/>
        <v>0.16814814814814816</v>
      </c>
      <c r="W20" s="11">
        <f t="shared" si="112"/>
        <v>0.16814814814814816</v>
      </c>
      <c r="X20" s="2">
        <v>2466</v>
      </c>
    </row>
    <row r="21" spans="1:24" x14ac:dyDescent="0.25">
      <c r="A21" s="2">
        <f t="shared" si="97"/>
        <v>8.9999999999999998E-4</v>
      </c>
      <c r="B21" s="7">
        <f t="shared" si="98"/>
        <v>4.4999999999999997E-3</v>
      </c>
      <c r="C21" s="8">
        <f t="shared" si="99"/>
        <v>8.9649999999999994E-4</v>
      </c>
      <c r="D21" s="8">
        <f t="shared" si="100"/>
        <v>4.4824999999999995E-3</v>
      </c>
      <c r="E21" s="9">
        <v>6.5600000000000001E-4</v>
      </c>
      <c r="F21" s="10">
        <v>4.2299999999999998E-4</v>
      </c>
      <c r="G21" s="10">
        <v>1.16E-4</v>
      </c>
      <c r="H21" s="10">
        <f t="shared" si="7"/>
        <v>4.2000000000000004E-5</v>
      </c>
      <c r="I21" s="2">
        <v>19</v>
      </c>
      <c r="J21" s="2">
        <v>4</v>
      </c>
      <c r="K21" s="3">
        <f t="shared" si="13"/>
        <v>1.0500000000000001E-5</v>
      </c>
      <c r="L21" s="4">
        <f t="shared" si="101"/>
        <v>3.8888888888888896E-3</v>
      </c>
      <c r="M21" s="1">
        <f t="shared" si="102"/>
        <v>0</v>
      </c>
      <c r="N21" s="1">
        <f t="shared" si="103"/>
        <v>0</v>
      </c>
      <c r="O21" s="1">
        <f t="shared" si="104"/>
        <v>0</v>
      </c>
      <c r="P21" s="1">
        <f t="shared" si="105"/>
        <v>30</v>
      </c>
      <c r="Q21" s="1">
        <f t="shared" si="106"/>
        <v>30</v>
      </c>
      <c r="R21" s="7">
        <f t="shared" si="107"/>
        <v>0.16199999999999998</v>
      </c>
      <c r="S21" s="7">
        <f t="shared" si="108"/>
        <v>0.16199999999999998</v>
      </c>
      <c r="T21" s="11">
        <f t="shared" si="109"/>
        <v>0.16601851851851854</v>
      </c>
      <c r="U21" s="11">
        <f t="shared" si="110"/>
        <v>0.16601851851851854</v>
      </c>
      <c r="V21" s="11">
        <f t="shared" si="111"/>
        <v>0.16796296296296298</v>
      </c>
      <c r="W21" s="11">
        <f t="shared" si="112"/>
        <v>0.16796296296296298</v>
      </c>
      <c r="X21" s="2">
        <v>2466</v>
      </c>
    </row>
    <row r="22" spans="1:24" x14ac:dyDescent="0.25">
      <c r="A22" s="2">
        <f t="shared" si="97"/>
        <v>8.9999999999999998E-4</v>
      </c>
      <c r="B22" s="7">
        <f t="shared" si="98"/>
        <v>4.4999999999999997E-3</v>
      </c>
      <c r="C22" s="8">
        <f t="shared" si="99"/>
        <v>8.9688888888888891E-4</v>
      </c>
      <c r="D22" s="8">
        <f t="shared" si="100"/>
        <v>4.4844444444444437E-3</v>
      </c>
      <c r="E22" s="9">
        <v>6.5600000000000001E-4</v>
      </c>
      <c r="F22" s="10">
        <v>4.2299999999999998E-4</v>
      </c>
      <c r="G22" s="10">
        <v>1.16E-4</v>
      </c>
      <c r="H22" s="10">
        <f t="shared" si="7"/>
        <v>4.2000000000000004E-5</v>
      </c>
      <c r="I22" s="2">
        <v>20</v>
      </c>
      <c r="J22" s="2">
        <v>4.5</v>
      </c>
      <c r="K22" s="3">
        <f t="shared" si="13"/>
        <v>9.3333333333333343E-6</v>
      </c>
      <c r="L22" s="4">
        <f t="shared" si="101"/>
        <v>3.4567901234567907E-3</v>
      </c>
      <c r="M22" s="1">
        <f t="shared" si="102"/>
        <v>0</v>
      </c>
      <c r="N22" s="1">
        <f t="shared" si="103"/>
        <v>0</v>
      </c>
      <c r="O22" s="1">
        <f t="shared" si="104"/>
        <v>0</v>
      </c>
      <c r="P22" s="1">
        <f t="shared" si="105"/>
        <v>30</v>
      </c>
      <c r="Q22" s="1">
        <f t="shared" si="106"/>
        <v>30</v>
      </c>
      <c r="R22" s="7">
        <f t="shared" si="107"/>
        <v>0.16199999999999998</v>
      </c>
      <c r="S22" s="7">
        <f t="shared" si="108"/>
        <v>0.16199999999999998</v>
      </c>
      <c r="T22" s="11">
        <f t="shared" si="109"/>
        <v>0.16609053497942389</v>
      </c>
      <c r="U22" s="11">
        <f t="shared" si="110"/>
        <v>0.16609053497942389</v>
      </c>
      <c r="V22" s="11">
        <f t="shared" si="111"/>
        <v>0.16781893004115228</v>
      </c>
      <c r="W22" s="11">
        <f t="shared" si="112"/>
        <v>0.16781893004115228</v>
      </c>
      <c r="X22" s="2">
        <v>2466</v>
      </c>
    </row>
    <row r="23" spans="1:24" x14ac:dyDescent="0.25">
      <c r="A23" s="2">
        <f t="shared" si="97"/>
        <v>8.9999999999999998E-4</v>
      </c>
      <c r="B23" s="7">
        <f t="shared" si="98"/>
        <v>4.4999999999999997E-3</v>
      </c>
      <c r="C23" s="8">
        <f t="shared" si="99"/>
        <v>8.9766666666666662E-4</v>
      </c>
      <c r="D23" s="8">
        <f t="shared" si="100"/>
        <v>4.4883333333333329E-3</v>
      </c>
      <c r="E23" s="9">
        <v>6.5600000000000001E-4</v>
      </c>
      <c r="F23" s="10">
        <v>4.2299999999999998E-4</v>
      </c>
      <c r="G23" s="10">
        <v>1.16E-4</v>
      </c>
      <c r="H23" s="10">
        <f t="shared" si="7"/>
        <v>4.2000000000000004E-5</v>
      </c>
      <c r="I23" s="2">
        <v>21</v>
      </c>
      <c r="J23" s="2">
        <v>6</v>
      </c>
      <c r="K23" s="3">
        <f t="shared" si="13"/>
        <v>7.0000000000000007E-6</v>
      </c>
      <c r="L23" s="4">
        <f t="shared" si="101"/>
        <v>2.592592592592593E-3</v>
      </c>
      <c r="M23" s="1">
        <f t="shared" si="102"/>
        <v>0</v>
      </c>
      <c r="N23" s="1">
        <f t="shared" si="103"/>
        <v>0</v>
      </c>
      <c r="O23" s="1">
        <f t="shared" si="104"/>
        <v>0</v>
      </c>
      <c r="P23" s="1">
        <f t="shared" si="105"/>
        <v>30</v>
      </c>
      <c r="Q23" s="1">
        <f t="shared" si="106"/>
        <v>30</v>
      </c>
      <c r="R23" s="7">
        <f t="shared" si="107"/>
        <v>0.16199999999999998</v>
      </c>
      <c r="S23" s="7">
        <f t="shared" si="108"/>
        <v>0.16199999999999998</v>
      </c>
      <c r="T23" s="11">
        <f t="shared" si="109"/>
        <v>0.16623456790123459</v>
      </c>
      <c r="U23" s="11">
        <f t="shared" si="110"/>
        <v>0.16623456790123459</v>
      </c>
      <c r="V23" s="11">
        <f t="shared" si="111"/>
        <v>0.16753086419753085</v>
      </c>
      <c r="W23" s="11">
        <f t="shared" si="112"/>
        <v>0.16753086419753085</v>
      </c>
      <c r="X23" s="2">
        <v>2465</v>
      </c>
    </row>
    <row r="24" spans="1:24" x14ac:dyDescent="0.25">
      <c r="A24" s="2">
        <f t="shared" si="97"/>
        <v>8.9999999999999998E-4</v>
      </c>
      <c r="B24" s="7">
        <f t="shared" si="98"/>
        <v>4.4999999999999997E-3</v>
      </c>
      <c r="C24" s="8">
        <f t="shared" si="99"/>
        <v>8.9799999999999993E-4</v>
      </c>
      <c r="D24" s="8">
        <f t="shared" si="100"/>
        <v>4.4900000000000001E-3</v>
      </c>
      <c r="E24" s="9">
        <v>6.5600000000000001E-4</v>
      </c>
      <c r="F24" s="10">
        <v>4.2299999999999998E-4</v>
      </c>
      <c r="G24" s="10">
        <v>1.16E-4</v>
      </c>
      <c r="H24" s="10">
        <f t="shared" si="7"/>
        <v>4.2000000000000004E-5</v>
      </c>
      <c r="I24" s="2">
        <v>22</v>
      </c>
      <c r="J24" s="2">
        <v>7</v>
      </c>
      <c r="K24" s="3">
        <f t="shared" si="13"/>
        <v>6.000000000000001E-6</v>
      </c>
      <c r="L24" s="4">
        <f t="shared" si="101"/>
        <v>2.2222222222222227E-3</v>
      </c>
      <c r="M24" s="1">
        <f t="shared" si="102"/>
        <v>0</v>
      </c>
      <c r="N24" s="1">
        <f t="shared" si="103"/>
        <v>0</v>
      </c>
      <c r="O24" s="1">
        <f t="shared" si="104"/>
        <v>0</v>
      </c>
      <c r="P24" s="1">
        <f t="shared" si="105"/>
        <v>30</v>
      </c>
      <c r="Q24" s="1">
        <f t="shared" si="106"/>
        <v>30</v>
      </c>
      <c r="R24" s="7">
        <f t="shared" si="107"/>
        <v>0.16199999999999998</v>
      </c>
      <c r="S24" s="7">
        <f t="shared" si="108"/>
        <v>0.16199999999999998</v>
      </c>
      <c r="T24" s="11">
        <f t="shared" si="109"/>
        <v>0.1662962962962963</v>
      </c>
      <c r="U24" s="11">
        <f t="shared" si="110"/>
        <v>0.1662962962962963</v>
      </c>
      <c r="V24" s="11">
        <f t="shared" si="111"/>
        <v>0.16740740740740742</v>
      </c>
      <c r="W24" s="11">
        <f t="shared" si="112"/>
        <v>0.16740740740740742</v>
      </c>
      <c r="X24" s="2">
        <v>2465</v>
      </c>
    </row>
    <row r="25" spans="1:24" x14ac:dyDescent="0.25">
      <c r="A25" s="2">
        <f t="shared" si="97"/>
        <v>8.9999999999999998E-4</v>
      </c>
      <c r="B25" s="7">
        <f t="shared" si="98"/>
        <v>4.4999999999999997E-3</v>
      </c>
      <c r="C25" s="8">
        <f t="shared" si="99"/>
        <v>8.9824999999999996E-4</v>
      </c>
      <c r="D25" s="8">
        <f t="shared" si="100"/>
        <v>4.4912499999999996E-3</v>
      </c>
      <c r="E25" s="9">
        <v>6.5600000000000001E-4</v>
      </c>
      <c r="F25" s="10">
        <v>4.2299999999999998E-4</v>
      </c>
      <c r="G25" s="10">
        <v>1.16E-4</v>
      </c>
      <c r="H25" s="10">
        <f t="shared" si="7"/>
        <v>4.2000000000000004E-5</v>
      </c>
      <c r="I25" s="2">
        <v>23</v>
      </c>
      <c r="J25" s="2">
        <v>8</v>
      </c>
      <c r="K25" s="3">
        <f t="shared" si="13"/>
        <v>5.2500000000000006E-6</v>
      </c>
      <c r="L25" s="4">
        <f t="shared" si="101"/>
        <v>1.9444444444444448E-3</v>
      </c>
      <c r="M25" s="1">
        <f t="shared" si="102"/>
        <v>0</v>
      </c>
      <c r="N25" s="1">
        <f t="shared" si="103"/>
        <v>0</v>
      </c>
      <c r="O25" s="1">
        <f t="shared" si="104"/>
        <v>0</v>
      </c>
      <c r="P25" s="1">
        <f t="shared" si="105"/>
        <v>30</v>
      </c>
      <c r="Q25" s="1">
        <f t="shared" si="106"/>
        <v>30</v>
      </c>
      <c r="R25" s="7">
        <f t="shared" si="107"/>
        <v>0.16199999999999998</v>
      </c>
      <c r="S25" s="7">
        <f t="shared" si="108"/>
        <v>0.16199999999999998</v>
      </c>
      <c r="T25" s="11">
        <f t="shared" si="109"/>
        <v>0.1663425925925926</v>
      </c>
      <c r="U25" s="11">
        <f t="shared" si="110"/>
        <v>0.1663425925925926</v>
      </c>
      <c r="V25" s="11">
        <f t="shared" si="111"/>
        <v>0.16731481481481483</v>
      </c>
      <c r="W25" s="11">
        <f t="shared" si="112"/>
        <v>0.16731481481481483</v>
      </c>
      <c r="X25" s="2">
        <v>2465</v>
      </c>
    </row>
    <row r="26" spans="1:24" x14ac:dyDescent="0.25">
      <c r="A26" s="2">
        <f t="shared" si="97"/>
        <v>8.9999999999999998E-4</v>
      </c>
      <c r="B26" s="7">
        <f t="shared" si="98"/>
        <v>4.4999999999999997E-3</v>
      </c>
      <c r="C26" s="8">
        <f t="shared" si="99"/>
        <v>8.9844444444444444E-4</v>
      </c>
      <c r="D26" s="8">
        <f t="shared" si="100"/>
        <v>4.4922222222222221E-3</v>
      </c>
      <c r="E26" s="9">
        <v>6.5600000000000001E-4</v>
      </c>
      <c r="F26" s="10">
        <v>4.2299999999999998E-4</v>
      </c>
      <c r="G26" s="10">
        <v>1.16E-4</v>
      </c>
      <c r="H26" s="10">
        <f t="shared" si="7"/>
        <v>4.2000000000000004E-5</v>
      </c>
      <c r="I26" s="2">
        <v>24</v>
      </c>
      <c r="J26" s="2">
        <v>9</v>
      </c>
      <c r="K26" s="3">
        <f t="shared" si="13"/>
        <v>4.6666666666666672E-6</v>
      </c>
      <c r="L26" s="4">
        <f t="shared" si="101"/>
        <v>1.7283950617283954E-3</v>
      </c>
      <c r="M26" s="1">
        <f t="shared" si="102"/>
        <v>0</v>
      </c>
      <c r="N26" s="1">
        <f t="shared" si="103"/>
        <v>0</v>
      </c>
      <c r="O26" s="1">
        <f t="shared" si="104"/>
        <v>0</v>
      </c>
      <c r="P26" s="1">
        <f t="shared" si="105"/>
        <v>30</v>
      </c>
      <c r="Q26" s="1">
        <f t="shared" si="106"/>
        <v>30</v>
      </c>
      <c r="R26" s="7">
        <f t="shared" si="107"/>
        <v>0.16199999999999998</v>
      </c>
      <c r="S26" s="7">
        <f t="shared" si="108"/>
        <v>0.16199999999999998</v>
      </c>
      <c r="T26" s="11">
        <f t="shared" si="109"/>
        <v>0.16637860082304529</v>
      </c>
      <c r="U26" s="11">
        <f t="shared" si="110"/>
        <v>0.16637860082304529</v>
      </c>
      <c r="V26" s="11">
        <f t="shared" si="111"/>
        <v>0.16724279835390948</v>
      </c>
      <c r="W26" s="11">
        <f t="shared" si="112"/>
        <v>0.16724279835390948</v>
      </c>
      <c r="X26" s="2">
        <v>2465</v>
      </c>
    </row>
    <row r="27" spans="1:24" x14ac:dyDescent="0.25">
      <c r="A27" s="17">
        <f>A3+B3</f>
        <v>5.3999999999999994E-3</v>
      </c>
      <c r="B27" s="16"/>
    </row>
    <row r="28" spans="1:24" x14ac:dyDescent="0.25">
      <c r="A28" s="21" t="s">
        <v>23</v>
      </c>
      <c r="B28" s="21"/>
      <c r="D28" s="12"/>
      <c r="E28" s="25" t="s">
        <v>27</v>
      </c>
      <c r="F28" s="25"/>
      <c r="G28" s="25"/>
      <c r="H28" s="25"/>
      <c r="I28" s="25"/>
      <c r="J28" s="25"/>
      <c r="K28" s="25"/>
    </row>
    <row r="29" spans="1:24" x14ac:dyDescent="0.25">
      <c r="D29" s="18"/>
      <c r="E29" s="25" t="s">
        <v>29</v>
      </c>
      <c r="F29" s="25"/>
      <c r="G29" s="25"/>
      <c r="H29" s="25"/>
      <c r="I29" s="25"/>
      <c r="J29" s="25"/>
      <c r="K29" s="25"/>
    </row>
    <row r="30" spans="1:24" x14ac:dyDescent="0.25">
      <c r="D30" s="10"/>
      <c r="E30" s="25" t="s">
        <v>28</v>
      </c>
      <c r="F30" s="25"/>
      <c r="G30" s="25"/>
      <c r="H30" s="25"/>
      <c r="I30" s="25"/>
      <c r="J30" s="25"/>
      <c r="K30" s="25"/>
    </row>
  </sheetData>
  <mergeCells count="5">
    <mergeCell ref="A27:B27"/>
    <mergeCell ref="A28:B28"/>
    <mergeCell ref="E28:K28"/>
    <mergeCell ref="E29:K29"/>
    <mergeCell ref="E30:K30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Calibration_runs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Serper Damla</dc:creator>
  <cp:keywords/>
  <dc:description/>
  <cp:lastModifiedBy>Serper Damla</cp:lastModifiedBy>
  <cp:revision>19</cp:revision>
  <dcterms:created xsi:type="dcterms:W3CDTF">2024-04-08T11:19:56Z</dcterms:created>
  <dcterms:modified xsi:type="dcterms:W3CDTF">2024-06-11T08:15:23Z</dcterms:modified>
  <cp:category/>
  <cp:contentStatus/>
</cp:coreProperties>
</file>