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<sst xmlns="http://schemas.openxmlformats.org/spreadsheetml/2006/main" count="40" uniqueCount="37">
  <si>
    <t>Return on Investment Calculator</t>
  </si>
  <si>
    <r>
      <rPr>
        <color rgb="FFFCFCFD"/>
      </rPr>
      <t xml:space="preserve"> </t>
    </r>
    <r>
      <rPr>
        <color rgb="FFFCFCFD"/>
        <u/>
      </rPr>
      <t>www.boawraps.com.au</t>
    </r>
  </si>
  <si>
    <t>Business to provide:</t>
  </si>
  <si>
    <t>Pallets per run</t>
  </si>
  <si>
    <t>Runs per day</t>
  </si>
  <si>
    <t>Cost of shrink wrap per roll (price in dollars)</t>
  </si>
  <si>
    <t>Cost of labour (price in dollars per hour)</t>
  </si>
  <si>
    <t>Expenses:</t>
  </si>
  <si>
    <t>Quantity of shrink wrap rolls per used day</t>
  </si>
  <si>
    <t>Quantity of Boa Wraps required</t>
  </si>
  <si>
    <t>Initial Cost of Boa Wraps</t>
  </si>
  <si>
    <t>Cost of shrink wrap per pallet</t>
  </si>
  <si>
    <t>Cost of shrink wrap per day</t>
  </si>
  <si>
    <t>Cost of shrink wrap per working week (monday-friday)</t>
  </si>
  <si>
    <t>Cost of shrink wrap per working year</t>
  </si>
  <si>
    <t>Cost of labour for wrapping time per week</t>
  </si>
  <si>
    <t>Cost of labour for wrapping time per year</t>
  </si>
  <si>
    <t>Cost savings in labour for wrapping time per week</t>
  </si>
  <si>
    <t>Cost savings in labour for wrapping time per year</t>
  </si>
  <si>
    <t>Projected Cost Savings</t>
  </si>
  <si>
    <t>First Year</t>
  </si>
  <si>
    <t>Two Years</t>
  </si>
  <si>
    <t>Three Years</t>
  </si>
  <si>
    <t>Environmental Impact</t>
  </si>
  <si>
    <t>Weight of plastic for required quantity of Boa Wraps</t>
  </si>
  <si>
    <t>Kilograms of shrink wrap plastic per day</t>
  </si>
  <si>
    <t>Kilograms of shrink wrap plastic per week</t>
  </si>
  <si>
    <t>Kilograms of shrink wrap plastic per year</t>
  </si>
  <si>
    <t>Projected Waste Reduction (plastic consumption in kg)</t>
  </si>
  <si>
    <t>Extras</t>
  </si>
  <si>
    <t xml:space="preserve">Wrap Time (minutes) (Boa Wraps) </t>
  </si>
  <si>
    <t>Wrap Time (minutes) (Shrink Wrap)</t>
  </si>
  <si>
    <t>Yearly working weeks</t>
  </si>
  <si>
    <t>Notes:</t>
  </si>
  <si>
    <t>These figures do not include cost savings due to reduced freight damage</t>
  </si>
  <si>
    <t>These figure are based on the standard 1.2m high Boa Wrap</t>
  </si>
  <si>
    <t>Wrapping times based on actual testing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</si>
</sst>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0">
    <font>
      <sz val="10.0"/>
      <color rgb="FF000000"/>
      <name val="Arial"/>
      <scheme val="minor"/>
    </font>
    <font>
      <b/>
      <sz val="13.0"/>
      <color rgb="FFFCFCFD"/>
      <name val="Arial"/>
      <scheme val="minor"/>
    </font>
    <font>
      <u/>
      <color rgb="FF125071"/>
    </font>
    <font>
      <color rgb="FF125071"/>
      <name val="Arial"/>
      <scheme val="minor"/>
    </font>
    <font>
      <b/>
      <color rgb="FFFFFFFF"/>
      <name val="Arial"/>
      <scheme val="minor"/>
    </font>
    <font>
      <color rgb="FF29AD5A"/>
      <name val="Arial"/>
      <scheme val="minor"/>
    </font>
    <font>
      <color rgb="FFFCFCFD"/>
      <name val="Arial"/>
      <scheme val="minor"/>
    </font>
    <font>
      <b/>
      <sz val="10.0"/>
      <color rgb="FFFFFFFF"/>
      <name val="Arial"/>
      <scheme val="minor"/>
    </font>
    <font>
      <b/>
      <sz val="10.0"/>
      <color rgb="FF29AD5A"/>
      <name val="Arial"/>
      <scheme val="minor"/>
    </font>
    <font>
      <b/>
      <sz val="10.0"/>
      <color rgb="FFFCFCFD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125071"/>
        <bgColor rgb="FF125071"/>
      </patternFill>
    </fill>
    <fill>
      <patternFill patternType="solid">
        <fgColor rgb="FF29AD5A"/>
        <bgColor rgb="FF29AD5A"/>
      </patternFill>
    </fill>
    <fill>
      <patternFill patternType="solid">
        <fgColor rgb="FFFCFCFD"/>
        <bgColor rgb="FFFCFCFD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horizontal="right" readingOrder="0"/>
    </xf>
    <xf borderId="0" fillId="0" fontId="3" numFmtId="0" xfId="0" applyFont="1"/>
    <xf borderId="0" fillId="3" fontId="4" numFmtId="0" xfId="0" applyAlignment="1" applyFill="1" applyFont="1">
      <alignment readingOrder="0"/>
    </xf>
    <xf borderId="0" fillId="3" fontId="5" numFmtId="0" xfId="0" applyAlignment="1" applyFont="1">
      <alignment readingOrder="0"/>
    </xf>
    <xf borderId="0" fillId="2" fontId="6" numFmtId="0" xfId="0" applyAlignment="1" applyFont="1">
      <alignment readingOrder="0"/>
    </xf>
    <xf borderId="0" fillId="4" fontId="3" numFmtId="0" xfId="0" applyFill="1" applyFont="1"/>
    <xf borderId="0" fillId="2" fontId="6" numFmtId="164" xfId="0" applyAlignment="1" applyFont="1" applyNumberFormat="1">
      <alignment readingOrder="0"/>
    </xf>
    <xf borderId="0" fillId="2" fontId="6" numFmtId="0" xfId="0" applyFont="1"/>
    <xf borderId="0" fillId="2" fontId="6" numFmtId="164" xfId="0" applyFont="1" applyNumberFormat="1"/>
    <xf borderId="0" fillId="3" fontId="7" numFmtId="0" xfId="0" applyAlignment="1" applyFont="1">
      <alignment readingOrder="0"/>
    </xf>
    <xf borderId="0" fillId="3" fontId="8" numFmtId="0" xfId="0" applyAlignment="1" applyFont="1">
      <alignment readingOrder="0"/>
    </xf>
    <xf borderId="0" fillId="2" fontId="9" numFmtId="0" xfId="0" applyAlignment="1" applyFont="1">
      <alignment readingOrder="0"/>
    </xf>
    <xf borderId="0" fillId="2" fontId="9" numFmtId="164" xfId="0" applyFont="1" applyNumberFormat="1"/>
    <xf borderId="0" fillId="2" fontId="6" numFmtId="0" xfId="0" applyAlignment="1" applyFont="1">
      <alignment readingOrder="0"/>
    </xf>
    <xf borderId="0" fillId="2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562350" cy="7715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boawraps.com.au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9.13"/>
    <col customWidth="1" min="2" max="2" width="33.75"/>
    <col customWidth="1" min="4" max="4" width="9.13"/>
  </cols>
  <sheetData>
    <row r="1" ht="81.0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2</v>
      </c>
      <c r="B2" s="5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6" t="s">
        <v>3</v>
      </c>
      <c r="B3" s="6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6" t="s">
        <v>4</v>
      </c>
      <c r="B4" s="6"/>
      <c r="C4" s="7"/>
      <c r="D4" s="7"/>
      <c r="E4" s="7"/>
      <c r="F4" s="7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6" t="s">
        <v>5</v>
      </c>
      <c r="B5" s="8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6" t="s">
        <v>6</v>
      </c>
      <c r="B6" s="8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 t="s">
        <v>7</v>
      </c>
      <c r="B7" s="5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6" t="s">
        <v>8</v>
      </c>
      <c r="B8" s="9">
        <f>(B3*B4)*0.1</f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6" t="s">
        <v>9</v>
      </c>
      <c r="B9" s="9">
        <f>B3*B4</f>
        <v>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6" t="s">
        <v>10</v>
      </c>
      <c r="B10" s="10">
        <f>B9*97</f>
        <v>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6" t="s">
        <v>11</v>
      </c>
      <c r="B11" s="10">
        <f>B5/10</f>
        <v>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6" t="s">
        <v>12</v>
      </c>
      <c r="B12" s="10">
        <f>B11*B4</f>
        <v>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6" t="s">
        <v>13</v>
      </c>
      <c r="B13" s="10">
        <f>B12*5</f>
        <v>0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6" t="s">
        <v>14</v>
      </c>
      <c r="B14" s="10">
        <f>B35*B13</f>
        <v>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6" t="s">
        <v>15</v>
      </c>
      <c r="B15" s="10">
        <f>(B3*B4*B34/60*5)*B6</f>
        <v>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6" t="s">
        <v>16</v>
      </c>
      <c r="B16" s="10">
        <f>B15*B35</f>
        <v>0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6" t="s">
        <v>17</v>
      </c>
      <c r="B17" s="10">
        <f>(B15-(B3*B4*B33/60*5)*B6)</f>
        <v>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6" t="s">
        <v>18</v>
      </c>
      <c r="B18" s="10">
        <f>B17*B35</f>
        <v>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1" t="s">
        <v>19</v>
      </c>
      <c r="B19" s="12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3" t="s">
        <v>20</v>
      </c>
      <c r="B20" s="14">
        <f>B14+B18-B10</f>
        <v>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13" t="s">
        <v>21</v>
      </c>
      <c r="B21" s="14">
        <f>(2*(B18+B14)-B10)</f>
        <v>0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3" t="s">
        <v>22</v>
      </c>
      <c r="B22" s="14">
        <f>(3*(B14+B18)-B10)</f>
        <v>0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4" t="s">
        <v>23</v>
      </c>
      <c r="B23" s="5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6" t="s">
        <v>24</v>
      </c>
      <c r="B24" s="9">
        <f>1.8*B9</f>
        <v>0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6" t="s">
        <v>25</v>
      </c>
      <c r="B25" s="6">
        <f>8*B8</f>
        <v>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6" t="s">
        <v>26</v>
      </c>
      <c r="B26" s="9">
        <f>B25*5</f>
        <v>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6" t="s">
        <v>27</v>
      </c>
      <c r="B27" s="9">
        <f>B26*B35</f>
        <v>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4" t="s">
        <v>28</v>
      </c>
      <c r="B28" s="5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6" t="s">
        <v>20</v>
      </c>
      <c r="B29" s="9">
        <f>B27-B24</f>
        <v>0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6" t="s">
        <v>21</v>
      </c>
      <c r="B30" s="9">
        <f>(2*B27)-B24</f>
        <v>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6" t="s">
        <v>22</v>
      </c>
      <c r="B31" s="9">
        <f>(3*B27)-B24</f>
        <v>0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4" t="s">
        <v>29</v>
      </c>
      <c r="B32" s="5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6" t="s">
        <v>30</v>
      </c>
      <c r="B33" s="6">
        <v>1.0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6" t="s">
        <v>31</v>
      </c>
      <c r="B34" s="6">
        <v>1.4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6" t="s">
        <v>32</v>
      </c>
      <c r="B35" s="6">
        <v>51.0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15" t="s">
        <v>33</v>
      </c>
      <c r="B36" s="9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6" t="s">
        <v>34</v>
      </c>
      <c r="B37" s="9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6" t="s">
        <v>35</v>
      </c>
      <c r="B38" s="16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6" t="s">
        <v>36</v>
      </c>
      <c r="B39" s="16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</sheetData>
  <hyperlinks>
    <hyperlink r:id="rId1" ref="B1"/>
  </hyperlinks>
  <drawing r:id="rId2"/>
</worksheet>
</file>