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mpowerSVN\sw-dev\Unreal Course\section_04_Battle_Tank\"/>
    </mc:Choice>
  </mc:AlternateContent>
  <bookViews>
    <workbookView xWindow="0" yWindow="0" windowWidth="28800" windowHeight="12360" activeTab="3" xr2:uid="{00000000-000D-0000-FFFF-FFFF00000000}"/>
  </bookViews>
  <sheets>
    <sheet name="Concept" sheetId="10" r:id="rId1"/>
    <sheet name="Rules" sheetId="11" r:id="rId2"/>
    <sheet name="Requirements" sheetId="12" r:id="rId3"/>
    <sheet name="Stories" sheetId="9" r:id="rId4"/>
    <sheet name="Sprint Data" sheetId="4" r:id="rId5"/>
  </sheets>
  <calcPr calcId="171027"/>
</workbook>
</file>

<file path=xl/calcChain.xml><?xml version="1.0" encoding="utf-8"?>
<calcChain xmlns="http://schemas.openxmlformats.org/spreadsheetml/2006/main">
  <c r="E2" i="9" l="1"/>
  <c r="E37" i="9"/>
  <c r="E30" i="9"/>
  <c r="E23" i="9"/>
  <c r="E16" i="9"/>
  <c r="E9" i="9"/>
  <c r="G4" i="4" l="1"/>
  <c r="F4" i="4"/>
  <c r="E4" i="4"/>
  <c r="D4" i="4"/>
  <c r="C4" i="4"/>
  <c r="B4" i="4"/>
  <c r="D46" i="9"/>
  <c r="B1" i="4"/>
  <c r="D37" i="9"/>
  <c r="D30" i="9" l="1"/>
  <c r="D23" i="9"/>
  <c r="D16" i="9"/>
  <c r="D9" i="9"/>
  <c r="D2" i="9"/>
  <c r="D51" i="9"/>
  <c r="B6" i="4"/>
  <c r="D2" i="4"/>
  <c r="E2" i="4" s="1"/>
  <c r="F2" i="4" s="1"/>
  <c r="G2" i="4" s="1"/>
  <c r="C1" i="4"/>
  <c r="D1" i="4" s="1"/>
  <c r="E1" i="4" s="1"/>
  <c r="F1" i="4" s="1"/>
  <c r="G1" i="4" s="1"/>
  <c r="C9" i="9"/>
  <c r="C16" i="9" s="1"/>
  <c r="C23" i="9" s="1"/>
  <c r="C30" i="9" s="1"/>
  <c r="C37" i="9" s="1"/>
  <c r="C44" i="9" s="1"/>
  <c r="D45" i="9" l="1"/>
  <c r="B3" i="4" s="1"/>
  <c r="C6" i="4"/>
  <c r="D47" i="9" l="1"/>
  <c r="D52" i="9" s="1"/>
  <c r="B5" i="4"/>
  <c r="C3" i="4"/>
  <c r="D3" i="4" s="1"/>
  <c r="B8" i="4"/>
  <c r="D49" i="9"/>
  <c r="D6" i="4"/>
  <c r="C8" i="4" l="1"/>
  <c r="C5" i="4"/>
  <c r="E3" i="4"/>
  <c r="D5" i="4"/>
  <c r="D8" i="4"/>
  <c r="E6" i="4"/>
  <c r="F6" i="4" s="1"/>
  <c r="G6" i="4" s="1"/>
  <c r="E5" i="4" l="1"/>
  <c r="F3" i="4"/>
  <c r="E8" i="4"/>
  <c r="G3" i="4" l="1"/>
  <c r="F8" i="4"/>
  <c r="F5" i="4"/>
  <c r="G8" i="4" l="1"/>
  <c r="G5" i="4"/>
</calcChain>
</file>

<file path=xl/sharedStrings.xml><?xml version="1.0" encoding="utf-8"?>
<sst xmlns="http://schemas.openxmlformats.org/spreadsheetml/2006/main" count="62" uniqueCount="45">
  <si>
    <t>Total Effort</t>
  </si>
  <si>
    <t>Velocity</t>
  </si>
  <si>
    <t>Remaining</t>
  </si>
  <si>
    <t>Completed</t>
  </si>
  <si>
    <t xml:space="preserve"> </t>
  </si>
  <si>
    <t>% complete</t>
  </si>
  <si>
    <t>Who</t>
  </si>
  <si>
    <t>Story</t>
  </si>
  <si>
    <t/>
  </si>
  <si>
    <t>Total</t>
  </si>
  <si>
    <t>Avg Velocity</t>
  </si>
  <si>
    <t>Estimated # Iterations Remaining</t>
  </si>
  <si>
    <t>Estimate</t>
  </si>
  <si>
    <t>% Complete</t>
  </si>
  <si>
    <t>Parking Lot</t>
  </si>
  <si>
    <t>Sprint</t>
  </si>
  <si>
    <t>Dropped</t>
  </si>
  <si>
    <t>Nice to have story #1</t>
  </si>
  <si>
    <t>Nice to have story #2</t>
  </si>
  <si>
    <t>Stuff we didn't need #1</t>
  </si>
  <si>
    <t>Stuff we didn't need #2</t>
  </si>
  <si>
    <t>Release</t>
  </si>
  <si>
    <t>ED</t>
  </si>
  <si>
    <t>Tank battle is an open-world head-to-head tank combat game.</t>
  </si>
  <si>
    <t>The terrain will be used for tactical advantage</t>
  </si>
  <si>
    <t>The focus will be on flow and fell</t>
  </si>
  <si>
    <t>You can move anywhere in the terrain, which is surrounded by mountains</t>
  </si>
  <si>
    <t>Both players start with finite health and ammo</t>
  </si>
  <si>
    <t>Each direct hit takes away health</t>
  </si>
  <si>
    <t>The last player standing wins</t>
  </si>
  <si>
    <t xml:space="preserve">SFX : </t>
  </si>
  <si>
    <t>Gun firing, explosion, barrel moving, turret moving, engine sound.</t>
  </si>
  <si>
    <t xml:space="preserve">Static Mesh : </t>
  </si>
  <si>
    <t>Simple tank comprising tracks, body, turret and barrel.</t>
  </si>
  <si>
    <t>Textures :</t>
  </si>
  <si>
    <t>Later-on we´ll want to add for visual flares.</t>
  </si>
  <si>
    <t xml:space="preserve">Music : </t>
  </si>
  <si>
    <t>Background music to create tension.</t>
  </si>
  <si>
    <t>Build a world</t>
  </si>
  <si>
    <t>Build a tank</t>
  </si>
  <si>
    <t>Make controls for tanks</t>
  </si>
  <si>
    <t>Make a player 2 (AI, human player)</t>
  </si>
  <si>
    <t>Make basic userinterface</t>
  </si>
  <si>
    <t>Setting up subversion repository</t>
  </si>
  <si>
    <t>Realized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</si>
</sst>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&quot;$&quot;#,##0;[Red]\-&quot;$&quot;#,##0"/>
    <numFmt numFmtId="170" formatCode="&quot;$&quot;#,##0.00;\-&quot;$&quot;#,##0.00"/>
    <numFmt numFmtId="171" formatCode="_-&quot;$&quot;* #,##0.00_-;\-&quot;$&quot;* #,##0.00_-;_-&quot;$&quot;* &quot;-&quot;??_-;_-@_-"/>
    <numFmt numFmtId="172" formatCode="_-* #,##0.00_-;\-* #,##0.00_-;_-* &quot;-&quot;??_-;_-@_-"/>
    <numFmt numFmtId="173" formatCode="_(* #,##0_);_(* \(#,##0\);_(* &quot;-&quot;??_);_(@_)"/>
    <numFmt numFmtId="174" formatCode="0.0%"/>
    <numFmt numFmtId="175" formatCode="_-* #,##0_-;\-* #,##0_-;_-* &quot;-&quot;??_-;_-@_-"/>
    <numFmt numFmtId="176" formatCode="#,##0.0,,;[Red]\(#,##0.0,,\)"/>
    <numFmt numFmtId="177" formatCode="#,##0.0"/>
    <numFmt numFmtId="178" formatCode="_(* #,##0.000_);_(* \(#,##0.000\);_(* &quot;-&quot;??_);_(@_)"/>
    <numFmt numFmtId="179" formatCode="_(&quot;$&quot;* #,##0.0_);_(&quot;$&quot;* \(#,##0.0\);_(&quot;$&quot;* &quot;-&quot;??_);_(@_)"/>
    <numFmt numFmtId="180" formatCode="&quot;$&quot;#,##0,,;[Red]\(&quot;$&quot;#,##0,,\)"/>
    <numFmt numFmtId="181" formatCode="#,##0.0,;[Red]\(#,##0.0,\)"/>
    <numFmt numFmtId="182" formatCode="#,##0.0%;[Red]\(#,##0.0%\)"/>
    <numFmt numFmtId="183" formatCode="&quot;$&quot;#,##0.00"/>
    <numFmt numFmtId="184" formatCode="#,##0.0_);\(#,##0.0\)"/>
    <numFmt numFmtId="185" formatCode="&quot;$&quot;#.;\(&quot;$&quot;#,\)"/>
    <numFmt numFmtId="186" formatCode="&quot;$&quot;\ #,##0_);[Red]\(&quot;$&quot;\ #,##0\)"/>
    <numFmt numFmtId="187" formatCode="_-* #,##0.0000_-;\-* #,##0.0000_-;_-* &quot;-&quot;??_-;_-@_-"/>
    <numFmt numFmtId="188" formatCode="0.0%;[Red]\(0.0%\)"/>
    <numFmt numFmtId="189" formatCode="0.0%;\(0.0%\)"/>
    <numFmt numFmtId="190" formatCode="0%;\(0%\)"/>
    <numFmt numFmtId="191" formatCode="#,##0.0_);[Red]\(#,##0.0\)"/>
    <numFmt numFmtId="192" formatCode="#,##0.0,_);[Red]\(#,##0.0,\)"/>
    <numFmt numFmtId="193" formatCode="_(* &quot;$&quot;#,##0_);* \(&quot;$&quot;#,##0\);_(* &quot;$&quot;&quot;-&quot;_);_(@_)"/>
    <numFmt numFmtId="194" formatCode="_(* #,##0_);* \(#,##0\);_(* &quot;-&quot;_);_(@_)"/>
    <numFmt numFmtId="195" formatCode="_(* #,##0_);* \(#,##0\);_(* 0_);_(@_)"/>
    <numFmt numFmtId="196" formatCode="_(* &quot;$&quot;#,##0_);* \(&quot;$&quot;#,##0\);_(* &quot;$&quot;0_);_(@_)"/>
    <numFmt numFmtId="197" formatCode="_(* &quot;$&quot;#,##0.00_);* \(&quot;$&quot;#,##0.00\);_(* &quot;$&quot;0.00_);_(@_)"/>
    <numFmt numFmtId="198" formatCode="#,##0\ &quot;$&quot;_);\(#,##0\ &quot;$&quot;\)"/>
    <numFmt numFmtId="199" formatCode="_-* #,##0\ _P_t_s_-;\-* #,##0\ _P_t_s_-;_-* &quot;-&quot;\ _P_t_s_-;_-@_-"/>
    <numFmt numFmtId="200" formatCode="_-* #,##0\ &quot;Pts&quot;_-;\-* #,##0\ &quot;Pts&quot;_-;_-* &quot;-&quot;\ &quot;Pts&quot;_-;_-@_-"/>
    <numFmt numFmtId="201" formatCode="_-* #,##0.00\ &quot;Pts&quot;_-;\-* #,##0.00\ &quot;Pts&quot;_-;_-* &quot;-&quot;??\ &quot;Pts&quot;_-;_-@_-"/>
    <numFmt numFmtId="202" formatCode="0_);\(0\)"/>
    <numFmt numFmtId="203" formatCode="&quot;$&quot;#,##0.0"/>
    <numFmt numFmtId="204" formatCode="mm/dd/yy"/>
    <numFmt numFmtId="205" formatCode="0.000000"/>
    <numFmt numFmtId="206" formatCode="_ * #,##0_ ;_ * \-#,##0_ ;_ * &quot;-&quot;_ ;_ @_ "/>
    <numFmt numFmtId="207" formatCode="&quot;\&quot;#,##0.00;[Red]&quot;\&quot;\-#,##0.00"/>
    <numFmt numFmtId="208" formatCode="&quot;\&quot;#,##0;[Red]&quot;\&quot;\-#,##0"/>
    <numFmt numFmtId="209" formatCode="General_)"/>
    <numFmt numFmtId="210" formatCode="_(* #,##0_);_(* \(#,##0\);_(* &quot;-&quot;\ \ _);@"/>
    <numFmt numFmtId="211" formatCode="0.00_);\(0.00\);0.00"/>
    <numFmt numFmtId="212" formatCode="mmm\ d\,\ yyyy"/>
    <numFmt numFmtId="213" formatCode="_(* #,##0.0000_);_(* \(#,##0.0000\);_(* &quot;-&quot;\ \ _);@"/>
    <numFmt numFmtId="214" formatCode="_(* #,##0_);_(* \(#,##0\);_(* &quot;-&quot;\ \ _);@\ &quot; (HHV)&quot;"/>
    <numFmt numFmtId="215" formatCode="0.00_);\(0.00\);0.00_)"/>
    <numFmt numFmtId="216" formatCode="mmm\ yyyy"/>
    <numFmt numFmtId="217" formatCode="#,##0,_);\(#,##0,\)"/>
    <numFmt numFmtId="218" formatCode="#,##0.0\%_);\(#,##0.0\%\);#,##0.0\%_);@_)"/>
    <numFmt numFmtId="219" formatCode="0.00\%;\-0.00\%;0.00\%"/>
    <numFmt numFmtId="220" formatCode="0.00\x;\-0.00\x;0.00\x"/>
    <numFmt numFmtId="221" formatCode="@\ \•\ "/>
    <numFmt numFmtId="222" formatCode="&quot;$&quot;_(#,##0.00_);&quot;$&quot;\(#,##0.00\)"/>
    <numFmt numFmtId="223" formatCode="#,##0.0_)\x;\(#,##0.0\)\x"/>
    <numFmt numFmtId="224" formatCode="#,##0.0_)_x;\(#,##0.0\)_x"/>
    <numFmt numFmtId="225" formatCode="0.0_)\%;\(0.0\)\%"/>
    <numFmt numFmtId="226" formatCode="#,##0.0_)_%;\(#,##0.0\)_%"/>
    <numFmt numFmtId="227" formatCode="_(* &quot;$&quot;#,##0_);* \(&quot;$&quot;#,##0\)"/>
    <numFmt numFmtId="228" formatCode="_(* #,##0_);* \(#,##0\)"/>
    <numFmt numFmtId="229" formatCode="[Blue]###&quot;.&quot;#\-###"/>
    <numFmt numFmtId="230" formatCode="[Blue]####\ ###"/>
    <numFmt numFmtId="231" formatCode="[Blue]#,##0_);[Red]\(#,##0\);\-??"/>
    <numFmt numFmtId="232" formatCode="[Blue]mmm\-dd\-yy"/>
    <numFmt numFmtId="233" formatCode="[Blue]mmm\-yy"/>
    <numFmt numFmtId="234" formatCode="#,##0.0,"/>
    <numFmt numFmtId="235" formatCode="_(* #,##0.0000_);_(* \(#,##0.0000\);_(* &quot;-&quot;??_);_(@_)"/>
    <numFmt numFmtId="236" formatCode="0%;[Red]\(0%\)"/>
    <numFmt numFmtId="237" formatCode="&quot;   &quot;@"/>
    <numFmt numFmtId="238" formatCode="_(* #,##0_);_(* \(#,##0\);_(* &quot;-&quot;_)"/>
    <numFmt numFmtId="239" formatCode="[$-409]mmm\-yy;@"/>
    <numFmt numFmtId="240" formatCode="#,##0_);\(#,##0\);\ \-\ \ \ "/>
    <numFmt numFmtId="241" formatCode="_(* #,##0_);_(* \(#,##0\);_(* &quot;-&quot;\ \ _);@\ &quot; (1 = Yes, 0 = No)&quot;"/>
    <numFmt numFmtId="242" formatCode="&quot;£&quot;#,##0.00;\-&quot;£&quot;#,##0.00"/>
    <numFmt numFmtId="243" formatCode="0.00000%"/>
    <numFmt numFmtId="244" formatCode="#,##0.00&quot;¢/kWh&quot;"/>
    <numFmt numFmtId="245" formatCode="m\-d\-yy"/>
    <numFmt numFmtId="246" formatCode="0.0_)\%;\(0.0\)\%;0.0_)\%;@_)_%"/>
    <numFmt numFmtId="247" formatCode="#,##0.0_)_%;\(#,##0.0\)_%;0.0_)_%;@_)_%"/>
    <numFmt numFmtId="248" formatCode="\€_(#,##0.00_);\€\(#,##0.00\);\€_(0.00_);@_)"/>
    <numFmt numFmtId="249" formatCode="#,##0_)\x;\(#,##0\)\x;0_)\x;@_)_x"/>
    <numFmt numFmtId="250" formatCode="#,##0.0_);\(#,##0.0\);#,##0.0_);@_)"/>
    <numFmt numFmtId="251" formatCode="&quot;$&quot;_(#,##0.00_);&quot;$&quot;\(#,##0.00\);&quot;$&quot;_(0.00_);@_)"/>
    <numFmt numFmtId="252" formatCode="#,##0.00_);\(#,##0.00\);0.00_);@_)"/>
    <numFmt numFmtId="253" formatCode="#,##0_)_x;\(#,##0\)_x;0_)_x;@_)_x"/>
    <numFmt numFmtId="254" formatCode="mmm\-d;@"/>
    <numFmt numFmtId="255" formatCode="[$-409]d\-mmm;@"/>
    <numFmt numFmtId="256" formatCode="_(&quot;$&quot;* #,##0_);_(&quot;$&quot;* \(#,##0\);_(&quot;$&quot;* &quot;-&quot;??_);_(@_)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Helv"/>
    </font>
    <font>
      <sz val="10"/>
      <name val="Geneva"/>
    </font>
    <font>
      <sz val="12"/>
      <name val="New Century Schlbk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name val="Arial"/>
      <family val="2"/>
    </font>
    <font>
      <sz val="10"/>
      <name val="Trebuchet MS"/>
      <family val="2"/>
    </font>
    <font>
      <sz val="10"/>
      <name val="Helv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8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‚l‚r –¾’©"/>
      <charset val="128"/>
    </font>
    <font>
      <sz val="12"/>
      <name val="¹ÙÅÁÃ¼"/>
      <charset val="129"/>
    </font>
    <font>
      <sz val="10"/>
      <name val="Times New Roman"/>
      <family val="1"/>
    </font>
    <font>
      <u val="doubleAccounting"/>
      <sz val="10"/>
      <name val="Arial"/>
      <family val="2"/>
    </font>
    <font>
      <sz val="10"/>
      <color indexed="12"/>
      <name val="Arial"/>
      <family val="2"/>
    </font>
    <font>
      <u val="doubleAccounting"/>
      <sz val="8"/>
      <name val="Arial"/>
      <family val="2"/>
    </font>
    <font>
      <u val="singleAccounting"/>
      <sz val="8"/>
      <name val="Arial"/>
      <family val="2"/>
    </font>
    <font>
      <b/>
      <sz val="9"/>
      <name val="helv"/>
    </font>
    <font>
      <sz val="8"/>
      <name val="Times New Roman"/>
      <family val="1"/>
    </font>
    <font>
      <b/>
      <i/>
      <u/>
      <sz val="10"/>
      <name val="Arial"/>
      <family val="2"/>
    </font>
    <font>
      <sz val="12"/>
      <name val="Tms Rmn"/>
    </font>
    <font>
      <sz val="12"/>
      <name val="±¼¸²Ã¼"/>
      <charset val="129"/>
    </font>
    <font>
      <sz val="5.5"/>
      <name val="Helv"/>
      <family val="2"/>
    </font>
    <font>
      <b/>
      <sz val="8"/>
      <color indexed="14"/>
      <name val="Arial"/>
      <family val="2"/>
    </font>
    <font>
      <b/>
      <sz val="10"/>
      <name val="MS Sans Serif"/>
      <family val="2"/>
    </font>
    <font>
      <b/>
      <sz val="6"/>
      <name val="Helv"/>
    </font>
    <font>
      <sz val="8"/>
      <name val="Palatino"/>
      <family val="1"/>
    </font>
    <font>
      <sz val="8"/>
      <color indexed="16"/>
      <name val="MS Sans Serif"/>
      <family val="2"/>
    </font>
    <font>
      <sz val="24"/>
      <name val="Arial"/>
      <family val="2"/>
    </font>
    <font>
      <u/>
      <sz val="10"/>
      <name val="MS Sans Serif"/>
      <family val="2"/>
    </font>
    <font>
      <u/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i/>
      <sz val="8"/>
      <name val="Arial"/>
      <family val="2"/>
    </font>
    <font>
      <sz val="11"/>
      <name val="Century Gothic"/>
      <family val="2"/>
    </font>
    <font>
      <sz val="10"/>
      <name val="BellStone Sans"/>
    </font>
    <font>
      <sz val="10"/>
      <color indexed="16"/>
      <name val="MS Serif"/>
      <family val="1"/>
    </font>
    <font>
      <u/>
      <sz val="10"/>
      <color indexed="20"/>
      <name val="Arial"/>
      <family val="2"/>
    </font>
    <font>
      <sz val="7"/>
      <name val="Palatino"/>
      <family val="1"/>
    </font>
    <font>
      <b/>
      <sz val="12"/>
      <color indexed="9"/>
      <name val="Tms Rmn"/>
    </font>
    <font>
      <sz val="6"/>
      <color indexed="16"/>
      <name val="Palatino"/>
      <family val="1"/>
    </font>
    <font>
      <b/>
      <i/>
      <sz val="9"/>
      <name val="Arial"/>
      <family val="2"/>
    </font>
    <font>
      <b/>
      <i/>
      <sz val="8"/>
      <name val="Helv"/>
    </font>
    <font>
      <b/>
      <sz val="18"/>
      <name val="Arial"/>
      <family val="2"/>
    </font>
    <font>
      <i/>
      <sz val="14"/>
      <name val="Palatino"/>
      <family val="1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MS Sans Serif"/>
      <family val="2"/>
    </font>
    <font>
      <sz val="8"/>
      <name val="Century Gothic"/>
      <family val="2"/>
    </font>
    <font>
      <b/>
      <sz val="8"/>
      <name val="Century Gothic"/>
      <family val="2"/>
    </font>
    <font>
      <u/>
      <sz val="10"/>
      <color indexed="12"/>
      <name val="Arial"/>
      <family val="2"/>
    </font>
    <font>
      <sz val="8"/>
      <color indexed="10"/>
      <name val="Arial"/>
      <family val="2"/>
    </font>
    <font>
      <sz val="12"/>
      <name val="Helv"/>
    </font>
    <font>
      <sz val="10"/>
      <name val="GillSans Light"/>
    </font>
    <font>
      <sz val="12"/>
      <color indexed="9"/>
      <name val="Helv"/>
    </font>
    <font>
      <b/>
      <sz val="36"/>
      <name val="Times New Roman"/>
      <family val="1"/>
    </font>
    <font>
      <sz val="7"/>
      <name val="Small Fonts"/>
      <family val="2"/>
    </font>
    <font>
      <sz val="12"/>
      <name val="Arial"/>
      <family val="2"/>
    </font>
    <font>
      <sz val="6"/>
      <name val="Arial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8"/>
      <name val="Helv"/>
    </font>
    <font>
      <b/>
      <u/>
      <sz val="10"/>
      <name val="Helv"/>
    </font>
    <font>
      <sz val="10"/>
      <color indexed="18"/>
      <name val="Arial"/>
      <family val="2"/>
    </font>
    <font>
      <sz val="10"/>
      <name val="Tms Rmn"/>
    </font>
    <font>
      <sz val="10"/>
      <name val="Antique Olive"/>
      <family val="2"/>
    </font>
    <font>
      <sz val="8"/>
      <name val="Wingdings"/>
      <charset val="2"/>
    </font>
    <font>
      <b/>
      <i/>
      <sz val="9"/>
      <name val="Century Gothic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name val="Century Gothic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2"/>
      <color indexed="63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i/>
      <sz val="10"/>
      <color indexed="9"/>
      <name val="Arial"/>
      <family val="2"/>
    </font>
    <font>
      <b/>
      <i/>
      <sz val="10"/>
      <color indexed="32"/>
      <name val="Times New Roman"/>
      <family val="1"/>
    </font>
    <font>
      <b/>
      <sz val="10"/>
      <name val="Helv"/>
    </font>
    <font>
      <sz val="9"/>
      <name val="helv"/>
    </font>
    <font>
      <sz val="8"/>
      <color indexed="10"/>
      <name val="Arial Narrow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lightGray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64"/>
      </patternFill>
    </fill>
    <fill>
      <patternFill patternType="solid">
        <fgColor indexed="12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/>
      <top/>
      <bottom style="medium">
        <color indexed="39"/>
      </bottom>
      <diagonal/>
    </border>
    <border>
      <left/>
      <right/>
      <top style="double">
        <color indexed="64"/>
      </top>
      <bottom/>
      <diagonal/>
    </border>
  </borders>
  <cellStyleXfs count="647">
    <xf numFmtId="0" fontId="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21" fillId="0" borderId="0" applyFont="0" applyFill="0" applyBorder="0" applyAlignment="0" applyProtection="0"/>
    <xf numFmtId="244" fontId="22" fillId="0" borderId="0" applyFont="0" applyFill="0" applyBorder="0" applyAlignment="0" applyProtection="0"/>
    <xf numFmtId="234" fontId="15" fillId="0" borderId="0" applyFont="0" applyFill="0" applyBorder="0" applyAlignment="0" applyProtection="0"/>
    <xf numFmtId="0" fontId="15" fillId="0" borderId="0"/>
    <xf numFmtId="0" fontId="23" fillId="0" borderId="0" applyNumberFormat="0" applyFont="0" applyFill="0" applyBorder="0" applyAlignment="0" applyProtection="0"/>
    <xf numFmtId="3" fontId="24" fillId="0" borderId="0"/>
    <xf numFmtId="3" fontId="24" fillId="0" borderId="0"/>
    <xf numFmtId="3" fontId="24" fillId="0" borderId="0"/>
    <xf numFmtId="3" fontId="24" fillId="0" borderId="0"/>
    <xf numFmtId="0" fontId="15" fillId="0" borderId="0"/>
    <xf numFmtId="0" fontId="25" fillId="0" borderId="0"/>
    <xf numFmtId="0" fontId="15" fillId="0" borderId="0"/>
    <xf numFmtId="246" fontId="26" fillId="0" borderId="0" applyFont="0" applyFill="0" applyBorder="0" applyAlignment="0" applyProtection="0"/>
    <xf numFmtId="247" fontId="26" fillId="0" borderId="0" applyFont="0" applyFill="0" applyBorder="0" applyAlignment="0" applyProtection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11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0" fontId="19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27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1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28" fillId="0" borderId="0">
      <alignment vertical="top"/>
    </xf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184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22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32" fontId="15" fillId="0" borderId="0" applyFont="0" applyFill="0" applyBorder="0" applyAlignment="0" applyProtection="0"/>
    <xf numFmtId="39" fontId="15" fillId="0" borderId="0" applyFont="0" applyFill="0" applyBorder="0" applyAlignment="0" applyProtection="0"/>
    <xf numFmtId="252" fontId="15" fillId="0" borderId="0" applyFont="0" applyFill="0" applyBorder="0" applyAlignment="0" applyProtection="0"/>
    <xf numFmtId="252" fontId="15" fillId="0" borderId="0" applyFont="0" applyFill="0" applyBorder="0" applyAlignment="0" applyProtection="0"/>
    <xf numFmtId="252" fontId="15" fillId="0" borderId="0" applyFont="0" applyFill="0" applyBorder="0" applyAlignment="0" applyProtection="0"/>
    <xf numFmtId="252" fontId="15" fillId="0" borderId="0" applyFont="0" applyFill="0" applyBorder="0" applyAlignment="0" applyProtection="0"/>
    <xf numFmtId="0" fontId="2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5" fillId="0" borderId="0">
      <alignment horizontal="left" wrapText="1"/>
    </xf>
    <xf numFmtId="0" fontId="19" fillId="0" borderId="0"/>
    <xf numFmtId="248" fontId="26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5" fillId="0" borderId="0" applyFont="0" applyFill="0" applyBorder="0" applyAlignment="0" applyProtection="0"/>
    <xf numFmtId="205" fontId="15" fillId="0" borderId="0">
      <alignment horizontal="left" wrapText="1"/>
    </xf>
    <xf numFmtId="211" fontId="15" fillId="0" borderId="0">
      <alignment horizontal="left" wrapText="1"/>
    </xf>
    <xf numFmtId="0" fontId="29" fillId="0" borderId="0" applyNumberFormat="0" applyFill="0" applyBorder="0" applyAlignment="0" applyProtection="0"/>
    <xf numFmtId="0" fontId="26" fillId="2" borderId="0" applyNumberFormat="0" applyFont="0" applyAlignment="0" applyProtection="0"/>
    <xf numFmtId="0" fontId="19" fillId="0" borderId="0"/>
    <xf numFmtId="0" fontId="19" fillId="0" borderId="0"/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0" fontId="19" fillId="0" borderId="0"/>
    <xf numFmtId="0" fontId="28" fillId="0" borderId="0">
      <alignment vertical="top"/>
    </xf>
    <xf numFmtId="223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33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253" fontId="15" fillId="0" borderId="0" applyFont="0" applyFill="0" applyBorder="0" applyProtection="0">
      <alignment horizontal="right"/>
    </xf>
    <xf numFmtId="253" fontId="15" fillId="0" borderId="0" applyFont="0" applyFill="0" applyBorder="0" applyProtection="0">
      <alignment horizontal="right"/>
    </xf>
    <xf numFmtId="253" fontId="15" fillId="0" borderId="0" applyFont="0" applyFill="0" applyBorder="0" applyProtection="0">
      <alignment horizontal="right"/>
    </xf>
    <xf numFmtId="253" fontId="15" fillId="0" borderId="0" applyFont="0" applyFill="0" applyBorder="0" applyProtection="0">
      <alignment horizontal="right"/>
    </xf>
    <xf numFmtId="212" fontId="15" fillId="0" borderId="0" applyFont="0" applyFill="0" applyBorder="0" applyAlignment="0" applyProtection="0"/>
    <xf numFmtId="3" fontId="30" fillId="0" borderId="1" applyNumberFormat="0" applyFill="0" applyBorder="0" applyAlignment="0" applyProtection="0"/>
    <xf numFmtId="3" fontId="15" fillId="0" borderId="1" applyNumberForma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25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26" fontId="15" fillId="0" borderId="0" applyFont="0" applyFill="0" applyBorder="0" applyAlignment="0" applyProtection="0"/>
    <xf numFmtId="214" fontId="15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1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31" fillId="0" borderId="0" applyNumberFormat="0" applyFill="0" applyBorder="0" applyProtection="0">
      <alignment vertical="top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32" fillId="0" borderId="2" applyNumberFormat="0" applyFill="0" applyAlignment="0" applyProtection="0"/>
    <xf numFmtId="205" fontId="15" fillId="0" borderId="0">
      <alignment horizontal="left" wrapText="1"/>
    </xf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205" fontId="15" fillId="0" borderId="0">
      <alignment horizontal="left" wrapText="1"/>
    </xf>
    <xf numFmtId="0" fontId="27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4" fillId="0" borderId="0"/>
    <xf numFmtId="10" fontId="2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0" fillId="0" borderId="0">
      <protection locked="0"/>
    </xf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229" fontId="37" fillId="0" borderId="0" applyFont="0" applyFill="0" applyBorder="0" applyAlignment="0" applyProtection="0"/>
    <xf numFmtId="230" fontId="37" fillId="0" borderId="0" applyFont="0" applyFill="0" applyBorder="0" applyAlignment="0" applyProtection="0"/>
    <xf numFmtId="227" fontId="15" fillId="0" borderId="0"/>
    <xf numFmtId="228" fontId="38" fillId="0" borderId="0"/>
    <xf numFmtId="184" fontId="39" fillId="21" borderId="4">
      <alignment horizontal="center"/>
    </xf>
    <xf numFmtId="193" fontId="16" fillId="0" borderId="0"/>
    <xf numFmtId="197" fontId="25" fillId="0" borderId="0" applyFill="0" applyBorder="0" applyAlignment="0" applyProtection="0"/>
    <xf numFmtId="196" fontId="25" fillId="0" borderId="0"/>
    <xf numFmtId="193" fontId="40" fillId="0" borderId="0"/>
    <xf numFmtId="194" fontId="41" fillId="0" borderId="0"/>
    <xf numFmtId="193" fontId="41" fillId="0" borderId="0"/>
    <xf numFmtId="0" fontId="41" fillId="0" borderId="0"/>
    <xf numFmtId="245" fontId="18" fillId="22" borderId="5">
      <alignment horizontal="center" vertical="center"/>
    </xf>
    <xf numFmtId="0" fontId="17" fillId="21" borderId="0" applyNumberFormat="0" applyBorder="0" applyAlignment="0" applyProtection="0"/>
    <xf numFmtId="231" fontId="37" fillId="0" borderId="0" applyFont="0" applyFill="0" applyBorder="0" applyAlignment="0" applyProtection="0"/>
    <xf numFmtId="0" fontId="42" fillId="0" borderId="6">
      <alignment horizontal="center" vertical="center"/>
    </xf>
    <xf numFmtId="0" fontId="43" fillId="0" borderId="0">
      <alignment horizontal="center" wrapText="1"/>
      <protection locked="0"/>
    </xf>
    <xf numFmtId="3" fontId="16" fillId="0" borderId="0" applyNumberFormat="0" applyFill="0" applyBorder="0" applyAlignment="0">
      <alignment horizontal="left"/>
    </xf>
    <xf numFmtId="0" fontId="21" fillId="23" borderId="4" applyNumberFormat="0" applyFont="0" applyBorder="0" applyAlignment="0" applyProtection="0">
      <protection hidden="1"/>
    </xf>
    <xf numFmtId="0" fontId="24" fillId="0" borderId="0"/>
    <xf numFmtId="0" fontId="37" fillId="0" borderId="0"/>
    <xf numFmtId="0" fontId="43" fillId="0" borderId="0"/>
    <xf numFmtId="0" fontId="14" fillId="24" borderId="7" applyBorder="0"/>
    <xf numFmtId="0" fontId="4" fillId="4" borderId="0" applyNumberFormat="0" applyBorder="0" applyAlignment="0" applyProtection="0"/>
    <xf numFmtId="0" fontId="14" fillId="0" borderId="0" applyNumberFormat="0" applyBorder="0" applyProtection="0"/>
    <xf numFmtId="2" fontId="44" fillId="0" borderId="0">
      <alignment horizontal="right"/>
      <protection locked="0"/>
    </xf>
    <xf numFmtId="0" fontId="45" fillId="0" borderId="0" applyNumberFormat="0" applyFill="0" applyBorder="0" applyAlignment="0" applyProtection="0"/>
    <xf numFmtId="0" fontId="43" fillId="0" borderId="8" applyNumberFormat="0" applyFont="0" applyFill="0" applyAlignment="0" applyProtection="0"/>
    <xf numFmtId="0" fontId="43" fillId="0" borderId="9" applyNumberFormat="0" applyFont="0" applyFill="0" applyAlignment="0" applyProtection="0"/>
    <xf numFmtId="3" fontId="17" fillId="25" borderId="0" applyNumberFormat="0" applyBorder="0" applyAlignment="0" applyProtection="0"/>
    <xf numFmtId="221" fontId="32" fillId="21" borderId="0"/>
    <xf numFmtId="0" fontId="46" fillId="0" borderId="0"/>
    <xf numFmtId="185" fontId="21" fillId="0" borderId="0" applyFill="0" applyBorder="0" applyAlignment="0"/>
    <xf numFmtId="184" fontId="20" fillId="0" borderId="0" applyFill="0" applyBorder="0" applyAlignment="0"/>
    <xf numFmtId="235" fontId="20" fillId="0" borderId="0" applyFill="0" applyBorder="0" applyAlignment="0"/>
    <xf numFmtId="188" fontId="20" fillId="0" borderId="0" applyFill="0" applyBorder="0" applyAlignment="0"/>
    <xf numFmtId="236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7" fillId="23" borderId="10" applyNumberForma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" fontId="47" fillId="0" borderId="0" applyNumberFormat="0" applyBorder="0"/>
    <xf numFmtId="174" fontId="47" fillId="26" borderId="0" applyNumberFormat="0" applyAlignment="0"/>
    <xf numFmtId="195" fontId="48" fillId="0" borderId="0" applyFill="0" applyBorder="0" applyAlignment="0" applyProtection="0"/>
    <xf numFmtId="0" fontId="9" fillId="27" borderId="11" applyNumberFormat="0" applyAlignment="0" applyProtection="0"/>
    <xf numFmtId="0" fontId="16" fillId="0" borderId="0" applyNumberFormat="0" applyFill="0" applyBorder="0" applyProtection="0">
      <alignment horizontal="center" wrapText="1"/>
    </xf>
    <xf numFmtId="0" fontId="15" fillId="0" borderId="0">
      <alignment horizontal="center" wrapText="1"/>
      <protection hidden="1"/>
    </xf>
    <xf numFmtId="4" fontId="17" fillId="28" borderId="12" applyNumberFormat="0" applyProtection="0">
      <alignment horizontal="right" wrapText="1"/>
    </xf>
    <xf numFmtId="209" fontId="50" fillId="0" borderId="0">
      <alignment horizontal="left"/>
    </xf>
    <xf numFmtId="3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71" fontId="20" fillId="0" borderId="0" applyFont="0" applyFill="0" applyBorder="0" applyAlignment="0" applyProtection="0"/>
    <xf numFmtId="240" fontId="15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72" fontId="14" fillId="0" borderId="0" applyFont="0" applyFill="0" applyBorder="0" applyAlignment="0" applyProtection="0"/>
    <xf numFmtId="0" fontId="15" fillId="0" borderId="0"/>
    <xf numFmtId="3" fontId="15" fillId="0" borderId="0" applyFont="0" applyFill="0" applyBorder="0" applyAlignment="0" applyProtection="0"/>
    <xf numFmtId="37" fontId="15" fillId="0" borderId="0">
      <alignment horizontal="center"/>
    </xf>
    <xf numFmtId="0" fontId="52" fillId="0" borderId="4" applyBorder="0" applyProtection="0"/>
    <xf numFmtId="0" fontId="53" fillId="29" borderId="0">
      <alignment horizontal="center" vertical="center" wrapText="1"/>
    </xf>
    <xf numFmtId="1" fontId="54" fillId="0" borderId="0">
      <alignment horizontal="right"/>
    </xf>
    <xf numFmtId="210" fontId="55" fillId="0" borderId="0">
      <alignment horizontal="center"/>
    </xf>
    <xf numFmtId="4" fontId="17" fillId="0" borderId="0"/>
    <xf numFmtId="0" fontId="56" fillId="0" borderId="0" applyNumberFormat="0" applyAlignment="0">
      <alignment horizontal="left"/>
    </xf>
    <xf numFmtId="0" fontId="57" fillId="0" borderId="0" applyNumberFormat="0" applyAlignment="0"/>
    <xf numFmtId="211" fontId="15" fillId="0" borderId="0" applyFill="0" applyBorder="0">
      <alignment horizontal="right"/>
      <protection locked="0"/>
    </xf>
    <xf numFmtId="171" fontId="15" fillId="0" borderId="0" applyFont="0" applyFill="0" applyBorder="0" applyAlignment="0" applyProtection="0"/>
    <xf numFmtId="168" fontId="126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64" fontId="16" fillId="0" borderId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232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0" fontId="51" fillId="0" borderId="0" applyFont="0" applyFill="0" applyBorder="0" applyAlignment="0" applyProtection="0"/>
    <xf numFmtId="14" fontId="28" fillId="0" borderId="0" applyFill="0" applyBorder="0" applyAlignment="0"/>
    <xf numFmtId="232" fontId="37" fillId="0" borderId="0" applyFont="0" applyFill="0" applyBorder="0" applyAlignment="0" applyProtection="0"/>
    <xf numFmtId="212" fontId="14" fillId="0" borderId="0" applyFont="0" applyFill="0" applyBorder="0" applyAlignment="0" applyProtection="0">
      <alignment horizontal="right"/>
    </xf>
    <xf numFmtId="0" fontId="58" fillId="21" borderId="0" applyNumberFormat="0" applyBorder="0" applyAlignment="0" applyProtection="0"/>
    <xf numFmtId="0" fontId="59" fillId="30" borderId="0" applyNumberFormat="0" applyFill="0" applyAlignment="0" applyProtection="0">
      <alignment horizontal="centerContinuous" vertical="center"/>
    </xf>
    <xf numFmtId="19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80" fontId="15" fillId="0" borderId="4">
      <alignment horizontal="center"/>
    </xf>
    <xf numFmtId="183" fontId="15" fillId="21" borderId="4">
      <alignment horizontal="center"/>
    </xf>
    <xf numFmtId="170" fontId="60" fillId="0" borderId="4"/>
    <xf numFmtId="0" fontId="51" fillId="0" borderId="13" applyNumberFormat="0" applyFont="0" applyFill="0" applyAlignment="0" applyProtection="0"/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61" fillId="0" borderId="0" applyNumberFormat="0" applyAlignment="0">
      <alignment horizontal="left"/>
    </xf>
    <xf numFmtId="37" fontId="15" fillId="31" borderId="14">
      <protection locked="0"/>
    </xf>
    <xf numFmtId="0" fontId="1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13" fontId="14" fillId="0" borderId="0" applyFont="0" applyFill="0" applyBorder="0">
      <alignment horizontal="left"/>
    </xf>
    <xf numFmtId="9" fontId="15" fillId="21" borderId="15">
      <alignment horizontal="center"/>
    </xf>
    <xf numFmtId="210" fontId="55" fillId="0" borderId="0">
      <alignment horizontal="center"/>
    </xf>
    <xf numFmtId="2" fontId="15" fillId="0" borderId="0" applyFont="0" applyFill="0" applyBorder="0" applyAlignment="0" applyProtection="0"/>
    <xf numFmtId="0" fontId="63" fillId="0" borderId="0" applyFill="0" applyBorder="0" applyProtection="0">
      <alignment horizontal="left"/>
    </xf>
    <xf numFmtId="0" fontId="3" fillId="5" borderId="0" applyNumberFormat="0" applyBorder="0" applyAlignment="0" applyProtection="0"/>
    <xf numFmtId="38" fontId="16" fillId="25" borderId="0" applyNumberFormat="0" applyBorder="0" applyAlignment="0" applyProtection="0"/>
    <xf numFmtId="0" fontId="15" fillId="0" borderId="0"/>
    <xf numFmtId="0" fontId="51" fillId="0" borderId="0" applyFont="0" applyFill="0" applyBorder="0" applyAlignment="0" applyProtection="0">
      <alignment horizontal="right"/>
    </xf>
    <xf numFmtId="0" fontId="64" fillId="26" borderId="0"/>
    <xf numFmtId="0" fontId="65" fillId="0" borderId="0" applyProtection="0">
      <alignment horizontal="right"/>
    </xf>
    <xf numFmtId="0" fontId="13" fillId="0" borderId="16" applyNumberFormat="0" applyAlignment="0" applyProtection="0">
      <alignment horizontal="left" vertical="center"/>
    </xf>
    <xf numFmtId="0" fontId="13" fillId="0" borderId="17">
      <alignment horizontal="left" vertical="center"/>
    </xf>
    <xf numFmtId="4" fontId="66" fillId="25" borderId="0" applyNumberFormat="0" applyFill="0" applyBorder="0" applyAlignment="0" applyProtection="0"/>
    <xf numFmtId="0" fontId="67" fillId="0" borderId="18">
      <alignment horizontal="center"/>
    </xf>
    <xf numFmtId="0" fontId="6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9" fillId="0" borderId="0" applyProtection="0">
      <alignment horizontal="left"/>
    </xf>
    <xf numFmtId="0" fontId="2" fillId="0" borderId="0" applyNumberFormat="0" applyFill="0" applyBorder="0" applyAlignment="0" applyProtection="0"/>
    <xf numFmtId="0" fontId="70" fillId="0" borderId="0"/>
    <xf numFmtId="0" fontId="15" fillId="0" borderId="0"/>
    <xf numFmtId="0" fontId="15" fillId="25" borderId="0">
      <alignment vertical="top"/>
    </xf>
    <xf numFmtId="0" fontId="71" fillId="25" borderId="0">
      <alignment vertical="top"/>
    </xf>
    <xf numFmtId="0" fontId="72" fillId="0" borderId="8">
      <alignment horizontal="center"/>
    </xf>
    <xf numFmtId="0" fontId="72" fillId="0" borderId="0">
      <alignment horizontal="center"/>
    </xf>
    <xf numFmtId="214" fontId="14" fillId="0" borderId="0">
      <alignment horizontal="left"/>
    </xf>
    <xf numFmtId="0" fontId="73" fillId="21" borderId="19">
      <alignment horizontal="center"/>
    </xf>
    <xf numFmtId="0" fontId="18" fillId="0" borderId="0">
      <protection hidden="1"/>
    </xf>
    <xf numFmtId="0" fontId="74" fillId="21" borderId="20" applyNumberFormat="0" applyFont="0" applyBorder="0" applyAlignment="0" applyProtection="0">
      <alignment horizontal="center"/>
    </xf>
    <xf numFmtId="10" fontId="16" fillId="21" borderId="21" applyNumberFormat="0" applyBorder="0" applyAlignment="0" applyProtection="0"/>
    <xf numFmtId="206" fontId="39" fillId="0" borderId="21">
      <protection locked="0"/>
    </xf>
    <xf numFmtId="3" fontId="76" fillId="0" borderId="0" applyNumberFormat="0" applyFill="0" applyBorder="0" applyAlignment="0" applyProtection="0"/>
    <xf numFmtId="184" fontId="77" fillId="32" borderId="0"/>
    <xf numFmtId="37" fontId="71" fillId="25" borderId="0" applyNumberFormat="0" applyFont="0" applyBorder="0" applyAlignment="0">
      <protection locked="0"/>
    </xf>
    <xf numFmtId="0" fontId="14" fillId="0" borderId="21" applyNumberFormat="0">
      <alignment horizontal="left" wrapText="1"/>
      <protection locked="0"/>
    </xf>
    <xf numFmtId="0" fontId="15" fillId="0" borderId="0" applyFill="0" applyBorder="0">
      <alignment horizontal="right"/>
      <protection locked="0"/>
    </xf>
    <xf numFmtId="215" fontId="15" fillId="0" borderId="0" applyFill="0" applyBorder="0">
      <alignment horizontal="right"/>
      <protection locked="0"/>
    </xf>
    <xf numFmtId="0" fontId="18" fillId="33" borderId="22">
      <alignment horizontal="left" vertical="center" wrapText="1"/>
    </xf>
    <xf numFmtId="177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78" fillId="0" borderId="0" applyNumberFormat="0" applyFill="0" applyBorder="0" applyProtection="0">
      <alignment horizontal="left" vertical="center"/>
    </xf>
    <xf numFmtId="0" fontId="14" fillId="31" borderId="21" applyNumberFormat="0" applyProtection="0">
      <alignment vertical="center" wrapText="1"/>
    </xf>
    <xf numFmtId="0" fontId="37" fillId="0" borderId="0" applyNumberFormat="0" applyFont="0" applyFill="0" applyBorder="0" applyProtection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8" fillId="0" borderId="23" applyNumberFormat="0" applyFill="0" applyAlignment="0" applyProtection="0"/>
    <xf numFmtId="184" fontId="79" fillId="34" borderId="0"/>
    <xf numFmtId="0" fontId="73" fillId="0" borderId="0" applyNumberFormat="0" applyFont="0" applyFill="0" applyBorder="0" applyAlignment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76" fontId="15" fillId="0" borderId="0" applyFont="0" applyFill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216" fontId="14" fillId="0" borderId="0">
      <alignment horizontal="right"/>
    </xf>
    <xf numFmtId="0" fontId="51" fillId="0" borderId="0" applyFont="0" applyFill="0" applyBorder="0" applyAlignment="0" applyProtection="0">
      <alignment horizontal="right"/>
    </xf>
    <xf numFmtId="0" fontId="5" fillId="2" borderId="0" applyNumberFormat="0" applyBorder="0" applyAlignment="0" applyProtection="0"/>
    <xf numFmtId="37" fontId="81" fillId="0" borderId="0"/>
    <xf numFmtId="0" fontId="15" fillId="0" borderId="24">
      <alignment horizontal="center"/>
    </xf>
    <xf numFmtId="0" fontId="14" fillId="25" borderId="21" applyNumberFormat="0" applyAlignment="0"/>
    <xf numFmtId="0" fontId="57" fillId="0" borderId="0"/>
    <xf numFmtId="0" fontId="57" fillId="0" borderId="0"/>
    <xf numFmtId="242" fontId="15" fillId="0" borderId="0"/>
    <xf numFmtId="217" fontId="32" fillId="0" borderId="18" applyFont="0" applyFill="0" applyBorder="0" applyAlignment="0" applyProtection="0"/>
    <xf numFmtId="0" fontId="15" fillId="0" borderId="0"/>
    <xf numFmtId="186" fontId="15" fillId="0" borderId="0"/>
    <xf numFmtId="37" fontId="14" fillId="0" borderId="0"/>
    <xf numFmtId="37" fontId="82" fillId="0" borderId="0"/>
    <xf numFmtId="37" fontId="83" fillId="0" borderId="0"/>
    <xf numFmtId="37" fontId="16" fillId="0" borderId="0"/>
    <xf numFmtId="0" fontId="15" fillId="35" borderId="21" applyNumberFormat="0" applyFont="0" applyBorder="0" applyAlignment="0" applyProtection="0"/>
    <xf numFmtId="0" fontId="15" fillId="36" borderId="14" applyNumberFormat="0" applyFont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6" fillId="23" borderId="25" applyNumberFormat="0" applyAlignment="0" applyProtection="0"/>
    <xf numFmtId="40" fontId="84" fillId="21" borderId="0">
      <alignment horizontal="right"/>
    </xf>
    <xf numFmtId="0" fontId="85" fillId="37" borderId="0">
      <alignment horizontal="center"/>
    </xf>
    <xf numFmtId="0" fontId="86" fillId="21" borderId="15"/>
    <xf numFmtId="0" fontId="86" fillId="0" borderId="0" applyBorder="0">
      <alignment horizontal="centerContinuous"/>
    </xf>
    <xf numFmtId="0" fontId="87" fillId="0" borderId="0" applyBorder="0">
      <alignment horizontal="centerContinuous"/>
    </xf>
    <xf numFmtId="0" fontId="88" fillId="0" borderId="0" applyFill="0" applyBorder="0" applyProtection="0">
      <alignment horizontal="left"/>
    </xf>
    <xf numFmtId="0" fontId="89" fillId="0" borderId="0" applyFill="0" applyBorder="0" applyProtection="0">
      <alignment horizontal="left"/>
    </xf>
    <xf numFmtId="1" fontId="90" fillId="0" borderId="0" applyProtection="0">
      <alignment horizontal="right" vertical="center"/>
    </xf>
    <xf numFmtId="0" fontId="91" fillId="0" borderId="0">
      <alignment horizontal="center"/>
    </xf>
    <xf numFmtId="0" fontId="92" fillId="0" borderId="0">
      <alignment horizontal="center"/>
    </xf>
    <xf numFmtId="210" fontId="93" fillId="0" borderId="0">
      <alignment horizontal="right"/>
    </xf>
    <xf numFmtId="210" fontId="93" fillId="0" borderId="0">
      <alignment horizontal="right"/>
    </xf>
    <xf numFmtId="14" fontId="43" fillId="0" borderId="0">
      <alignment horizontal="center" wrapText="1"/>
      <protection locked="0"/>
    </xf>
    <xf numFmtId="9" fontId="126" fillId="0" borderId="0" applyFont="0" applyFill="0" applyBorder="0" applyAlignment="0" applyProtection="0"/>
    <xf numFmtId="0" fontId="16" fillId="0" borderId="0"/>
    <xf numFmtId="236" fontId="20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218" fontId="43" fillId="0" borderId="0" applyFont="0" applyFill="0" applyBorder="0" applyProtection="0">
      <alignment horizontal="right"/>
    </xf>
    <xf numFmtId="9" fontId="14" fillId="0" borderId="0"/>
    <xf numFmtId="9" fontId="82" fillId="0" borderId="0"/>
    <xf numFmtId="9" fontId="16" fillId="0" borderId="0"/>
    <xf numFmtId="182" fontId="15" fillId="0" borderId="0"/>
    <xf numFmtId="9" fontId="24" fillId="0" borderId="26" applyNumberFormat="0" applyBorder="0"/>
    <xf numFmtId="219" fontId="15" fillId="0" borderId="0" applyFill="0" applyBorder="0">
      <alignment horizontal="right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191" fontId="43" fillId="0" borderId="0" applyFill="0" applyBorder="0" applyAlignment="0" applyProtection="0"/>
    <xf numFmtId="164" fontId="94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9" fillId="0" borderId="8">
      <alignment horizontal="center"/>
    </xf>
    <xf numFmtId="3" fontId="24" fillId="0" borderId="0" applyFont="0" applyFill="0" applyBorder="0" applyAlignment="0" applyProtection="0"/>
    <xf numFmtId="0" fontId="24" fillId="38" borderId="0" applyNumberFormat="0" applyFont="0" applyBorder="0" applyAlignment="0" applyProtection="0"/>
    <xf numFmtId="167" fontId="95" fillId="0" borderId="0">
      <alignment horizontal="center"/>
    </xf>
    <xf numFmtId="220" fontId="15" fillId="0" borderId="0">
      <alignment horizontal="right"/>
      <protection locked="0"/>
    </xf>
    <xf numFmtId="0" fontId="96" fillId="39" borderId="0" applyNumberFormat="0" applyFont="0" applyBorder="0" applyAlignment="0">
      <alignment horizontal="center"/>
    </xf>
    <xf numFmtId="0" fontId="97" fillId="40" borderId="27" applyNumberFormat="0" applyBorder="0" applyAlignment="0">
      <alignment horizontal="center"/>
    </xf>
    <xf numFmtId="2" fontId="43" fillId="0" borderId="0">
      <alignment vertical="center" wrapText="1"/>
    </xf>
    <xf numFmtId="173" fontId="17" fillId="0" borderId="0"/>
    <xf numFmtId="14" fontId="91" fillId="0" borderId="0" applyNumberFormat="0" applyFill="0" applyBorder="0" applyAlignment="0" applyProtection="0">
      <alignment horizontal="left"/>
    </xf>
    <xf numFmtId="0" fontId="78" fillId="0" borderId="0" applyNumberFormat="0" applyFill="0" applyBorder="0" applyProtection="0">
      <alignment horizontal="right" vertical="center"/>
    </xf>
    <xf numFmtId="3" fontId="17" fillId="28" borderId="12" applyNumberFormat="0" applyFill="0" applyBorder="0" applyProtection="0">
      <alignment horizontal="left"/>
    </xf>
    <xf numFmtId="0" fontId="15" fillId="0" borderId="0"/>
    <xf numFmtId="0" fontId="15" fillId="0" borderId="0"/>
    <xf numFmtId="4" fontId="98" fillId="2" borderId="28" applyNumberFormat="0" applyProtection="0">
      <alignment vertical="center"/>
    </xf>
    <xf numFmtId="4" fontId="99" fillId="41" borderId="28" applyNumberFormat="0" applyProtection="0">
      <alignment vertical="center"/>
    </xf>
    <xf numFmtId="4" fontId="98" fillId="41" borderId="28" applyNumberFormat="0" applyProtection="0">
      <alignment horizontal="left" vertical="center" indent="1"/>
    </xf>
    <xf numFmtId="0" fontId="98" fillId="41" borderId="28" applyNumberFormat="0" applyProtection="0">
      <alignment horizontal="left" vertical="top" indent="1"/>
    </xf>
    <xf numFmtId="4" fontId="98" fillId="42" borderId="0" applyNumberFormat="0" applyProtection="0">
      <alignment horizontal="left" vertical="center" indent="1"/>
    </xf>
    <xf numFmtId="4" fontId="28" fillId="4" borderId="28" applyNumberFormat="0" applyProtection="0">
      <alignment horizontal="right" vertical="center"/>
    </xf>
    <xf numFmtId="4" fontId="28" fillId="10" borderId="28" applyNumberFormat="0" applyProtection="0">
      <alignment horizontal="right" vertical="center"/>
    </xf>
    <xf numFmtId="4" fontId="28" fillId="18" borderId="28" applyNumberFormat="0" applyProtection="0">
      <alignment horizontal="right" vertical="center"/>
    </xf>
    <xf numFmtId="4" fontId="28" fillId="12" borderId="28" applyNumberFormat="0" applyProtection="0">
      <alignment horizontal="right" vertical="center"/>
    </xf>
    <xf numFmtId="4" fontId="28" fillId="16" borderId="28" applyNumberFormat="0" applyProtection="0">
      <alignment horizontal="right" vertical="center"/>
    </xf>
    <xf numFmtId="4" fontId="28" fillId="20" borderId="28" applyNumberFormat="0" applyProtection="0">
      <alignment horizontal="right" vertical="center"/>
    </xf>
    <xf numFmtId="4" fontId="28" fillId="19" borderId="28" applyNumberFormat="0" applyProtection="0">
      <alignment horizontal="right" vertical="center"/>
    </xf>
    <xf numFmtId="4" fontId="28" fillId="43" borderId="28" applyNumberFormat="0" applyProtection="0">
      <alignment horizontal="right" vertical="center"/>
    </xf>
    <xf numFmtId="4" fontId="28" fillId="11" borderId="28" applyNumberFormat="0" applyProtection="0">
      <alignment horizontal="right" vertical="center"/>
    </xf>
    <xf numFmtId="4" fontId="98" fillId="44" borderId="29" applyNumberFormat="0" applyProtection="0">
      <alignment horizontal="left" vertical="center" indent="1"/>
    </xf>
    <xf numFmtId="4" fontId="28" fillId="45" borderId="0" applyNumberFormat="0" applyProtection="0">
      <alignment horizontal="left" vertical="center" indent="1"/>
    </xf>
    <xf numFmtId="4" fontId="100" fillId="46" borderId="0" applyNumberFormat="0" applyProtection="0">
      <alignment horizontal="left" vertical="center" indent="1"/>
    </xf>
    <xf numFmtId="4" fontId="28" fillId="47" borderId="28" applyNumberFormat="0" applyProtection="0">
      <alignment horizontal="right" vertical="center"/>
    </xf>
    <xf numFmtId="4" fontId="28" fillId="45" borderId="0" applyNumberFormat="0" applyProtection="0">
      <alignment horizontal="left" vertical="center" indent="1"/>
    </xf>
    <xf numFmtId="4" fontId="28" fillId="42" borderId="0" applyNumberFormat="0" applyProtection="0">
      <alignment horizontal="left" vertical="center" indent="1"/>
    </xf>
    <xf numFmtId="0" fontId="15" fillId="46" borderId="28" applyNumberFormat="0" applyProtection="0">
      <alignment horizontal="left" vertical="center" indent="1"/>
    </xf>
    <xf numFmtId="0" fontId="15" fillId="46" borderId="28" applyNumberFormat="0" applyProtection="0">
      <alignment horizontal="left" vertical="top" indent="1"/>
    </xf>
    <xf numFmtId="0" fontId="15" fillId="42" borderId="28" applyNumberFormat="0" applyProtection="0">
      <alignment horizontal="left" vertical="center" indent="1"/>
    </xf>
    <xf numFmtId="0" fontId="15" fillId="42" borderId="28" applyNumberFormat="0" applyProtection="0">
      <alignment horizontal="left" vertical="top" indent="1"/>
    </xf>
    <xf numFmtId="0" fontId="15" fillId="22" borderId="28" applyNumberFormat="0" applyProtection="0">
      <alignment horizontal="left" vertical="center" indent="1"/>
    </xf>
    <xf numFmtId="0" fontId="15" fillId="22" borderId="28" applyNumberFormat="0" applyProtection="0">
      <alignment horizontal="left" vertical="top" indent="1"/>
    </xf>
    <xf numFmtId="0" fontId="15" fillId="48" borderId="28" applyNumberFormat="0" applyProtection="0">
      <alignment horizontal="left" vertical="center" indent="1"/>
    </xf>
    <xf numFmtId="0" fontId="15" fillId="48" borderId="28" applyNumberFormat="0" applyProtection="0">
      <alignment horizontal="left" vertical="top" indent="1"/>
    </xf>
    <xf numFmtId="0" fontId="15" fillId="0" borderId="0"/>
    <xf numFmtId="4" fontId="28" fillId="31" borderId="28" applyNumberFormat="0" applyProtection="0">
      <alignment vertical="center"/>
    </xf>
    <xf numFmtId="4" fontId="101" fillId="31" borderId="28" applyNumberFormat="0" applyProtection="0">
      <alignment vertical="center"/>
    </xf>
    <xf numFmtId="4" fontId="28" fillId="31" borderId="28" applyNumberFormat="0" applyProtection="0">
      <alignment horizontal="left" vertical="center" indent="1"/>
    </xf>
    <xf numFmtId="0" fontId="28" fillId="31" borderId="28" applyNumberFormat="0" applyProtection="0">
      <alignment horizontal="left" vertical="top" indent="1"/>
    </xf>
    <xf numFmtId="4" fontId="28" fillId="45" borderId="28" applyNumberFormat="0" applyProtection="0">
      <alignment horizontal="right" vertical="center"/>
    </xf>
    <xf numFmtId="4" fontId="101" fillId="45" borderId="28" applyNumberFormat="0" applyProtection="0">
      <alignment horizontal="right" vertical="center"/>
    </xf>
    <xf numFmtId="4" fontId="28" fillId="47" borderId="28" applyNumberFormat="0" applyProtection="0">
      <alignment horizontal="left" vertical="center" indent="1"/>
    </xf>
    <xf numFmtId="0" fontId="28" fillId="42" borderId="28" applyNumberFormat="0" applyProtection="0">
      <alignment horizontal="left" vertical="top" indent="1"/>
    </xf>
    <xf numFmtId="4" fontId="102" fillId="32" borderId="0" applyNumberFormat="0" applyProtection="0">
      <alignment horizontal="left" vertical="center" indent="1"/>
    </xf>
    <xf numFmtId="4" fontId="103" fillId="45" borderId="28" applyNumberFormat="0" applyProtection="0">
      <alignment horizontal="right" vertical="center"/>
    </xf>
    <xf numFmtId="3" fontId="76" fillId="0" borderId="21" applyNumberFormat="0" applyFill="0" applyBorder="0" applyAlignment="0" applyProtection="0"/>
    <xf numFmtId="0" fontId="13" fillId="29" borderId="21">
      <alignment horizontal="center" vertical="center" wrapText="1"/>
      <protection hidden="1"/>
    </xf>
    <xf numFmtId="0" fontId="104" fillId="30" borderId="21" applyNumberFormat="0" applyFill="0" applyAlignment="0" applyProtection="0">
      <alignment horizontal="centerContinuous" vertical="center"/>
    </xf>
    <xf numFmtId="0" fontId="105" fillId="21" borderId="30">
      <protection locked="0"/>
    </xf>
    <xf numFmtId="0" fontId="106" fillId="33" borderId="0"/>
    <xf numFmtId="0" fontId="106" fillId="49" borderId="0"/>
    <xf numFmtId="0" fontId="18" fillId="25" borderId="0" applyFont="0">
      <alignment vertical="top"/>
    </xf>
    <xf numFmtId="0" fontId="37" fillId="50" borderId="0" applyNumberFormat="0" applyFont="0" applyBorder="0" applyAlignment="0" applyProtection="0"/>
    <xf numFmtId="0" fontId="96" fillId="1" borderId="17" applyNumberFormat="0" applyFont="0" applyAlignment="0">
      <alignment horizontal="center"/>
    </xf>
    <xf numFmtId="0" fontId="107" fillId="24" borderId="0" applyAlignment="0"/>
    <xf numFmtId="0" fontId="108" fillId="0" borderId="0" applyNumberFormat="0" applyFill="0" applyBorder="0" applyAlignment="0">
      <alignment horizontal="center"/>
    </xf>
    <xf numFmtId="0" fontId="15" fillId="0" borderId="0"/>
    <xf numFmtId="19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5" fillId="0" borderId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20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0" borderId="31" applyNumberFormat="0" applyFill="0" applyProtection="0">
      <alignment horizontal="center"/>
    </xf>
    <xf numFmtId="0" fontId="109" fillId="53" borderId="32" applyNumberFormat="0" applyAlignment="0" applyProtection="0"/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 applyNumberFormat="0" applyBorder="0" applyAlignment="0"/>
    <xf numFmtId="0" fontId="32" fillId="0" borderId="0" applyNumberFormat="0" applyBorder="0" applyAlignment="0"/>
    <xf numFmtId="0" fontId="100" fillId="0" borderId="0" applyNumberFormat="0" applyBorder="0" applyAlignment="0"/>
    <xf numFmtId="0" fontId="113" fillId="0" borderId="0" applyNumberFormat="0" applyBorder="0" applyAlignment="0"/>
    <xf numFmtId="0" fontId="100" fillId="0" borderId="0" applyNumberFormat="0" applyBorder="0" applyAlignment="0"/>
    <xf numFmtId="0" fontId="114" fillId="0" borderId="4"/>
    <xf numFmtId="40" fontId="115" fillId="0" borderId="0" applyBorder="0">
      <alignment horizontal="right"/>
    </xf>
    <xf numFmtId="0" fontId="116" fillId="0" borderId="0" applyFill="0" applyBorder="0" applyProtection="0">
      <alignment horizontal="center" vertical="center"/>
    </xf>
    <xf numFmtId="0" fontId="117" fillId="0" borderId="0" applyBorder="0" applyProtection="0">
      <alignment vertical="center"/>
    </xf>
    <xf numFmtId="0" fontId="117" fillId="0" borderId="18" applyBorder="0" applyProtection="0">
      <alignment horizontal="right" vertical="center"/>
    </xf>
    <xf numFmtId="0" fontId="118" fillId="54" borderId="0" applyBorder="0" applyProtection="0">
      <alignment horizontal="centerContinuous" vertical="center"/>
    </xf>
    <xf numFmtId="0" fontId="118" fillId="55" borderId="18" applyBorder="0" applyProtection="0">
      <alignment horizontal="centerContinuous" vertical="center"/>
    </xf>
    <xf numFmtId="0" fontId="15" fillId="0" borderId="0" applyBorder="0" applyProtection="0">
      <alignment vertical="center"/>
    </xf>
    <xf numFmtId="0" fontId="116" fillId="0" borderId="0" applyFill="0" applyBorder="0" applyProtection="0"/>
    <xf numFmtId="0" fontId="119" fillId="0" borderId="0" applyFill="0" applyBorder="0" applyProtection="0">
      <alignment horizontal="left"/>
    </xf>
    <xf numFmtId="0" fontId="63" fillId="0" borderId="1" applyFill="0" applyBorder="0" applyProtection="0">
      <alignment horizontal="left" vertical="top"/>
    </xf>
    <xf numFmtId="0" fontId="71" fillId="0" borderId="0" applyNumberFormat="0" applyAlignment="0">
      <alignment horizontal="center"/>
    </xf>
    <xf numFmtId="0" fontId="18" fillId="31" borderId="21" applyNumberFormat="0" applyAlignment="0">
      <alignment horizontal="center"/>
    </xf>
    <xf numFmtId="49" fontId="28" fillId="0" borderId="0" applyFill="0" applyBorder="0" applyAlignment="0"/>
    <xf numFmtId="237" fontId="20" fillId="0" borderId="0" applyFill="0" applyBorder="0" applyAlignment="0"/>
    <xf numFmtId="238" fontId="20" fillId="0" borderId="0" applyFill="0" applyBorder="0" applyAlignment="0"/>
    <xf numFmtId="49" fontId="15" fillId="0" borderId="0" applyNumberFormat="0">
      <alignment wrapText="1"/>
    </xf>
    <xf numFmtId="0" fontId="15" fillId="0" borderId="0"/>
    <xf numFmtId="181" fontId="15" fillId="0" borderId="0" applyFont="0" applyFill="0" applyBorder="0" applyAlignment="0" applyProtection="0"/>
    <xf numFmtId="192" fontId="15" fillId="0" borderId="0" applyFont="0" applyFill="0" applyBorder="0" applyAlignment="0" applyProtection="0"/>
    <xf numFmtId="0" fontId="107" fillId="56" borderId="0"/>
    <xf numFmtId="38" fontId="120" fillId="11" borderId="0">
      <alignment horizontal="center"/>
    </xf>
    <xf numFmtId="0" fontId="15" fillId="0" borderId="0" applyBorder="0"/>
    <xf numFmtId="231" fontId="121" fillId="0" borderId="33">
      <alignment horizontal="center" vertical="center"/>
    </xf>
    <xf numFmtId="0" fontId="15" fillId="0" borderId="0" applyBorder="0"/>
    <xf numFmtId="38" fontId="70" fillId="0" borderId="0"/>
    <xf numFmtId="0" fontId="122" fillId="0" borderId="0">
      <alignment vertical="center"/>
    </xf>
    <xf numFmtId="0" fontId="15" fillId="0" borderId="34" applyNumberFormat="0" applyFont="0" applyFill="0" applyAlignment="0" applyProtection="0"/>
    <xf numFmtId="243" fontId="123" fillId="0" borderId="0">
      <alignment horizontal="left"/>
      <protection locked="0"/>
    </xf>
    <xf numFmtId="0" fontId="72" fillId="0" borderId="27" applyNumberFormat="0" applyBorder="0" applyProtection="0">
      <alignment horizontal="center"/>
    </xf>
    <xf numFmtId="0" fontId="104" fillId="0" borderId="18" applyNumberFormat="0" applyFont="0" applyBorder="0" applyAlignment="0" applyProtection="0">
      <alignment horizontal="centerContinuous" vertical="center"/>
    </xf>
    <xf numFmtId="198" fontId="15" fillId="21" borderId="0" applyNumberFormat="0" applyFont="0" applyFill="0" applyBorder="0" applyAlignment="0">
      <alignment horizontal="centerContinuous" vertical="center"/>
      <protection locked="0"/>
    </xf>
    <xf numFmtId="0" fontId="59" fillId="30" borderId="0" applyNumberFormat="0" applyFill="0" applyAlignment="0">
      <alignment horizontal="centerContinuous" vertical="center"/>
    </xf>
    <xf numFmtId="0" fontId="124" fillId="0" borderId="0">
      <alignment vertical="top"/>
    </xf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5" fillId="0" borderId="0"/>
    <xf numFmtId="0" fontId="21" fillId="0" borderId="0" applyNumberFormat="0" applyFont="0" applyFill="0" applyBorder="0" applyProtection="0">
      <alignment horizontal="center" vertical="center" wrapText="1"/>
    </xf>
    <xf numFmtId="20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202" fontId="66" fillId="0" borderId="0" applyBorder="0" applyProtection="0">
      <alignment horizontal="right" vertical="center"/>
    </xf>
    <xf numFmtId="241" fontId="14" fillId="0" borderId="0">
      <alignment horizontal="left"/>
    </xf>
    <xf numFmtId="0" fontId="15" fillId="0" borderId="0"/>
    <xf numFmtId="202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75" fontId="15" fillId="0" borderId="0" applyFont="0" applyFill="0" applyBorder="0" applyAlignment="0" applyProtection="0"/>
    <xf numFmtId="204" fontId="37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57" borderId="0" xfId="0" applyFill="1" applyAlignment="1">
      <alignment wrapText="1"/>
    </xf>
    <xf numFmtId="0" fontId="0" fillId="0" borderId="0" xfId="0" applyAlignment="1">
      <alignment horizontal="right" wrapText="1"/>
    </xf>
    <xf numFmtId="0" fontId="110" fillId="58" borderId="31" xfId="558" applyFill="1">
      <alignment horizontal="center"/>
    </xf>
    <xf numFmtId="254" fontId="110" fillId="58" borderId="31" xfId="558" applyNumberFormat="1" applyFill="1">
      <alignment horizontal="center"/>
    </xf>
    <xf numFmtId="1" fontId="0" fillId="0" borderId="0" xfId="0" applyNumberFormat="1" applyAlignment="1">
      <alignment wrapText="1"/>
    </xf>
    <xf numFmtId="9" fontId="126" fillId="0" borderId="0" xfId="458" applyFont="1" applyAlignment="1">
      <alignment wrapText="1"/>
    </xf>
    <xf numFmtId="0" fontId="128" fillId="57" borderId="0" xfId="0" applyFont="1" applyFill="1" applyAlignment="1">
      <alignment horizontal="center" wrapText="1"/>
    </xf>
    <xf numFmtId="0" fontId="127" fillId="0" borderId="0" xfId="0" applyFont="1" applyAlignment="1">
      <alignment wrapText="1"/>
    </xf>
    <xf numFmtId="0" fontId="129" fillId="0" borderId="0" xfId="0" applyFont="1"/>
    <xf numFmtId="255" fontId="129" fillId="0" borderId="0" xfId="0" applyNumberFormat="1" applyFont="1"/>
    <xf numFmtId="0" fontId="129" fillId="0" borderId="0" xfId="0" applyFont="1" applyAlignment="1">
      <alignment horizontal="center"/>
    </xf>
    <xf numFmtId="9" fontId="129" fillId="0" borderId="0" xfId="0" applyNumberFormat="1" applyFont="1"/>
    <xf numFmtId="17" fontId="129" fillId="0" borderId="0" xfId="0" applyNumberFormat="1" applyFont="1"/>
    <xf numFmtId="3" fontId="129" fillId="0" borderId="0" xfId="0" applyNumberFormat="1" applyFont="1"/>
    <xf numFmtId="0" fontId="130" fillId="0" borderId="0" xfId="0" applyFont="1"/>
    <xf numFmtId="1" fontId="129" fillId="0" borderId="0" xfId="328" applyNumberFormat="1" applyFont="1"/>
    <xf numFmtId="256" fontId="129" fillId="0" borderId="0" xfId="328" applyNumberFormat="1" applyFont="1"/>
    <xf numFmtId="9" fontId="129" fillId="0" borderId="0" xfId="458" applyFont="1"/>
    <xf numFmtId="0" fontId="131" fillId="57" borderId="0" xfId="0" applyFont="1" applyFill="1" applyAlignment="1">
      <alignment horizontal="center" wrapText="1"/>
    </xf>
    <xf numFmtId="254" fontId="0" fillId="0" borderId="0" xfId="0" applyNumberFormat="1" applyAlignment="1">
      <alignment wrapText="1"/>
    </xf>
    <xf numFmtId="254" fontId="128" fillId="57" borderId="0" xfId="0" applyNumberFormat="1" applyFont="1" applyFill="1" applyAlignment="1">
      <alignment horizontal="center" wrapText="1"/>
    </xf>
  </cellXfs>
  <cellStyles count="647">
    <cellStyle name=" 1" xfId="1" xr:uid="{00000000-0005-0000-0000-000000000000}"/>
    <cellStyle name=" 10" xfId="2" xr:uid="{00000000-0005-0000-0000-000001000000}"/>
    <cellStyle name=" 11" xfId="3" xr:uid="{00000000-0005-0000-0000-000002000000}"/>
    <cellStyle name=" 12" xfId="4" xr:uid="{00000000-0005-0000-0000-000003000000}"/>
    <cellStyle name=" 13" xfId="5" xr:uid="{00000000-0005-0000-0000-000004000000}"/>
    <cellStyle name=" 14" xfId="6" xr:uid="{00000000-0005-0000-0000-000005000000}"/>
    <cellStyle name=" 15" xfId="7" xr:uid="{00000000-0005-0000-0000-000006000000}"/>
    <cellStyle name=" 16" xfId="8" xr:uid="{00000000-0005-0000-0000-000007000000}"/>
    <cellStyle name=" 17" xfId="9" xr:uid="{00000000-0005-0000-0000-000008000000}"/>
    <cellStyle name=" 18" xfId="10" xr:uid="{00000000-0005-0000-0000-000009000000}"/>
    <cellStyle name=" 19" xfId="11" xr:uid="{00000000-0005-0000-0000-00000A000000}"/>
    <cellStyle name=" 2" xfId="12" xr:uid="{00000000-0005-0000-0000-00000B000000}"/>
    <cellStyle name=" 20" xfId="13" xr:uid="{00000000-0005-0000-0000-00000C000000}"/>
    <cellStyle name=" 21" xfId="14" xr:uid="{00000000-0005-0000-0000-00000D000000}"/>
    <cellStyle name=" 22" xfId="15" xr:uid="{00000000-0005-0000-0000-00000E000000}"/>
    <cellStyle name=" 3" xfId="16" xr:uid="{00000000-0005-0000-0000-00000F000000}"/>
    <cellStyle name=" 4" xfId="17" xr:uid="{00000000-0005-0000-0000-000010000000}"/>
    <cellStyle name=" 5" xfId="18" xr:uid="{00000000-0005-0000-0000-000011000000}"/>
    <cellStyle name=" 6" xfId="19" xr:uid="{00000000-0005-0000-0000-000012000000}"/>
    <cellStyle name=" 7" xfId="20" xr:uid="{00000000-0005-0000-0000-000013000000}"/>
    <cellStyle name=" 8" xfId="21" xr:uid="{00000000-0005-0000-0000-000014000000}"/>
    <cellStyle name=" 9" xfId="22" xr:uid="{00000000-0005-0000-0000-000015000000}"/>
    <cellStyle name=" Writer Import]_x000d__x000a_Display Dialog=No_x000d__x000a__x000d__x000a_[Horizontal Arrange]_x000d__x000a_Dimensions Interlocking=Yes_x000d__x000a_Sum Hierarchy=Yes_x000d__x000a_Generate" xfId="23" xr:uid="{00000000-0005-0000-0000-000016000000}"/>
    <cellStyle name="#,##0" xfId="24" xr:uid="{00000000-0005-0000-0000-000017000000}"/>
    <cellStyle name="#,##0.00¢/kWh" xfId="25" xr:uid="{00000000-0005-0000-0000-000018000000}"/>
    <cellStyle name="$k" xfId="26" xr:uid="{00000000-0005-0000-0000-000019000000}"/>
    <cellStyle name="%" xfId="27" xr:uid="{00000000-0005-0000-0000-00001A000000}"/>
    <cellStyle name="******************************************" xfId="28" xr:uid="{00000000-0005-0000-0000-00001B000000}"/>
    <cellStyle name="???b???b???b???b???b???b???b???b???b???b???b???b???b???b???b???b???b???b???b???b???b???b???b???b??" xfId="29" xr:uid="{00000000-0005-0000-0000-00001C000000}"/>
    <cellStyle name="???b???b???b???b???b???b???b???b???b???b???b¯??b???b???b???b???b???b???b???b???b???b???b???b???b??" xfId="30" xr:uid="{00000000-0005-0000-0000-00001D000000}"/>
    <cellStyle name="???b???b£??b???b???b???b??ßb???b???b???b???b???b???b???b???b???b???b???b???b???b???b???b¯??b???b??" xfId="31" xr:uid="{00000000-0005-0000-0000-00001E000000}"/>
    <cellStyle name="???b??ßb???b???b???b???b???b???b???b???b???b???b???b???b???b???b???b¯??b???b???b???b???b???b???b??" xfId="32" xr:uid="{00000000-0005-0000-0000-00001F000000}"/>
    <cellStyle name="??b???b???b???b???b???b???b???b???b???b???b???b???b??_x0003_b???b???b???b???b???b???b???b???b???b???b???b???b???b???b???b???b???b???b???b???b???b???b???b???b???b???b???b???b???b???b???b???b???b???b???b???b???b???b???b???b???b???b???b???b???b?" xfId="33" xr:uid="{00000000-0005-0000-0000-000020000000}"/>
    <cellStyle name="??b??_x0003_b???b???b???b???b???b???b???b???b???b???b???b???b???b???b???b???b???b???b???b???b???b???b???b???b???b???b???b???b???b???b???b???b???b???b???b???b???b???b???b???b???b???b???b???b???b???b???b???b???b???b???b???b???b???b???b???b???b???b???b???b???b?" xfId="34" xr:uid="{00000000-0005-0000-0000-000021000000}"/>
    <cellStyle name="?b???b???b???b??" xfId="35" xr:uid="{00000000-0005-0000-0000-000022000000}"/>
    <cellStyle name="_%(SignOnly)" xfId="36" xr:uid="{00000000-0005-0000-0000-000023000000}"/>
    <cellStyle name="_%(SignSpaceOnly)" xfId="37" xr:uid="{00000000-0005-0000-0000-000024000000}"/>
    <cellStyle name="_051024 Departmental YEE" xfId="38" xr:uid="{00000000-0005-0000-0000-000025000000}"/>
    <cellStyle name="_051024 Departmental YEE1" xfId="39" xr:uid="{00000000-0005-0000-0000-000026000000}"/>
    <cellStyle name="_121306 Bell Mobility Wireless WD9 Deckv2" xfId="40" xr:uid="{00000000-0005-0000-0000-000027000000}"/>
    <cellStyle name="_2005 FY" xfId="41" xr:uid="{00000000-0005-0000-0000-000028000000}"/>
    <cellStyle name="_2005 FY_Wireless Report_MASTER TO USE" xfId="42" xr:uid="{00000000-0005-0000-0000-000029000000}"/>
    <cellStyle name="_2006 12 ABC Demand impact on Prod to Cath" xfId="43" xr:uid="{00000000-0005-0000-0000-00002A000000}"/>
    <cellStyle name="_2006 BEV Allocations (Monthly Distribution) 12-22" xfId="44" xr:uid="{00000000-0005-0000-0000-00002B000000}"/>
    <cellStyle name="_2006 CAPEX Plan_V0.50_SUMMARY by Segment" xfId="45" xr:uid="{00000000-0005-0000-0000-00002C000000}"/>
    <cellStyle name="_2006 -MobilityBDI1" xfId="46" xr:uid="{00000000-0005-0000-0000-00002D000000}"/>
    <cellStyle name="_2006 Opex Consolidated-including reductions V Mar 1" xfId="47" xr:uid="{00000000-0005-0000-0000-00002E000000}"/>
    <cellStyle name="_2006 Opex Consolidated-including reductions V Mar 13" xfId="48" xr:uid="{00000000-0005-0000-0000-00002F000000}"/>
    <cellStyle name="_2007 2008 2009 Capital Plan" xfId="49" xr:uid="{00000000-0005-0000-0000-000030000000}"/>
    <cellStyle name="_2007 Capital - updated Sept 17, 2006" xfId="50" xr:uid="{00000000-0005-0000-0000-000031000000}"/>
    <cellStyle name="_2007 Capital Plan - updated Sept 11 2006" xfId="51" xr:uid="{00000000-0005-0000-0000-000032000000}"/>
    <cellStyle name="_2007 PLan Initiatives Summary by Quarter - Jan 28 SP Reconciliation" xfId="52" xr:uid="{00000000-0005-0000-0000-000033000000}"/>
    <cellStyle name="_2009  2010 model-V9" xfId="53" xr:uid="{00000000-0005-0000-0000-000034000000}"/>
    <cellStyle name="_3 year GW estimate _ 26 Mar 07" xfId="54" xr:uid="{00000000-0005-0000-0000-000035000000}"/>
    <cellStyle name="_3 YR Plan Summaryv2 (price increase in base)" xfId="55" xr:uid="{00000000-0005-0000-0000-000036000000}"/>
    <cellStyle name="_6 year model -  presented to GC on Oct 18 no links mf May 7_07" xfId="56" xr:uid="{00000000-0005-0000-0000-000037000000}"/>
    <cellStyle name="_August Capital Flash1" xfId="57" xr:uid="{00000000-0005-0000-0000-000038000000}"/>
    <cellStyle name="_Base YEE June 1st 2005" xfId="58" xr:uid="{00000000-0005-0000-0000-000039000000}"/>
    <cellStyle name="_BCE YEE8 with elims- do not use (aug06)" xfId="59" xr:uid="{00000000-0005-0000-0000-00003A000000}"/>
    <cellStyle name="_Bell Residential Services YEE Nov3rd" xfId="60" xr:uid="{00000000-0005-0000-0000-00003B000000}"/>
    <cellStyle name="_Bell Residential Services YEE Nov3rd1" xfId="61" xr:uid="{00000000-0005-0000-0000-00003C000000}"/>
    <cellStyle name="_Bell Residential Services YEE oct 27th v3" xfId="62" xr:uid="{00000000-0005-0000-0000-00003D000000}"/>
    <cellStyle name="_Bell West Transfer Summary" xfId="63" xr:uid="{00000000-0005-0000-0000-00003E000000}"/>
    <cellStyle name="_BitW  GT 2006 Capex Budget v26_14 Oct 05" xfId="64" xr:uid="{00000000-0005-0000-0000-00003F000000}"/>
    <cellStyle name="_Book1 (3)" xfId="65" xr:uid="{00000000-0005-0000-0000-000040000000}"/>
    <cellStyle name="_Book2 (2)" xfId="66" xr:uid="{00000000-0005-0000-0000-000041000000}"/>
    <cellStyle name="_Book22" xfId="67" xr:uid="{00000000-0005-0000-0000-000042000000}"/>
    <cellStyle name="_Book24" xfId="68" xr:uid="{00000000-0005-0000-0000-000043000000}"/>
    <cellStyle name="_Book31" xfId="69" xr:uid="{00000000-0005-0000-0000-000044000000}"/>
    <cellStyle name="_Book31_Consumer Costs Variable vs Fixed" xfId="70" xr:uid="{00000000-0005-0000-0000-000045000000}"/>
    <cellStyle name="_BRS AR Graphing Dec 06" xfId="71" xr:uid="{00000000-0005-0000-0000-000046000000}"/>
    <cellStyle name="_BRS Q4 QEE Update Dec 2nd v2" xfId="72" xr:uid="{00000000-0005-0000-0000-000047000000}"/>
    <cellStyle name="_BRS Q4 QEE Update Dec 2nd v3" xfId="73" xr:uid="{00000000-0005-0000-0000-000048000000}"/>
    <cellStyle name="_BST 2006 cap plan_info to finance_oct 26" xfId="74" xr:uid="{00000000-0005-0000-0000-000049000000}"/>
    <cellStyle name="_Budget P&amp;L-For Binder with reprofiling" xfId="75" xr:uid="{00000000-0005-0000-0000-00004A000000}"/>
    <cellStyle name="_Budget P&amp;L-For Binder with reprofiling_Wireless Report_MASTER TO USE" xfId="76" xr:uid="{00000000-0005-0000-0000-00004B000000}"/>
    <cellStyle name="_BW Mapping details - BST -  June 1st" xfId="77" xr:uid="{00000000-0005-0000-0000-00004C000000}"/>
    <cellStyle name="_BW Mapping details - BST-August 25th" xfId="78" xr:uid="{00000000-0005-0000-0000-00004D000000}"/>
    <cellStyle name="_BW OPS-0107_2" xfId="79" xr:uid="{00000000-0005-0000-0000-00004E000000}"/>
    <cellStyle name="_BW YEE Bell West WD5 (Nov 6th)" xfId="80" xr:uid="{00000000-0005-0000-0000-00004F000000}"/>
    <cellStyle name="_Capital 2007 details" xfId="81" xr:uid="{00000000-0005-0000-0000-000050000000}"/>
    <cellStyle name="_Capital 2010r" xfId="82" xr:uid="{00000000-0005-0000-0000-000051000000}"/>
    <cellStyle name="_Capital 3 yr Plan May 9" xfId="83" xr:uid="{00000000-0005-0000-0000-000052000000}"/>
    <cellStyle name="_Capital Projects with Financials 2" xfId="84" xr:uid="{00000000-0005-0000-0000-000053000000}"/>
    <cellStyle name="_Capital Projects with Financials 2_Wireless Report_MASTER TO USE" xfId="85" xr:uid="{00000000-0005-0000-0000-000054000000}"/>
    <cellStyle name="_Channel Page Adds to Shastri" xfId="86" xr:uid="{00000000-0005-0000-0000-000055000000}"/>
    <cellStyle name="_Comma" xfId="87" xr:uid="{00000000-0005-0000-0000-000056000000}"/>
    <cellStyle name="_Comma_070516 - Internet Mini Plan - vf modified" xfId="88" xr:uid="{00000000-0005-0000-0000-000057000000}"/>
    <cellStyle name="_Comma_Video Mini Plan - SH" xfId="89" xr:uid="{00000000-0005-0000-0000-000058000000}"/>
    <cellStyle name="_Comma_Voice Mini Plan - vF (3)_revised May16" xfId="90" xr:uid="{00000000-0005-0000-0000-000059000000}"/>
    <cellStyle name="_Comma_Wireless Mini Plan - vF" xfId="91" xr:uid="{00000000-0005-0000-0000-00005A000000}"/>
    <cellStyle name="_Comma_Wireless Report_MASTER TO USE" xfId="92" xr:uid="{00000000-0005-0000-0000-00005B000000}"/>
    <cellStyle name="_communication to finance oct 21" xfId="93" xr:uid="{00000000-0005-0000-0000-00005C000000}"/>
    <cellStyle name="_confidential file for Jim" xfId="94" xr:uid="{00000000-0005-0000-0000-00005D000000}"/>
    <cellStyle name="_Consolidated" xfId="95" xr:uid="{00000000-0005-0000-0000-00005E000000}"/>
    <cellStyle name="_Consumer Costs Variable vs Fixed" xfId="96" xr:uid="{00000000-0005-0000-0000-00005F000000}"/>
    <cellStyle name="_Consumer Expenses June YTD " xfId="97" xr:uid="{00000000-0005-0000-0000-000060000000}"/>
    <cellStyle name="_Consumer Galileo KPI Exec Package - April 05 jc1" xfId="98" xr:uid="{00000000-0005-0000-0000-000061000000}"/>
    <cellStyle name="_Consumer Market YEE &amp; List of overlays" xfId="99" xr:uid="{00000000-0005-0000-0000-000062000000}"/>
    <cellStyle name="_Copy of 2006 12 Deferred revenue and costs summary to Cath" xfId="100" xr:uid="{00000000-0005-0000-0000-000063000000}"/>
    <cellStyle name="_Copy of 2007 SMB Program View with Benefits(v2)2" xfId="101" xr:uid="{00000000-0005-0000-0000-000064000000}"/>
    <cellStyle name="_Cost Management Initiative Template vSept 8th Detail" xfId="102" xr:uid="{00000000-0005-0000-0000-000065000000}"/>
    <cellStyle name="_Cost Reduction - Aug 06" xfId="103" xr:uid="{00000000-0005-0000-0000-000066000000}"/>
    <cellStyle name="_Cost Reduction - May 2006" xfId="104" xr:uid="{00000000-0005-0000-0000-000067000000}"/>
    <cellStyle name="_CSG Account Transfer 2006-01-27 (Revised)" xfId="105" xr:uid="{00000000-0005-0000-0000-000068000000}"/>
    <cellStyle name="_CSG Waterfall Summary" xfId="106" xr:uid="{00000000-0005-0000-0000-000069000000}"/>
    <cellStyle name="_Currency" xfId="107" xr:uid="{00000000-0005-0000-0000-00006A000000}"/>
    <cellStyle name="_Currency_070516 - Internet Mini Plan - vf modified" xfId="108" xr:uid="{00000000-0005-0000-0000-00006B000000}"/>
    <cellStyle name="_Currency_Video Mini Plan - SH" xfId="109" xr:uid="{00000000-0005-0000-0000-00006C000000}"/>
    <cellStyle name="_Currency_Voice Mini Plan - vF (3)_revised May16" xfId="110" xr:uid="{00000000-0005-0000-0000-00006D000000}"/>
    <cellStyle name="_Currency_Wireless Mini Plan - vF" xfId="111" xr:uid="{00000000-0005-0000-0000-00006E000000}"/>
    <cellStyle name="_Currency_Wireless Report_MASTER TO USE" xfId="112" xr:uid="{00000000-0005-0000-0000-00006F000000}"/>
    <cellStyle name="_CurrencySpace" xfId="113" xr:uid="{00000000-0005-0000-0000-000070000000}"/>
    <cellStyle name="_CurrencySpace_070516 - Internet Mini Plan - vf modified" xfId="114" xr:uid="{00000000-0005-0000-0000-000071000000}"/>
    <cellStyle name="_CurrencySpace_Video Mini Plan - SH" xfId="115" xr:uid="{00000000-0005-0000-0000-000072000000}"/>
    <cellStyle name="_CurrencySpace_Voice Mini Plan - vF (3)_revised May16" xfId="116" xr:uid="{00000000-0005-0000-0000-000073000000}"/>
    <cellStyle name="_CurrencySpace_Wireless Mini Plan - vF" xfId="117" xr:uid="{00000000-0005-0000-0000-000074000000}"/>
    <cellStyle name="_Dec 2006 FCF" xfId="118" xr:uid="{00000000-0005-0000-0000-000075000000}"/>
    <cellStyle name="_EBITDA 2006 Analysis - Aug 06" xfId="119" xr:uid="{00000000-0005-0000-0000-000076000000}"/>
    <cellStyle name="_EBITDA 2006 Analysis - Jun 06" xfId="120" xr:uid="{00000000-0005-0000-0000-000077000000}"/>
    <cellStyle name="_EBITDA 2006 Analysis - Jun 06 Revised July 18" xfId="121" xr:uid="{00000000-0005-0000-0000-000078000000}"/>
    <cellStyle name="_EBITDA 2006 Analysis for Distribution - Jul 06" xfId="122" xr:uid="{00000000-0005-0000-0000-000079000000}"/>
    <cellStyle name="_EBITDA tracker Nov 6th jfl" xfId="123" xr:uid="{00000000-0005-0000-0000-00007A000000}"/>
    <cellStyle name="_Econ_Sheerness_Valuator Model_030205" xfId="124" xr:uid="{00000000-0005-0000-0000-00007B000000}"/>
    <cellStyle name="_Eugene's PL July 7th v2" xfId="125" xr:uid="{00000000-0005-0000-0000-00007C000000}"/>
    <cellStyle name="_Euro" xfId="126" xr:uid="{00000000-0005-0000-0000-00007D000000}"/>
    <cellStyle name="_Expense_Budget_System" xfId="127" xr:uid="{00000000-0005-0000-0000-00007E000000}"/>
    <cellStyle name="_FCF Template" xfId="128" xr:uid="{00000000-0005-0000-0000-00007F000000}"/>
    <cellStyle name="_FCF Template (2)" xfId="129" xr:uid="{00000000-0005-0000-0000-000080000000}"/>
    <cellStyle name="_Financial October 30th meeting" xfId="130" xr:uid="{00000000-0005-0000-0000-000081000000}"/>
    <cellStyle name="_Free Cash Flow" xfId="131" xr:uid="{00000000-0005-0000-0000-000082000000}"/>
    <cellStyle name="_Free Cash Flow sheet" xfId="132" xr:uid="{00000000-0005-0000-0000-000083000000}"/>
    <cellStyle name="_GT Budget Summary 2005-06-MT" xfId="133" xr:uid="{00000000-0005-0000-0000-000084000000}"/>
    <cellStyle name="_Headcount info" xfId="134" xr:uid="{00000000-0005-0000-0000-000085000000}"/>
    <cellStyle name="_Headcount info_Wireless Report_MASTER TO USE" xfId="135" xr:uid="{00000000-0005-0000-0000-000086000000}"/>
    <cellStyle name="_Heading" xfId="136" xr:uid="{00000000-0005-0000-0000-000087000000}"/>
    <cellStyle name="_Highlight" xfId="137" xr:uid="{00000000-0005-0000-0000-000088000000}"/>
    <cellStyle name="_HR_Pages v2" xfId="138" xr:uid="{00000000-0005-0000-0000-000089000000}"/>
    <cellStyle name="_Jasper to current view" xfId="139" xr:uid="{00000000-0005-0000-0000-00008A000000}"/>
    <cellStyle name="_July 2005 YEE Working Template FINAL SUBMISSION" xfId="140" xr:uid="{00000000-0005-0000-0000-00008B000000}"/>
    <cellStyle name="_June27 Summary Chart Final" xfId="141" xr:uid="{00000000-0005-0000-0000-00008C000000}"/>
    <cellStyle name="_June27 Summary Chart Final_Wireless Report_MASTER TO USE" xfId="142" xr:uid="{00000000-0005-0000-0000-00008D000000}"/>
    <cellStyle name="_March forecast SMB And BST combined March 13" xfId="143" xr:uid="{00000000-0005-0000-0000-00008E000000}"/>
    <cellStyle name="_Mobility BST plan v44 JC" xfId="144" xr:uid="{00000000-0005-0000-0000-00008F000000}"/>
    <cellStyle name="_Mobility-One List June 2_updated June 7" xfId="145" xr:uid="{00000000-0005-0000-0000-000090000000}"/>
    <cellStyle name="_Multiple" xfId="146" xr:uid="{00000000-0005-0000-0000-000091000000}"/>
    <cellStyle name="_Multiple_070516 - Internet Mini Plan - vf modified" xfId="147" xr:uid="{00000000-0005-0000-0000-000092000000}"/>
    <cellStyle name="_Multiple_Video Mini Plan - SH" xfId="148" xr:uid="{00000000-0005-0000-0000-000093000000}"/>
    <cellStyle name="_Multiple_Voice Mini Plan - vF (3)_revised May16" xfId="149" xr:uid="{00000000-0005-0000-0000-000094000000}"/>
    <cellStyle name="_Multiple_Wireless Mini Plan - vF" xfId="150" xr:uid="{00000000-0005-0000-0000-000095000000}"/>
    <cellStyle name="_Multiple_Wireless Report_MASTER TO USE" xfId="151" xr:uid="{00000000-0005-0000-0000-000096000000}"/>
    <cellStyle name="_MultipleSpace" xfId="152" xr:uid="{00000000-0005-0000-0000-000097000000}"/>
    <cellStyle name="_MultipleSpace_070516 - Internet Mini Plan - vf modified" xfId="153" xr:uid="{00000000-0005-0000-0000-000098000000}"/>
    <cellStyle name="_MultipleSpace_Video Mini Plan - SH" xfId="154" xr:uid="{00000000-0005-0000-0000-000099000000}"/>
    <cellStyle name="_MultipleSpace_Voice Mini Plan - vF (3)_revised May16" xfId="155" xr:uid="{00000000-0005-0000-0000-00009A000000}"/>
    <cellStyle name="_MultipleSpace_Wireless Mini Plan - vF" xfId="156" xr:uid="{00000000-0005-0000-0000-00009B000000}"/>
    <cellStyle name="_MultipleSpace_Wireless Report_MASTER TO USE" xfId="157" xr:uid="{00000000-0005-0000-0000-00009C000000}"/>
    <cellStyle name="_NewEng" xfId="158" xr:uid="{00000000-0005-0000-0000-00009D000000}"/>
    <cellStyle name="_NewEng_Wireless Report_MASTER TO USE" xfId="159" xr:uid="{00000000-0005-0000-0000-00009E000000}"/>
    <cellStyle name="_Oct 19 YEE update" xfId="160" xr:uid="{00000000-0005-0000-0000-00009F000000}"/>
    <cellStyle name="_One List - Draft 08 06 06-smb updated v3_Vic" xfId="161" xr:uid="{00000000-0005-0000-0000-0000A0000000}"/>
    <cellStyle name="_One List - Draft 08 06 06-smb updated v4_Vic2" xfId="162" xr:uid="{00000000-0005-0000-0000-0000A1000000}"/>
    <cellStyle name="_One List - Draft Consolidation" xfId="163" xr:uid="{00000000-0005-0000-0000-0000A2000000}"/>
    <cellStyle name="_Outer years planning" xfId="164" xr:uid="{00000000-0005-0000-0000-0000A3000000}"/>
    <cellStyle name="_P&amp;L Summary FCST 06Act 05Act" xfId="165" xr:uid="{00000000-0005-0000-0000-0000A4000000}"/>
    <cellStyle name="_P&amp;L Summary PFCST BUD NH V2" xfId="166" xr:uid="{00000000-0005-0000-0000-0000A5000000}"/>
    <cellStyle name="_Percent" xfId="167" xr:uid="{00000000-0005-0000-0000-0000A6000000}"/>
    <cellStyle name="_Percent_Wireless Report_MASTER TO USE" xfId="168" xr:uid="{00000000-0005-0000-0000-0000A7000000}"/>
    <cellStyle name="_PercentSpace" xfId="169" xr:uid="{00000000-0005-0000-0000-0000A8000000}"/>
    <cellStyle name="_PercentSpace_Wireless Report_MASTER TO USE" xfId="170" xr:uid="{00000000-0005-0000-0000-0000A9000000}"/>
    <cellStyle name="_PFCST-BUD Bridge JanME" xfId="171" xr:uid="{00000000-0005-0000-0000-0000AA000000}"/>
    <cellStyle name="_Plan_V0.60_SUMMARY BY SEGMENT_Dec23rd" xfId="172" xr:uid="{00000000-0005-0000-0000-0000AB000000}"/>
    <cellStyle name="_Planning Summary 2007" xfId="173" xr:uid="{00000000-0005-0000-0000-0000AC000000}"/>
    <cellStyle name="_Priority List - June 7, 2006" xfId="174" xr:uid="{00000000-0005-0000-0000-0000AD000000}"/>
    <cellStyle name="_Residential Services Financials sept 15" xfId="175" xr:uid="{00000000-0005-0000-0000-0000AE000000}"/>
    <cellStyle name="_Risk and Ops - February Forecast" xfId="176" xr:uid="{00000000-0005-0000-0000-0000AF000000}"/>
    <cellStyle name="_Risk and Ops Template" xfId="177" xr:uid="{00000000-0005-0000-0000-0000B0000000}"/>
    <cellStyle name="_Risk and Ops Templatel (2)" xfId="178" xr:uid="{00000000-0005-0000-0000-0000B1000000}"/>
    <cellStyle name="_Sept YEE" xfId="179" xr:uid="{00000000-0005-0000-0000-0000B2000000}"/>
    <cellStyle name="_September Flash1" xfId="180" xr:uid="{00000000-0005-0000-0000-0000B3000000}"/>
    <cellStyle name="_SG_2007 Curr View of SMB WP - 2007-03-02 (2)" xfId="181" xr:uid="{00000000-0005-0000-0000-0000B4000000}"/>
    <cellStyle name="_Sheet1" xfId="182" xr:uid="{00000000-0005-0000-0000-0000B5000000}"/>
    <cellStyle name="_Sheet1_Wireless Report_MASTER TO USE" xfId="183" xr:uid="{00000000-0005-0000-0000-0000B6000000}"/>
    <cellStyle name="_Sheet4" xfId="184" xr:uid="{00000000-0005-0000-0000-0000B7000000}"/>
    <cellStyle name="_SMB Model 2 0 FINAL WITH NOTES-With Apr-Jun budget transfer" xfId="185" xr:uid="{00000000-0005-0000-0000-0000B8000000}"/>
    <cellStyle name="_SubHeading" xfId="186" xr:uid="{00000000-0005-0000-0000-0000B9000000}"/>
    <cellStyle name="_Summary by channel - mf file v4" xfId="187" xr:uid="{00000000-0005-0000-0000-0000BA000000}"/>
    <cellStyle name="_Summary by channel - mf file v6" xfId="188" xr:uid="{00000000-0005-0000-0000-0000BB000000}"/>
    <cellStyle name="_Table" xfId="189" xr:uid="{00000000-0005-0000-0000-0000BC000000}"/>
    <cellStyle name="_Table of Content" xfId="190" xr:uid="{00000000-0005-0000-0000-0000BD000000}"/>
    <cellStyle name="_Table_070516 - Internet Mini Plan - vf modified" xfId="191" xr:uid="{00000000-0005-0000-0000-0000BE000000}"/>
    <cellStyle name="_Table_Video Mini Plan - SH" xfId="192" xr:uid="{00000000-0005-0000-0000-0000BF000000}"/>
    <cellStyle name="_Table_Voice Mini Plan - vF (3)_revised May16" xfId="193" xr:uid="{00000000-0005-0000-0000-0000C0000000}"/>
    <cellStyle name="_Table_Wireless Mini Plan - vF" xfId="194" xr:uid="{00000000-0005-0000-0000-0000C1000000}"/>
    <cellStyle name="_TableHead" xfId="195" xr:uid="{00000000-0005-0000-0000-0000C2000000}"/>
    <cellStyle name="_TableHead_070516 - Internet Mini Plan - vf modified" xfId="196" xr:uid="{00000000-0005-0000-0000-0000C3000000}"/>
    <cellStyle name="_TableHead_Video Mini Plan - SH" xfId="197" xr:uid="{00000000-0005-0000-0000-0000C4000000}"/>
    <cellStyle name="_TableHead_Voice Mini Plan - vF (3)_revised May16" xfId="198" xr:uid="{00000000-0005-0000-0000-0000C5000000}"/>
    <cellStyle name="_TableHead_Wireless Mini Plan - vF" xfId="199" xr:uid="{00000000-0005-0000-0000-0000C6000000}"/>
    <cellStyle name="_TableRowHead" xfId="200" xr:uid="{00000000-0005-0000-0000-0000C7000000}"/>
    <cellStyle name="_TableRowHead_070516 - Internet Mini Plan - vf modified" xfId="201" xr:uid="{00000000-0005-0000-0000-0000C8000000}"/>
    <cellStyle name="_TableRowHead_Video Mini Plan - SH" xfId="202" xr:uid="{00000000-0005-0000-0000-0000C9000000}"/>
    <cellStyle name="_TableRowHead_Voice Mini Plan - vF (3)_revised May16" xfId="203" xr:uid="{00000000-0005-0000-0000-0000CA000000}"/>
    <cellStyle name="_TableRowHead_Wireless Mini Plan - vF" xfId="204" xr:uid="{00000000-0005-0000-0000-0000CB000000}"/>
    <cellStyle name="_TableSuperHead" xfId="205" xr:uid="{00000000-0005-0000-0000-0000CC000000}"/>
    <cellStyle name="_TableSuperHead_070516 - Internet Mini Plan - vf modified" xfId="206" xr:uid="{00000000-0005-0000-0000-0000CD000000}"/>
    <cellStyle name="_TableSuperHead_Video Mini Plan - SH" xfId="207" xr:uid="{00000000-0005-0000-0000-0000CE000000}"/>
    <cellStyle name="_TableSuperHead_Voice Mini Plan - vF (3)_revised May16" xfId="208" xr:uid="{00000000-0005-0000-0000-0000CF000000}"/>
    <cellStyle name="_TableSuperHead_Wireless Mini Plan - vF" xfId="209" xr:uid="{00000000-0005-0000-0000-0000D0000000}"/>
    <cellStyle name="_VARS Comparison Feb 12th" xfId="210" xr:uid="{00000000-0005-0000-0000-0000D1000000}"/>
    <cellStyle name="_WD1 Notes July" xfId="211" xr:uid="{00000000-0005-0000-0000-0000D2000000}"/>
    <cellStyle name="_WD10_June_System" xfId="212" xr:uid="{00000000-0005-0000-0000-0000D3000000}"/>
    <cellStyle name="_WD5 Flash Results_Front Pages" xfId="213" xr:uid="{00000000-0005-0000-0000-0000D4000000}"/>
    <cellStyle name="_WD6 Consumer Distribute" xfId="214" xr:uid="{00000000-0005-0000-0000-0000D5000000}"/>
    <cellStyle name="_WD9_Insert" xfId="215" xr:uid="{00000000-0005-0000-0000-0000D6000000}"/>
    <cellStyle name="_Wireline Capex 2006_v2" xfId="216" xr:uid="{00000000-0005-0000-0000-0000D7000000}"/>
    <cellStyle name="_YEE  List of overlays sept 15th" xfId="217" xr:uid="{00000000-0005-0000-0000-0000D8000000}"/>
    <cellStyle name="_YEE August 30th" xfId="218" xr:uid="{00000000-0005-0000-0000-0000D9000000}"/>
    <cellStyle name="_YEE August 30th v2" xfId="219" xr:uid="{00000000-0005-0000-0000-0000DA000000}"/>
    <cellStyle name="_YEE september 15th v2" xfId="220" xr:uid="{00000000-0005-0000-0000-0000DB000000}"/>
    <cellStyle name="’Ê‰Ý [0.00]_!!!GO" xfId="221" xr:uid="{00000000-0005-0000-0000-0000DC000000}"/>
    <cellStyle name="’Ê‰Ý_!!!GO" xfId="222" xr:uid="{00000000-0005-0000-0000-0000DD000000}"/>
    <cellStyle name="•W_!!!GO" xfId="223" xr:uid="{00000000-0005-0000-0000-0000DE000000}"/>
    <cellStyle name="0.00%" xfId="224" xr:uid="{00000000-0005-0000-0000-0000DF000000}"/>
    <cellStyle name="¹éºÐÀ²_±âÅ¸" xfId="225" xr:uid="{00000000-0005-0000-0000-0000E0000000}"/>
    <cellStyle name="20% - Accent1 2" xfId="226" xr:uid="{00000000-0005-0000-0000-0000E1000000}"/>
    <cellStyle name="20% - Accent2 2" xfId="227" xr:uid="{00000000-0005-0000-0000-0000E2000000}"/>
    <cellStyle name="20% - Accent3 2" xfId="228" xr:uid="{00000000-0005-0000-0000-0000E3000000}"/>
    <cellStyle name="20% - Accent4 2" xfId="229" xr:uid="{00000000-0005-0000-0000-0000E4000000}"/>
    <cellStyle name="20% - Accent5 2" xfId="230" xr:uid="{00000000-0005-0000-0000-0000E5000000}"/>
    <cellStyle name="20% - Accent6 2" xfId="231" xr:uid="{00000000-0005-0000-0000-0000E6000000}"/>
    <cellStyle name="40% - Accent1 2" xfId="232" xr:uid="{00000000-0005-0000-0000-0000E7000000}"/>
    <cellStyle name="40% - Accent2 2" xfId="233" xr:uid="{00000000-0005-0000-0000-0000E8000000}"/>
    <cellStyle name="40% - Accent3 2" xfId="234" xr:uid="{00000000-0005-0000-0000-0000E9000000}"/>
    <cellStyle name="40% - Accent4 2" xfId="235" xr:uid="{00000000-0005-0000-0000-0000EA000000}"/>
    <cellStyle name="40% - Accent5 2" xfId="236" xr:uid="{00000000-0005-0000-0000-0000EB000000}"/>
    <cellStyle name="40% - Accent6 2" xfId="237" xr:uid="{00000000-0005-0000-0000-0000EC000000}"/>
    <cellStyle name="60% - Accent1 2" xfId="238" xr:uid="{00000000-0005-0000-0000-0000ED000000}"/>
    <cellStyle name="60% - Accent2 2" xfId="239" xr:uid="{00000000-0005-0000-0000-0000EE000000}"/>
    <cellStyle name="60% - Accent3 2" xfId="240" xr:uid="{00000000-0005-0000-0000-0000EF000000}"/>
    <cellStyle name="60% - Accent4 2" xfId="241" xr:uid="{00000000-0005-0000-0000-0000F0000000}"/>
    <cellStyle name="60% - Accent5 2" xfId="242" xr:uid="{00000000-0005-0000-0000-0000F1000000}"/>
    <cellStyle name="60% - Accent6 2" xfId="243" xr:uid="{00000000-0005-0000-0000-0000F2000000}"/>
    <cellStyle name="6mal" xfId="244" xr:uid="{00000000-0005-0000-0000-0000F3000000}"/>
    <cellStyle name="Accent1 2" xfId="245" xr:uid="{00000000-0005-0000-0000-0000F4000000}"/>
    <cellStyle name="Accent2 2" xfId="246" xr:uid="{00000000-0005-0000-0000-0000F5000000}"/>
    <cellStyle name="Accent3 2" xfId="247" xr:uid="{00000000-0005-0000-0000-0000F6000000}"/>
    <cellStyle name="Accent4 2" xfId="248" xr:uid="{00000000-0005-0000-0000-0000F7000000}"/>
    <cellStyle name="Accent5 2" xfId="249" xr:uid="{00000000-0005-0000-0000-0000F8000000}"/>
    <cellStyle name="Accent6 2" xfId="250" xr:uid="{00000000-0005-0000-0000-0000F9000000}"/>
    <cellStyle name="Acct - Legacy" xfId="251" xr:uid="{00000000-0005-0000-0000-0000FA000000}"/>
    <cellStyle name="Acct - SAP" xfId="252" xr:uid="{00000000-0005-0000-0000-0000FB000000}"/>
    <cellStyle name="Acctg$" xfId="253" xr:uid="{00000000-0005-0000-0000-0000FC000000}"/>
    <cellStyle name="Acctg_Double" xfId="254" xr:uid="{00000000-0005-0000-0000-0000FD000000}"/>
    <cellStyle name="act.0" xfId="255" xr:uid="{00000000-0005-0000-0000-0000FE000000}"/>
    <cellStyle name="Actg $" xfId="256" xr:uid="{00000000-0005-0000-0000-0000FF000000}"/>
    <cellStyle name="Actg $.00" xfId="257" xr:uid="{00000000-0005-0000-0000-000000010000}"/>
    <cellStyle name="Actg $_1.5 Serv Rev" xfId="258" xr:uid="{00000000-0005-0000-0000-000001010000}"/>
    <cellStyle name="Actg Dbl $" xfId="259" xr:uid="{00000000-0005-0000-0000-000002010000}"/>
    <cellStyle name="Actg Sngl" xfId="260" xr:uid="{00000000-0005-0000-0000-000003010000}"/>
    <cellStyle name="Actg Sngl $" xfId="261" xr:uid="{00000000-0005-0000-0000-000004010000}"/>
    <cellStyle name="Actg Sngl_03 2005 Flash Report" xfId="262" xr:uid="{00000000-0005-0000-0000-000005010000}"/>
    <cellStyle name="Actual Date" xfId="263" xr:uid="{00000000-0005-0000-0000-000006010000}"/>
    <cellStyle name="Add" xfId="264" xr:uid="{00000000-0005-0000-0000-000007010000}"/>
    <cellStyle name="Amt - 0 Dec" xfId="265" xr:uid="{00000000-0005-0000-0000-000008010000}"/>
    <cellStyle name="Anos" xfId="266" xr:uid="{00000000-0005-0000-0000-000009010000}"/>
    <cellStyle name="args.style" xfId="267" xr:uid="{00000000-0005-0000-0000-00000A010000}"/>
    <cellStyle name="Arial8" xfId="268" xr:uid="{00000000-0005-0000-0000-00000B010000}"/>
    <cellStyle name="Array Enter" xfId="269" xr:uid="{00000000-0005-0000-0000-00000C010000}"/>
    <cellStyle name="b???b???b???b???b???b???b???b???b???b???b???b???b???b???b???b???b???b???b???b???b???b??_x0003_b???b???b?" xfId="270" xr:uid="{00000000-0005-0000-0000-00000D010000}"/>
    <cellStyle name="b???b???b???b???b???b???b???b???b???b???b???b???b???b???b???b???b???b??_x0003_b???b???b???b???b???b???b???b???b???b???b???b???b???b???b???b???b???b???b???b???b???b???b?" xfId="271" xr:uid="{00000000-0005-0000-0000-00000E010000}"/>
    <cellStyle name="b???b???b???b???b???b???b???b??_x0003_b???b???b???b???b???b???b???b???b?" xfId="272" xr:uid="{00000000-0005-0000-0000-00000F010000}"/>
    <cellStyle name="Background" xfId="273" xr:uid="{00000000-0005-0000-0000-000010010000}"/>
    <cellStyle name="Bad 2" xfId="274" xr:uid="{00000000-0005-0000-0000-000011010000}"/>
    <cellStyle name="base" xfId="275" xr:uid="{00000000-0005-0000-0000-000012010000}"/>
    <cellStyle name="biu" xfId="276" xr:uid="{00000000-0005-0000-0000-000013010000}"/>
    <cellStyle name="Body" xfId="277" xr:uid="{00000000-0005-0000-0000-000014010000}"/>
    <cellStyle name="Border Heavy" xfId="278" xr:uid="{00000000-0005-0000-0000-000015010000}"/>
    <cellStyle name="Border Thin" xfId="279" xr:uid="{00000000-0005-0000-0000-000016010000}"/>
    <cellStyle name="BorderAreas" xfId="280" xr:uid="{00000000-0005-0000-0000-000017010000}"/>
    <cellStyle name="Bullet" xfId="281" xr:uid="{00000000-0005-0000-0000-000018010000}"/>
    <cellStyle name="Ç¥ÁØ_¿ù°£¿ä¾àº¸°í" xfId="282" xr:uid="{00000000-0005-0000-0000-000019010000}"/>
    <cellStyle name="Calc Currency (0)" xfId="283" xr:uid="{00000000-0005-0000-0000-00001A010000}"/>
    <cellStyle name="Calc Currency (2)" xfId="284" xr:uid="{00000000-0005-0000-0000-00001B010000}"/>
    <cellStyle name="Calc Percent (0)" xfId="285" xr:uid="{00000000-0005-0000-0000-00001C010000}"/>
    <cellStyle name="Calc Percent (1)" xfId="286" xr:uid="{00000000-0005-0000-0000-00001D010000}"/>
    <cellStyle name="Calc Percent (2)" xfId="287" xr:uid="{00000000-0005-0000-0000-00001E010000}"/>
    <cellStyle name="Calc Units (0)" xfId="288" xr:uid="{00000000-0005-0000-0000-00001F010000}"/>
    <cellStyle name="Calc Units (1)" xfId="289" xr:uid="{00000000-0005-0000-0000-000020010000}"/>
    <cellStyle name="Calc Units (2)" xfId="290" xr:uid="{00000000-0005-0000-0000-000021010000}"/>
    <cellStyle name="Calculation 2" xfId="291" xr:uid="{00000000-0005-0000-0000-000022010000}"/>
    <cellStyle name="Cents" xfId="292" xr:uid="{00000000-0005-0000-0000-000023010000}"/>
    <cellStyle name="Cents (0.0)" xfId="293" xr:uid="{00000000-0005-0000-0000-000024010000}"/>
    <cellStyle name="CHANGE" xfId="294" xr:uid="{00000000-0005-0000-0000-000025010000}"/>
    <cellStyle name="CHANGEB" xfId="295" xr:uid="{00000000-0005-0000-0000-000026010000}"/>
    <cellStyle name="Check" xfId="296" xr:uid="{00000000-0005-0000-0000-000027010000}"/>
    <cellStyle name="Check Cell 2" xfId="297" xr:uid="{00000000-0005-0000-0000-000028010000}"/>
    <cellStyle name="ColHead" xfId="298" xr:uid="{00000000-0005-0000-0000-000029010000}"/>
    <cellStyle name="ColHeading" xfId="299" xr:uid="{00000000-0005-0000-0000-00002A010000}"/>
    <cellStyle name="Column Headers" xfId="300" xr:uid="{00000000-0005-0000-0000-00002B010000}"/>
    <cellStyle name="Column Title" xfId="301" xr:uid="{00000000-0005-0000-0000-00002C010000}"/>
    <cellStyle name="com" xfId="302" xr:uid="{00000000-0005-0000-0000-00002D010000}"/>
    <cellStyle name="Comma  - Style1" xfId="303" xr:uid="{00000000-0005-0000-0000-00002E010000}"/>
    <cellStyle name="Comma  - Style2" xfId="304" xr:uid="{00000000-0005-0000-0000-00002F010000}"/>
    <cellStyle name="Comma  - Style3" xfId="305" xr:uid="{00000000-0005-0000-0000-000030010000}"/>
    <cellStyle name="Comma  - Style4" xfId="306" xr:uid="{00000000-0005-0000-0000-000031010000}"/>
    <cellStyle name="Comma  - Style5" xfId="307" xr:uid="{00000000-0005-0000-0000-000032010000}"/>
    <cellStyle name="Comma  - Style6" xfId="308" xr:uid="{00000000-0005-0000-0000-000033010000}"/>
    <cellStyle name="Comma  - Style7" xfId="309" xr:uid="{00000000-0005-0000-0000-000034010000}"/>
    <cellStyle name="Comma  - Style8" xfId="310" xr:uid="{00000000-0005-0000-0000-000035010000}"/>
    <cellStyle name="Comma [00]" xfId="311" xr:uid="{00000000-0005-0000-0000-000036010000}"/>
    <cellStyle name="Comma [000]" xfId="312" xr:uid="{00000000-0005-0000-0000-000037010000}"/>
    <cellStyle name="Comma 0" xfId="313" xr:uid="{00000000-0005-0000-0000-000038010000}"/>
    <cellStyle name="Comma 2" xfId="314" xr:uid="{00000000-0005-0000-0000-000039010000}"/>
    <cellStyle name="Comma 3" xfId="315" xr:uid="{00000000-0005-0000-0000-00003A010000}"/>
    <cellStyle name="Comma[1]" xfId="316" xr:uid="{00000000-0005-0000-0000-00003B010000}"/>
    <cellStyle name="Comma0" xfId="317" xr:uid="{00000000-0005-0000-0000-00003C010000}"/>
    <cellStyle name="commaAligned" xfId="318" xr:uid="{00000000-0005-0000-0000-00003D010000}"/>
    <cellStyle name="Comment" xfId="319" xr:uid="{00000000-0005-0000-0000-00003E010000}"/>
    <cellStyle name="Company" xfId="320" xr:uid="{00000000-0005-0000-0000-00003F010000}"/>
    <cellStyle name="Complete" xfId="321" xr:uid="{00000000-0005-0000-0000-000040010000}"/>
    <cellStyle name="Constant" xfId="322" xr:uid="{00000000-0005-0000-0000-000041010000}"/>
    <cellStyle name="ConvVer" xfId="323" xr:uid="{00000000-0005-0000-0000-000042010000}"/>
    <cellStyle name="Copied" xfId="324" xr:uid="{00000000-0005-0000-0000-000043010000}"/>
    <cellStyle name="COST1" xfId="325" xr:uid="{00000000-0005-0000-0000-000044010000}"/>
    <cellStyle name="CurRatio" xfId="326" xr:uid="{00000000-0005-0000-0000-000045010000}"/>
    <cellStyle name="Currencù_Dist of STL" xfId="327" xr:uid="{00000000-0005-0000-0000-000046010000}"/>
    <cellStyle name="Currency" xfId="328" builtinId="4"/>
    <cellStyle name="Currency [00]" xfId="329" xr:uid="{00000000-0005-0000-0000-000048010000}"/>
    <cellStyle name="Currency 0" xfId="330" xr:uid="{00000000-0005-0000-0000-000049010000}"/>
    <cellStyle name="Currency 2" xfId="331" xr:uid="{00000000-0005-0000-0000-00004A010000}"/>
    <cellStyle name="Currency(8)" xfId="332" xr:uid="{00000000-0005-0000-0000-00004B010000}"/>
    <cellStyle name="Currency0" xfId="333" xr:uid="{00000000-0005-0000-0000-00004C010000}"/>
    <cellStyle name="Date" xfId="334" xr:uid="{00000000-0005-0000-0000-00004D010000}"/>
    <cellStyle name="Date - Full" xfId="335" xr:uid="{00000000-0005-0000-0000-00004E010000}"/>
    <cellStyle name="Date - Mth-Yr" xfId="336" xr:uid="{00000000-0005-0000-0000-00004F010000}"/>
    <cellStyle name="Date Aligned" xfId="337" xr:uid="{00000000-0005-0000-0000-000050010000}"/>
    <cellStyle name="Date Short" xfId="338" xr:uid="{00000000-0005-0000-0000-000051010000}"/>
    <cellStyle name="Date_~JEforBMOdiscountAmortization_20051215155717_0" xfId="339" xr:uid="{00000000-0005-0000-0000-000052010000}"/>
    <cellStyle name="Day" xfId="340" xr:uid="{00000000-0005-0000-0000-000053010000}"/>
    <cellStyle name="Del" xfId="341" xr:uid="{00000000-0005-0000-0000-000054010000}"/>
    <cellStyle name="DE-SELECT" xfId="342" xr:uid="{00000000-0005-0000-0000-000055010000}"/>
    <cellStyle name="Dezimal [0]_Actual vs. Prior" xfId="343" xr:uid="{00000000-0005-0000-0000-000056010000}"/>
    <cellStyle name="Dezimal_Actual vs. Prior" xfId="344" xr:uid="{00000000-0005-0000-0000-000057010000}"/>
    <cellStyle name="display1" xfId="345" xr:uid="{00000000-0005-0000-0000-000058010000}"/>
    <cellStyle name="dollar" xfId="346" xr:uid="{00000000-0005-0000-0000-000059010000}"/>
    <cellStyle name="dollar00" xfId="347" xr:uid="{00000000-0005-0000-0000-00005A010000}"/>
    <cellStyle name="Dotted Line" xfId="348" xr:uid="{00000000-0005-0000-0000-00005B010000}"/>
    <cellStyle name="Enter Currency (0)" xfId="349" xr:uid="{00000000-0005-0000-0000-00005C010000}"/>
    <cellStyle name="Enter Currency (2)" xfId="350" xr:uid="{00000000-0005-0000-0000-00005D010000}"/>
    <cellStyle name="Enter Units (0)" xfId="351" xr:uid="{00000000-0005-0000-0000-00005E010000}"/>
    <cellStyle name="Enter Units (1)" xfId="352" xr:uid="{00000000-0005-0000-0000-00005F010000}"/>
    <cellStyle name="Enter Units (2)" xfId="353" xr:uid="{00000000-0005-0000-0000-000060010000}"/>
    <cellStyle name="Entered" xfId="354" xr:uid="{00000000-0005-0000-0000-000061010000}"/>
    <cellStyle name="EntryCell" xfId="355" xr:uid="{00000000-0005-0000-0000-000062010000}"/>
    <cellStyle name="Euro" xfId="356" xr:uid="{00000000-0005-0000-0000-000063010000}"/>
    <cellStyle name="Explanatory Text 2" xfId="357" xr:uid="{00000000-0005-0000-0000-000064010000}"/>
    <cellStyle name="Factor" xfId="358" xr:uid="{00000000-0005-0000-0000-000065010000}"/>
    <cellStyle name="fav%" xfId="359" xr:uid="{00000000-0005-0000-0000-000066010000}"/>
    <cellStyle name="FinClose" xfId="360" xr:uid="{00000000-0005-0000-0000-000067010000}"/>
    <cellStyle name="Fixed" xfId="361" xr:uid="{00000000-0005-0000-0000-000068010000}"/>
    <cellStyle name="Footnote" xfId="362" xr:uid="{00000000-0005-0000-0000-000069010000}"/>
    <cellStyle name="Good 2" xfId="363" xr:uid="{00000000-0005-0000-0000-00006A010000}"/>
    <cellStyle name="Grey" xfId="364" xr:uid="{00000000-0005-0000-0000-00006B010000}"/>
    <cellStyle name="H«/_x0007_HnþýHnþ¸/_x000c_N_x0001_¯,,_x0001__x0012_OÔ" xfId="365" xr:uid="{00000000-0005-0000-0000-00006C010000}"/>
    <cellStyle name="Hard Percent" xfId="366" xr:uid="{00000000-0005-0000-0000-00006D010000}"/>
    <cellStyle name="Head 1" xfId="367" xr:uid="{00000000-0005-0000-0000-00006E010000}"/>
    <cellStyle name="Header" xfId="368" xr:uid="{00000000-0005-0000-0000-00006F010000}"/>
    <cellStyle name="Header1" xfId="369" xr:uid="{00000000-0005-0000-0000-000070010000}"/>
    <cellStyle name="Header2" xfId="370" xr:uid="{00000000-0005-0000-0000-000071010000}"/>
    <cellStyle name="Headers" xfId="371" xr:uid="{00000000-0005-0000-0000-000072010000}"/>
    <cellStyle name="heading" xfId="372" xr:uid="{00000000-0005-0000-0000-000073010000}"/>
    <cellStyle name="Heading 1 2" xfId="373" xr:uid="{00000000-0005-0000-0000-000074010000}"/>
    <cellStyle name="Heading 2 2" xfId="374" xr:uid="{00000000-0005-0000-0000-000075010000}"/>
    <cellStyle name="Heading 3 2" xfId="375" xr:uid="{00000000-0005-0000-0000-000076010000}"/>
    <cellStyle name="Heading 4 2" xfId="376" xr:uid="{00000000-0005-0000-0000-000077010000}"/>
    <cellStyle name="Heading1" xfId="377" xr:uid="{00000000-0005-0000-0000-000078010000}"/>
    <cellStyle name="Heading2" xfId="378" xr:uid="{00000000-0005-0000-0000-000079010000}"/>
    <cellStyle name="Heading3" xfId="379" xr:uid="{00000000-0005-0000-0000-00007A010000}"/>
    <cellStyle name="Heading4" xfId="380" xr:uid="{00000000-0005-0000-0000-00007B010000}"/>
    <cellStyle name="HEADINGS" xfId="381" xr:uid="{00000000-0005-0000-0000-00007C010000}"/>
    <cellStyle name="HEADINGSTOP" xfId="382" xr:uid="{00000000-0005-0000-0000-00007D010000}"/>
    <cellStyle name="HHV" xfId="383" xr:uid="{00000000-0005-0000-0000-00007E010000}"/>
    <cellStyle name="Hi Lite" xfId="384" xr:uid="{00000000-0005-0000-0000-00007F010000}"/>
    <cellStyle name="Hidden" xfId="385" xr:uid="{00000000-0005-0000-0000-000080010000}"/>
    <cellStyle name="HiLite" xfId="386" xr:uid="{00000000-0005-0000-0000-000081010000}"/>
    <cellStyle name="Input [yellow]" xfId="387" xr:uid="{00000000-0005-0000-0000-000082010000}"/>
    <cellStyle name="Input 0" xfId="388" xr:uid="{00000000-0005-0000-0000-000083010000}"/>
    <cellStyle name="Input 2" xfId="389" xr:uid="{00000000-0005-0000-0000-000084010000}"/>
    <cellStyle name="Input Cells" xfId="390" xr:uid="{00000000-0005-0000-0000-000085010000}"/>
    <cellStyle name="Input Value" xfId="391" xr:uid="{00000000-0005-0000-0000-000086010000}"/>
    <cellStyle name="InputCell" xfId="392" xr:uid="{00000000-0005-0000-0000-000087010000}"/>
    <cellStyle name="Integer" xfId="393" xr:uid="{00000000-0005-0000-0000-000088010000}"/>
    <cellStyle name="Item" xfId="394" xr:uid="{00000000-0005-0000-0000-000089010000}"/>
    <cellStyle name="ItemTypeClass" xfId="395" xr:uid="{00000000-0005-0000-0000-00008A010000}"/>
    <cellStyle name="Komma [0]_GRAF A-V vs FOREC" xfId="396" xr:uid="{00000000-0005-0000-0000-00008B010000}"/>
    <cellStyle name="Komma_GRAF A-V vs FOREC" xfId="397" xr:uid="{00000000-0005-0000-0000-00008C010000}"/>
    <cellStyle name="KP_Normal" xfId="398" xr:uid="{00000000-0005-0000-0000-00008D010000}"/>
    <cellStyle name="Label" xfId="399" xr:uid="{00000000-0005-0000-0000-00008E010000}"/>
    <cellStyle name="left" xfId="400" xr:uid="{00000000-0005-0000-0000-00008F010000}"/>
    <cellStyle name="Lien hypertexte" xfId="401" xr:uid="{00000000-0005-0000-0000-000090010000}"/>
    <cellStyle name="Lien hypertexte visité" xfId="402" xr:uid="{00000000-0005-0000-0000-000091010000}"/>
    <cellStyle name="Lien hypertexte_2004 Internals Matrix v9 (sent to units)" xfId="403" xr:uid="{00000000-0005-0000-0000-000092010000}"/>
    <cellStyle name="Link Currency (0)" xfId="404" xr:uid="{00000000-0005-0000-0000-000093010000}"/>
    <cellStyle name="Link Currency (2)" xfId="405" xr:uid="{00000000-0005-0000-0000-000094010000}"/>
    <cellStyle name="Link Units (0)" xfId="406" xr:uid="{00000000-0005-0000-0000-000095010000}"/>
    <cellStyle name="Link Units (1)" xfId="407" xr:uid="{00000000-0005-0000-0000-000096010000}"/>
    <cellStyle name="Link Units (2)" xfId="408" xr:uid="{00000000-0005-0000-0000-000097010000}"/>
    <cellStyle name="Linked Cell 2" xfId="409" xr:uid="{00000000-0005-0000-0000-000098010000}"/>
    <cellStyle name="Linked Cells" xfId="410" xr:uid="{00000000-0005-0000-0000-000099010000}"/>
    <cellStyle name="LOCKED" xfId="411" xr:uid="{00000000-0005-0000-0000-00009A010000}"/>
    <cellStyle name="Map Labels" xfId="412" xr:uid="{00000000-0005-0000-0000-00009B010000}"/>
    <cellStyle name="Map Legend" xfId="413" xr:uid="{00000000-0005-0000-0000-00009C010000}"/>
    <cellStyle name="Map Title" xfId="414" xr:uid="{00000000-0005-0000-0000-00009D010000}"/>
    <cellStyle name="Mil" xfId="415" xr:uid="{00000000-0005-0000-0000-00009E010000}"/>
    <cellStyle name="Millares [0]_96 Risk" xfId="416" xr:uid="{00000000-0005-0000-0000-00009F010000}"/>
    <cellStyle name="Millares_96 Risk" xfId="417" xr:uid="{00000000-0005-0000-0000-0000A0010000}"/>
    <cellStyle name="Milliers [0]_ Acces, Oct. 2000.xls Graphique 4" xfId="418" xr:uid="{00000000-0005-0000-0000-0000A1010000}"/>
    <cellStyle name="Milliers_ Acces, Oct. 2000.xls Graphique 4" xfId="419" xr:uid="{00000000-0005-0000-0000-0000A2010000}"/>
    <cellStyle name="Moneda [0]_96 Risk" xfId="420" xr:uid="{00000000-0005-0000-0000-0000A3010000}"/>
    <cellStyle name="Moneda_96 Risk" xfId="421" xr:uid="{00000000-0005-0000-0000-0000A4010000}"/>
    <cellStyle name="Monétaire [0]_ Acces, Oct. 2000.xls Graphique 4" xfId="422" xr:uid="{00000000-0005-0000-0000-0000A5010000}"/>
    <cellStyle name="Monétaire_ Acces, Oct. 2000.xls Graphique 4" xfId="423" xr:uid="{00000000-0005-0000-0000-0000A6010000}"/>
    <cellStyle name="Month" xfId="424" xr:uid="{00000000-0005-0000-0000-0000A7010000}"/>
    <cellStyle name="Multiple" xfId="425" xr:uid="{00000000-0005-0000-0000-0000A8010000}"/>
    <cellStyle name="Neutral 2" xfId="426" xr:uid="{00000000-0005-0000-0000-0000A9010000}"/>
    <cellStyle name="no dec" xfId="427" xr:uid="{00000000-0005-0000-0000-0000AA010000}"/>
    <cellStyle name="No-Action" xfId="428" xr:uid="{00000000-0005-0000-0000-0000AB010000}"/>
    <cellStyle name="NoEntry" xfId="429" xr:uid="{00000000-0005-0000-0000-0000AC010000}"/>
    <cellStyle name="Non d‚fini" xfId="430" xr:uid="{00000000-0005-0000-0000-0000AD010000}"/>
    <cellStyle name="Non_definito" xfId="431" xr:uid="{00000000-0005-0000-0000-0000AE010000}"/>
    <cellStyle name="Normal" xfId="0" builtinId="0"/>
    <cellStyle name="Normal - Style1" xfId="432" xr:uid="{00000000-0005-0000-0000-0000B0010000}"/>
    <cellStyle name="Normal 000$" xfId="433" xr:uid="{00000000-0005-0000-0000-0000B1010000}"/>
    <cellStyle name="Normal 2" xfId="434" xr:uid="{00000000-0005-0000-0000-0000B2010000}"/>
    <cellStyle name="Normal$" xfId="435" xr:uid="{00000000-0005-0000-0000-0000B3010000}"/>
    <cellStyle name="Normal(10)" xfId="436" xr:uid="{00000000-0005-0000-0000-0000B4010000}"/>
    <cellStyle name="Normal(12)" xfId="437" xr:uid="{00000000-0005-0000-0000-0000B5010000}"/>
    <cellStyle name="Normal(6)" xfId="438" xr:uid="{00000000-0005-0000-0000-0000B6010000}"/>
    <cellStyle name="Normal(8)" xfId="439" xr:uid="{00000000-0005-0000-0000-0000B7010000}"/>
    <cellStyle name="Not Implemented" xfId="440" xr:uid="{00000000-0005-0000-0000-0000B8010000}"/>
    <cellStyle name="Note 2" xfId="441" xr:uid="{00000000-0005-0000-0000-0000B9010000}"/>
    <cellStyle name="Œ…‹æØ‚è [0.00]_!!!GO" xfId="442" xr:uid="{00000000-0005-0000-0000-0000BA010000}"/>
    <cellStyle name="Œ…‹æØ‚è_!!!GO" xfId="443" xr:uid="{00000000-0005-0000-0000-0000BB010000}"/>
    <cellStyle name="Output 2" xfId="444" xr:uid="{00000000-0005-0000-0000-0000BC010000}"/>
    <cellStyle name="Output Amounts" xfId="445" xr:uid="{00000000-0005-0000-0000-0000BD010000}"/>
    <cellStyle name="Output Column Headings" xfId="446" xr:uid="{00000000-0005-0000-0000-0000BE010000}"/>
    <cellStyle name="Output Line Items" xfId="447" xr:uid="{00000000-0005-0000-0000-0000BF010000}"/>
    <cellStyle name="Output Report Heading" xfId="448" xr:uid="{00000000-0005-0000-0000-0000C0010000}"/>
    <cellStyle name="Output Report Title" xfId="449" xr:uid="{00000000-0005-0000-0000-0000C1010000}"/>
    <cellStyle name="Page Heading Large" xfId="450" xr:uid="{00000000-0005-0000-0000-0000C2010000}"/>
    <cellStyle name="Page Heading Small" xfId="451" xr:uid="{00000000-0005-0000-0000-0000C3010000}"/>
    <cellStyle name="Page Number" xfId="452" xr:uid="{00000000-0005-0000-0000-0000C4010000}"/>
    <cellStyle name="PageSubTitle" xfId="453" xr:uid="{00000000-0005-0000-0000-0000C5010000}"/>
    <cellStyle name="PageTitle" xfId="454" xr:uid="{00000000-0005-0000-0000-0000C6010000}"/>
    <cellStyle name="per m3" xfId="455" xr:uid="{00000000-0005-0000-0000-0000C7010000}"/>
    <cellStyle name="per Ton" xfId="456" xr:uid="{00000000-0005-0000-0000-0000C8010000}"/>
    <cellStyle name="per.style" xfId="457" xr:uid="{00000000-0005-0000-0000-0000C9010000}"/>
    <cellStyle name="Percent" xfId="458" builtinId="5"/>
    <cellStyle name="Percent (0.0)" xfId="459" xr:uid="{00000000-0005-0000-0000-0000CB010000}"/>
    <cellStyle name="Percent [0]" xfId="460" xr:uid="{00000000-0005-0000-0000-0000CC010000}"/>
    <cellStyle name="Percent [00]" xfId="461" xr:uid="{00000000-0005-0000-0000-0000CD010000}"/>
    <cellStyle name="Percent [2]" xfId="462" xr:uid="{00000000-0005-0000-0000-0000CE010000}"/>
    <cellStyle name="Percent 2" xfId="463" xr:uid="{00000000-0005-0000-0000-0000CF010000}"/>
    <cellStyle name="Percent Hard" xfId="464" xr:uid="{00000000-0005-0000-0000-0000D0010000}"/>
    <cellStyle name="Percent(10)" xfId="465" xr:uid="{00000000-0005-0000-0000-0000D1010000}"/>
    <cellStyle name="Percent(12)" xfId="466" xr:uid="{00000000-0005-0000-0000-0000D2010000}"/>
    <cellStyle name="Percent(8)" xfId="467" xr:uid="{00000000-0005-0000-0000-0000D3010000}"/>
    <cellStyle name="Percent[0]" xfId="468" xr:uid="{00000000-0005-0000-0000-0000D4010000}"/>
    <cellStyle name="PERCENTAGE" xfId="469" xr:uid="{00000000-0005-0000-0000-0000D5010000}"/>
    <cellStyle name="PercentChange" xfId="470" xr:uid="{00000000-0005-0000-0000-0000D6010000}"/>
    <cellStyle name="PrePop Currency (0)" xfId="471" xr:uid="{00000000-0005-0000-0000-0000D7010000}"/>
    <cellStyle name="PrePop Currency (2)" xfId="472" xr:uid="{00000000-0005-0000-0000-0000D8010000}"/>
    <cellStyle name="PrePop Units (0)" xfId="473" xr:uid="{00000000-0005-0000-0000-0000D9010000}"/>
    <cellStyle name="PrePop Units (1)" xfId="474" xr:uid="{00000000-0005-0000-0000-0000DA010000}"/>
    <cellStyle name="PrePop Units (2)" xfId="475" xr:uid="{00000000-0005-0000-0000-0000DB010000}"/>
    <cellStyle name="Presentation" xfId="476" xr:uid="{00000000-0005-0000-0000-0000DC010000}"/>
    <cellStyle name="pricing" xfId="477" xr:uid="{00000000-0005-0000-0000-0000DD010000}"/>
    <cellStyle name="PSChar" xfId="478" xr:uid="{00000000-0005-0000-0000-0000DE010000}"/>
    <cellStyle name="PSDate" xfId="479" xr:uid="{00000000-0005-0000-0000-0000DF010000}"/>
    <cellStyle name="PSDec" xfId="480" xr:uid="{00000000-0005-0000-0000-0000E0010000}"/>
    <cellStyle name="PSHeading" xfId="481" xr:uid="{00000000-0005-0000-0000-0000E1010000}"/>
    <cellStyle name="PSInt" xfId="482" xr:uid="{00000000-0005-0000-0000-0000E2010000}"/>
    <cellStyle name="PSSpacer" xfId="483" xr:uid="{00000000-0005-0000-0000-0000E3010000}"/>
    <cellStyle name="r2" xfId="484" xr:uid="{00000000-0005-0000-0000-0000E4010000}"/>
    <cellStyle name="RatioX" xfId="485" xr:uid="{00000000-0005-0000-0000-0000E5010000}"/>
    <cellStyle name="regstoresfromspecstores" xfId="486" xr:uid="{00000000-0005-0000-0000-0000E6010000}"/>
    <cellStyle name="REMOVED" xfId="487" xr:uid="{00000000-0005-0000-0000-0000E7010000}"/>
    <cellStyle name="REPORT" xfId="488" xr:uid="{00000000-0005-0000-0000-0000E8010000}"/>
    <cellStyle name="Reports" xfId="489" xr:uid="{00000000-0005-0000-0000-0000E9010000}"/>
    <cellStyle name="RevList" xfId="490" xr:uid="{00000000-0005-0000-0000-0000EA010000}"/>
    <cellStyle name="Right" xfId="491" xr:uid="{00000000-0005-0000-0000-0000EB010000}"/>
    <cellStyle name="RowLabels" xfId="492" xr:uid="{00000000-0005-0000-0000-0000EC010000}"/>
    <cellStyle name="s]_x000d__x000a_load=_x000d__x000a_run=_x000d__x000a_NullPort=None_x000d__x000a_device=HP LaserJet 4,HPPCL5MS,LPT1:_x000d__x000a_ScreenSaveActive=0_x000d__x000a_ScreenSaveTimeOut=120_x000d__x000a__x000d__x000a_[Desk" xfId="493" xr:uid="{00000000-0005-0000-0000-0000ED010000}"/>
    <cellStyle name="s]_x000d__x000a_load=_x000d__x000a_run=_x000d__x000a_NullPort=None_x000d__x000a_ScreenSaveActive=0_x000d__x000a_ScreenSaveTimeOut=120_x000d__x000a_device=HP LaserJet 4,HPPCL5MS,LPT1:_x000d__x000a__x000d__x000a_[Desk" xfId="494" xr:uid="{00000000-0005-0000-0000-0000EE010000}"/>
    <cellStyle name="SAPBEXaggData" xfId="495" xr:uid="{00000000-0005-0000-0000-0000EF010000}"/>
    <cellStyle name="SAPBEXaggDataEmph" xfId="496" xr:uid="{00000000-0005-0000-0000-0000F0010000}"/>
    <cellStyle name="SAPBEXaggItem" xfId="497" xr:uid="{00000000-0005-0000-0000-0000F1010000}"/>
    <cellStyle name="SAPBEXaggItemX" xfId="498" xr:uid="{00000000-0005-0000-0000-0000F2010000}"/>
    <cellStyle name="SAPBEXchaText" xfId="499" xr:uid="{00000000-0005-0000-0000-0000F3010000}"/>
    <cellStyle name="SAPBEXexcBad7" xfId="500" xr:uid="{00000000-0005-0000-0000-0000F4010000}"/>
    <cellStyle name="SAPBEXexcBad8" xfId="501" xr:uid="{00000000-0005-0000-0000-0000F5010000}"/>
    <cellStyle name="SAPBEXexcBad9" xfId="502" xr:uid="{00000000-0005-0000-0000-0000F6010000}"/>
    <cellStyle name="SAPBEXexcCritical4" xfId="503" xr:uid="{00000000-0005-0000-0000-0000F7010000}"/>
    <cellStyle name="SAPBEXexcCritical5" xfId="504" xr:uid="{00000000-0005-0000-0000-0000F8010000}"/>
    <cellStyle name="SAPBEXexcCritical6" xfId="505" xr:uid="{00000000-0005-0000-0000-0000F9010000}"/>
    <cellStyle name="SAPBEXexcGood1" xfId="506" xr:uid="{00000000-0005-0000-0000-0000FA010000}"/>
    <cellStyle name="SAPBEXexcGood2" xfId="507" xr:uid="{00000000-0005-0000-0000-0000FB010000}"/>
    <cellStyle name="SAPBEXexcGood3" xfId="508" xr:uid="{00000000-0005-0000-0000-0000FC010000}"/>
    <cellStyle name="SAPBEXfilterDrill" xfId="509" xr:uid="{00000000-0005-0000-0000-0000FD010000}"/>
    <cellStyle name="SAPBEXfilterItem" xfId="510" xr:uid="{00000000-0005-0000-0000-0000FE010000}"/>
    <cellStyle name="SAPBEXfilterText" xfId="511" xr:uid="{00000000-0005-0000-0000-0000FF010000}"/>
    <cellStyle name="SAPBEXformats" xfId="512" xr:uid="{00000000-0005-0000-0000-000000020000}"/>
    <cellStyle name="SAPBEXheaderItem" xfId="513" xr:uid="{00000000-0005-0000-0000-000001020000}"/>
    <cellStyle name="SAPBEXheaderText" xfId="514" xr:uid="{00000000-0005-0000-0000-000002020000}"/>
    <cellStyle name="SAPBEXHLevel0" xfId="515" xr:uid="{00000000-0005-0000-0000-000003020000}"/>
    <cellStyle name="SAPBEXHLevel0X" xfId="516" xr:uid="{00000000-0005-0000-0000-000004020000}"/>
    <cellStyle name="SAPBEXHLevel1" xfId="517" xr:uid="{00000000-0005-0000-0000-000005020000}"/>
    <cellStyle name="SAPBEXHLevel1X" xfId="518" xr:uid="{00000000-0005-0000-0000-000006020000}"/>
    <cellStyle name="SAPBEXHLevel2" xfId="519" xr:uid="{00000000-0005-0000-0000-000007020000}"/>
    <cellStyle name="SAPBEXHLevel2X" xfId="520" xr:uid="{00000000-0005-0000-0000-000008020000}"/>
    <cellStyle name="SAPBEXHLevel3" xfId="521" xr:uid="{00000000-0005-0000-0000-000009020000}"/>
    <cellStyle name="SAPBEXHLevel3X" xfId="522" xr:uid="{00000000-0005-0000-0000-00000A020000}"/>
    <cellStyle name="SAPBEXinputData" xfId="523" xr:uid="{00000000-0005-0000-0000-00000B020000}"/>
    <cellStyle name="SAPBEXresData" xfId="524" xr:uid="{00000000-0005-0000-0000-00000C020000}"/>
    <cellStyle name="SAPBEXresDataEmph" xfId="525" xr:uid="{00000000-0005-0000-0000-00000D020000}"/>
    <cellStyle name="SAPBEXresItem" xfId="526" xr:uid="{00000000-0005-0000-0000-00000E020000}"/>
    <cellStyle name="SAPBEXresItemX" xfId="527" xr:uid="{00000000-0005-0000-0000-00000F020000}"/>
    <cellStyle name="SAPBEXstdData" xfId="528" xr:uid="{00000000-0005-0000-0000-000010020000}"/>
    <cellStyle name="SAPBEXstdDataEmph" xfId="529" xr:uid="{00000000-0005-0000-0000-000011020000}"/>
    <cellStyle name="SAPBEXstdItem" xfId="530" xr:uid="{00000000-0005-0000-0000-000012020000}"/>
    <cellStyle name="SAPBEXstdItemX" xfId="531" xr:uid="{00000000-0005-0000-0000-000013020000}"/>
    <cellStyle name="SAPBEXtitle" xfId="532" xr:uid="{00000000-0005-0000-0000-000014020000}"/>
    <cellStyle name="SAPBEXundefined" xfId="533" xr:uid="{00000000-0005-0000-0000-000015020000}"/>
    <cellStyle name="Scenario" xfId="534" xr:uid="{00000000-0005-0000-0000-000016020000}"/>
    <cellStyle name="SectionHeading" xfId="535" xr:uid="{00000000-0005-0000-0000-000017020000}"/>
    <cellStyle name="SELECT" xfId="536" xr:uid="{00000000-0005-0000-0000-000018020000}"/>
    <cellStyle name="SEM-BPS-input-on" xfId="537" xr:uid="{00000000-0005-0000-0000-000019020000}"/>
    <cellStyle name="SEM-BPS-sub1" xfId="538" xr:uid="{00000000-0005-0000-0000-00001A020000}"/>
    <cellStyle name="SEM-BPS-total" xfId="539" xr:uid="{00000000-0005-0000-0000-00001B020000}"/>
    <cellStyle name="SeparatorBar" xfId="540" xr:uid="{00000000-0005-0000-0000-00001C020000}"/>
    <cellStyle name="Shaded" xfId="541" xr:uid="{00000000-0005-0000-0000-00001D020000}"/>
    <cellStyle name="SHADEDSTORES" xfId="542" xr:uid="{00000000-0005-0000-0000-00001E020000}"/>
    <cellStyle name="Sheet Header" xfId="543" xr:uid="{00000000-0005-0000-0000-00001F020000}"/>
    <cellStyle name="specstores" xfId="544" xr:uid="{00000000-0005-0000-0000-000020020000}"/>
    <cellStyle name="Standard_CEE (2)" xfId="545" xr:uid="{00000000-0005-0000-0000-000021020000}"/>
    <cellStyle name="Standaard_GRAF A-V vs FOREC" xfId="546" xr:uid="{00000000-0005-0000-0000-000022020000}"/>
    <cellStyle name="Style 1" xfId="547" xr:uid="{00000000-0005-0000-0000-000023020000}"/>
    <cellStyle name="Style 10" xfId="548" xr:uid="{00000000-0005-0000-0000-000024020000}"/>
    <cellStyle name="Style 11" xfId="549" xr:uid="{00000000-0005-0000-0000-000025020000}"/>
    <cellStyle name="Style 12" xfId="550" xr:uid="{00000000-0005-0000-0000-000026020000}"/>
    <cellStyle name="Style 13" xfId="551" xr:uid="{00000000-0005-0000-0000-000027020000}"/>
    <cellStyle name="Style 14" xfId="552" xr:uid="{00000000-0005-0000-0000-000028020000}"/>
    <cellStyle name="Style 15" xfId="553" xr:uid="{00000000-0005-0000-0000-000029020000}"/>
    <cellStyle name="Style 16" xfId="554" xr:uid="{00000000-0005-0000-0000-00002A020000}"/>
    <cellStyle name="Style 17" xfId="555" xr:uid="{00000000-0005-0000-0000-00002B020000}"/>
    <cellStyle name="Style 18" xfId="556" xr:uid="{00000000-0005-0000-0000-00002C020000}"/>
    <cellStyle name="Style 184" xfId="557" xr:uid="{00000000-0005-0000-0000-00002D020000}"/>
    <cellStyle name="Style 185" xfId="558" xr:uid="{00000000-0005-0000-0000-00002E020000}"/>
    <cellStyle name="Style 186" xfId="559" xr:uid="{00000000-0005-0000-0000-00002F020000}"/>
    <cellStyle name="Style 187" xfId="560" xr:uid="{00000000-0005-0000-0000-000030020000}"/>
    <cellStyle name="Style 188" xfId="561" xr:uid="{00000000-0005-0000-0000-000031020000}"/>
    <cellStyle name="Style 189" xfId="562" xr:uid="{00000000-0005-0000-0000-000032020000}"/>
    <cellStyle name="Style 19" xfId="563" xr:uid="{00000000-0005-0000-0000-000033020000}"/>
    <cellStyle name="Style 190" xfId="564" xr:uid="{00000000-0005-0000-0000-000034020000}"/>
    <cellStyle name="Style 191" xfId="565" xr:uid="{00000000-0005-0000-0000-000035020000}"/>
    <cellStyle name="Style 2" xfId="566" xr:uid="{00000000-0005-0000-0000-000036020000}"/>
    <cellStyle name="Style 20" xfId="567" xr:uid="{00000000-0005-0000-0000-000037020000}"/>
    <cellStyle name="Style 203" xfId="568" xr:uid="{00000000-0005-0000-0000-000038020000}"/>
    <cellStyle name="Style 204" xfId="569" xr:uid="{00000000-0005-0000-0000-000039020000}"/>
    <cellStyle name="Style 205" xfId="570" xr:uid="{00000000-0005-0000-0000-00003A020000}"/>
    <cellStyle name="Style 206" xfId="571" xr:uid="{00000000-0005-0000-0000-00003B020000}"/>
    <cellStyle name="Style 207" xfId="572" xr:uid="{00000000-0005-0000-0000-00003C020000}"/>
    <cellStyle name="Style 208" xfId="573" xr:uid="{00000000-0005-0000-0000-00003D020000}"/>
    <cellStyle name="Style 209" xfId="574" xr:uid="{00000000-0005-0000-0000-00003E020000}"/>
    <cellStyle name="Style 21" xfId="575" xr:uid="{00000000-0005-0000-0000-00003F020000}"/>
    <cellStyle name="Style 210" xfId="576" xr:uid="{00000000-0005-0000-0000-000040020000}"/>
    <cellStyle name="Style 22" xfId="577" xr:uid="{00000000-0005-0000-0000-000041020000}"/>
    <cellStyle name="Style 23" xfId="578" xr:uid="{00000000-0005-0000-0000-000042020000}"/>
    <cellStyle name="Style 24" xfId="579" xr:uid="{00000000-0005-0000-0000-000043020000}"/>
    <cellStyle name="Style 25" xfId="580" xr:uid="{00000000-0005-0000-0000-000044020000}"/>
    <cellStyle name="Style 26" xfId="581" xr:uid="{00000000-0005-0000-0000-000045020000}"/>
    <cellStyle name="Style 27" xfId="582" xr:uid="{00000000-0005-0000-0000-000046020000}"/>
    <cellStyle name="Style 28" xfId="583" xr:uid="{00000000-0005-0000-0000-000047020000}"/>
    <cellStyle name="Style 29" xfId="584" xr:uid="{00000000-0005-0000-0000-000048020000}"/>
    <cellStyle name="Style 3" xfId="585" xr:uid="{00000000-0005-0000-0000-000049020000}"/>
    <cellStyle name="Style 30" xfId="586" xr:uid="{00000000-0005-0000-0000-00004A020000}"/>
    <cellStyle name="Style 31" xfId="587" xr:uid="{00000000-0005-0000-0000-00004B020000}"/>
    <cellStyle name="Style 4" xfId="588" xr:uid="{00000000-0005-0000-0000-00004C020000}"/>
    <cellStyle name="Style 5" xfId="589" xr:uid="{00000000-0005-0000-0000-00004D020000}"/>
    <cellStyle name="Style 6" xfId="590" xr:uid="{00000000-0005-0000-0000-00004E020000}"/>
    <cellStyle name="Style 7" xfId="591" xr:uid="{00000000-0005-0000-0000-00004F020000}"/>
    <cellStyle name="Style 8" xfId="592" xr:uid="{00000000-0005-0000-0000-000050020000}"/>
    <cellStyle name="Style 9" xfId="593" xr:uid="{00000000-0005-0000-0000-000051020000}"/>
    <cellStyle name="STYLE1" xfId="594" xr:uid="{00000000-0005-0000-0000-000052020000}"/>
    <cellStyle name="STYLE2" xfId="595" xr:uid="{00000000-0005-0000-0000-000053020000}"/>
    <cellStyle name="STYLE3" xfId="596" xr:uid="{00000000-0005-0000-0000-000054020000}"/>
    <cellStyle name="STYLE4" xfId="597" xr:uid="{00000000-0005-0000-0000-000055020000}"/>
    <cellStyle name="STYLE5" xfId="598" xr:uid="{00000000-0005-0000-0000-000056020000}"/>
    <cellStyle name="SubRoutine" xfId="599" xr:uid="{00000000-0005-0000-0000-000057020000}"/>
    <cellStyle name="Subtotal" xfId="600" xr:uid="{00000000-0005-0000-0000-000058020000}"/>
    <cellStyle name="Table Col Head" xfId="601" xr:uid="{00000000-0005-0000-0000-000059020000}"/>
    <cellStyle name="Table Head" xfId="602" xr:uid="{00000000-0005-0000-0000-00005A020000}"/>
    <cellStyle name="Table Head Aligned" xfId="603" xr:uid="{00000000-0005-0000-0000-00005B020000}"/>
    <cellStyle name="Table Head Blue" xfId="604" xr:uid="{00000000-0005-0000-0000-00005C020000}"/>
    <cellStyle name="Table Head Green" xfId="605" xr:uid="{00000000-0005-0000-0000-00005D020000}"/>
    <cellStyle name="Table Head_Wireless Report_MASTER TO USE" xfId="606" xr:uid="{00000000-0005-0000-0000-00005E020000}"/>
    <cellStyle name="Table Sub Head" xfId="607" xr:uid="{00000000-0005-0000-0000-00005F020000}"/>
    <cellStyle name="Table Title" xfId="608" xr:uid="{00000000-0005-0000-0000-000060020000}"/>
    <cellStyle name="Table Units" xfId="609" xr:uid="{00000000-0005-0000-0000-000061020000}"/>
    <cellStyle name="Table_3Col" xfId="610" xr:uid="{00000000-0005-0000-0000-000062020000}"/>
    <cellStyle name="TableHead" xfId="611" xr:uid="{00000000-0005-0000-0000-000063020000}"/>
    <cellStyle name="Text Indent A" xfId="612" xr:uid="{00000000-0005-0000-0000-000064020000}"/>
    <cellStyle name="Text Indent B" xfId="613" xr:uid="{00000000-0005-0000-0000-000065020000}"/>
    <cellStyle name="Text Indent C" xfId="614" xr:uid="{00000000-0005-0000-0000-000066020000}"/>
    <cellStyle name="TextWrap" xfId="615" xr:uid="{00000000-0005-0000-0000-000067020000}"/>
    <cellStyle name="þ_x001d_ð_x0007_&amp;Qý—&amp;Hý_x000b__x0008_J_x000f__x001e__x0010__x0007__x0001__x0001_" xfId="616" xr:uid="{00000000-0005-0000-0000-000068020000}"/>
    <cellStyle name="Thou" xfId="617" xr:uid="{00000000-0005-0000-0000-000069020000}"/>
    <cellStyle name="Thous" xfId="618" xr:uid="{00000000-0005-0000-0000-00006A020000}"/>
    <cellStyle name="Title 2" xfId="619" xr:uid="{00000000-0005-0000-0000-00006B020000}"/>
    <cellStyle name="TitleCol" xfId="620" xr:uid="{00000000-0005-0000-0000-00006C020000}"/>
    <cellStyle name="Titles" xfId="621" xr:uid="{00000000-0005-0000-0000-00006D020000}"/>
    <cellStyle name="Titles - Dbase" xfId="622" xr:uid="{00000000-0005-0000-0000-00006E020000}"/>
    <cellStyle name="Titles_1181510_Bell Canada_August 31_2004" xfId="623" xr:uid="{00000000-0005-0000-0000-00006F020000}"/>
    <cellStyle name="TitleSection" xfId="624" xr:uid="{00000000-0005-0000-0000-000070020000}"/>
    <cellStyle name="Titulo" xfId="625" xr:uid="{00000000-0005-0000-0000-000071020000}"/>
    <cellStyle name="Total 2" xfId="626" xr:uid="{00000000-0005-0000-0000-000072020000}"/>
    <cellStyle name="ubordinated Debt" xfId="627" xr:uid="{00000000-0005-0000-0000-000073020000}"/>
    <cellStyle name="undo-style" xfId="628" xr:uid="{00000000-0005-0000-0000-000074020000}"/>
    <cellStyle name="UN-HiLite" xfId="629" xr:uid="{00000000-0005-0000-0000-000075020000}"/>
    <cellStyle name="UNLOCKED" xfId="630" xr:uid="{00000000-0005-0000-0000-000076020000}"/>
    <cellStyle name="UnSelect" xfId="631" xr:uid="{00000000-0005-0000-0000-000077020000}"/>
    <cellStyle name="Update" xfId="632" xr:uid="{00000000-0005-0000-0000-000078020000}"/>
    <cellStyle name="Valuta [0]_GRAF A-V vs FOREC" xfId="633" xr:uid="{00000000-0005-0000-0000-000079020000}"/>
    <cellStyle name="Valuta_GRAF A-V vs FOREC" xfId="634" xr:uid="{00000000-0005-0000-0000-00007A020000}"/>
    <cellStyle name="Warning Text 2" xfId="635" xr:uid="{00000000-0005-0000-0000-00007B020000}"/>
    <cellStyle name="Web" xfId="636" xr:uid="{00000000-0005-0000-0000-00007C020000}"/>
    <cellStyle name="wrap" xfId="637" xr:uid="{00000000-0005-0000-0000-00007D020000}"/>
    <cellStyle name="Währung [0]_Actual vs. Prior" xfId="638" xr:uid="{00000000-0005-0000-0000-00007E020000}"/>
    <cellStyle name="Währung_Actual vs. Prior" xfId="639" xr:uid="{00000000-0005-0000-0000-00007F020000}"/>
    <cellStyle name="Year" xfId="640" xr:uid="{00000000-0005-0000-0000-000080020000}"/>
    <cellStyle name="YesNo" xfId="641" xr:uid="{00000000-0005-0000-0000-000081020000}"/>
    <cellStyle name="ÿÿÿèt£" xfId="642" xr:uid="{00000000-0005-0000-0000-000082020000}"/>
    <cellStyle name="ÄÞ¸¶ [0]_±âÅ¸" xfId="643" xr:uid="{00000000-0005-0000-0000-000083020000}"/>
    <cellStyle name="ÄÞ¸¶_±âÅ¸" xfId="644" xr:uid="{00000000-0005-0000-0000-000084020000}"/>
    <cellStyle name="ÅëÈ­ [0]_±âÅ¸" xfId="645" xr:uid="{00000000-0005-0000-0000-000085020000}"/>
    <cellStyle name="ÅëÈ­_±âÅ¸" xfId="646" xr:uid="{00000000-0005-0000-0000-00008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7321145526223"/>
          <c:y val="8.0802622900254611E-2"/>
          <c:w val="0.76179531775872911"/>
          <c:h val="0.7344966187885472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'Sprint Data'!$A$5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multiLvlStrRef>
              <c:f>'Sprint Data'!$B$1:$F$2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20-Nov</c:v>
                  </c:pt>
                  <c:pt idx="1">
                    <c:v>4-Dec</c:v>
                  </c:pt>
                  <c:pt idx="2">
                    <c:v>18-Dec</c:v>
                  </c:pt>
                  <c:pt idx="3">
                    <c:v>1-Jan</c:v>
                  </c:pt>
                  <c:pt idx="4">
                    <c:v>15-Jan</c:v>
                  </c:pt>
                </c:lvl>
              </c:multiLvlStrCache>
            </c:multiLvlStrRef>
          </c:cat>
          <c:val>
            <c:numRef>
              <c:f>'Sprint Data'!$B$5:$F$5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95F-9347-11648DB1DAAF}"/>
            </c:ext>
          </c:extLst>
        </c:ser>
        <c:ser>
          <c:idx val="3"/>
          <c:order val="1"/>
          <c:tx>
            <c:strRef>
              <c:f>'Sprint Data'!$A$6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multiLvlStrRef>
              <c:f>'Sprint Data'!$B$1:$F$2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20-Nov</c:v>
                  </c:pt>
                  <c:pt idx="1">
                    <c:v>4-Dec</c:v>
                  </c:pt>
                  <c:pt idx="2">
                    <c:v>18-Dec</c:v>
                  </c:pt>
                  <c:pt idx="3">
                    <c:v>1-Jan</c:v>
                  </c:pt>
                  <c:pt idx="4">
                    <c:v>15-Jan</c:v>
                  </c:pt>
                </c:lvl>
              </c:multiLvlStrCache>
            </c:multiLvlStrRef>
          </c:cat>
          <c:val>
            <c:numRef>
              <c:f>'Sprint Data'!$B$6:$F$6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4-495F-9347-11648DB1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852239"/>
        <c:axId val="1"/>
      </c:barChart>
      <c:catAx>
        <c:axId val="191585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Effort (Ideal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85223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Data'!$A$4</c:f>
              <c:strCache>
                <c:ptCount val="1"/>
                <c:pt idx="0">
                  <c:v>Velocity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Data'!$B$4:$G$4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454-A6A8-0682705E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408431"/>
        <c:axId val="1"/>
      </c:barChart>
      <c:catAx>
        <c:axId val="192140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4084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9</xdr:row>
      <xdr:rowOff>85725</xdr:rowOff>
    </xdr:from>
    <xdr:to>
      <xdr:col>11</xdr:col>
      <xdr:colOff>609600</xdr:colOff>
      <xdr:row>31</xdr:row>
      <xdr:rowOff>76200</xdr:rowOff>
    </xdr:to>
    <xdr:graphicFrame macro="">
      <xdr:nvGraphicFramePr>
        <xdr:cNvPr id="8253" name="Chart 1">
          <a:extLst>
            <a:ext uri="{FF2B5EF4-FFF2-40B4-BE49-F238E27FC236}">
              <a16:creationId xmlns:a16="http://schemas.microsoft.com/office/drawing/2014/main" id="{32D0A00F-7A30-4183-AC4F-1B38AB1C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256761</xdr:colOff>
      <xdr:row>9</xdr:row>
      <xdr:rowOff>82826</xdr:rowOff>
    </xdr:from>
    <xdr:to>
      <xdr:col>20</xdr:col>
      <xdr:colOff>132522</xdr:colOff>
      <xdr:row>31</xdr:row>
      <xdr:rowOff>99392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A93F2BD-7C98-46F0-8BEB-EB1760A0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348C-4B9F-4AA0-B3A0-DB2F909FC397}">
  <dimension ref="B3:B7"/>
  <sheetViews>
    <sheetView workbookViewId="0">
      <selection activeCell="B8" sqref="B8"/>
    </sheetView>
  </sheetViews>
  <sheetFormatPr defaultRowHeight="15"/>
  <sheetData>
    <row r="3" spans="2:2">
      <c r="B3" t="s">
        <v>23</v>
      </c>
    </row>
    <row r="5" spans="2:2">
      <c r="B5" t="s">
        <v>24</v>
      </c>
    </row>
    <row r="7" spans="2:2">
      <c r="B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AD44-0B0A-4C68-A7F6-F081DD5C4C83}">
  <dimension ref="B3:B6"/>
  <sheetViews>
    <sheetView workbookViewId="0">
      <selection activeCell="B6" sqref="B6"/>
    </sheetView>
  </sheetViews>
  <sheetFormatPr defaultRowHeight="15"/>
  <sheetData>
    <row r="3" spans="2:2">
      <c r="B3" t="s">
        <v>26</v>
      </c>
    </row>
    <row r="4" spans="2:2">
      <c r="B4" t="s">
        <v>27</v>
      </c>
    </row>
    <row r="5" spans="2:2">
      <c r="B5" t="s">
        <v>28</v>
      </c>
    </row>
    <row r="6" spans="2:2">
      <c r="B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F3C3-5790-4760-B0D5-0E22694643FD}">
  <dimension ref="B3:C6"/>
  <sheetViews>
    <sheetView workbookViewId="0">
      <selection activeCell="B7" sqref="B7"/>
    </sheetView>
  </sheetViews>
  <sheetFormatPr defaultRowHeight="15"/>
  <cols>
    <col min="2" max="2" width="12.5703125" bestFit="1" customWidth="1"/>
  </cols>
  <sheetData>
    <row r="3" spans="2:3">
      <c r="B3" t="s">
        <v>30</v>
      </c>
      <c r="C3" t="s">
        <v>31</v>
      </c>
    </row>
    <row r="4" spans="2:3">
      <c r="B4" t="s">
        <v>32</v>
      </c>
      <c r="C4" t="s">
        <v>33</v>
      </c>
    </row>
    <row r="5" spans="2:3">
      <c r="B5" t="s">
        <v>34</v>
      </c>
      <c r="C5" t="s">
        <v>35</v>
      </c>
    </row>
    <row r="6" spans="2:3">
      <c r="B6" t="s">
        <v>36</v>
      </c>
      <c r="C6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zoomScale="115" zoomScaleNormal="115" workbookViewId="0">
      <selection activeCell="C3" sqref="C3"/>
    </sheetView>
  </sheetViews>
  <sheetFormatPr defaultColWidth="17.140625" defaultRowHeight="12.75" customHeight="1" outlineLevelRow="1"/>
  <cols>
    <col min="1" max="1" width="7.140625" style="1" customWidth="1"/>
    <col min="2" max="2" width="5" style="1" bestFit="1" customWidth="1"/>
    <col min="3" max="3" width="45.85546875" style="1" customWidth="1"/>
    <col min="4" max="16384" width="17.140625" style="1"/>
  </cols>
  <sheetData>
    <row r="1" spans="1:5" ht="12.75" customHeight="1">
      <c r="A1" s="4" t="s">
        <v>15</v>
      </c>
      <c r="B1" s="4" t="s">
        <v>6</v>
      </c>
      <c r="C1" s="4" t="s">
        <v>7</v>
      </c>
      <c r="D1" s="4" t="s">
        <v>12</v>
      </c>
      <c r="E1" s="4" t="s">
        <v>44</v>
      </c>
    </row>
    <row r="2" spans="1:5" ht="12.75" customHeight="1">
      <c r="A2" s="4">
        <v>1</v>
      </c>
      <c r="B2" s="4"/>
      <c r="C2" s="5">
        <v>43059</v>
      </c>
      <c r="D2" s="4">
        <f>SUM(D3:D8)</f>
        <v>8</v>
      </c>
      <c r="E2" s="4">
        <f>SUMIFS(D3:D8,A3:A8,"=x")</f>
        <v>0</v>
      </c>
    </row>
    <row r="3" spans="1:5" ht="12.75" customHeight="1" outlineLevel="1">
      <c r="C3" s="1" t="s">
        <v>43</v>
      </c>
      <c r="D3" s="1">
        <v>1</v>
      </c>
    </row>
    <row r="4" spans="1:5" ht="12.75" customHeight="1" outlineLevel="1">
      <c r="C4" s="1" t="s">
        <v>38</v>
      </c>
      <c r="D4" s="1">
        <v>3</v>
      </c>
    </row>
    <row r="5" spans="1:5" ht="12.75" customHeight="1" outlineLevel="1">
      <c r="C5" s="1" t="s">
        <v>39</v>
      </c>
      <c r="D5" s="1">
        <v>1</v>
      </c>
    </row>
    <row r="6" spans="1:5" ht="12.75" customHeight="1" outlineLevel="1">
      <c r="C6" s="1" t="s">
        <v>40</v>
      </c>
    </row>
    <row r="7" spans="1:5" ht="12.75" customHeight="1" outlineLevel="1">
      <c r="C7" s="1" t="s">
        <v>41</v>
      </c>
    </row>
    <row r="8" spans="1:5" ht="12.75" customHeight="1" outlineLevel="1">
      <c r="C8" s="1" t="s">
        <v>42</v>
      </c>
      <c r="D8" s="1">
        <v>3</v>
      </c>
    </row>
    <row r="9" spans="1:5" ht="12.75" customHeight="1">
      <c r="A9" s="4">
        <v>2</v>
      </c>
      <c r="B9" s="4"/>
      <c r="C9" s="5">
        <f>C2+14</f>
        <v>43073</v>
      </c>
      <c r="D9" s="4">
        <f>SUM(D10:D15)</f>
        <v>8</v>
      </c>
      <c r="E9" s="4">
        <f>SUMIFS(D10:D15,A10:A15,"=x")</f>
        <v>0</v>
      </c>
    </row>
    <row r="10" spans="1:5" ht="12.75" customHeight="1" outlineLevel="1">
      <c r="D10" s="1">
        <v>5</v>
      </c>
    </row>
    <row r="11" spans="1:5" ht="12.75" customHeight="1" outlineLevel="1"/>
    <row r="12" spans="1:5" ht="12.75" customHeight="1" outlineLevel="1"/>
    <row r="13" spans="1:5" ht="12.75" customHeight="1" outlineLevel="1"/>
    <row r="14" spans="1:5" ht="12.75" customHeight="1" outlineLevel="1">
      <c r="D14" s="1">
        <v>3</v>
      </c>
    </row>
    <row r="15" spans="1:5" ht="12.75" customHeight="1" outlineLevel="1">
      <c r="A15" s="1" t="s">
        <v>4</v>
      </c>
    </row>
    <row r="16" spans="1:5" ht="12.75" customHeight="1">
      <c r="A16" s="4">
        <v>3</v>
      </c>
      <c r="B16" s="4"/>
      <c r="C16" s="5">
        <f>C9+14</f>
        <v>43087</v>
      </c>
      <c r="D16" s="4">
        <f>SUM(D17:D22)</f>
        <v>0</v>
      </c>
      <c r="E16" s="4">
        <f>SUMIFS(D17:D22,A17:A22,"=x")</f>
        <v>0</v>
      </c>
    </row>
    <row r="17" spans="1:5" ht="12.75" customHeight="1" outlineLevel="1">
      <c r="A17" s="1" t="s">
        <v>4</v>
      </c>
    </row>
    <row r="18" spans="1:5" ht="12.75" customHeight="1" outlineLevel="1"/>
    <row r="19" spans="1:5" ht="12.75" customHeight="1" outlineLevel="1"/>
    <row r="20" spans="1:5" ht="12.75" customHeight="1" outlineLevel="1"/>
    <row r="21" spans="1:5" ht="12.75" customHeight="1" outlineLevel="1">
      <c r="A21" s="1" t="s">
        <v>8</v>
      </c>
    </row>
    <row r="22" spans="1:5" ht="12.75" customHeight="1" outlineLevel="1">
      <c r="A22" s="1" t="s">
        <v>8</v>
      </c>
    </row>
    <row r="23" spans="1:5" ht="12.75" customHeight="1">
      <c r="A23" s="4">
        <v>4</v>
      </c>
      <c r="B23" s="4"/>
      <c r="C23" s="5">
        <f>C16+14</f>
        <v>43101</v>
      </c>
      <c r="D23" s="4">
        <f>SUM(D24:D29)</f>
        <v>0</v>
      </c>
      <c r="E23" s="4">
        <f>SUMIFS(D24:D29,A24:A29,"=x")</f>
        <v>0</v>
      </c>
    </row>
    <row r="24" spans="1:5" ht="12.75" customHeight="1" outlineLevel="1">
      <c r="A24" s="1" t="s">
        <v>4</v>
      </c>
    </row>
    <row r="25" spans="1:5" ht="12.75" customHeight="1" outlineLevel="1"/>
    <row r="26" spans="1:5" ht="12.75" customHeight="1" outlineLevel="1"/>
    <row r="27" spans="1:5" ht="12.75" customHeight="1" outlineLevel="1"/>
    <row r="28" spans="1:5" ht="12.75" customHeight="1" outlineLevel="1"/>
    <row r="29" spans="1:5" ht="12.75" customHeight="1" outlineLevel="1">
      <c r="A29" s="1" t="s">
        <v>8</v>
      </c>
    </row>
    <row r="30" spans="1:5" ht="12.75" customHeight="1">
      <c r="A30" s="4">
        <v>5</v>
      </c>
      <c r="B30" s="4"/>
      <c r="C30" s="5">
        <f>C23+14</f>
        <v>43115</v>
      </c>
      <c r="D30" s="4">
        <f>SUM(D31:D36)</f>
        <v>0</v>
      </c>
      <c r="E30" s="4">
        <f>SUMIFS(D31:D36,A31:A36,"=x")</f>
        <v>0</v>
      </c>
    </row>
    <row r="31" spans="1:5" ht="12.75" customHeight="1" outlineLevel="1">
      <c r="A31" s="1" t="s">
        <v>8</v>
      </c>
    </row>
    <row r="32" spans="1:5" ht="12.75" customHeight="1" outlineLevel="1"/>
    <row r="33" spans="1:5" ht="12.75" customHeight="1" outlineLevel="1"/>
    <row r="34" spans="1:5" ht="12.75" customHeight="1" outlineLevel="1"/>
    <row r="35" spans="1:5" ht="12.75" customHeight="1" outlineLevel="1"/>
    <row r="36" spans="1:5" ht="12.75" customHeight="1" outlineLevel="1">
      <c r="A36" s="1" t="s">
        <v>8</v>
      </c>
    </row>
    <row r="37" spans="1:5" ht="12.75" customHeight="1">
      <c r="A37" s="4">
        <v>6</v>
      </c>
      <c r="B37" s="4"/>
      <c r="C37" s="5">
        <f>C30+14</f>
        <v>43129</v>
      </c>
      <c r="D37" s="4">
        <f>SUM(D38:D42)</f>
        <v>0</v>
      </c>
      <c r="E37" s="4">
        <f>SUMIFS(D38:D43,A38:A43,"=x")</f>
        <v>0</v>
      </c>
    </row>
    <row r="38" spans="1:5" ht="12.75" customHeight="1" outlineLevel="1">
      <c r="A38" s="9" t="s">
        <v>4</v>
      </c>
    </row>
    <row r="39" spans="1:5" ht="12.75" customHeight="1" outlineLevel="1">
      <c r="A39" s="9"/>
    </row>
    <row r="40" spans="1:5" ht="12.75" customHeight="1" outlineLevel="1">
      <c r="A40" s="9"/>
    </row>
    <row r="41" spans="1:5" ht="12.75" customHeight="1" outlineLevel="1">
      <c r="A41" s="9"/>
    </row>
    <row r="42" spans="1:5" ht="12.75" customHeight="1" outlineLevel="1">
      <c r="A42" s="1" t="s">
        <v>8</v>
      </c>
    </row>
    <row r="43" spans="1:5" ht="12.75" customHeight="1" outlineLevel="1">
      <c r="C43" s="21"/>
      <c r="E43" s="1" t="s">
        <v>4</v>
      </c>
    </row>
    <row r="44" spans="1:5" ht="12.75" customHeight="1">
      <c r="A44" s="8" t="s">
        <v>21</v>
      </c>
      <c r="B44" s="8" t="s">
        <v>22</v>
      </c>
      <c r="C44" s="22">
        <f>C37+7</f>
        <v>43136</v>
      </c>
      <c r="D44" s="2"/>
      <c r="E44" s="2"/>
    </row>
    <row r="45" spans="1:5" ht="12.75" customHeight="1">
      <c r="C45" s="3" t="s">
        <v>9</v>
      </c>
      <c r="D45" s="1">
        <f>D2+D9+D16+D23+D30+D37</f>
        <v>16</v>
      </c>
    </row>
    <row r="46" spans="1:5" ht="12.75" customHeight="1">
      <c r="C46" s="3" t="s">
        <v>3</v>
      </c>
      <c r="D46" s="1">
        <f>SUM(E1:E46)</f>
        <v>0</v>
      </c>
    </row>
    <row r="47" spans="1:5" ht="12.75" customHeight="1">
      <c r="C47" s="3" t="s">
        <v>2</v>
      </c>
      <c r="D47" s="1">
        <f>D45-D46</f>
        <v>16</v>
      </c>
    </row>
    <row r="48" spans="1:5" ht="12.75" customHeight="1">
      <c r="C48" s="3"/>
    </row>
    <row r="49" spans="1:5" ht="12.75" customHeight="1">
      <c r="C49" s="3" t="s">
        <v>13</v>
      </c>
      <c r="D49" s="7">
        <f>D46/D45</f>
        <v>0</v>
      </c>
      <c r="E49" s="7"/>
    </row>
    <row r="50" spans="1:5" ht="12.75" customHeight="1">
      <c r="C50" s="3"/>
      <c r="D50" s="7"/>
      <c r="E50" s="7"/>
    </row>
    <row r="51" spans="1:5" ht="12.75" customHeight="1">
      <c r="C51" s="3" t="s">
        <v>10</v>
      </c>
      <c r="D51" s="6">
        <f>AVERAGE(E1:E43)</f>
        <v>0</v>
      </c>
      <c r="E51" s="6"/>
    </row>
    <row r="52" spans="1:5" ht="12.75" customHeight="1">
      <c r="C52" s="3" t="s">
        <v>11</v>
      </c>
      <c r="D52" s="6" t="e">
        <f>D47/D51</f>
        <v>#DIV/0!</v>
      </c>
      <c r="E52" s="6"/>
    </row>
    <row r="53" spans="1:5" ht="12.75" customHeight="1">
      <c r="A53" s="1" t="s">
        <v>8</v>
      </c>
      <c r="C53" s="3"/>
    </row>
    <row r="54" spans="1:5" ht="12.75" customHeight="1">
      <c r="C54" s="3" t="s">
        <v>8</v>
      </c>
    </row>
    <row r="55" spans="1:5" ht="12.75" customHeight="1">
      <c r="A55" s="2"/>
      <c r="B55" s="2"/>
      <c r="C55" s="20" t="s">
        <v>14</v>
      </c>
      <c r="D55" s="2"/>
      <c r="E55" s="2"/>
    </row>
    <row r="56" spans="1:5" ht="12.75" customHeight="1">
      <c r="A56" s="9" t="s">
        <v>4</v>
      </c>
      <c r="C56" s="1" t="s">
        <v>17</v>
      </c>
      <c r="D56" s="1">
        <v>3</v>
      </c>
    </row>
    <row r="57" spans="1:5" ht="12.75" customHeight="1">
      <c r="A57" s="9" t="s">
        <v>4</v>
      </c>
      <c r="C57" s="1" t="s">
        <v>18</v>
      </c>
      <c r="D57" s="1">
        <v>5</v>
      </c>
    </row>
    <row r="59" spans="1:5" ht="12.75" customHeight="1">
      <c r="C59" s="1" t="s">
        <v>8</v>
      </c>
    </row>
    <row r="62" spans="1:5" ht="12.75" customHeight="1">
      <c r="A62" s="2"/>
      <c r="B62" s="2"/>
      <c r="C62" s="20" t="s">
        <v>16</v>
      </c>
      <c r="D62" s="2"/>
      <c r="E62" s="2"/>
    </row>
    <row r="63" spans="1:5" ht="12.75" customHeight="1">
      <c r="A63" s="1" t="s">
        <v>4</v>
      </c>
      <c r="C63" s="1" t="s">
        <v>19</v>
      </c>
      <c r="D63" s="1">
        <v>6</v>
      </c>
    </row>
    <row r="64" spans="1:5" ht="12.75" customHeight="1">
      <c r="C64" s="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zoomScale="115" zoomScaleNormal="115" workbookViewId="0">
      <selection activeCell="S34" sqref="S34"/>
    </sheetView>
  </sheetViews>
  <sheetFormatPr defaultRowHeight="12.75"/>
  <cols>
    <col min="1" max="1" width="13.42578125" style="10" customWidth="1"/>
    <col min="2" max="2" width="9.85546875" style="10" customWidth="1"/>
    <col min="3" max="3" width="9.5703125" style="10" customWidth="1"/>
    <col min="4" max="4" width="9" style="10" customWidth="1"/>
    <col min="5" max="16384" width="9.140625" style="10"/>
  </cols>
  <sheetData>
    <row r="1" spans="1:14">
      <c r="B1" s="11">
        <f>Stories!C2</f>
        <v>43059</v>
      </c>
      <c r="C1" s="11">
        <f>B1+14</f>
        <v>43073</v>
      </c>
      <c r="D1" s="11">
        <f>C1+14</f>
        <v>43087</v>
      </c>
      <c r="E1" s="11">
        <f>D1+14</f>
        <v>43101</v>
      </c>
      <c r="F1" s="11">
        <f>E1+14</f>
        <v>43115</v>
      </c>
      <c r="G1" s="11">
        <f>F1+14</f>
        <v>43129</v>
      </c>
    </row>
    <row r="2" spans="1:14">
      <c r="B2" s="12">
        <v>1</v>
      </c>
      <c r="C2" s="12">
        <v>2</v>
      </c>
      <c r="D2" s="12">
        <f>C2+1</f>
        <v>3</v>
      </c>
      <c r="E2" s="12">
        <f>D2+1</f>
        <v>4</v>
      </c>
      <c r="F2" s="12">
        <f>E2+1</f>
        <v>5</v>
      </c>
      <c r="G2" s="12">
        <f>F2+1</f>
        <v>6</v>
      </c>
    </row>
    <row r="3" spans="1:14">
      <c r="A3" s="10" t="s">
        <v>0</v>
      </c>
      <c r="B3" s="10">
        <f>Stories!D45</f>
        <v>16</v>
      </c>
      <c r="C3" s="10">
        <f>B3</f>
        <v>16</v>
      </c>
      <c r="D3" s="10">
        <f>C3</f>
        <v>16</v>
      </c>
      <c r="E3" s="10">
        <f>D3</f>
        <v>16</v>
      </c>
      <c r="F3" s="10">
        <f>E3</f>
        <v>16</v>
      </c>
      <c r="G3" s="10">
        <f>F3</f>
        <v>16</v>
      </c>
    </row>
    <row r="4" spans="1:14">
      <c r="A4" s="10" t="s">
        <v>1</v>
      </c>
      <c r="B4" s="10">
        <f>Stories!E2</f>
        <v>0</v>
      </c>
      <c r="C4" s="10">
        <f>Stories!E9</f>
        <v>0</v>
      </c>
      <c r="D4" s="10">
        <f>Stories!E16</f>
        <v>0</v>
      </c>
      <c r="E4" s="10">
        <f>Stories!E23</f>
        <v>0</v>
      </c>
      <c r="F4" s="10">
        <f>Stories!E30</f>
        <v>0</v>
      </c>
      <c r="G4" s="10">
        <f>Stories!E37</f>
        <v>0</v>
      </c>
    </row>
    <row r="5" spans="1:14">
      <c r="A5" s="10" t="s">
        <v>2</v>
      </c>
      <c r="B5" s="10">
        <f>B3-B6</f>
        <v>16</v>
      </c>
      <c r="C5" s="10">
        <f>IF(C3-C6&lt;0,0,C3-C6)</f>
        <v>16</v>
      </c>
      <c r="D5" s="10">
        <f t="shared" ref="D5:E5" si="0">IF(D3-D6&lt;0,0,D3-D6)</f>
        <v>16</v>
      </c>
      <c r="E5" s="10">
        <f t="shared" si="0"/>
        <v>16</v>
      </c>
      <c r="F5" s="10">
        <f>IF(F3-F6&lt;0,0,F3-F6)</f>
        <v>16</v>
      </c>
      <c r="G5" s="10">
        <f t="shared" ref="G5" si="1">IF(G3-G6&lt;0,0,G3-G6)</f>
        <v>16</v>
      </c>
    </row>
    <row r="6" spans="1:14">
      <c r="A6" s="10" t="s">
        <v>3</v>
      </c>
      <c r="B6" s="10">
        <f>B4</f>
        <v>0</v>
      </c>
      <c r="C6" s="10">
        <f>B6+C4</f>
        <v>0</v>
      </c>
      <c r="D6" s="10">
        <f>C6+D4</f>
        <v>0</v>
      </c>
      <c r="E6" s="10">
        <f>D6+E4</f>
        <v>0</v>
      </c>
      <c r="F6" s="10">
        <f t="shared" ref="F6:G6" si="2">E6+F4</f>
        <v>0</v>
      </c>
      <c r="G6" s="10">
        <f t="shared" si="2"/>
        <v>0</v>
      </c>
    </row>
    <row r="8" spans="1:14">
      <c r="A8" s="10" t="s">
        <v>5</v>
      </c>
      <c r="B8" s="13">
        <f>B6/B3</f>
        <v>0</v>
      </c>
      <c r="C8" s="13">
        <f>C6/C3</f>
        <v>0</v>
      </c>
      <c r="D8" s="13">
        <f>D6/D3</f>
        <v>0</v>
      </c>
      <c r="E8" s="13">
        <f>E6/E3</f>
        <v>0</v>
      </c>
      <c r="F8" s="13">
        <f t="shared" ref="F8:G8" si="3">F6/F3</f>
        <v>0</v>
      </c>
      <c r="G8" s="13">
        <f t="shared" si="3"/>
        <v>0</v>
      </c>
    </row>
    <row r="10" spans="1:14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>
      <c r="B15" s="15"/>
    </row>
    <row r="16" spans="1:14">
      <c r="A16" s="16"/>
      <c r="B16" s="15"/>
    </row>
    <row r="17" spans="1:14">
      <c r="B17" s="15"/>
      <c r="C17" s="15"/>
      <c r="D17" s="15"/>
      <c r="F17" s="16"/>
      <c r="I17" s="16"/>
    </row>
    <row r="18" spans="1:14">
      <c r="B18" s="15"/>
      <c r="C18" s="15"/>
      <c r="D18" s="15"/>
    </row>
    <row r="19" spans="1:14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>
      <c r="A21" s="16"/>
    </row>
    <row r="34" spans="1:6">
      <c r="A34" s="16"/>
    </row>
    <row r="35" spans="1:6">
      <c r="B35" s="18"/>
      <c r="C35" s="18"/>
      <c r="D35" s="18"/>
      <c r="E35" s="18"/>
      <c r="F35" s="18"/>
    </row>
    <row r="36" spans="1:6">
      <c r="B36" s="17"/>
      <c r="C36" s="17"/>
      <c r="D36" s="17"/>
      <c r="E36" s="17"/>
      <c r="F36" s="17"/>
    </row>
    <row r="37" spans="1:6">
      <c r="B37" s="13"/>
      <c r="C37" s="13"/>
      <c r="D37" s="13"/>
      <c r="E37" s="13"/>
      <c r="F37" s="13"/>
    </row>
    <row r="38" spans="1:6">
      <c r="B38" s="18"/>
      <c r="C38" s="18"/>
    </row>
    <row r="41" spans="1:6">
      <c r="A41" s="16"/>
    </row>
    <row r="42" spans="1:6">
      <c r="B42" s="19"/>
      <c r="C42" s="19"/>
    </row>
    <row r="44" spans="1:6">
      <c r="A44" s="16"/>
    </row>
  </sheetData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939B00D8C034FB4469E338891216E" ma:contentTypeVersion="0" ma:contentTypeDescription="Create a new document." ma:contentTypeScope="" ma:versionID="c69772042b36a5a1b2f87ae27b1d25d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D3811-178C-4F21-BA7D-3F5EAB0FFE0E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413483-4C1D-4B34-81ED-4CBD1359D8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363FE-66A1-48FE-9A84-90F3C0D6F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</vt:lpstr>
      <vt:lpstr>Rules</vt:lpstr>
      <vt:lpstr>Requirements</vt:lpstr>
      <vt:lpstr>Stories</vt:lpstr>
      <vt:lpstr>Sprint Data</vt:lpstr>
    </vt:vector>
  </TitlesOfParts>
  <Company>Natural Gas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laidlaw</dc:creator>
  <cp:lastModifiedBy>Windows-bruger</cp:lastModifiedBy>
  <cp:lastPrinted>2013-05-09T17:09:16Z</cp:lastPrinted>
  <dcterms:created xsi:type="dcterms:W3CDTF">2012-06-07T18:13:11Z</dcterms:created>
  <dcterms:modified xsi:type="dcterms:W3CDTF">2017-11-19T17:06:56Z</dcterms:modified>
</cp:coreProperties>
</file>