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LVIA\OneDrive\Desktop\"/>
    </mc:Choice>
  </mc:AlternateContent>
  <xr:revisionPtr revIDLastSave="0" documentId="13_ncr:1_{A3ED4293-99D7-4A63-A2A3-05FE8EA9C7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R2" i="3" l="1"/>
  <c r="R3" i="3"/>
  <c r="R4" i="3"/>
  <c r="R5" i="3"/>
  <c r="R6" i="3"/>
  <c r="R7" i="3"/>
  <c r="R8" i="3"/>
  <c r="O3" i="3"/>
  <c r="O4" i="3"/>
  <c r="O5" i="3"/>
  <c r="O2" i="3"/>
  <c r="K3" i="3"/>
  <c r="K4" i="3"/>
  <c r="K5" i="3"/>
  <c r="K6" i="3"/>
  <c r="K7" i="3"/>
  <c r="K8" i="3"/>
  <c r="K2" i="3"/>
  <c r="H16" i="3"/>
  <c r="H7" i="3"/>
  <c r="H5" i="3"/>
  <c r="H3" i="3"/>
  <c r="D2" i="2"/>
  <c r="D5" i="2"/>
  <c r="D9" i="2"/>
  <c r="C4" i="2" a="1"/>
  <c r="C4" i="2"/>
  <c r="D4" i="2" s="1"/>
  <c r="C5" i="2" a="1"/>
  <c r="C5" i="2" s="1"/>
  <c r="C6" i="2" a="1"/>
  <c r="C6" i="2" s="1"/>
  <c r="D6" i="2" s="1"/>
  <c r="C7" i="2" a="1"/>
  <c r="C7" i="2" s="1"/>
  <c r="D7" i="2" s="1"/>
  <c r="C8" i="2" a="1"/>
  <c r="C8" i="2" s="1"/>
  <c r="D8" i="2" s="1"/>
  <c r="C9" i="2" a="1"/>
  <c r="C9" i="2" s="1"/>
  <c r="C3" i="2" a="1"/>
  <c r="C3" i="2" s="1"/>
  <c r="D3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<sst xmlns="http://schemas.openxmlformats.org/spreadsheetml/2006/main" count="828" uniqueCount="579">
  <si>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</si>
  <si>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</si>
  <si>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</si>
  <si>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</si>
  <si>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</si>
  <si>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</si>
  <si>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</si>
  <si>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</si>
  <si>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</si>
  <si>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</si>
  <si>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</si>
  <si>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</si>
  <si>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</si>
  <si>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</si>
  <si>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</si>
  <si>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</si>
  <si>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</si>
  <si>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</si>
  <si>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</si>
  <si>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</si>
  <si>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</si>
  <si>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</si>
  <si>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</si>
  <si>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</si>
  <si>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</si>
  <si>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</si>
  <si>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</si>
  <si>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</si>
  <si>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</si>
  <si>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</si>
  <si>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</si>
  <si>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</si>
  <si>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</si>
  <si>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</si>
  <si>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</si>
  <si>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</si>
  <si>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</si>
  <si>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</si>
  <si>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</si>
  <si>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</si>
  <si>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</si>
  <si>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</si>
  <si>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</si>
  <si>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</si>
  <si>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</si>
  <si>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</si>
  <si>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</si>
  <si>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</si>
  <si>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</si>
  <si>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</si>
  <si>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</si>
  <si>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</si>
  <si>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</si>
  <si>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</si>
  <si>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</si>
  <si>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</si>
  <si>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</si>
  <si>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</si>
  <si>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</si>
  <si>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</si>
  <si>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</si>
  <si>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</si>
  <si>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</si>
  <si>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</si>
  <si>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</si>
  <si>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</si>
  <si>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</si>
  <si>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</si>
  <si>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</si>
  <si>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</si>
  <si>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</si>
  <si>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</si>
  <si>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</si>
  <si>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</si>
  <si>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</si>
  <si>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</si>
  <si>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</si>
  <si>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</si>
  <si>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</si>
  <si>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</si>
  <si>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</si>
  <si>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</si>
  <si>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</si>
  <si>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</si>
  <si>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</si>
  <si>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</si>
  <si>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</si>
  <si>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</si>
  <si>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</si>
  <si>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</si>
  <si>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</si>
  <si>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</si>
  <si>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</si>
  <si>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</si>
  <si>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</si>
  <si>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</si>
  <si>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</si>
  <si>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</si>
  <si>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</si>
  <si>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</si>
  <si>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</si>
  <si>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</si>
  <si>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</si>
  <si>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</si>
  <si>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</si>
  <si>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</si>
  <si>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</si>
  <si>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</si>
  <si>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</si>
  <si>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</si>
  <si>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</si>
  <si>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</si>
  <si>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</si>
  <si>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</si>
  <si>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</si>
  <si>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</si>
  <si>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</si>
  <si>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</si>
  <si>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</si>
  <si>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</si>
  <si>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</si>
  <si>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</si>
  <si>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</si>
  <si>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</si>
  <si>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</si>
  <si>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</si>
  <si>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</si>
  <si>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</si>
  <si>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</si>
  <si>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</si>
  <si>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</si>
  <si>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</si>
  <si>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</si>
  <si>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</si>
  <si>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</si>
  <si>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</si>
  <si>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</si>
  <si>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</si>
  <si>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</si>
  <si>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</si>
  <si>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</si>
  <si>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</si>
  <si>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</si>
  <si>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</si>
  <si>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</si>
  <si>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</si>
  <si>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</si>
  <si>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</si>
  <si>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</si>
  <si>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</si>
  <si>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</si>
  <si>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</si>
  <si>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</si>
  <si>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</si>
  <si>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</si>
  <si>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</si>
  <si>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</si>
  <si>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</si>
  <si>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</si>
  <si>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</si>
  <si>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</si>
  <si>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</si>
  <si>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</si>
  <si>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</si>
  <si>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</si>
  <si>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</si>
  <si>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</si>
  <si>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</si>
  <si>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</si>
  <si>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</si>
  <si>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</si>
  <si>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</si>
  <si>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</si>
  <si>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</si>
  <si>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</si>
  <si>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</si>
  <si>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</si>
  <si>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</si>
  <si>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</si>
  <si>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</si>
  <si>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</si>
  <si>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</si>
  <si>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</si>
  <si>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</si>
  <si>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</si>
  <si>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</si>
  <si>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</si>
  <si>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</si>
  <si>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</si>
  <si>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</si>
  <si>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</si>
  <si>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</si>
  <si>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</si>
  <si>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</si>
  <si>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</si>
  <si>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</si>
  <si>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</si>
  <si>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</si>
  <si>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</si>
  <si>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</si>
  <si>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</si>
  <si>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</si>
  <si>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</si>
  <si>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</si>
  <si>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</si>
  <si>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</si>
  <si>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</si>
  <si>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</si>
  <si>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</si>
  <si>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</si>
  <si>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</si>
  <si>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</si>
  <si>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</si>
  <si>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</si>
  <si>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</si>
  <si>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</si>
  <si>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</si>
  <si>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</si>
  <si>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</si>
  <si>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</si>
  <si>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</si>
  <si>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</si>
  <si>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</si>
  <si>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</si>
  <si>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</si>
  <si>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</si>
  <si>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</si>
  <si>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</si>
  <si>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</si>
  <si>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</si>
  <si>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</si>
  <si>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</si>
  <si>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</si>
  <si>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</si>
  <si>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</si>
  <si>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</si>
  <si>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</si>
  <si>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</si>
  <si>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</si>
  <si>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</si>
  <si>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</si>
  <si>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</si>
  <si>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</si>
  <si>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</si>
  <si>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</si>
  <si>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</si>
  <si>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</si>
  <si>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</si>
  <si>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</si>
  <si>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</si>
  <si>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</si>
  <si>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</si>
  <si>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</si>
  <si>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</si>
  <si>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</si>
  <si>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</si>
  <si>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</si>
  <si>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</si>
  <si>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</si>
  <si>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</si>
  <si>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</si>
  <si>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</si>
  <si>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</si>
  <si>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</si>
  <si>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</si>
  <si>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</si>
  <si>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</si>
  <si>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</si>
  <si>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</si>
  <si>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</si>
  <si>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</si>
  <si>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</si>
  <si>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</si>
  <si>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</si>
  <si>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</si>
  <si>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</si>
  <si>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</si>
  <si>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</si>
  <si>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</si>
  <si>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</si>
  <si>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</si>
  <si>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</si>
  <si>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</si>
  <si>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</si>
  <si>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</si>
  <si>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</si>
  <si>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</si>
  <si>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</si>
  <si>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</si>
  <si>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</si>
  <si>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</si>
  <si>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</si>
  <si>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</si>
  <si>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</si>
  <si>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</si>
  <si>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</si>
  <si>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</si>
  <si>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</si>
  <si>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</si>
  <si>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</si>
  <si>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</si>
  <si>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</si>
  <si>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</si>
  <si>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</si>
  <si>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</si>
  <si>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</si>
  <si>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</si>
  <si>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</si>
  <si>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</si>
  <si>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</si>
  <si>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</si>
  <si>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</si>
  <si>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</si>
  <si>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</si>
  <si>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</si>
  <si>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</si>
  <si>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</si>
  <si>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</si>
  <si>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</si>
  <si>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</si>
  <si>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</si>
  <si>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</si>
  <si>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</si>
  <si>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</si>
  <si>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</si>
  <si>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</si>
  <si>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</si>
  <si>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</si>
  <si>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</si>
  <si>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</si>
  <si>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</si>
  <si>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</si>
  <si>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</si>
  <si>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</si>
  <si>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</si>
  <si>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</si>
  <si>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</si>
  <si>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</si>
  <si>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</si>
  <si>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</si>
  <si>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</si>
  <si>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</si>
  <si>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</si>
  <si>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</si>
  <si>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</si>
  <si>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</si>
  <si>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</si>
  <si>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</si>
  <si>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</si>
  <si>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</si>
  <si>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</si>
  <si>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</si>
  <si>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</si>
  <si>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</si>
  <si>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</si>
  <si>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</si>
  <si>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</si>
  <si>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</si>
  <si>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</si>
  <si>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</si>
  <si>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</si>
  <si>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</si>
  <si>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</si>
  <si>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</si>
  <si>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</si>
  <si>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</si>
  <si>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</si>
  <si>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</si>
  <si>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</si>
  <si>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</si>
  <si>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</si>
  <si>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</si>
  <si>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</si>
  <si>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</si>
  <si>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</si>
  <si>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</si>
  <si>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</si>
  <si>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</si>
  <si>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</si>
  <si>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</si>
  <si>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</si>
  <si>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</si>
  <si>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</si>
  <si>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</si>
  <si>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</si>
  <si>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</si>
  <si>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</si>
  <si>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</si>
  <si>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</si>
  <si>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</si>
  <si>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</si>
  <si>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</si>
  <si>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</si>
  <si>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</si>
  <si>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</si>
  <si>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</si>
  <si>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</si>
  <si>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</si>
  <si>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</si>
  <si>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</si>
  <si>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</si>
  <si>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</si>
  <si>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</si>
  <si>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</si>
  <si>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</si>
  <si>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</si>
  <si>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</si>
  <si>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</si>
  <si>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</si>
  <si>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</si>
  <si>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</si>
  <si>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</si>
  <si>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</si>
  <si>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</si>
  <si>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</si>
  <si>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</si>
  <si>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</si>
  <si>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</si>
  <si>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</si>
  <si>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</si>
  <si>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</si>
  <si>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</si>
  <si>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</si>
  <si>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</si>
  <si>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</si>
  <si>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</si>
  <si>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</si>
  <si>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</si>
  <si>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</si>
  <si>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</si>
  <si>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</si>
  <si>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</si>
  <si>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</si>
  <si>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</si>
  <si>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</si>
  <si>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</si>
  <si>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</si>
  <si>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</si>
  <si>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</si>
  <si>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</si>
  <si>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</si>
  <si>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</si>
  <si>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</si>
  <si>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</si>
  <si>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</si>
  <si>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</si>
  <si>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</si>
  <si>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</si>
  <si>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</si>
  <si>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</si>
  <si>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</si>
  <si>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</si>
  <si>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</si>
  <si>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</si>
  <si>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</si>
  <si>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</si>
  <si>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</si>
  <si>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</si>
  <si>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</si>
  <si>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</si>
  <si>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</si>
  <si>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</si>
  <si>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</si>
  <si>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</si>
  <si>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</si>
  <si>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</si>
  <si>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</si>
  <si>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</si>
  <si>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</si>
  <si>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</si>
  <si>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</si>
  <si>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</si>
  <si>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</si>
  <si>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</si>
  <si>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</si>
  <si>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</si>
  <si>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</si>
  <si>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</si>
  <si>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</si>
  <si>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</si>
  <si>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</si>
  <si>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</si>
  <si>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</si>
  <si>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</si>
  <si>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</si>
  <si>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</si>
  <si>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</si>
  <si>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</si>
  <si>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</si>
  <si>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</si>
  <si>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</si>
  <si>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</si>
  <si>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</si>
  <si>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</si>
  <si>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</si>
  <si>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</si>
  <si>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</si>
  <si>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</si>
  <si>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</si>
  <si>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</si>
  <si>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</si>
  <si>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</si>
  <si>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</si>
  <si>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</si>
  <si>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</si>
  <si>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</si>
  <si>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</si>
  <si>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</si>
  <si>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</si>
  <si>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</si>
  <si>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</si>
  <si>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</si>
  <si>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</si>
  <si>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</si>
  <si>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</si>
  <si>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</si>
  <si>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</si>
  <si>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</si>
  <si>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</si>
  <si>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</si>
  <si>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</si>
  <si>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</si>
  <si>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</si>
  <si>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</si>
  <si>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</si>
  <si>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</si>
  <si>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</si>
  <si>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</si>
  <si>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</si>
  <si>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</si>
  <si>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</si>
  <si>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</si>
  <si>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</si>
  <si>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</si>
  <si>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</si>
  <si>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</si>
  <si>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</si>
  <si>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</si>
  <si>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</si>
  <si>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</si>
  <si>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</si>
  <si>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</si>
  <si>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</si>
  <si>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</si>
  <si>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</si>
  <si>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</si>
  <si>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</si>
  <si>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</si>
  <si>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</si>
  <si>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</si>
  <si>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</si>
  <si>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</si>
  <si>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</si>
  <si>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</si>
  <si>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</si>
  <si>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</si>
  <si>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</si>
  <si>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</si>
  <si>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</si>
  <si>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</si>
  <si>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</si>
  <si>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</si>
  <si>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</si>
  <si>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</si>
  <si>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</si>
  <si>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</si>
  <si>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</si>
  <si>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</si>
  <si>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</si>
  <si>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 20%</t>
  </si>
  <si>
    <t>PRODOTTO_DESCRIZIONE</t>
  </si>
  <si>
    <t>Giudizio</t>
  </si>
  <si>
    <t>funzione più.se</t>
  </si>
  <si>
    <t>funzione cerca vert</t>
  </si>
  <si>
    <t xml:space="preserve">Abbigliamento </t>
  </si>
  <si>
    <t xml:space="preserve">Alimentari </t>
  </si>
  <si>
    <t xml:space="preserve">Fatture emesse per 
singola categoria </t>
  </si>
  <si>
    <t>fatture emesse per singolo cliente</t>
  </si>
  <si>
    <t>totale fatture emesse per singola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</si>
</sst>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803]_-;\-* #,##0.00\ [$€-803]_-;_-* &quot;-&quot;??\ [$€-803]_-;_-@_-"/>
    <numFmt numFmtId="168" formatCode="#,##0.00\ &quot;€&quot;"/>
  </numFmts>
  <fonts count="12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2" fillId="0" borderId="0" xfId="0" applyNumberFormat="1" applyFont="1"/>
    <xf numFmtId="0" fontId="8" fillId="0" borderId="0" xfId="0" applyFont="1"/>
    <xf numFmtId="0" fontId="0" fillId="4" borderId="0" xfId="0" applyFill="1"/>
    <xf numFmtId="0" fontId="9" fillId="4" borderId="0" xfId="0" applyFont="1" applyFill="1"/>
    <xf numFmtId="0" fontId="10" fillId="4" borderId="0" xfId="0" applyFont="1" applyFill="1"/>
    <xf numFmtId="0" fontId="11" fillId="0" borderId="0" xfId="0" applyFont="1"/>
    <xf numFmtId="168" fontId="0" fillId="0" borderId="0" xfId="0" applyNumberForma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9" headerRowCount="0">
  <tableColumns count="4">
    <tableColumn id="1" xr3:uid="{00000000-0010-0000-0000-000001000000}" name="Column1"/>
    <tableColumn id="2" xr3:uid="{00000000-0010-0000-0000-000002000000}" name="Column2"/>
    <tableColumn id="4" xr3:uid="{C8C11078-186F-4760-933C-8148DB36FE6C}" name="Colonna1"/>
    <tableColumn id="5" xr3:uid="{2548EFAB-0BC2-422A-92AE-7A406816BD58}" name="Colonna2" dataDxfId="0">
      <calculatedColumnFormula>VLOOKUP(Table_1[[#This Row],[Column2]],B1:C7,2,0)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opLeftCell="B1" workbookViewId="0">
      <pane ySplit="1" topLeftCell="A2" activePane="bottomLeft" state="frozen"/>
      <selection pane="bottomLeft" activeCell="E1" sqref="E1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91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C2-(C2*100)/120</f>
        <v>46833.333333333343</v>
      </c>
      <c r="E2" s="15" t="str">
        <f>_xlfn.CONCAT(A2," ",B2)</f>
        <v>MON.SVGA 0,28 14" AOC 4VLR 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 t="shared" ref="D3:D66" si="0">C3-(C3*100)/120</f>
        <v>53833.333333333314</v>
      </c>
      <c r="E3" s="15" t="str">
        <f t="shared" ref="E3:E66" si="1">_xlfn.CONCAT(A3," ",B3)</f>
        <v>MON.SVGA 0,28 15" AOC 5VLR 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 t="shared" si="0"/>
        <v>57333.333333333314</v>
      </c>
      <c r="E4" s="15" t="str">
        <f t="shared" si="1"/>
        <v>MON.SVGA 0,28 15" AOC 5NLR OSD 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 t="shared" si="0"/>
        <v>60166.666666666686</v>
      </c>
      <c r="E5" s="15" t="str">
        <f t="shared" si="1"/>
        <v>MON.SVGA 0,28 15" AOC 5GLR+ OSD 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 t="shared" si="0"/>
        <v>86833.333333333314</v>
      </c>
      <c r="E6" s="15" t="str">
        <f t="shared" si="1"/>
        <v>MON. 15" 0.23 CM500ET HITACHI 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 t="shared" si="0"/>
        <v>87833.333333333314</v>
      </c>
      <c r="E7" s="15" t="str">
        <f t="shared" si="1"/>
        <v>MON. 15" 0.28 A500 NEC 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 t="shared" si="0"/>
        <v>104333.33333333331</v>
      </c>
      <c r="E8" s="15" t="str">
        <f t="shared" si="1"/>
        <v>MON.SVGA 0,28 17" AOC 7VLR 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 t="shared" si="0"/>
        <v>109333.33333333337</v>
      </c>
      <c r="E9" s="15" t="str">
        <f t="shared" si="1"/>
        <v>MON. 15" 0.25 E500 NEC, Croma Clear 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 t="shared" si="0"/>
        <v>111000</v>
      </c>
      <c r="E10" s="15" t="str">
        <f t="shared" si="1"/>
        <v>MON.SVGA 0,26 17" AOC 7GLR OSD 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 t="shared" si="0"/>
        <v>147000</v>
      </c>
      <c r="E11" s="15" t="str">
        <f t="shared" si="1"/>
        <v>MON. 17" 0.28 A700 NEC 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 t="shared" si="0"/>
        <v>184666.66666666663</v>
      </c>
      <c r="E12" s="15" t="str">
        <f t="shared" si="1"/>
        <v xml:space="preserve">MON. 17" 0.21 CM630ET HITACHI 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 t="shared" si="0"/>
        <v>219333.33333333326</v>
      </c>
      <c r="E13" s="15" t="str">
        <f t="shared" si="1"/>
        <v>MON. 17" 0.25 P750 NEC, Croma Clear 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 t="shared" si="0"/>
        <v>265666.66666666674</v>
      </c>
      <c r="E14" s="15" t="str">
        <f t="shared" si="1"/>
        <v xml:space="preserve">MON. 19" 0.22 CM751ET HITACHI 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 t="shared" si="0"/>
        <v>453166.66666666651</v>
      </c>
      <c r="E15" s="15" t="str">
        <f t="shared" si="1"/>
        <v xml:space="preserve">MON. 21" 0.21 CM802ETM HITACHI 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 t="shared" si="0"/>
        <v>0</v>
      </c>
      <c r="E16" s="15" t="str">
        <f t="shared" si="1"/>
        <v xml:space="preserve">MONITOR  LCD 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 t="shared" si="0"/>
        <v>682000</v>
      </c>
      <c r="E17" s="15" t="str">
        <f t="shared" si="1"/>
        <v>MON. 14" LCD 0.28 LCD400V NEC 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 t="shared" si="0"/>
        <v>2309833.333333334</v>
      </c>
      <c r="E18" s="15" t="str">
        <f t="shared" si="1"/>
        <v>MON. 20" LCD 0.31 LCD2000sf NEC 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 t="shared" si="0"/>
        <v>0</v>
      </c>
      <c r="E19" s="15" t="str">
        <f t="shared" si="1"/>
        <v xml:space="preserve">SCHEDE MADRI 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 t="shared" si="0"/>
        <v>27833.333333333343</v>
      </c>
      <c r="E20" s="15" t="str">
        <f t="shared" si="1"/>
        <v>M/B ASUS SP97-V SVGA SHARE MEMORY 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 t="shared" si="0"/>
        <v>33666.666666666657</v>
      </c>
      <c r="E21" s="15" t="str">
        <f t="shared" si="1"/>
        <v>M/B ASUS TXP4 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 t="shared" si="0"/>
        <v>33833.333333333343</v>
      </c>
      <c r="E22" s="15" t="str">
        <f t="shared" si="1"/>
        <v>M/B ASUS SP98AGP-X ATX 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 t="shared" si="0"/>
        <v>39000</v>
      </c>
      <c r="E23" s="15" t="str">
        <f t="shared" si="1"/>
        <v>M/B ASUS TX-97 - E 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 t="shared" si="0"/>
        <v>42000</v>
      </c>
      <c r="E24" s="15" t="str">
        <f t="shared" si="1"/>
        <v>M/B ASUS TX-97 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 t="shared" si="0"/>
        <v>43166.666666666657</v>
      </c>
      <c r="E25" s="15" t="str">
        <f t="shared" si="1"/>
        <v>M/B ASUS TX-97 - XE ATX NO AUDIO 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 t="shared" si="0"/>
        <v>44833.333333333343</v>
      </c>
      <c r="E26" s="15" t="str">
        <f t="shared" si="1"/>
        <v>M/B ASUS P2L97-B 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 t="shared" si="0"/>
        <v>45166.666666666657</v>
      </c>
      <c r="E27" s="15" t="str">
        <f t="shared" si="1"/>
        <v>M/B ASUS  P55T2P4 430HX 512K P5 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 t="shared" si="0"/>
        <v>48666.666666666657</v>
      </c>
      <c r="E28" s="15" t="str">
        <f t="shared" si="1"/>
        <v>M/B ASUS P2L97 ATX 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 t="shared" si="0"/>
        <v>48833.333333333343</v>
      </c>
      <c r="E29" s="15" t="str">
        <f t="shared" si="1"/>
        <v>M/B ASUS XP55T2P4 512K ATX P5 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 t="shared" si="0"/>
        <v>51166.666666666657</v>
      </c>
      <c r="E30" s="15" t="str">
        <f t="shared" si="1"/>
        <v>M/B ASUS TX-97 -XE ATX -CREATIVE VIBRA16 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 t="shared" si="0"/>
        <v>73333.333333333314</v>
      </c>
      <c r="E31" s="15" t="str">
        <f t="shared" si="1"/>
        <v>M/B ASUS P2L97-A ATX+VGA AGP 4MB 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 t="shared" si="0"/>
        <v>81166.666666666686</v>
      </c>
      <c r="E32" s="15" t="str">
        <f t="shared" si="1"/>
        <v>M/B ASUS P2L97-S ADAPTEC ATX 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 t="shared" si="0"/>
        <v>94333.333333333314</v>
      </c>
      <c r="E33" s="15" t="str">
        <f t="shared" si="1"/>
        <v>M/B ASUS P65UP5+P55T2D 512K DUAL P5 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 t="shared" si="0"/>
        <v>133666.66666666663</v>
      </c>
      <c r="E34" s="15" t="str">
        <f t="shared" si="1"/>
        <v>M/B ASUS P2L97-DS DUAL P II 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 t="shared" si="0"/>
        <v>263166.66666666674</v>
      </c>
      <c r="E35" s="15" t="str">
        <f t="shared" si="1"/>
        <v>M/B ASUS P65UP8+PKND DUAL PII 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 t="shared" si="0"/>
        <v>0</v>
      </c>
      <c r="E36" s="15" t="str">
        <f t="shared" si="1"/>
        <v xml:space="preserve">SCHEDE VIDEO 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 t="shared" si="0"/>
        <v>11666.666666666664</v>
      </c>
      <c r="E37" s="15" t="str">
        <f t="shared" si="1"/>
        <v>SVGA S3 3D PRO VIRGE 2MB 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 t="shared" si="0"/>
        <v>17333.333333333328</v>
      </c>
      <c r="E38" s="15" t="str">
        <f t="shared" si="1"/>
        <v>CREATIVE ECLIPSE 4MB 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 t="shared" si="0"/>
        <v>21166.666666666672</v>
      </c>
      <c r="E39" s="15" t="str">
        <f t="shared" si="1"/>
        <v>ADD-ON MATROX m3D 4MB 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 t="shared" si="0"/>
        <v>27000</v>
      </c>
      <c r="E40" s="15" t="str">
        <f t="shared" si="1"/>
        <v>ASUS 3DP-V264GT2 4MB TV-OUT 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 t="shared" si="0"/>
        <v>29833.333333333343</v>
      </c>
      <c r="E41" s="15" t="str">
        <f t="shared" si="1"/>
        <v>SVGA MYSTIQUE 220 "BULK" 4MB 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 t="shared" si="0"/>
        <v>31000</v>
      </c>
      <c r="E42" s="15" t="str">
        <f t="shared" si="1"/>
        <v>ASUS 3DP-V385GX2 4MB TV-OUT 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 t="shared" si="0"/>
        <v>31000</v>
      </c>
      <c r="E43" s="15" t="str">
        <f t="shared" si="1"/>
        <v>ASUS V385GX2 AGP 4MB TV-OUT 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 t="shared" si="0"/>
        <v>33833.333333333343</v>
      </c>
      <c r="E44" s="15" t="str">
        <f t="shared" si="1"/>
        <v>CREATIVE GRAPHIC EXXTREME 4MB 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 t="shared" si="0"/>
        <v>35333.333333333343</v>
      </c>
      <c r="E45" s="15" t="str">
        <f t="shared" si="1"/>
        <v>SVGA MYSTIQUE 220  4MB 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 t="shared" si="0"/>
        <v>37000</v>
      </c>
      <c r="E46" s="15" t="str">
        <f t="shared" si="1"/>
        <v>SVGA ACC. 3D/FX VOODO RUSH 4MB 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 t="shared" si="0"/>
        <v>40833.333333333343</v>
      </c>
      <c r="E47" s="15" t="str">
        <f t="shared" si="1"/>
        <v>SVGA ACC. 3D/FX VOODO RUSH 6MB 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 t="shared" si="0"/>
        <v>41833.333333333343</v>
      </c>
      <c r="E48" s="15" t="str">
        <f t="shared" si="1"/>
        <v>RAINBOW R. TV 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 t="shared" si="0"/>
        <v>42833.333333333343</v>
      </c>
      <c r="E49" s="15" t="str">
        <f t="shared" si="1"/>
        <v>ASUS 3D EXPLORER AGP 4MB TV-OUT 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 t="shared" si="0"/>
        <v>44833.333333333343</v>
      </c>
      <c r="E50" s="15" t="str">
        <f t="shared" si="1"/>
        <v>ASUS 3D EXPLORER PCI 4MB TV-OUT 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 t="shared" si="0"/>
        <v>52333.333333333343</v>
      </c>
      <c r="E51" s="15" t="str">
        <f t="shared" si="1"/>
        <v xml:space="preserve">SVGA MILLENNIUM II 4MB "BULK" 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 t="shared" si="0"/>
        <v>54166.666666666686</v>
      </c>
      <c r="E52" s="15" t="str">
        <f t="shared" si="1"/>
        <v>SVGA MILLENNIUM II 4MB AGP 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 t="shared" si="0"/>
        <v>57833.333333333314</v>
      </c>
      <c r="E53" s="15" t="str">
        <f t="shared" si="1"/>
        <v>RAINBOW R. STUDIO 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 t="shared" si="0"/>
        <v>61500</v>
      </c>
      <c r="E54" s="15" t="str">
        <f t="shared" si="1"/>
        <v xml:space="preserve">SVGA MILLENNIUM II 4MB 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 t="shared" si="0"/>
        <v>67000</v>
      </c>
      <c r="E55" s="15" t="str">
        <f t="shared" si="1"/>
        <v>CREATIVE VOODO-2 8MB Add-on 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 t="shared" si="0"/>
        <v>78500</v>
      </c>
      <c r="E56" s="15" t="str">
        <f t="shared" si="1"/>
        <v xml:space="preserve">SVGA MILLENNIUM II 8MB "BULK" 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 t="shared" si="0"/>
        <v>79333.333333333314</v>
      </c>
      <c r="E57" s="15" t="str">
        <f t="shared" si="1"/>
        <v>SVGA MILLENNIUM II 8MB AGP 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 t="shared" si="0"/>
        <v>82000</v>
      </c>
      <c r="E58" s="15" t="str">
        <f t="shared" si="1"/>
        <v>CREATIVE VOODO-2 12MB Add-on 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 t="shared" si="0"/>
        <v>88500</v>
      </c>
      <c r="E59" s="15" t="str">
        <f t="shared" si="1"/>
        <v>VIDEO &amp; GRAPHIC KIT 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 t="shared" si="0"/>
        <v>92000</v>
      </c>
      <c r="E60" s="15" t="str">
        <f t="shared" si="1"/>
        <v xml:space="preserve">SVGA MILLENNIUM II 8MB 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 t="shared" si="0"/>
        <v>247833.33333333326</v>
      </c>
      <c r="E61" s="15" t="str">
        <f t="shared" si="1"/>
        <v>ASUS 3DP- V500TX 16MB Work.Prof.3d 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 t="shared" si="0"/>
        <v>0</v>
      </c>
      <c r="E62" s="15" t="str">
        <f t="shared" si="1"/>
        <v xml:space="preserve">SCHEDE I/O 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 t="shared" si="0"/>
        <v>16833.333333333328</v>
      </c>
      <c r="E63" s="15" t="str">
        <f t="shared" si="1"/>
        <v>Contr. PCI SCSI 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 t="shared" si="0"/>
        <v>6333.3333333333321</v>
      </c>
      <c r="E64" s="15" t="str">
        <f t="shared" si="1"/>
        <v>Contr. PCI EIDE 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 t="shared" si="0"/>
        <v>22833.333333333328</v>
      </c>
      <c r="E65" s="15" t="str">
        <f t="shared" si="1"/>
        <v>Contr. PCI SC200 SCSI-2 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 t="shared" si="0"/>
        <v>37000</v>
      </c>
      <c r="E66" s="15" t="str">
        <f t="shared" si="1"/>
        <v>Contr. PCI SC875 Wide SCSI, SCSI-2 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 t="shared" ref="D67:D130" si="2">C67-(C67*100)/120</f>
        <v>83500</v>
      </c>
      <c r="E67" s="15" t="str">
        <f t="shared" ref="E67:E130" si="3">_xlfn.CONCAT(A67," ",B67)</f>
        <v>Contr. PCI AHA 2940AU SCSI-2 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 t="shared" si="2"/>
        <v>71333.333333333314</v>
      </c>
      <c r="E68" s="15" t="str">
        <f t="shared" si="3"/>
        <v>Contr. PCI AHA 2940UW Wide SCSI OEM 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 t="shared" si="2"/>
        <v>93500</v>
      </c>
      <c r="E69" s="15" t="str">
        <f t="shared" si="3"/>
        <v>Contr. PCI AHA 2940UW Wide SCSI 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 t="shared" si="2"/>
        <v>263000</v>
      </c>
      <c r="E70" s="15" t="str">
        <f t="shared" si="3"/>
        <v>Contr.PCI DA2100 Dual Wide SCSI 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 t="shared" si="2"/>
        <v>5666.6666666666679</v>
      </c>
      <c r="E71" s="15" t="str">
        <f t="shared" si="3"/>
        <v>Scheda 2 porte seriali, 1 porta parallela 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 t="shared" si="2"/>
        <v>3333.3333333333321</v>
      </c>
      <c r="E72" s="15" t="str">
        <f t="shared" si="3"/>
        <v xml:space="preserve">Scheda singola seriale 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 t="shared" si="2"/>
        <v>3833.3333333333321</v>
      </c>
      <c r="E73" s="15" t="str">
        <f t="shared" si="3"/>
        <v xml:space="preserve">Scheda doppia seriale 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 t="shared" si="2"/>
        <v>16333.333333333328</v>
      </c>
      <c r="E74" s="15" t="str">
        <f t="shared" si="3"/>
        <v xml:space="preserve">Scheda 4 porte seriali 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 t="shared" si="2"/>
        <v>41833.333333333343</v>
      </c>
      <c r="E75" s="15" t="str">
        <f t="shared" si="3"/>
        <v xml:space="preserve">Scheda 8 porte seriali 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 t="shared" si="2"/>
        <v>2500</v>
      </c>
      <c r="E76" s="15" t="str">
        <f t="shared" si="3"/>
        <v xml:space="preserve">Scheda singola parallela 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 t="shared" si="2"/>
        <v>2333.3333333333339</v>
      </c>
      <c r="E77" s="15" t="str">
        <f t="shared" si="3"/>
        <v xml:space="preserve">Scheda 2 porte joystick 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 t="shared" si="2"/>
        <v>0</v>
      </c>
      <c r="E78" s="15" t="str">
        <f t="shared" si="3"/>
        <v xml:space="preserve">HARD DISK 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 t="shared" si="2"/>
        <v>66500</v>
      </c>
      <c r="E79" s="15" t="str">
        <f t="shared" si="3"/>
        <v>HARD DISK 2.5"  2,1GB U.Dma 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 t="shared" si="2"/>
        <v>43166.666666666657</v>
      </c>
      <c r="E80" s="15" t="str">
        <f t="shared" si="3"/>
        <v xml:space="preserve">HD 2,1 GB Ultra DMA 5400rpm 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 t="shared" si="2"/>
        <v>54000</v>
      </c>
      <c r="E81" s="15" t="str">
        <f t="shared" si="3"/>
        <v xml:space="preserve">HD 3,2 GB Ultra DMA 5400rpm 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 t="shared" si="2"/>
        <v>63000</v>
      </c>
      <c r="E82" s="15" t="str">
        <f t="shared" si="3"/>
        <v xml:space="preserve">HD 4,3 GB Ultra DMA 5400rpm 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 t="shared" si="2"/>
        <v>78166.666666666686</v>
      </c>
      <c r="E83" s="15" t="str">
        <f t="shared" si="3"/>
        <v xml:space="preserve">HD 5,2 GB Ultra DMA 5400rpm 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 t="shared" si="2"/>
        <v>92666.666666666686</v>
      </c>
      <c r="E84" s="15" t="str">
        <f t="shared" si="3"/>
        <v xml:space="preserve">HD 6,4 GB Ultra DMA 5400rpm 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 t="shared" si="2"/>
        <v>79333.333333333314</v>
      </c>
      <c r="E85" s="15" t="str">
        <f t="shared" si="3"/>
        <v>HD 2 GB SCSI III 5400 rpm 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 t="shared" si="2"/>
        <v>79500</v>
      </c>
      <c r="E86" s="15" t="str">
        <f t="shared" si="3"/>
        <v>HD 3,2 GB SCSI III 5400rpm 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 t="shared" si="2"/>
        <v>92666.666666666686</v>
      </c>
      <c r="E87" s="15" t="str">
        <f t="shared" si="3"/>
        <v>HD 4,3 GB SCSI 5400 rpm 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 t="shared" si="2"/>
        <v>115833.33333333337</v>
      </c>
      <c r="E88" s="15" t="str">
        <f t="shared" si="3"/>
        <v>HD 4,5 GB SCSI ULTRA WIDE 7200rpm 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 t="shared" si="2"/>
        <v>213166.66666666674</v>
      </c>
      <c r="E89" s="15" t="str">
        <f t="shared" si="3"/>
        <v>HD 4,5 GB SCSI ULTRA WIDE 10.000rpm 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 t="shared" si="2"/>
        <v>5833.3333333333321</v>
      </c>
      <c r="E90" s="15" t="str">
        <f t="shared" si="3"/>
        <v>FDD 1,44MB 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 t="shared" si="2"/>
        <v>29166.666666666657</v>
      </c>
      <c r="E91" s="15" t="str">
        <f t="shared" si="3"/>
        <v>FLOPPY DRIVE 120MB 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 t="shared" si="2"/>
        <v>45333.333333333343</v>
      </c>
      <c r="E92" s="15" t="str">
        <f t="shared" si="3"/>
        <v>ZIP DRIVE 100MB PARALL. 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 t="shared" si="2"/>
        <v>33000</v>
      </c>
      <c r="E93" s="15" t="str">
        <f t="shared" si="3"/>
        <v>ZIP ATAPI 100MB INTERNO 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 t="shared" si="2"/>
        <v>48333.333333333343</v>
      </c>
      <c r="E94" s="15" t="str">
        <f t="shared" si="3"/>
        <v>ZIP DRIVE 100MB SCSI 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 t="shared" si="2"/>
        <v>98166.666666666686</v>
      </c>
      <c r="E95" s="15" t="str">
        <f t="shared" si="3"/>
        <v>JAZ DRIVE 1GB INT. 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 t="shared" si="2"/>
        <v>123833.33333333337</v>
      </c>
      <c r="E96" s="15" t="str">
        <f t="shared" si="3"/>
        <v>JAZ DRIVE 1GB EXT. 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 t="shared" si="2"/>
        <v>45166.666666666657</v>
      </c>
      <c r="E97" s="15" t="str">
        <f t="shared" si="3"/>
        <v xml:space="preserve">KIT 10  CARTUCCE ZIP DRIVE 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 t="shared" si="2"/>
        <v>105333.33333333337</v>
      </c>
      <c r="E98" s="15" t="str">
        <f t="shared" si="3"/>
        <v xml:space="preserve">KIT 3 CARTUCCE JAZ DRIVE 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 t="shared" si="2"/>
        <v>15000</v>
      </c>
      <c r="E99" s="15" t="str">
        <f t="shared" si="3"/>
        <v>KIT 3 CARTUCCE 120MB 3M 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 t="shared" si="2"/>
        <v>666.66666666666652</v>
      </c>
      <c r="E100" s="15" t="str">
        <f t="shared" si="3"/>
        <v>FRAME HDD 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 t="shared" si="2"/>
        <v>833.33333333333303</v>
      </c>
      <c r="E101" s="15" t="str">
        <f t="shared" si="3"/>
        <v>FRAME FDD 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 t="shared" si="2"/>
        <v>6833.3333333333358</v>
      </c>
      <c r="E102" s="15" t="str">
        <f t="shared" si="3"/>
        <v>FRAME REMOVIBILE 3.5" 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 t="shared" si="2"/>
        <v>0</v>
      </c>
      <c r="E103" s="15" t="str">
        <f t="shared" si="3"/>
        <v xml:space="preserve">MAGNETO-OTTICI 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 t="shared" si="2"/>
        <v>122833.33333333337</v>
      </c>
      <c r="E104" s="15" t="str">
        <f t="shared" si="3"/>
        <v>M.O. + CD 4X,  PD 2000 INT. 650 MB 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 t="shared" si="2"/>
        <v>151666.66666666663</v>
      </c>
      <c r="E105" s="15" t="str">
        <f t="shared" si="3"/>
        <v>M.O. + CD 4X,  PD 2000 EXT. 650 MB 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 t="shared" si="2"/>
        <v>40166.666666666657</v>
      </c>
      <c r="E106" s="15" t="str">
        <f t="shared" si="3"/>
        <v xml:space="preserve">KIT 5 CARTUCCE 650 MB 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 t="shared" si="2"/>
        <v>0</v>
      </c>
      <c r="E107" s="15" t="str">
        <f t="shared" si="3"/>
        <v xml:space="preserve">CD ROM 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 t="shared" si="2"/>
        <v>18666.666666666672</v>
      </c>
      <c r="E108" s="15" t="str">
        <f t="shared" si="3"/>
        <v>CD ROM 24X HITACHI CDR 8330 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 t="shared" si="2"/>
        <v>18833.333333333328</v>
      </c>
      <c r="E109" s="15" t="str">
        <f t="shared" si="3"/>
        <v>CD ROM 24X CREATIVE 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 t="shared" si="2"/>
        <v>20166.666666666672</v>
      </c>
      <c r="E110" s="15" t="str">
        <f t="shared" si="3"/>
        <v>CD ROM 24X PIONEER 502-S Bulk 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 t="shared" si="2"/>
        <v>26666.666666666657</v>
      </c>
      <c r="E111" s="15" t="str">
        <f t="shared" si="3"/>
        <v>CD ROM 34X ASUS 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 t="shared" si="2"/>
        <v>32500</v>
      </c>
      <c r="E112" s="15" t="str">
        <f t="shared" si="3"/>
        <v>CD ROM 24X SCSI NEC 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 t="shared" si="2"/>
        <v>35833.333333333343</v>
      </c>
      <c r="E113" s="15" t="str">
        <f t="shared" si="3"/>
        <v>CD ROM 32X SCSI WAITEC 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 t="shared" si="2"/>
        <v>53500</v>
      </c>
      <c r="E114" s="15" t="str">
        <f t="shared" si="3"/>
        <v>CD ROM PLEXTOR PX-32TSI 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 t="shared" si="2"/>
        <v>102333.33333333331</v>
      </c>
      <c r="E115" s="15" t="str">
        <f t="shared" si="3"/>
        <v>DVD CREATIVE KIT ENCORE DXR2 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 t="shared" si="2"/>
        <v>0</v>
      </c>
      <c r="E116" s="15" t="str">
        <f t="shared" si="3"/>
        <v xml:space="preserve">MASTERIZZATORI 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 t="shared" si="2"/>
        <v>5000</v>
      </c>
      <c r="E117" s="15" t="str">
        <f t="shared" si="3"/>
        <v>CONFEZIONE 10 CDR 74' 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 t="shared" si="2"/>
        <v>5666.6666666666679</v>
      </c>
      <c r="E118" s="15" t="str">
        <f t="shared" si="3"/>
        <v>CD RISCRIVIBILE 74' 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 t="shared" si="2"/>
        <v>5833.3333333333321</v>
      </c>
      <c r="E119" s="15" t="str">
        <f t="shared" si="3"/>
        <v>CONFEZIONE 10 CDR 74' KODAK 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 t="shared" si="2"/>
        <v>12833.333333333336</v>
      </c>
      <c r="E120" s="15" t="str">
        <f t="shared" si="3"/>
        <v>SOFTWARE LABELLER CD KIT 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 t="shared" si="2"/>
        <v>120500</v>
      </c>
      <c r="E121" s="15" t="str">
        <f t="shared" si="3"/>
        <v>WAITEC WT48/1 - GEAR - 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 t="shared" si="2"/>
        <v>123666.66666666663</v>
      </c>
      <c r="E122" s="15" t="str">
        <f t="shared" si="3"/>
        <v>WAITEC 2036EI/1 - SOFTWARE 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 t="shared" si="2"/>
        <v>129666.66666666663</v>
      </c>
      <c r="E123" s="15" t="str">
        <f t="shared" si="3"/>
        <v>RICOH MP6200ADP + SOFT.+5 CDR 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 t="shared" si="2"/>
        <v>146333.33333333337</v>
      </c>
      <c r="E124" s="15" t="str">
        <f t="shared" si="3"/>
        <v>RICOH MP6200SR - SOFTWARE SCSI 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 t="shared" si="2"/>
        <v>147166.66666666663</v>
      </c>
      <c r="E125" s="15" t="str">
        <f t="shared" si="3"/>
        <v>WAITEC 2026/1 - SOFTWARE SCSI 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 t="shared" si="2"/>
        <v>152166.66666666663</v>
      </c>
      <c r="E126" s="15" t="str">
        <f t="shared" si="3"/>
        <v>CDR 480i PLASMON EASY CD 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 t="shared" si="2"/>
        <v>187500</v>
      </c>
      <c r="E127" s="15" t="str">
        <f t="shared" si="3"/>
        <v>CDR 480e PLASMON EASY CD 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 t="shared" si="2"/>
        <v>0</v>
      </c>
      <c r="E128" s="15" t="str">
        <f t="shared" si="3"/>
        <v xml:space="preserve">MEMORIE 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 t="shared" si="2"/>
        <v>5500</v>
      </c>
      <c r="E129" s="15" t="str">
        <f t="shared" si="3"/>
        <v xml:space="preserve">SIMM 8MB 72 PIN (EDO) 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 t="shared" si="2"/>
        <v>8666.6666666666642</v>
      </c>
      <c r="E130" s="15" t="str">
        <f t="shared" si="3"/>
        <v xml:space="preserve">SIMM 16MB 72 PIN (EDO) 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 t="shared" ref="D131:D194" si="4">C131-(C131*100)/120</f>
        <v>16166.666666666672</v>
      </c>
      <c r="E131" s="15" t="str">
        <f t="shared" ref="E131:E194" si="5">_xlfn.CONCAT(A131," ",B131)</f>
        <v xml:space="preserve">SIMM 32MB 72 PIN (EDO) 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 t="shared" si="4"/>
        <v>0</v>
      </c>
      <c r="E132" s="15" t="str">
        <f t="shared" si="5"/>
        <v xml:space="preserve">MODEM FAX - VIDEOCAMERA 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 t="shared" si="4"/>
        <v>21833.333333333328</v>
      </c>
      <c r="E133" s="15" t="str">
        <f t="shared" si="5"/>
        <v>M/F MOTOROLA 3400PRO 28800 EXT 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 t="shared" si="4"/>
        <v>28166.666666666657</v>
      </c>
      <c r="E134" s="15" t="str">
        <f t="shared" si="5"/>
        <v>M/F LEONARDO PC 33600 INT OEM 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 t="shared" si="4"/>
        <v>31666.666666666657</v>
      </c>
      <c r="E135" s="15" t="str">
        <f t="shared" si="5"/>
        <v>M/F LEONARDO PC 33600 EXT 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 t="shared" si="4"/>
        <v>31833.333333333343</v>
      </c>
      <c r="E136" s="15" t="str">
        <f t="shared" si="5"/>
        <v>M/F MOTOROLA 56K  EXT BULK 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 t="shared" si="4"/>
        <v>32833.333333333343</v>
      </c>
      <c r="E137" s="15" t="str">
        <f t="shared" si="5"/>
        <v>M/F LEONARDO PC 33600 INT 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 t="shared" si="4"/>
        <v>33500</v>
      </c>
      <c r="E138" s="15" t="str">
        <f t="shared" si="5"/>
        <v>M/F TIZIANO 33600 EXT 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 t="shared" si="4"/>
        <v>36666.666666666657</v>
      </c>
      <c r="E139" s="15" t="str">
        <f t="shared" si="5"/>
        <v>M/F SPORTSTER FLASH 33600 EXT ITA 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 t="shared" si="4"/>
        <v>41666.666666666657</v>
      </c>
      <c r="E140" s="15" t="str">
        <f t="shared" si="5"/>
        <v>M/F MOTOROLA 56K  EXT 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 t="shared" si="4"/>
        <v>42833.333333333343</v>
      </c>
      <c r="E141" s="15" t="str">
        <f t="shared" si="5"/>
        <v>M/F LEONARDO  56K  EXT 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 t="shared" si="4"/>
        <v>46333.333333333343</v>
      </c>
      <c r="E142" s="15" t="str">
        <f t="shared" si="5"/>
        <v>M/F TIZIANO 56K EXT 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 t="shared" si="4"/>
        <v>46666.666666666657</v>
      </c>
      <c r="E143" s="15" t="str">
        <f t="shared" si="5"/>
        <v>M/F SPORTSTER MESSAGE PLUS 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 t="shared" si="4"/>
        <v>50000</v>
      </c>
      <c r="E144" s="15" t="str">
        <f t="shared" si="5"/>
        <v>M/F LEONARDO PCMCIA 33600 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 t="shared" si="4"/>
        <v>50833.333333333343</v>
      </c>
      <c r="E145" s="15" t="str">
        <f t="shared" si="5"/>
        <v>KIT VIDEOCONFERENZA "GALILEO" 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 t="shared" si="4"/>
        <v>55833.333333333314</v>
      </c>
      <c r="E146" s="15" t="str">
        <f t="shared" si="5"/>
        <v>MODEM ISDN TINTORETTO EXT. 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 t="shared" si="4"/>
        <v>60000</v>
      </c>
      <c r="E147" s="15" t="str">
        <f t="shared" si="5"/>
        <v>M/F LEONARDO PCMCIA 56K 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 t="shared" si="4"/>
        <v>71500</v>
      </c>
      <c r="E148" s="15" t="str">
        <f t="shared" si="5"/>
        <v>MODEM MOTOROLA ISDN  EXT.64/128K 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 t="shared" si="4"/>
        <v>116833.33333333337</v>
      </c>
      <c r="E149" s="15" t="str">
        <f t="shared" si="5"/>
        <v>M/F ISDN DONATELLO EXT. 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 t="shared" si="4"/>
        <v>0</v>
      </c>
      <c r="E150" s="15" t="str">
        <f t="shared" si="5"/>
        <v xml:space="preserve">MULTIMEDIA 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 t="shared" si="4"/>
        <v>15000</v>
      </c>
      <c r="E151" s="15" t="str">
        <f t="shared" si="5"/>
        <v>SOUND AXP201/U PCI 64 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 t="shared" si="4"/>
        <v>11500</v>
      </c>
      <c r="E152" s="15" t="str">
        <f t="shared" si="5"/>
        <v>SOUND BLASTER 16 PnP  O.E.M. 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 t="shared" si="4"/>
        <v>14833.333333333328</v>
      </c>
      <c r="E153" s="15" t="str">
        <f t="shared" si="5"/>
        <v>SOUND BLASTER 16 PnP NO IDE 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 t="shared" si="4"/>
        <v>23000</v>
      </c>
      <c r="E154" s="15" t="str">
        <f t="shared" si="5"/>
        <v>SOUND BLASTER AWE64 STD OEM 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 t="shared" si="4"/>
        <v>32666.666666666657</v>
      </c>
      <c r="E155" s="15" t="str">
        <f t="shared" si="5"/>
        <v>SOUND BLASTER AWE64 STANDARD 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 t="shared" si="4"/>
        <v>54833.333333333314</v>
      </c>
      <c r="E156" s="15" t="str">
        <f t="shared" si="5"/>
        <v>SOUND BLASTER AWE64 GOLD PNP 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 t="shared" si="4"/>
        <v>49166.666666666657</v>
      </c>
      <c r="E157" s="15" t="str">
        <f t="shared" si="5"/>
        <v>KIT "DISCOVERY AWE64" 24X PNP 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 t="shared" si="4"/>
        <v>3166.6666666666661</v>
      </c>
      <c r="E158" s="15" t="str">
        <f t="shared" si="5"/>
        <v>SPEAKERS MLI-699 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 t="shared" si="4"/>
        <v>4333.3333333333321</v>
      </c>
      <c r="E159" s="15" t="str">
        <f t="shared" si="5"/>
        <v>SPEAKER 25 W 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 t="shared" si="4"/>
        <v>4666.6666666666679</v>
      </c>
      <c r="E160" s="15" t="str">
        <f t="shared" si="5"/>
        <v>SPEAKER PROFESSIONAL 70 W 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 t="shared" si="4"/>
        <v>9333.3333333333358</v>
      </c>
      <c r="E161" s="15" t="str">
        <f t="shared" si="5"/>
        <v>ULTRA SPEAKER 130W 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 t="shared" si="4"/>
        <v>0</v>
      </c>
      <c r="E162" s="15" t="str">
        <f t="shared" si="5"/>
        <v xml:space="preserve">MICROPROCESSORI 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 t="shared" si="4"/>
        <v>36000</v>
      </c>
      <c r="E163" s="15" t="str">
        <f t="shared" si="5"/>
        <v xml:space="preserve">PENTIUM 166 INTEL MMX 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 t="shared" si="4"/>
        <v>41666.666666666657</v>
      </c>
      <c r="E164" s="15" t="str">
        <f t="shared" si="5"/>
        <v xml:space="preserve">PENTIUM 200 INTEL MMX 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 t="shared" si="4"/>
        <v>63666.666666666686</v>
      </c>
      <c r="E165" s="15" t="str">
        <f t="shared" si="5"/>
        <v xml:space="preserve">PENTIUM 233 INTEL MMX 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 t="shared" si="4"/>
        <v>87333.333333333314</v>
      </c>
      <c r="E166" s="15" t="str">
        <f t="shared" si="5"/>
        <v xml:space="preserve">PENTIUM II 233 INTEL 512k 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 t="shared" si="4"/>
        <v>126166.66666666663</v>
      </c>
      <c r="E167" s="15" t="str">
        <f t="shared" si="5"/>
        <v xml:space="preserve">PENTIUM II 266 INTEL 512k 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 t="shared" si="4"/>
        <v>174166.66666666663</v>
      </c>
      <c r="E168" s="15" t="str">
        <f t="shared" si="5"/>
        <v xml:space="preserve">PENTIUM II 300 INTEL 512K 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 t="shared" si="4"/>
        <v>261333.33333333326</v>
      </c>
      <c r="E169" s="15" t="str">
        <f t="shared" si="5"/>
        <v xml:space="preserve">PENTIUM II 333 INTEL 512K 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 t="shared" si="4"/>
        <v>19500</v>
      </c>
      <c r="E170" s="15" t="str">
        <f t="shared" si="5"/>
        <v xml:space="preserve">SGS P 166+ 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 t="shared" si="4"/>
        <v>26333.333333333343</v>
      </c>
      <c r="E171" s="15" t="str">
        <f t="shared" si="5"/>
        <v xml:space="preserve">IBM 200 MX 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 t="shared" si="4"/>
        <v>43333.333333333343</v>
      </c>
      <c r="E172" s="15" t="str">
        <f t="shared" si="5"/>
        <v xml:space="preserve">IBM 233 MX 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 t="shared" si="4"/>
        <v>32166.666666666657</v>
      </c>
      <c r="E173" s="15" t="str">
        <f t="shared" si="5"/>
        <v xml:space="preserve">AMD K6-166 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 t="shared" si="4"/>
        <v>45000</v>
      </c>
      <c r="E174" s="15" t="str">
        <f t="shared" si="5"/>
        <v xml:space="preserve">AMD K6-200 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 t="shared" si="4"/>
        <v>52333.333333333343</v>
      </c>
      <c r="E175" s="15" t="str">
        <f t="shared" si="5"/>
        <v xml:space="preserve">AMD K6-233 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 t="shared" si="4"/>
        <v>149000</v>
      </c>
      <c r="E176" s="15" t="str">
        <f t="shared" si="5"/>
        <v xml:space="preserve">PENTIUM PRO 180 MZH 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 t="shared" si="4"/>
        <v>173333.33333333337</v>
      </c>
      <c r="E177" s="15" t="str">
        <f t="shared" si="5"/>
        <v xml:space="preserve">PENTIUM PRO 200 MZH 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 t="shared" si="4"/>
        <v>1333.333333333333</v>
      </c>
      <c r="E178" s="15" t="str">
        <f t="shared" si="5"/>
        <v xml:space="preserve">VENTOLINA PENTIUM 75-166 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 t="shared" si="4"/>
        <v>1666.6666666666661</v>
      </c>
      <c r="E179" s="15" t="str">
        <f t="shared" si="5"/>
        <v xml:space="preserve">VENTOLINA PENTIUM 200 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 t="shared" si="4"/>
        <v>4000</v>
      </c>
      <c r="E180" s="15" t="str">
        <f t="shared" si="5"/>
        <v xml:space="preserve">VENTOLA PER PENTIUM PRO 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 t="shared" si="4"/>
        <v>1833.3333333333339</v>
      </c>
      <c r="E181" s="15" t="str">
        <f t="shared" si="5"/>
        <v xml:space="preserve">VENTOLINA PER IBM/CYRIX 686 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 t="shared" si="4"/>
        <v>1666.6666666666661</v>
      </c>
      <c r="E182" s="15" t="str">
        <f t="shared" si="5"/>
        <v xml:space="preserve">VENTOLA 3 PIN per TX97 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 t="shared" si="4"/>
        <v>4333.3333333333321</v>
      </c>
      <c r="E183" s="15" t="str">
        <f t="shared" si="5"/>
        <v xml:space="preserve">VENTOLA PENTIUM II 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 t="shared" si="4"/>
        <v>0</v>
      </c>
      <c r="E184" s="15" t="str">
        <f t="shared" si="5"/>
        <v xml:space="preserve">TASTIERE 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 t="shared" si="4"/>
        <v>3666.6666666666679</v>
      </c>
      <c r="E185" s="15" t="str">
        <f t="shared" si="5"/>
        <v>TAST. ITA 105 TASTI WIN 95 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 t="shared" si="4"/>
        <v>10500</v>
      </c>
      <c r="E186" s="15" t="str">
        <f t="shared" si="5"/>
        <v>TAST. ITA   79t 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 t="shared" si="4"/>
        <v>10500</v>
      </c>
      <c r="E187" s="15" t="str">
        <f t="shared" si="5"/>
        <v>TAST. USA 79t 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 t="shared" si="4"/>
        <v>4333.3333333333321</v>
      </c>
      <c r="E188" s="15" t="str">
        <f t="shared" si="5"/>
        <v>TAST. USA 105 TASTI WIN95 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 t="shared" si="4"/>
        <v>4166.6666666666679</v>
      </c>
      <c r="E189" s="15" t="str">
        <f t="shared" si="5"/>
        <v>TAST. ITA  105 TASTI NMB, WIN95 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 t="shared" si="4"/>
        <v>4166.6666666666679</v>
      </c>
      <c r="E190" s="15" t="str">
        <f t="shared" si="5"/>
        <v>TAST. ITA  105 TASTI NMB, PS/2 WIN95 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 t="shared" si="4"/>
        <v>7666.6666666666642</v>
      </c>
      <c r="E191" s="15" t="str">
        <f t="shared" si="5"/>
        <v>TAST. ITA 105 TASTI "CYPRESS"  WIN95 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 t="shared" si="4"/>
        <v>0</v>
      </c>
      <c r="E192" s="15" t="str">
        <f t="shared" si="5"/>
        <v xml:space="preserve">SCANNER E ACCESSORI 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 t="shared" si="4"/>
        <v>6166.6666666666679</v>
      </c>
      <c r="E193" s="15" t="str">
        <f t="shared" si="5"/>
        <v>MOUSE  PILOT SERIALE 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 t="shared" si="4"/>
        <v>6166.6666666666679</v>
      </c>
      <c r="E194" s="15" t="str">
        <f t="shared" si="5"/>
        <v>MOUSE  PILOT P/S2 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 t="shared" ref="D195:D258" si="6">C195-(C195*100)/120</f>
        <v>1833.3333333333339</v>
      </c>
      <c r="E195" s="15" t="str">
        <f t="shared" ref="E195:E258" si="7">_xlfn.CONCAT(A195," ",B195)</f>
        <v>MOUSE SERIALE 3 TASTI 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 t="shared" si="6"/>
        <v>7666.6666666666642</v>
      </c>
      <c r="E196" s="15" t="str">
        <f t="shared" si="7"/>
        <v>MOUSE TRACKBALL 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 t="shared" si="6"/>
        <v>3166.6666666666661</v>
      </c>
      <c r="E197" s="15" t="str">
        <f t="shared" si="7"/>
        <v>MOUSE "RAINBOW" SERIALE 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 t="shared" si="6"/>
        <v>2166.6666666666661</v>
      </c>
      <c r="E198" s="15" t="str">
        <f t="shared" si="7"/>
        <v>MOUSE  ECHO PS/2 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 t="shared" si="6"/>
        <v>4333.3333333333321</v>
      </c>
      <c r="E199" s="15" t="str">
        <f t="shared" si="7"/>
        <v>VENUS MOUSE SERIALE 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 t="shared" si="6"/>
        <v>4333.3333333333321</v>
      </c>
      <c r="E200" s="15" t="str">
        <f t="shared" si="7"/>
        <v>VENUS MOUSE PS/2 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 t="shared" si="6"/>
        <v>3333.3333333333321</v>
      </c>
      <c r="E201" s="15" t="str">
        <f t="shared" si="7"/>
        <v>JOYSTICK DIGITALE 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 t="shared" si="6"/>
        <v>8166.6666666666642</v>
      </c>
      <c r="E202" s="15" t="str">
        <f t="shared" si="7"/>
        <v>JOYSTICK ULTRASTRIKER 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 t="shared" si="6"/>
        <v>5500</v>
      </c>
      <c r="E203" s="15" t="str">
        <f t="shared" si="7"/>
        <v>NAVIGATOR MOUSE 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 t="shared" si="6"/>
        <v>11333.333333333336</v>
      </c>
      <c r="E204" s="15" t="str">
        <f t="shared" si="7"/>
        <v>JOYSTICK EXCALIBUR 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 t="shared" si="6"/>
        <v>5500</v>
      </c>
      <c r="E205" s="15" t="str">
        <f t="shared" si="7"/>
        <v>GAMEPAD CONQUEROR 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 t="shared" si="6"/>
        <v>24500</v>
      </c>
      <c r="E206" s="15" t="str">
        <f t="shared" si="7"/>
        <v>COLOR HAND SCANNER 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 t="shared" si="6"/>
        <v>25166.666666666672</v>
      </c>
      <c r="E207" s="15" t="str">
        <f t="shared" si="7"/>
        <v>SCANNER COLORADO 4800 SW + OCR 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 t="shared" si="6"/>
        <v>32833.333333333343</v>
      </c>
      <c r="E208" s="15" t="str">
        <f t="shared" si="7"/>
        <v>SCANNER COLORADO D600 SW + OCR 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 t="shared" si="6"/>
        <v>51666.666666666657</v>
      </c>
      <c r="E209" s="15" t="str">
        <f t="shared" si="7"/>
        <v>SCANNER  DIRECT 9600 SW + OCR 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 t="shared" si="6"/>
        <v>45166.666666666657</v>
      </c>
      <c r="E210" s="15" t="str">
        <f t="shared" si="7"/>
        <v>SCANNER  JEWEL 4800 SCSI 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 t="shared" si="6"/>
        <v>76333.333333333314</v>
      </c>
      <c r="E211" s="15" t="str">
        <f t="shared" si="7"/>
        <v>SCANNER PROFI  9600 SCSI 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 t="shared" si="6"/>
        <v>68666.666666666686</v>
      </c>
      <c r="E212" s="15" t="str">
        <f t="shared" si="7"/>
        <v>SCANNER PHODOX U. S. 300 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 t="shared" si="6"/>
        <v>134500</v>
      </c>
      <c r="E213" s="15" t="str">
        <f t="shared" si="7"/>
        <v>FILMSCAN-200PC 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 t="shared" si="6"/>
        <v>666.66666666666652</v>
      </c>
      <c r="E214" s="15" t="str">
        <f t="shared" si="7"/>
        <v xml:space="preserve">TAPPETINO PER MOUSE 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 t="shared" si="6"/>
        <v>13500</v>
      </c>
      <c r="E215" s="15" t="str">
        <f t="shared" si="7"/>
        <v xml:space="preserve">ALIMENTATORE 200 W CE 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 t="shared" si="6"/>
        <v>20833.333333333328</v>
      </c>
      <c r="E216" s="15" t="str">
        <f t="shared" si="7"/>
        <v xml:space="preserve">ALIMENTATORE 250 W CE ATX 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 t="shared" si="6"/>
        <v>16333.333333333328</v>
      </c>
      <c r="E217" s="15" t="str">
        <f t="shared" si="7"/>
        <v xml:space="preserve">ALIMENTATORE 230 W CE ATX 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 t="shared" si="6"/>
        <v>23333.333333333328</v>
      </c>
      <c r="E218" s="15" t="str">
        <f t="shared" si="7"/>
        <v xml:space="preserve">ALIMENTATORE 300 W CE ATX 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 t="shared" si="6"/>
        <v>833.33333333333303</v>
      </c>
      <c r="E219" s="15" t="str">
        <f t="shared" si="7"/>
        <v>CAVO PARALLELO STAMP. MT 1,8 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 t="shared" si="6"/>
        <v>1000</v>
      </c>
      <c r="E220" s="15" t="str">
        <f t="shared" si="7"/>
        <v>CAVO PARALLELO STAMP. MT 1,8 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 t="shared" si="6"/>
        <v>1500</v>
      </c>
      <c r="E221" s="15" t="str">
        <f t="shared" si="7"/>
        <v xml:space="preserve">CAVO PARALLELO STAMP. MT 3 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 t="shared" si="6"/>
        <v>1333.333333333333</v>
      </c>
      <c r="E222" s="15" t="str">
        <f t="shared" si="7"/>
        <v>CONNETTORE MOUSE PS/2 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 t="shared" si="6"/>
        <v>1833.3333333333339</v>
      </c>
      <c r="E223" s="15" t="str">
        <f t="shared" si="7"/>
        <v xml:space="preserve">CONNETTORE TASTIERA PS/2 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 t="shared" si="6"/>
        <v>3500</v>
      </c>
      <c r="E224" s="15" t="str">
        <f t="shared" si="7"/>
        <v>CONNETTORE USB/MIR 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 t="shared" si="6"/>
        <v>2333.3333333333339</v>
      </c>
      <c r="E225" s="15" t="str">
        <f t="shared" si="7"/>
        <v>DATA-SWITCH 2/1 MANUALE 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 t="shared" si="6"/>
        <v>3833.3333333333321</v>
      </c>
      <c r="E226" s="15" t="str">
        <f t="shared" si="7"/>
        <v>DATA-SWITCH 2/2 MANUALE 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 t="shared" si="6"/>
        <v>8500</v>
      </c>
      <c r="E227" s="15" t="str">
        <f t="shared" si="7"/>
        <v>DATA-SWITCH 2/1 BIDIREZ. 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 t="shared" si="6"/>
        <v>0</v>
      </c>
      <c r="E228" s="15" t="str">
        <f t="shared" si="7"/>
        <v xml:space="preserve">SOFTWARE 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 t="shared" si="6"/>
        <v>33000</v>
      </c>
      <c r="E229" s="15" t="str">
        <f t="shared" si="7"/>
        <v>COMBO DOS6.22+WIN3.11+DSK.MAN. 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 t="shared" si="6"/>
        <v>27833.333333333343</v>
      </c>
      <c r="E230" s="15" t="str">
        <f t="shared" si="7"/>
        <v>WINDOWS 95, MANUALI + CD 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 t="shared" si="6"/>
        <v>15833.333333333328</v>
      </c>
      <c r="E231" s="15" t="str">
        <f t="shared" si="7"/>
        <v>LICENZA STUDENTE SISTEMI 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 t="shared" si="6"/>
        <v>23500</v>
      </c>
      <c r="E232" s="15" t="str">
        <f t="shared" si="7"/>
        <v>LICENZA STUDENTE APPLICAZIONI 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 t="shared" si="6"/>
        <v>58500</v>
      </c>
      <c r="E233" s="15" t="str">
        <f t="shared" si="7"/>
        <v>WIN NT WORKSTATION 4.0 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 t="shared" si="6"/>
        <v>69000</v>
      </c>
      <c r="E234" s="15" t="str">
        <f t="shared" si="7"/>
        <v>OFFICE SMALL BUSINESS 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 t="shared" si="6"/>
        <v>10166.666666666664</v>
      </c>
      <c r="E235" s="15" t="str">
        <f t="shared" si="7"/>
        <v>WORKS 4.5 ITA, MANUALI + CD 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 t="shared" si="6"/>
        <v>148833.33333333337</v>
      </c>
      <c r="E236" s="15" t="str">
        <f t="shared" si="7"/>
        <v>FIVE PACK WIN 95 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 t="shared" si="6"/>
        <v>164166.66666666663</v>
      </c>
      <c r="E237" s="15" t="str">
        <f t="shared" si="7"/>
        <v>FIVE PACK COMBO WIN3.11-DOS 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 t="shared" si="6"/>
        <v>49333.333333333343</v>
      </c>
      <c r="E238" s="15" t="str">
        <f t="shared" si="7"/>
        <v>FIVE PACK WORKS 4.5 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 t="shared" si="6"/>
        <v>114166.66666666663</v>
      </c>
      <c r="E239" s="15" t="str">
        <f t="shared" si="7"/>
        <v>3-PACK  HOME ESSENTIALS 98 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 t="shared" si="6"/>
        <v>189666.66666666663</v>
      </c>
      <c r="E240" s="15" t="str">
        <f t="shared" si="7"/>
        <v>3-PACK WIN NT WORKSTATION 4.0 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 t="shared" si="6"/>
        <v>222333.33333333326</v>
      </c>
      <c r="E241" s="15" t="str">
        <f t="shared" si="7"/>
        <v>3-PACK OFFICE SMALL BUSINESS 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 t="shared" si="6"/>
        <v>5000</v>
      </c>
      <c r="E242" s="15" t="str">
        <f t="shared" si="7"/>
        <v xml:space="preserve">CD VIDEOGUIDA  WIN'95 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 t="shared" si="6"/>
        <v>5000</v>
      </c>
      <c r="E243" s="15" t="str">
        <f t="shared" si="7"/>
        <v xml:space="preserve">CD VIDEGUIDA INTERNET 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 t="shared" si="6"/>
        <v>67666.666666666686</v>
      </c>
      <c r="E244" s="15" t="str">
        <f t="shared" si="7"/>
        <v>WINDOWS 95 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 t="shared" si="6"/>
        <v>32833.333333333343</v>
      </c>
      <c r="E245" s="15" t="str">
        <f t="shared" si="7"/>
        <v>WINDOWS 95 Lic. Agg. 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 t="shared" si="6"/>
        <v>107500</v>
      </c>
      <c r="E246" s="15" t="str">
        <f t="shared" si="7"/>
        <v>EXCEL 7.0 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 t="shared" si="6"/>
        <v>107500</v>
      </c>
      <c r="E247" s="15" t="str">
        <f t="shared" si="7"/>
        <v>EXCEL 97 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 t="shared" si="6"/>
        <v>43166.666666666657</v>
      </c>
      <c r="E248" s="15" t="str">
        <f t="shared" si="7"/>
        <v>EXCEL 97 Agg. 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 t="shared" si="6"/>
        <v>107666.66666666663</v>
      </c>
      <c r="E249" s="15" t="str">
        <f t="shared" si="7"/>
        <v>WORD 97 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 t="shared" si="6"/>
        <v>43166.666666666657</v>
      </c>
      <c r="E250" s="15" t="str">
        <f t="shared" si="7"/>
        <v>WORD 97 Agg. 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 t="shared" si="6"/>
        <v>107500</v>
      </c>
      <c r="E251" s="15" t="str">
        <f t="shared" si="7"/>
        <v>ACCESS 97 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 t="shared" si="6"/>
        <v>146500</v>
      </c>
      <c r="E252" s="15" t="str">
        <f t="shared" si="7"/>
        <v>OFFICE 97 SMALL BUSINESS 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 t="shared" si="6"/>
        <v>43166.666666666657</v>
      </c>
      <c r="E253" s="15" t="str">
        <f t="shared" si="7"/>
        <v>HOME ESSENTIALS 98 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 t="shared" si="6"/>
        <v>45666.666666666657</v>
      </c>
      <c r="E254" s="15" t="str">
        <f t="shared" si="7"/>
        <v>FRONTPAGE 98 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 t="shared" si="6"/>
        <v>162500</v>
      </c>
      <c r="E255" s="15" t="str">
        <f t="shared" si="7"/>
        <v>OFFICE '97 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 t="shared" si="6"/>
        <v>80000</v>
      </c>
      <c r="E256" s="15" t="str">
        <f t="shared" si="7"/>
        <v>OFFICE '97 Agg. 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 t="shared" si="6"/>
        <v>197833.33333333337</v>
      </c>
      <c r="E257" s="15" t="str">
        <f t="shared" si="7"/>
        <v>OFFICE '97 Professional 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 t="shared" si="6"/>
        <v>138666.66666666663</v>
      </c>
      <c r="E258" s="15" t="str">
        <f t="shared" si="7"/>
        <v>OFFICE '97 Professional Agg. 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 t="shared" ref="D259:D322" si="8">C259-(C259*100)/120</f>
        <v>37833.333333333343</v>
      </c>
      <c r="E259" s="15" t="str">
        <f t="shared" ref="E259:E322" si="9">_xlfn.CONCAT(A259," ",B259)</f>
        <v>VISUAL BASIC 4.0 STD 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 t="shared" si="8"/>
        <v>16333.333333333328</v>
      </c>
      <c r="E260" s="15" t="str">
        <f t="shared" si="9"/>
        <v>VISUAL BASIC 4.0 Agg. 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 t="shared" si="8"/>
        <v>198333.33333333337</v>
      </c>
      <c r="E261" s="15" t="str">
        <f t="shared" si="9"/>
        <v>VISUAL BASIC 4.0 PROFESSIONAL 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 t="shared" si="8"/>
        <v>50000</v>
      </c>
      <c r="E262" s="15" t="str">
        <f t="shared" si="9"/>
        <v>VISUAL BASIC 4.0 PROF. Agg. 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 t="shared" si="8"/>
        <v>401166.66666666674</v>
      </c>
      <c r="E263" s="15" t="str">
        <f t="shared" si="9"/>
        <v>VISUAL BASIC 4.0 ENTERPRICE 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 t="shared" si="8"/>
        <v>170166.66666666663</v>
      </c>
      <c r="E264" s="15" t="str">
        <f t="shared" si="9"/>
        <v>VISUAL BASIC 4.0 ENTERPRICE Agg. 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 t="shared" si="8"/>
        <v>107666.66666666663</v>
      </c>
      <c r="E265" s="15" t="str">
        <f t="shared" si="9"/>
        <v>POWERPOINT 97 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 t="shared" si="8"/>
        <v>43166.666666666657</v>
      </c>
      <c r="E266" s="15" t="str">
        <f t="shared" si="9"/>
        <v>POWERPOINT 97 Agg. 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 t="shared" si="8"/>
        <v>32166.666666666657</v>
      </c>
      <c r="E267" s="15" t="str">
        <f t="shared" si="9"/>
        <v>PUBLISHER 3.0 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 t="shared" si="8"/>
        <v>16000</v>
      </c>
      <c r="E268" s="15" t="str">
        <f t="shared" si="9"/>
        <v>PUBLISHER 3.0 Agg. 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 t="shared" si="8"/>
        <v>99000</v>
      </c>
      <c r="E269" s="15" t="str">
        <f t="shared" si="9"/>
        <v>WINDOWS NT 4.0 WORKSTATION 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 t="shared" si="8"/>
        <v>47000</v>
      </c>
      <c r="E270" s="15" t="str">
        <f t="shared" si="9"/>
        <v>WINDOWS NT 4.0 Agg. WORKSTATION 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 t="shared" si="8"/>
        <v>302333.33333333326</v>
      </c>
      <c r="E271" s="15" t="str">
        <f t="shared" si="9"/>
        <v>WINDOWS NT 4.0 SERVER 5 client 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 t="shared" si="8"/>
        <v>32166.666666666657</v>
      </c>
      <c r="E272" s="15" t="str">
        <f t="shared" si="9"/>
        <v>WINDOWS 3.1 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 t="shared" si="8"/>
        <v>109000</v>
      </c>
      <c r="E273" s="15" t="str">
        <f t="shared" si="9"/>
        <v>POWERPOINT 4.0 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 t="shared" si="8"/>
        <v>121500</v>
      </c>
      <c r="E274" s="15" t="str">
        <f t="shared" si="9"/>
        <v>EXCEL 5.0 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 t="shared" si="8"/>
        <v>105333.33333333337</v>
      </c>
      <c r="E275" s="15" t="str">
        <f t="shared" si="9"/>
        <v>ACCESS 2.0 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 t="shared" si="8"/>
        <v>40000</v>
      </c>
      <c r="E276" s="15" t="str">
        <f t="shared" si="9"/>
        <v>ACCESS 2.0 Competitivo 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 t="shared" si="8"/>
        <v>159166.66666666663</v>
      </c>
      <c r="E277" s="15" t="str">
        <f t="shared" si="9"/>
        <v xml:space="preserve">OFFICE 4.2 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 t="shared" si="8"/>
        <v>187666.66666666663</v>
      </c>
      <c r="E278" s="15" t="str">
        <f t="shared" si="9"/>
        <v xml:space="preserve">OFFICE 4.3 PROFESSIONAL 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 t="shared" si="8"/>
        <v>0</v>
      </c>
      <c r="E279" s="15" t="str">
        <f t="shared" si="9"/>
        <v xml:space="preserve">STAMPANTI 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 t="shared" si="8"/>
        <v>49500</v>
      </c>
      <c r="E280" s="15" t="str">
        <f t="shared" si="9"/>
        <v>STAMP.EPSON LX300 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 t="shared" si="8"/>
        <v>107666.66666666663</v>
      </c>
      <c r="E281" s="15" t="str">
        <f t="shared" si="9"/>
        <v>STAMP.EPSON LX1050+ 9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 t="shared" si="8"/>
        <v>119000</v>
      </c>
      <c r="E282" s="15" t="str">
        <f t="shared" si="9"/>
        <v>STAMP.EPSON FX870 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 t="shared" si="8"/>
        <v>134500</v>
      </c>
      <c r="E283" s="15" t="str">
        <f t="shared" si="9"/>
        <v>STAMP.EPSON FX1170 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 t="shared" si="8"/>
        <v>98500</v>
      </c>
      <c r="E284" s="15" t="str">
        <f t="shared" si="9"/>
        <v>STAMP.EPSON LQ570+ 24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 t="shared" si="8"/>
        <v>153000</v>
      </c>
      <c r="E285" s="15" t="str">
        <f t="shared" si="9"/>
        <v>STAMP.EPSON LQ2070+ 24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 t="shared" si="8"/>
        <v>210833.33333333326</v>
      </c>
      <c r="E286" s="15" t="str">
        <f t="shared" si="9"/>
        <v>STAMP.EPSON LQ 2170 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 t="shared" si="8"/>
        <v>42666.666666666657</v>
      </c>
      <c r="E287" s="15" t="str">
        <f t="shared" si="9"/>
        <v>STAMP.EPSON STYLUS 300COLOR 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 t="shared" si="8"/>
        <v>61833.333333333314</v>
      </c>
      <c r="E288" s="15" t="str">
        <f t="shared" si="9"/>
        <v>STAMP.EPSON STYLUS 400COLOR 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 t="shared" si="8"/>
        <v>76166.666666666686</v>
      </c>
      <c r="E289" s="15" t="str">
        <f t="shared" si="9"/>
        <v>STAMP.EPSON STYLUS 600COLOR 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 t="shared" si="8"/>
        <v>107000</v>
      </c>
      <c r="E290" s="15" t="str">
        <f t="shared" si="9"/>
        <v>STAMP.EPSON STYLUS 800COLOR 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 t="shared" si="8"/>
        <v>261833.33333333326</v>
      </c>
      <c r="E291" s="15" t="str">
        <f t="shared" si="9"/>
        <v>STAMP.EPSON STYLUS 1520COLOR 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 t="shared" si="8"/>
        <v>126000</v>
      </c>
      <c r="E292" s="15" t="str">
        <f t="shared" si="9"/>
        <v>STAMP.EPSON STYLUS 1000 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 t="shared" si="8"/>
        <v>261833.33333333326</v>
      </c>
      <c r="E293" s="15" t="str">
        <f t="shared" si="9"/>
        <v>STAMP.EPSON STYLUS PRO XL+ 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 t="shared" si="8"/>
        <v>452666.66666666651</v>
      </c>
      <c r="E294" s="15" t="str">
        <f t="shared" si="9"/>
        <v xml:space="preserve">STAMP.EPSON STYLUS  3000 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 t="shared" si="8"/>
        <v>106666.66666666663</v>
      </c>
      <c r="E295" s="15" t="str">
        <f t="shared" si="9"/>
        <v xml:space="preserve">STAMP.EPSON STYLUS PHOTO 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 t="shared" si="8"/>
        <v>42500</v>
      </c>
      <c r="E296" s="15" t="str">
        <f t="shared" si="9"/>
        <v>STAMP. CANON BJ-250 COLOR 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 t="shared" si="8"/>
        <v>68833.333333333314</v>
      </c>
      <c r="E297" s="15" t="str">
        <f t="shared" si="9"/>
        <v>STAMP. CANON BJC-80 COLOR 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 t="shared" si="8"/>
        <v>60166.666666666686</v>
      </c>
      <c r="E298" s="15" t="str">
        <f t="shared" si="9"/>
        <v>STAMP. CANON BJC-4300 COLOR 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 t="shared" si="8"/>
        <v>90666.666666666686</v>
      </c>
      <c r="E299" s="15" t="str">
        <f t="shared" si="9"/>
        <v>STAMP. CANON BJC-4550 COLOR 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 t="shared" si="8"/>
        <v>113000</v>
      </c>
      <c r="E300" s="15" t="str">
        <f t="shared" si="9"/>
        <v>STAMP. CANON BJC-4650 COLOR 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 t="shared" si="8"/>
        <v>175666.66666666663</v>
      </c>
      <c r="E301" s="15" t="str">
        <f t="shared" si="9"/>
        <v>STAMP. CANON BJC-5500 COLOR 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 t="shared" si="8"/>
        <v>80333.333333333314</v>
      </c>
      <c r="E302" s="15" t="str">
        <f t="shared" si="9"/>
        <v>STAMP. CANON BJC-620 COLOR 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 t="shared" si="8"/>
        <v>120333.33333333337</v>
      </c>
      <c r="E303" s="15" t="str">
        <f t="shared" si="9"/>
        <v>STAMP. CANON BJC-7000 COLOR 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 t="shared" si="8"/>
        <v>44833.333333333343</v>
      </c>
      <c r="E304" s="15" t="str">
        <f t="shared" si="9"/>
        <v>STAMP. HP 400L 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 t="shared" si="8"/>
        <v>61833.333333333314</v>
      </c>
      <c r="E305" s="15" t="str">
        <f t="shared" si="9"/>
        <v>STAMP. HP 670 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 t="shared" si="8"/>
        <v>77000</v>
      </c>
      <c r="E306" s="15" t="str">
        <f t="shared" si="9"/>
        <v>STAMP. HP 690+ 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 t="shared" si="8"/>
        <v>90166.666666666686</v>
      </c>
      <c r="E307" s="15" t="str">
        <f t="shared" si="9"/>
        <v>STAMP. HP 720C 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 t="shared" si="8"/>
        <v>108000</v>
      </c>
      <c r="E308" s="15" t="str">
        <f t="shared" si="9"/>
        <v>STAMP. HP 870 CXI 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 t="shared" si="8"/>
        <v>107333.33333333337</v>
      </c>
      <c r="E309" s="15" t="str">
        <f t="shared" si="9"/>
        <v>STAMP. HP 890C 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 t="shared" si="8"/>
        <v>150333.33333333337</v>
      </c>
      <c r="E310" s="15" t="str">
        <f t="shared" si="9"/>
        <v>STAMP. HP 1100C 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 t="shared" si="8"/>
        <v>120333.33333333337</v>
      </c>
      <c r="E311" s="15" t="str">
        <f t="shared" si="9"/>
        <v>STAMP. HP 6L 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 t="shared" si="8"/>
        <v>242833.33333333326</v>
      </c>
      <c r="E312" s="15" t="str">
        <f t="shared" si="9"/>
        <v>STAMP. HP 6P 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 t="shared" si="8"/>
        <v>297666.66666666674</v>
      </c>
      <c r="E313" s="15" t="str">
        <f t="shared" si="9"/>
        <v>STAMP. HP 6MP 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 t="shared" si="8"/>
        <v>0</v>
      </c>
      <c r="E314" s="15" t="str">
        <f t="shared" si="9"/>
        <v xml:space="preserve">CABINATI 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 t="shared" si="8"/>
        <v>14166.666666666672</v>
      </c>
      <c r="E315" s="15" t="str">
        <f t="shared" si="9"/>
        <v>CASE DESKTOP   CE CK 131-6 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 t="shared" si="8"/>
        <v>14000</v>
      </c>
      <c r="E316" s="15" t="str">
        <f t="shared" si="9"/>
        <v>CASE MINITOWER CE CK 136-1 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 t="shared" si="8"/>
        <v>19166.666666666672</v>
      </c>
      <c r="E317" s="15" t="str">
        <f t="shared" si="9"/>
        <v xml:space="preserve">CASE MIDITOWER CE CK 135-1 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 t="shared" si="8"/>
        <v>25333.333333333328</v>
      </c>
      <c r="E318" s="15" t="str">
        <f t="shared" si="9"/>
        <v xml:space="preserve">CASE BIG TOWER CE   CK139-1 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 t="shared" si="8"/>
        <v>13666.666666666672</v>
      </c>
      <c r="E319" s="15" t="str">
        <f t="shared" si="9"/>
        <v>CASE DESKTOP CE CK 131-8 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 t="shared" si="8"/>
        <v>14000</v>
      </c>
      <c r="E320" s="15" t="str">
        <f t="shared" si="9"/>
        <v>CASE SUB-MIDITOWER CE  CK 132-3 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 t="shared" si="8"/>
        <v>19166.666666666672</v>
      </c>
      <c r="E321" s="15" t="str">
        <f t="shared" si="9"/>
        <v>CASE  MIDITOWER CE  CK 135-2 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 t="shared" si="8"/>
        <v>25500</v>
      </c>
      <c r="E322" s="15" t="str">
        <f t="shared" si="9"/>
        <v>CASE TOWER CE CK 139-2 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 t="shared" ref="D323:D337" si="10">C323-(C323*100)/120</f>
        <v>13333.333333333328</v>
      </c>
      <c r="E323" s="15" t="str">
        <f t="shared" ref="E323:E337" si="11">_xlfn.CONCAT(A323," ",B323)</f>
        <v>CASE MIDITOWER BC VIP 432 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 t="shared" si="10"/>
        <v>17000</v>
      </c>
      <c r="E324" s="15" t="str">
        <f t="shared" si="11"/>
        <v>CASE TOWER BC VIP 730 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 t="shared" si="10"/>
        <v>0</v>
      </c>
      <c r="E325" s="15" t="str">
        <f t="shared" si="11"/>
        <v xml:space="preserve">GRUPPI DI CONTINUITA' 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 t="shared" si="10"/>
        <v>33000</v>
      </c>
      <c r="E326" s="15" t="str">
        <f t="shared" si="11"/>
        <v>GR.CONT.REVOLUTION E300 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 t="shared" si="10"/>
        <v>38833.333333333343</v>
      </c>
      <c r="E327" s="15" t="str">
        <f t="shared" si="11"/>
        <v>GR.CONT.REVOLUTION F450 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 t="shared" si="10"/>
        <v>46500</v>
      </c>
      <c r="E328" s="15" t="str">
        <f t="shared" si="11"/>
        <v>GR.CONT.REVOLUTION L600 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 t="shared" si="10"/>
        <v>49666.666666666657</v>
      </c>
      <c r="E329" s="15" t="str">
        <f t="shared" si="11"/>
        <v>GR.CONT.POWER PRO 600 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 t="shared" si="10"/>
        <v>79666.666666666686</v>
      </c>
      <c r="E330" s="15" t="str">
        <f t="shared" si="11"/>
        <v>GR.CONT.POWER PRO 750 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 t="shared" si="10"/>
        <v>104333.33333333331</v>
      </c>
      <c r="E331" s="15" t="str">
        <f t="shared" si="11"/>
        <v>GR.CONT.POWER PRO 900 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 t="shared" si="10"/>
        <v>126166.66666666663</v>
      </c>
      <c r="E332" s="15" t="str">
        <f t="shared" si="11"/>
        <v>GR.CONT.POWER PRO 1000 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 t="shared" si="10"/>
        <v>188000</v>
      </c>
      <c r="E333" s="15" t="str">
        <f t="shared" si="11"/>
        <v>GR.CONT.POWER PRO 1600 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 t="shared" si="10"/>
        <v>254500</v>
      </c>
      <c r="E334" s="15" t="str">
        <f t="shared" si="11"/>
        <v>GR.CONT.POWER PRO 2400 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 t="shared" si="10"/>
        <v>689000</v>
      </c>
      <c r="E335" s="15" t="str">
        <f t="shared" si="11"/>
        <v>GR.CONT.POWERSAVE 4000 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 t="shared" si="10"/>
        <v>1141666.666666667</v>
      </c>
      <c r="E336" s="15" t="str">
        <f t="shared" si="11"/>
        <v>GR.CONT.POWERSAVE 7500 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 t="shared" si="10"/>
        <v>1952000</v>
      </c>
      <c r="E337" s="15" t="str">
        <f t="shared" si="11"/>
        <v>GR.CONT.POWERSAVE 12500 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4"/>
  <sheetViews>
    <sheetView workbookViewId="0">
      <selection activeCell="I1" sqref="I1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4" customWidth="1"/>
    <col min="4" max="4" width="15.77734375" bestFit="1" customWidth="1"/>
    <col min="5" max="5" width="7.33203125" customWidth="1"/>
    <col min="6" max="6" width="14.33203125" customWidth="1"/>
    <col min="7" max="7" width="8" customWidth="1"/>
    <col min="8" max="25" width="9.33203125" customWidth="1"/>
  </cols>
  <sheetData>
    <row r="1" spans="1:25" ht="12.75" customHeight="1" x14ac:dyDescent="0.3">
      <c r="A1" s="17"/>
      <c r="B1" s="17"/>
      <c r="C1" s="18" t="s">
        <v>572</v>
      </c>
      <c r="D1" s="19" t="s">
        <v>573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3">
      <c r="A2" s="6" t="s">
        <v>484</v>
      </c>
      <c r="B2" s="6" t="s">
        <v>485</v>
      </c>
      <c r="C2" s="6" t="s">
        <v>571</v>
      </c>
      <c r="D2" s="4" t="str">
        <f>VLOOKUP(Table_1[[#This Row],[Column2]],B2:C8,2,0)</f>
        <v>Giudizio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2.75" customHeight="1" x14ac:dyDescent="0.3">
      <c r="A3" s="7" t="s">
        <v>486</v>
      </c>
      <c r="B3" s="7">
        <v>40</v>
      </c>
      <c r="C3" t="str" cm="1">
        <f t="array" ref="C3">_xlfn.IFS(Table_1[[#This Row],[Column2]]=0,"respinto",Table_1[[#This Row],[Column2]]=40,"sufficiente",Table_1[[#This Row],[Column2]]=60,"discreto",Table_1[[#This Row],[Column2]]=70,"buono")</f>
        <v>sufficiente</v>
      </c>
      <c r="D3" s="8" t="str">
        <f>VLOOKUP(Table_1[[#This Row],[Column2]],B3:C9,2,0)</f>
        <v>sufficiente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2.75" customHeight="1" x14ac:dyDescent="0.3">
      <c r="A4" s="7" t="s">
        <v>487</v>
      </c>
      <c r="B4" s="7">
        <v>60</v>
      </c>
      <c r="C4" t="str" cm="1">
        <f t="array" ref="C4">_xlfn.IFS(Table_1[[#This Row],[Column2]]=0,"respinto",Table_1[[#This Row],[Column2]]=40,"sufficiente",Table_1[[#This Row],[Column2]]=60,"discreto",Table_1[[#This Row],[Column2]]=70,"buono")</f>
        <v>discreto</v>
      </c>
      <c r="D4" s="8" t="str">
        <f>VLOOKUP(Table_1[[#This Row],[Column2]],B4:C10,2,0)</f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2.75" customHeight="1" x14ac:dyDescent="0.3">
      <c r="A5" s="7" t="s">
        <v>488</v>
      </c>
      <c r="B5" s="7">
        <v>60</v>
      </c>
      <c r="C5" t="str" cm="1">
        <f t="array" ref="C5">_xlfn.IFS(Table_1[[#This Row],[Column2]]=0,"respinto",Table_1[[#This Row],[Column2]]=40,"sufficiente",Table_1[[#This Row],[Column2]]=60,"discreto",Table_1[[#This Row],[Column2]]=70,"buono")</f>
        <v>discreto</v>
      </c>
      <c r="D5" s="8" t="str">
        <f>VLOOKUP(Table_1[[#This Row],[Column2]],B5:C11,2,0)</f>
        <v>discreto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2.75" customHeight="1" x14ac:dyDescent="0.3">
      <c r="A6" s="7" t="s">
        <v>489</v>
      </c>
      <c r="B6" s="7">
        <v>40</v>
      </c>
      <c r="C6" t="str" cm="1">
        <f t="array" ref="C6">_xlfn.IFS(Table_1[[#This Row],[Column2]]=0,"respinto",Table_1[[#This Row],[Column2]]=40,"sufficiente",Table_1[[#This Row],[Column2]]=60,"discreto",Table_1[[#This Row],[Column2]]=70,"buono")</f>
        <v>sufficiente</v>
      </c>
      <c r="D6" s="8" t="str">
        <f>VLOOKUP(Table_1[[#This Row],[Column2]],B6:C12,2,0)</f>
        <v>sufficiente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2.75" customHeight="1" x14ac:dyDescent="0.3">
      <c r="A7" s="7" t="s">
        <v>490</v>
      </c>
      <c r="B7" s="7">
        <v>70</v>
      </c>
      <c r="C7" t="str" cm="1">
        <f t="array" ref="C7">_xlfn.IFS(Table_1[[#This Row],[Column2]]=0,"respinto",Table_1[[#This Row],[Column2]]=40,"sufficiente",Table_1[[#This Row],[Column2]]=60,"discreto",Table_1[[#This Row],[Column2]]=70,"buono")</f>
        <v>buono</v>
      </c>
      <c r="D7" s="8" t="str">
        <f>VLOOKUP(Table_1[[#This Row],[Column2]],B7:C13,2,0)</f>
        <v>buono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2.75" customHeight="1" x14ac:dyDescent="0.3">
      <c r="A8" s="7" t="s">
        <v>491</v>
      </c>
      <c r="B8" s="7">
        <v>0</v>
      </c>
      <c r="C8" t="str" cm="1">
        <f t="array" ref="C8">_xlfn.IFS(Table_1[[#This Row],[Column2]]=0,"respinto",Table_1[[#This Row],[Column2]]=40,"sufficiente",Table_1[[#This Row],[Column2]]=60,"discreto",Table_1[[#This Row],[Column2]]=70,"buono")</f>
        <v>respinto</v>
      </c>
      <c r="D8" s="8" t="str">
        <f>VLOOKUP(Table_1[[#This Row],[Column2]],B8:C14,2,0)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2.75" customHeight="1" x14ac:dyDescent="0.3">
      <c r="A9" s="7" t="s">
        <v>492</v>
      </c>
      <c r="B9" s="7">
        <v>0</v>
      </c>
      <c r="C9" t="str" cm="1">
        <f t="array" ref="C9">_xlfn.IFS(Table_1[[#This Row],[Column2]]=0,"respinto",Table_1[[#This Row],[Column2]]=40,"sufficiente",Table_1[[#This Row],[Column2]]=60,"discreto",Table_1[[#This Row],[Column2]]=70,"buono")</f>
        <v>respinto</v>
      </c>
      <c r="D9" s="8" t="str">
        <f>VLOOKUP(Table_1[[#This Row],[Column2]],B9:C15,2,0)</f>
        <v>respinto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3">
      <c r="A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3">
      <c r="A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5" customHeight="1" x14ac:dyDescent="0.3">
      <c r="A994" s="4"/>
      <c r="B994" s="4"/>
      <c r="C994" s="4"/>
      <c r="D994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topLeftCell="J1" workbookViewId="0">
      <selection activeCell="Q2" sqref="Q2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8" customWidth="1"/>
    <col min="5" max="5" width="21.6640625" customWidth="1"/>
    <col min="6" max="6" width="3.6640625" customWidth="1"/>
    <col min="7" max="7" width="41.88671875" bestFit="1" customWidth="1"/>
    <col min="8" max="9" width="8.6640625" customWidth="1"/>
    <col min="10" max="10" width="37" bestFit="1" customWidth="1"/>
    <col min="11" max="13" width="8.6640625" customWidth="1"/>
    <col min="14" max="14" width="47" bestFit="1" customWidth="1"/>
    <col min="15" max="15" width="12.77734375" bestFit="1" customWidth="1"/>
    <col min="16" max="16" width="10.109375" bestFit="1" customWidth="1"/>
    <col min="17" max="17" width="46.5546875" bestFit="1" customWidth="1"/>
    <col min="18" max="18" width="11.33203125" bestFit="1" customWidth="1"/>
    <col min="19" max="24" width="8.6640625" customWidth="1"/>
  </cols>
  <sheetData>
    <row r="1" spans="1:24" ht="18" thickBot="1" x14ac:dyDescent="0.4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0" t="s">
        <v>576</v>
      </c>
      <c r="H1" s="11"/>
      <c r="I1" s="11"/>
      <c r="J1" s="10" t="s">
        <v>577</v>
      </c>
      <c r="K1" s="10"/>
      <c r="L1" s="11"/>
      <c r="M1" s="11"/>
      <c r="N1" s="10" t="s">
        <v>578</v>
      </c>
      <c r="O1" s="11"/>
      <c r="P1" s="11"/>
      <c r="Q1" s="10" t="s">
        <v>578</v>
      </c>
      <c r="R1" s="11"/>
      <c r="S1" s="11"/>
      <c r="T1" s="11"/>
      <c r="U1" s="11"/>
      <c r="V1" s="11"/>
      <c r="W1" s="11"/>
      <c r="X1" s="11"/>
    </row>
    <row r="2" spans="1:24" ht="13.5" customHeight="1" thickTop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F2" s="16"/>
      <c r="G2" s="20" t="s">
        <v>574</v>
      </c>
      <c r="J2" t="s">
        <v>501</v>
      </c>
      <c r="K2">
        <f>COUNTIF(B:B,"H&amp;B")</f>
        <v>2</v>
      </c>
      <c r="N2" t="s">
        <v>499</v>
      </c>
      <c r="O2" s="21">
        <f>SUMIF(C:C,N2,D:D)</f>
        <v>611780</v>
      </c>
      <c r="Q2" t="s">
        <v>501</v>
      </c>
      <c r="R2" s="21">
        <f>SUMIF(B:B,Q2,D:D)</f>
        <v>73450</v>
      </c>
    </row>
    <row r="3" spans="1:24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F3" s="16"/>
      <c r="G3" s="16"/>
      <c r="H3">
        <f>COUNTIF(C:C,"Abbigliamento")</f>
        <v>11</v>
      </c>
      <c r="J3" t="s">
        <v>507</v>
      </c>
      <c r="K3">
        <f t="shared" ref="K3:K8" si="0">COUNTIF(B:B,J3)</f>
        <v>1</v>
      </c>
      <c r="N3" t="s">
        <v>558</v>
      </c>
      <c r="O3" s="21">
        <f t="shared" ref="O3:O5" si="1">SUMIF(C:C,N3,D:D)</f>
        <v>30860</v>
      </c>
      <c r="Q3" t="s">
        <v>507</v>
      </c>
      <c r="R3" s="21">
        <f t="shared" ref="R3:R8" si="2">SUMIF(B:B,Q3,D:D)</f>
        <v>50800</v>
      </c>
    </row>
    <row r="4" spans="1:24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F4" s="16"/>
      <c r="G4" s="20" t="s">
        <v>575</v>
      </c>
      <c r="J4" s="16" t="s">
        <v>509</v>
      </c>
      <c r="K4">
        <f t="shared" si="0"/>
        <v>1</v>
      </c>
      <c r="N4" t="s">
        <v>506</v>
      </c>
      <c r="O4" s="21">
        <f t="shared" si="1"/>
        <v>54000</v>
      </c>
      <c r="Q4" s="16" t="s">
        <v>509</v>
      </c>
      <c r="R4" s="21">
        <f t="shared" si="2"/>
        <v>98450</v>
      </c>
    </row>
    <row r="5" spans="1:24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F5" s="16"/>
      <c r="G5" s="16"/>
      <c r="H5">
        <f>COUNTIF(C:C,"alimentari")</f>
        <v>5</v>
      </c>
      <c r="J5" s="16" t="s">
        <v>511</v>
      </c>
      <c r="K5">
        <f t="shared" si="0"/>
        <v>1</v>
      </c>
      <c r="N5" t="s">
        <v>547</v>
      </c>
      <c r="O5" s="21">
        <f t="shared" si="1"/>
        <v>6765600</v>
      </c>
      <c r="Q5" s="16" t="s">
        <v>511</v>
      </c>
      <c r="R5" s="21">
        <f t="shared" si="2"/>
        <v>7950</v>
      </c>
    </row>
    <row r="6" spans="1:24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F6" s="16"/>
      <c r="G6" s="20" t="s">
        <v>506</v>
      </c>
      <c r="J6" t="s">
        <v>525</v>
      </c>
      <c r="K6">
        <f t="shared" si="0"/>
        <v>4</v>
      </c>
      <c r="Q6" t="s">
        <v>525</v>
      </c>
      <c r="R6" s="21">
        <f t="shared" si="2"/>
        <v>283000</v>
      </c>
    </row>
    <row r="7" spans="1:24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F7" s="16"/>
      <c r="G7" s="16"/>
      <c r="H7">
        <f>COUNTIF(C:C,"personale")</f>
        <v>4</v>
      </c>
      <c r="J7" s="16" t="s">
        <v>528</v>
      </c>
      <c r="K7">
        <f t="shared" si="0"/>
        <v>2</v>
      </c>
      <c r="Q7" s="16" t="s">
        <v>528</v>
      </c>
      <c r="R7" s="21">
        <f t="shared" si="2"/>
        <v>107700</v>
      </c>
    </row>
    <row r="8" spans="1:24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F8" s="16"/>
      <c r="G8" s="20" t="s">
        <v>547</v>
      </c>
      <c r="J8" t="s">
        <v>529</v>
      </c>
      <c r="K8">
        <f t="shared" si="0"/>
        <v>1</v>
      </c>
      <c r="Q8" t="s">
        <v>529</v>
      </c>
      <c r="R8" s="21">
        <f t="shared" si="2"/>
        <v>27270</v>
      </c>
    </row>
    <row r="9" spans="1:24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</row>
    <row r="10" spans="1:24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</row>
    <row r="11" spans="1:24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</row>
    <row r="12" spans="1:24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</row>
    <row r="13" spans="1:24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</row>
    <row r="14" spans="1:24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</row>
    <row r="15" spans="1:24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4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H16">
        <f>COUNTIF(C:C,"hardware")</f>
        <v>4</v>
      </c>
    </row>
    <row r="17" spans="1:5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5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5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</row>
    <row r="24" spans="1:5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5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silvia bianchi</cp:lastModifiedBy>
  <dcterms:created xsi:type="dcterms:W3CDTF">2005-04-12T12:35:30Z</dcterms:created>
  <dcterms:modified xsi:type="dcterms:W3CDTF">2024-11-05T10:40:05Z</dcterms:modified>
</cp:coreProperties>
</file>