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mit\Desktop\"/>
    </mc:Choice>
  </mc:AlternateContent>
  <xr:revisionPtr revIDLastSave="0" documentId="8_{9EFCA718-64C5-4444-BAF4-99B880D44ADA}" xr6:coauthVersionLast="47" xr6:coauthVersionMax="47" xr10:uidLastSave="{00000000-0000-0000-0000-000000000000}"/>
  <bookViews>
    <workbookView xWindow="11424" yWindow="0" windowWidth="11712" windowHeight="12336" activeTab="1" xr2:uid="{00000000-000D-0000-FFFF-FFFF00000000}"/>
  </bookViews>
  <sheets>
    <sheet name="Tablas base" sheetId="1" r:id="rId1"/>
    <sheet name="Formato Factura" sheetId="2" r:id="rId2"/>
  </sheets>
  <definedNames>
    <definedName name="tabla_clientes">'Tablas base'!$D$16:$F$24</definedName>
    <definedName name="tabla_dias">'Tablas base'!$D$13:$K$14</definedName>
    <definedName name="tabla_meses">'Tablas base'!$D$9:$P$11</definedName>
    <definedName name="tabla_productos">'Tablas base'!$D$2:$H$7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C5" i="2" s="1"/>
  <c r="C11" i="2"/>
  <c r="F6" i="2"/>
  <c r="C6" i="2" s="1"/>
  <c r="E11" i="2"/>
  <c r="F13" i="2"/>
  <c r="E14" i="2"/>
  <c r="F14" i="2" s="1"/>
  <c r="E12" i="2"/>
  <c r="F12" i="2" s="1"/>
  <c r="F11" i="2"/>
  <c r="F15" i="2"/>
  <c r="E15" i="2"/>
  <c r="E13" i="2"/>
  <c r="C12" i="2"/>
  <c r="C13" i="2"/>
  <c r="C14" i="2"/>
  <c r="C15" i="2"/>
  <c r="F16" i="2" l="1"/>
  <c r="F17" i="2" s="1"/>
  <c r="F18" i="2" l="1"/>
  <c r="F19" i="2" s="1"/>
</calcChain>
</file>

<file path=xl/sharedStrings.xml><?xml version="1.0" encoding="utf-8"?>
<sst xmlns="http://schemas.openxmlformats.org/spreadsheetml/2006/main" count="102" uniqueCount="90">
  <si>
    <t>tabla_productos</t>
  </si>
  <si>
    <t>Descripción</t>
  </si>
  <si>
    <t>Referencia</t>
  </si>
  <si>
    <t>Unidades</t>
  </si>
  <si>
    <t>Origen</t>
  </si>
  <si>
    <t>Precio / Unidad</t>
  </si>
  <si>
    <t>Tornillo</t>
  </si>
  <si>
    <t>C-1</t>
  </si>
  <si>
    <t>Nacional</t>
  </si>
  <si>
    <t>Tuerca</t>
  </si>
  <si>
    <t>C-2</t>
  </si>
  <si>
    <t>Arandela</t>
  </si>
  <si>
    <t>C-3</t>
  </si>
  <si>
    <t>Destornillador</t>
  </si>
  <si>
    <t>C-4</t>
  </si>
  <si>
    <t>Importado</t>
  </si>
  <si>
    <t>Tenazas</t>
  </si>
  <si>
    <t>C-5</t>
  </si>
  <si>
    <t>tabla_meses</t>
  </si>
  <si>
    <t>Número de mes</t>
  </si>
  <si>
    <t>Nombre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</si>
  <si>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</si>
  <si>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</si>
  <si>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</si>
  <si>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</si>
  <si>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</si>
  <si>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</si>
  <si>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</si>
  <si>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</si>
  <si>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</si>
  <si>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</si>
  <si>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</si>
  <si>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</si>
  <si>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Cantidad días</t>
  </si>
  <si>
    <t>tabla_dias</t>
  </si>
  <si>
    <t>Número del día</t>
  </si>
  <si>
    <t>Nombre de día</t>
  </si>
  <si>
    <t>Domingo</t>
  </si>
  <si>
    <t>Lunes</t>
  </si>
  <si>
    <t>Martes</t>
  </si>
  <si>
    <t>Miércoles</t>
  </si>
  <si>
    <t>Jueves</t>
  </si>
  <si>
    <t>Viernes</t>
  </si>
  <si>
    <t>Sábado</t>
  </si>
  <si>
    <t>tabla_clientes</t>
  </si>
  <si>
    <t>Cédula</t>
  </si>
  <si>
    <t>Nombres</t>
  </si>
  <si>
    <t>Apellidos</t>
  </si>
  <si>
    <t>1,107,044,279</t>
  </si>
  <si>
    <t>William</t>
  </si>
  <si>
    <t>Barbosa</t>
  </si>
  <si>
    <t>94,551,882</t>
  </si>
  <si>
    <t>Oscar</t>
  </si>
  <si>
    <t>Candamil</t>
  </si>
  <si>
    <t>94,550,635</t>
  </si>
  <si>
    <t>Andres</t>
  </si>
  <si>
    <t>Trujillo</t>
  </si>
  <si>
    <t>1,107,056,831</t>
  </si>
  <si>
    <t>German</t>
  </si>
  <si>
    <t>Sanchez</t>
  </si>
  <si>
    <t>16,751,069</t>
  </si>
  <si>
    <t>Raquel</t>
  </si>
  <si>
    <t>Torres</t>
  </si>
  <si>
    <t>16,536,979</t>
  </si>
  <si>
    <t>Wilmer</t>
  </si>
  <si>
    <t>Chavez</t>
  </si>
  <si>
    <t>1,130,616,310</t>
  </si>
  <si>
    <t>Ruben</t>
  </si>
  <si>
    <t>Basante</t>
  </si>
  <si>
    <t>1,151,945,286</t>
  </si>
  <si>
    <t>Victor</t>
  </si>
  <si>
    <t>Arboleda</t>
  </si>
  <si>
    <t>Sodimark Colombia</t>
  </si>
  <si>
    <r>
      <t xml:space="preserve">Fecha </t>
    </r>
    <r>
      <rPr>
        <b/>
        <sz val="10"/>
        <rFont val="Calibri"/>
        <family val="2"/>
        <scheme val="minor"/>
      </rPr>
      <t>y</t>
    </r>
    <r>
      <rPr>
        <sz val="10"/>
        <rFont val="Calibri"/>
        <family val="2"/>
        <scheme val="minor"/>
      </rPr>
      <t xml:space="preserve"> hora actual :</t>
    </r>
  </si>
  <si>
    <t>Número del mes :</t>
  </si>
  <si>
    <t>Nombre del mes :</t>
  </si>
  <si>
    <t>Número del día de la semana :</t>
  </si>
  <si>
    <t>Nombre del día :</t>
  </si>
  <si>
    <t>Cédula del Cliente :</t>
  </si>
  <si>
    <t>Nombre y Apellido del cliente:</t>
  </si>
  <si>
    <t>Precio/Unit</t>
  </si>
  <si>
    <t>Total por producto</t>
  </si>
  <si>
    <t>Subtotal :</t>
  </si>
  <si>
    <t>Condición de pago:</t>
  </si>
  <si>
    <t>Descuento por pago en efectivo: 10%</t>
  </si>
  <si>
    <t>IVA: 19%</t>
  </si>
  <si>
    <t>Total :</t>
  </si>
  <si>
    <t>Efectivo</t>
  </si>
  <si>
    <t>Nombre: Damy Villegas</t>
  </si>
  <si>
    <t>Codigo: A00398942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</si>
</sst>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\ #,##0_);[Red]\(&quot;$&quot;\ #,##0\)"/>
    <numFmt numFmtId="165" formatCode="_(&quot;$&quot;\ * #,##0.00_);_(&quot;$&quot;\ * \(#,##0.00\);_(&quot;$&quot;\ * &quot;-&quot;??_);_(@_)"/>
    <numFmt numFmtId="166" formatCode="_(* #,##0.00_);_(* \(#,##0.00\);_(* &quot;-&quot;??_);_(@_)"/>
    <numFmt numFmtId="167" formatCode="_(&quot;$&quot;\ * #,##0_);_(&quot;$&quot;\ * \(#,##0\);_(&quot;$&quot;\ * &quot;-&quot;??_);_(@_)"/>
    <numFmt numFmtId="168" formatCode="_(* #,##0_);_(* \(#,##0\);_(* &quot;-&quot;??_);_(@_)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8"/>
      <color theme="3"/>
      <name val="Cambria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1"/>
      <color rgb="FF9C0006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165" fontId="4" fillId="0" borderId="0" applyFon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166" fontId="13" fillId="0" borderId="0" applyFont="0" applyFill="0" applyBorder="0" applyAlignment="0" applyProtection="0"/>
    <xf numFmtId="0" fontId="2" fillId="5" borderId="0" applyNumberFormat="0" applyBorder="0" applyAlignment="0" applyProtection="0"/>
  </cellStyleXfs>
  <cellXfs count="30">
    <xf numFmtId="0" fontId="0" fillId="0" borderId="0" xfId="0"/>
    <xf numFmtId="0" fontId="7" fillId="2" borderId="2" xfId="4" applyBorder="1"/>
    <xf numFmtId="0" fontId="9" fillId="4" borderId="2" xfId="6" applyBorder="1"/>
    <xf numFmtId="167" fontId="7" fillId="2" borderId="2" xfId="4" applyNumberFormat="1" applyBorder="1"/>
    <xf numFmtId="0" fontId="11" fillId="0" borderId="0" xfId="0" applyFont="1"/>
    <xf numFmtId="167" fontId="11" fillId="0" borderId="0" xfId="0" applyNumberFormat="1" applyFont="1"/>
    <xf numFmtId="0" fontId="12" fillId="0" borderId="0" xfId="0" applyFont="1"/>
    <xf numFmtId="164" fontId="7" fillId="2" borderId="2" xfId="4" applyNumberFormat="1" applyBorder="1"/>
    <xf numFmtId="168" fontId="11" fillId="0" borderId="2" xfId="7" applyNumberFormat="1" applyFont="1" applyBorder="1"/>
    <xf numFmtId="0" fontId="8" fillId="3" borderId="2" xfId="5" applyBorder="1"/>
    <xf numFmtId="0" fontId="14" fillId="3" borderId="2" xfId="5" applyFont="1" applyBorder="1"/>
    <xf numFmtId="0" fontId="15" fillId="4" borderId="2" xfId="6" applyFont="1" applyBorder="1"/>
    <xf numFmtId="0" fontId="16" fillId="2" borderId="2" xfId="4" applyFont="1" applyBorder="1"/>
    <xf numFmtId="0" fontId="2" fillId="5" borderId="2" xfId="8" applyBorder="1"/>
    <xf numFmtId="0" fontId="1" fillId="5" borderId="2" xfId="8" applyFont="1" applyBorder="1"/>
    <xf numFmtId="3" fontId="7" fillId="2" borderId="2" xfId="4" applyNumberFormat="1" applyBorder="1"/>
    <xf numFmtId="0" fontId="17" fillId="5" borderId="2" xfId="8" applyFont="1" applyBorder="1"/>
    <xf numFmtId="0" fontId="11" fillId="0" borderId="2" xfId="0" applyFont="1" applyBorder="1"/>
    <xf numFmtId="167" fontId="11" fillId="0" borderId="2" xfId="1" applyNumberFormat="1" applyFont="1" applyBorder="1"/>
    <xf numFmtId="0" fontId="9" fillId="4" borderId="2" xfId="6" applyBorder="1" applyAlignment="1">
      <alignment horizontal="center"/>
    </xf>
    <xf numFmtId="0" fontId="7" fillId="2" borderId="2" xfId="4" applyBorder="1" applyAlignment="1">
      <alignment vertical="top"/>
    </xf>
    <xf numFmtId="0" fontId="12" fillId="0" borderId="2" xfId="0" applyFont="1" applyBorder="1"/>
    <xf numFmtId="0" fontId="11" fillId="0" borderId="2" xfId="0" applyFont="1" applyBorder="1" applyAlignment="1">
      <alignment wrapText="1"/>
    </xf>
    <xf numFmtId="0" fontId="11" fillId="0" borderId="0" xfId="0" applyFont="1" applyAlignment="1">
      <alignment horizontal="right" vertical="center"/>
    </xf>
    <xf numFmtId="0" fontId="8" fillId="3" borderId="1" xfId="5" applyBorder="1" applyAlignment="1">
      <alignment vertical="center"/>
    </xf>
    <xf numFmtId="0" fontId="18" fillId="0" borderId="0" xfId="0" applyFont="1"/>
    <xf numFmtId="164" fontId="11" fillId="0" borderId="0" xfId="0" applyNumberFormat="1" applyFont="1"/>
    <xf numFmtId="22" fontId="7" fillId="2" borderId="2" xfId="4" applyNumberFormat="1" applyBorder="1" applyAlignment="1">
      <alignment horizontal="center" vertical="top"/>
    </xf>
    <xf numFmtId="0" fontId="10" fillId="0" borderId="0" xfId="3" applyFont="1" applyAlignment="1">
      <alignment horizontal="center"/>
    </xf>
    <xf numFmtId="0" fontId="7" fillId="2" borderId="2" xfId="4" applyNumberFormat="1" applyBorder="1" applyAlignment="1">
      <alignment horizontal="center" vertical="top"/>
    </xf>
  </cellXfs>
  <cellStyles count="9">
    <cellStyle name="40% - Énfasis1" xfId="8" builtinId="31"/>
    <cellStyle name="Bueno" xfId="4" builtinId="26"/>
    <cellStyle name="Incorrecto" xfId="5" builtinId="27"/>
    <cellStyle name="Millares" xfId="7" builtinId="3"/>
    <cellStyle name="Moneda" xfId="1" builtinId="4"/>
    <cellStyle name="Neutral" xfId="6" builtinId="28"/>
    <cellStyle name="Normal" xfId="0" builtinId="0"/>
    <cellStyle name="Normal 2" xfId="2" xr:uid="{00000000-0005-0000-0000-000007000000}"/>
    <cellStyle name="Título" xfId="3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24"/>
  <sheetViews>
    <sheetView zoomScaleNormal="100" workbookViewId="0">
      <selection activeCell="G18" sqref="G18"/>
    </sheetView>
  </sheetViews>
  <sheetFormatPr baseColWidth="10" defaultColWidth="11.44140625" defaultRowHeight="13.8" x14ac:dyDescent="0.3"/>
  <cols>
    <col min="1" max="1" width="3.88671875" style="4" customWidth="1"/>
    <col min="2" max="2" width="11" style="4" bestFit="1" customWidth="1"/>
    <col min="3" max="3" width="5" style="4" customWidth="1"/>
    <col min="4" max="4" width="15.109375" style="4" bestFit="1" customWidth="1"/>
    <col min="5" max="5" width="9" style="4" bestFit="1" customWidth="1"/>
    <col min="6" max="6" width="9.44140625" style="4" bestFit="1" customWidth="1"/>
    <col min="7" max="7" width="10.5546875" style="4" customWidth="1"/>
    <col min="8" max="8" width="14.6640625" style="4" bestFit="1" customWidth="1"/>
    <col min="9" max="9" width="7" style="4" bestFit="1" customWidth="1"/>
    <col min="10" max="10" width="7.88671875" style="4" customWidth="1"/>
    <col min="11" max="11" width="7.44140625" style="4" bestFit="1" customWidth="1"/>
    <col min="12" max="12" width="7.109375" style="4" bestFit="1" customWidth="1"/>
    <col min="13" max="13" width="11.44140625" style="4" bestFit="1" customWidth="1"/>
    <col min="14" max="14" width="8.109375" style="4" bestFit="1" customWidth="1"/>
    <col min="15" max="15" width="11" style="4" bestFit="1" customWidth="1"/>
    <col min="16" max="16" width="10.109375" style="4" bestFit="1" customWidth="1"/>
    <col min="17" max="16384" width="11.44140625" style="4"/>
  </cols>
  <sheetData>
    <row r="2" spans="2:16" ht="14.4" x14ac:dyDescent="0.3">
      <c r="B2" s="25" t="s">
        <v>0</v>
      </c>
      <c r="D2" s="12" t="s">
        <v>1</v>
      </c>
      <c r="E2" s="12" t="s">
        <v>2</v>
      </c>
      <c r="F2" s="12" t="s">
        <v>3</v>
      </c>
      <c r="G2" s="12" t="s">
        <v>4</v>
      </c>
      <c r="H2" s="12" t="s">
        <v>5</v>
      </c>
    </row>
    <row r="3" spans="2:16" ht="14.4" x14ac:dyDescent="0.3">
      <c r="D3" s="1" t="s">
        <v>6</v>
      </c>
      <c r="E3" s="1" t="s">
        <v>7</v>
      </c>
      <c r="F3" s="15">
        <v>1000</v>
      </c>
      <c r="G3" s="1" t="s">
        <v>8</v>
      </c>
      <c r="H3" s="7">
        <v>200</v>
      </c>
    </row>
    <row r="4" spans="2:16" s="6" customFormat="1" ht="14.4" x14ac:dyDescent="0.3">
      <c r="D4" s="1" t="s">
        <v>9</v>
      </c>
      <c r="E4" s="1" t="s">
        <v>10</v>
      </c>
      <c r="F4" s="15">
        <v>2300</v>
      </c>
      <c r="G4" s="1" t="s">
        <v>8</v>
      </c>
      <c r="H4" s="7">
        <v>190</v>
      </c>
    </row>
    <row r="5" spans="2:16" ht="14.4" x14ac:dyDescent="0.3">
      <c r="D5" s="1" t="s">
        <v>11</v>
      </c>
      <c r="E5" s="1" t="s">
        <v>12</v>
      </c>
      <c r="F5" s="15">
        <v>2600</v>
      </c>
      <c r="G5" s="1" t="s">
        <v>8</v>
      </c>
      <c r="H5" s="7">
        <v>150</v>
      </c>
    </row>
    <row r="6" spans="2:16" ht="14.4" x14ac:dyDescent="0.3">
      <c r="D6" s="1" t="s">
        <v>13</v>
      </c>
      <c r="E6" s="1" t="s">
        <v>14</v>
      </c>
      <c r="F6" s="15">
        <v>500</v>
      </c>
      <c r="G6" s="1" t="s">
        <v>15</v>
      </c>
      <c r="H6" s="7">
        <v>15000</v>
      </c>
    </row>
    <row r="7" spans="2:16" ht="14.4" x14ac:dyDescent="0.3">
      <c r="D7" s="1" t="s">
        <v>16</v>
      </c>
      <c r="E7" s="1" t="s">
        <v>17</v>
      </c>
      <c r="F7" s="15">
        <v>250</v>
      </c>
      <c r="G7" s="1" t="s">
        <v>15</v>
      </c>
      <c r="H7" s="7">
        <v>17000</v>
      </c>
    </row>
    <row r="9" spans="2:16" ht="14.4" x14ac:dyDescent="0.3">
      <c r="B9" s="25" t="s">
        <v>18</v>
      </c>
      <c r="D9" s="10" t="s">
        <v>19</v>
      </c>
      <c r="E9" s="9">
        <v>1</v>
      </c>
      <c r="F9" s="9">
        <v>2</v>
      </c>
      <c r="G9" s="9">
        <v>3</v>
      </c>
      <c r="H9" s="9">
        <v>4</v>
      </c>
      <c r="I9" s="9">
        <v>5</v>
      </c>
      <c r="J9" s="9">
        <v>6</v>
      </c>
      <c r="K9" s="9">
        <v>7</v>
      </c>
      <c r="L9" s="9">
        <v>8</v>
      </c>
      <c r="M9" s="9">
        <v>9</v>
      </c>
      <c r="N9" s="9">
        <v>10</v>
      </c>
      <c r="O9" s="9">
        <v>11</v>
      </c>
      <c r="P9" s="9">
        <v>12</v>
      </c>
    </row>
    <row r="10" spans="2:16" ht="14.4" x14ac:dyDescent="0.3">
      <c r="D10" s="10" t="s">
        <v>20</v>
      </c>
      <c r="E10" s="9" t="s">
        <v>21</v>
      </c>
      <c r="F10" s="9" t="s">
        <v>22</v>
      </c>
      <c r="G10" s="9" t="s">
        <v>23</v>
      </c>
      <c r="H10" s="9" t="s">
        <v>24</v>
      </c>
      <c r="I10" s="9" t="s">
        <v>25</v>
      </c>
      <c r="J10" s="9" t="s">
        <v>26</v>
      </c>
      <c r="K10" s="9" t="s">
        <v>27</v>
      </c>
      <c r="L10" s="9" t="s">
        <v>28</v>
      </c>
      <c r="M10" s="9" t="s">
        <v>29</v>
      </c>
      <c r="N10" s="9" t="s">
        <v>30</v>
      </c>
      <c r="O10" s="9" t="s">
        <v>31</v>
      </c>
      <c r="P10" s="9" t="s">
        <v>32</v>
      </c>
    </row>
    <row r="11" spans="2:16" s="6" customFormat="1" ht="14.4" x14ac:dyDescent="0.3">
      <c r="D11" s="10" t="s">
        <v>33</v>
      </c>
      <c r="E11" s="9">
        <v>31</v>
      </c>
      <c r="F11" s="9">
        <v>28</v>
      </c>
      <c r="G11" s="9">
        <v>31</v>
      </c>
      <c r="H11" s="9">
        <v>30</v>
      </c>
      <c r="I11" s="9">
        <v>31</v>
      </c>
      <c r="J11" s="9">
        <v>30</v>
      </c>
      <c r="K11" s="9">
        <v>31</v>
      </c>
      <c r="L11" s="9">
        <v>31</v>
      </c>
      <c r="M11" s="9">
        <v>30</v>
      </c>
      <c r="N11" s="9">
        <v>31</v>
      </c>
      <c r="O11" s="9">
        <v>30</v>
      </c>
      <c r="P11" s="9">
        <v>31</v>
      </c>
    </row>
    <row r="13" spans="2:16" ht="14.4" x14ac:dyDescent="0.3">
      <c r="B13" s="25" t="s">
        <v>34</v>
      </c>
      <c r="D13" s="16" t="s">
        <v>35</v>
      </c>
      <c r="E13" s="13">
        <v>1</v>
      </c>
      <c r="F13" s="13">
        <v>2</v>
      </c>
      <c r="G13" s="13">
        <v>3</v>
      </c>
      <c r="H13" s="13">
        <v>4</v>
      </c>
      <c r="I13" s="13">
        <v>5</v>
      </c>
      <c r="J13" s="13">
        <v>6</v>
      </c>
      <c r="K13" s="13">
        <v>7</v>
      </c>
    </row>
    <row r="14" spans="2:16" ht="14.4" x14ac:dyDescent="0.3">
      <c r="D14" s="16" t="s">
        <v>36</v>
      </c>
      <c r="E14" s="14" t="s">
        <v>37</v>
      </c>
      <c r="F14" s="14" t="s">
        <v>38</v>
      </c>
      <c r="G14" s="14" t="s">
        <v>39</v>
      </c>
      <c r="H14" s="14" t="s">
        <v>40</v>
      </c>
      <c r="I14" s="14" t="s">
        <v>41</v>
      </c>
      <c r="J14" s="14" t="s">
        <v>42</v>
      </c>
      <c r="K14" s="14" t="s">
        <v>43</v>
      </c>
    </row>
    <row r="16" spans="2:16" ht="14.4" x14ac:dyDescent="0.3">
      <c r="B16" s="25" t="s">
        <v>44</v>
      </c>
      <c r="D16" s="11" t="s">
        <v>45</v>
      </c>
      <c r="E16" s="11" t="s">
        <v>46</v>
      </c>
      <c r="F16" s="11" t="s">
        <v>47</v>
      </c>
    </row>
    <row r="17" spans="4:6" ht="14.4" x14ac:dyDescent="0.3">
      <c r="D17" s="2" t="s">
        <v>48</v>
      </c>
      <c r="E17" s="2" t="s">
        <v>49</v>
      </c>
      <c r="F17" s="2" t="s">
        <v>50</v>
      </c>
    </row>
    <row r="18" spans="4:6" ht="14.4" x14ac:dyDescent="0.3">
      <c r="D18" s="2" t="s">
        <v>51</v>
      </c>
      <c r="E18" s="2" t="s">
        <v>52</v>
      </c>
      <c r="F18" s="2" t="s">
        <v>53</v>
      </c>
    </row>
    <row r="19" spans="4:6" ht="14.4" x14ac:dyDescent="0.3">
      <c r="D19" s="2" t="s">
        <v>54</v>
      </c>
      <c r="E19" s="2" t="s">
        <v>55</v>
      </c>
      <c r="F19" s="2" t="s">
        <v>56</v>
      </c>
    </row>
    <row r="20" spans="4:6" ht="14.4" x14ac:dyDescent="0.3">
      <c r="D20" s="2" t="s">
        <v>57</v>
      </c>
      <c r="E20" s="2" t="s">
        <v>58</v>
      </c>
      <c r="F20" s="2" t="s">
        <v>59</v>
      </c>
    </row>
    <row r="21" spans="4:6" ht="14.4" x14ac:dyDescent="0.3">
      <c r="D21" s="2" t="s">
        <v>60</v>
      </c>
      <c r="E21" s="2" t="s">
        <v>61</v>
      </c>
      <c r="F21" s="2" t="s">
        <v>62</v>
      </c>
    </row>
    <row r="22" spans="4:6" ht="14.4" x14ac:dyDescent="0.3">
      <c r="D22" s="2" t="s">
        <v>63</v>
      </c>
      <c r="E22" s="2" t="s">
        <v>64</v>
      </c>
      <c r="F22" s="2" t="s">
        <v>65</v>
      </c>
    </row>
    <row r="23" spans="4:6" ht="14.4" x14ac:dyDescent="0.3">
      <c r="D23" s="2" t="s">
        <v>66</v>
      </c>
      <c r="E23" s="2" t="s">
        <v>67</v>
      </c>
      <c r="F23" s="2" t="s">
        <v>68</v>
      </c>
    </row>
    <row r="24" spans="4:6" ht="14.4" x14ac:dyDescent="0.3">
      <c r="D24" s="2" t="s">
        <v>69</v>
      </c>
      <c r="E24" s="2" t="s">
        <v>70</v>
      </c>
      <c r="F24" s="2" t="s">
        <v>71</v>
      </c>
    </row>
  </sheetData>
  <phoneticPr fontId="5" type="noConversion"/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22"/>
  <sheetViews>
    <sheetView tabSelected="1" topLeftCell="A2" zoomScale="115" zoomScaleNormal="115" zoomScaleSheetLayoutView="115" workbookViewId="0">
      <selection activeCell="D13" sqref="D13"/>
    </sheetView>
  </sheetViews>
  <sheetFormatPr baseColWidth="10" defaultColWidth="11.44140625" defaultRowHeight="13.8" x14ac:dyDescent="0.3"/>
  <cols>
    <col min="1" max="1" width="1.44140625" style="4" customWidth="1"/>
    <col min="2" max="2" width="24.88671875" style="4" bestFit="1" customWidth="1"/>
    <col min="3" max="3" width="14.6640625" style="4" customWidth="1"/>
    <col min="4" max="4" width="11.6640625" style="4" customWidth="1"/>
    <col min="5" max="5" width="16.6640625" style="4" customWidth="1"/>
    <col min="6" max="6" width="29" style="4" customWidth="1"/>
    <col min="7" max="16384" width="11.44140625" style="4"/>
  </cols>
  <sheetData>
    <row r="2" spans="2:6" ht="23.4" x14ac:dyDescent="0.45">
      <c r="B2" s="28" t="s">
        <v>72</v>
      </c>
      <c r="C2" s="28"/>
      <c r="D2" s="28"/>
      <c r="E2" s="28"/>
      <c r="F2" s="28"/>
    </row>
    <row r="4" spans="2:6" ht="14.4" x14ac:dyDescent="0.3">
      <c r="B4" s="17" t="s">
        <v>73</v>
      </c>
      <c r="C4" s="27">
        <v>45010.430555555555</v>
      </c>
      <c r="D4" s="27"/>
      <c r="E4" s="27"/>
      <c r="F4" s="27"/>
    </row>
    <row r="5" spans="2:6" ht="14.4" x14ac:dyDescent="0.3">
      <c r="B5" s="17" t="s">
        <v>74</v>
      </c>
      <c r="C5" s="29">
        <f>+_xlfn.XLOOKUP(F5,'Tablas base'!D10:P10,'Tablas base'!D9:P9)</f>
        <v>3</v>
      </c>
      <c r="D5" s="29"/>
      <c r="E5" s="17" t="s">
        <v>75</v>
      </c>
      <c r="F5" s="20" t="str">
        <f>+TEXT(C4,"mmmm")</f>
        <v>marzo</v>
      </c>
    </row>
    <row r="6" spans="2:6" ht="14.4" x14ac:dyDescent="0.3">
      <c r="B6" s="17" t="s">
        <v>76</v>
      </c>
      <c r="C6" s="29">
        <f>+_xlfn.XLOOKUP(F6,'Tablas base'!D14:K14,'Tablas base'!D13:K13)</f>
        <v>7</v>
      </c>
      <c r="D6" s="29"/>
      <c r="E6" s="17" t="s">
        <v>77</v>
      </c>
      <c r="F6" s="20" t="str">
        <f>+TEXT(C4,"ddddd")</f>
        <v>sábado</v>
      </c>
    </row>
    <row r="7" spans="2:6" ht="14.4" x14ac:dyDescent="0.3">
      <c r="B7" s="17" t="s">
        <v>78</v>
      </c>
      <c r="C7" s="19" t="s">
        <v>48</v>
      </c>
      <c r="D7" s="17"/>
      <c r="E7" s="17"/>
      <c r="F7" s="17"/>
    </row>
    <row r="8" spans="2:6" ht="14.4" x14ac:dyDescent="0.3">
      <c r="B8" s="17" t="s">
        <v>79</v>
      </c>
      <c r="C8" s="27"/>
      <c r="D8" s="27"/>
      <c r="E8" s="27"/>
      <c r="F8" s="27"/>
    </row>
    <row r="10" spans="2:6" x14ac:dyDescent="0.3">
      <c r="B10" s="21" t="s">
        <v>2</v>
      </c>
      <c r="C10" s="21" t="s">
        <v>1</v>
      </c>
      <c r="D10" s="21" t="s">
        <v>3</v>
      </c>
      <c r="E10" s="21" t="s">
        <v>80</v>
      </c>
      <c r="F10" s="21" t="s">
        <v>81</v>
      </c>
    </row>
    <row r="11" spans="2:6" ht="14.4" x14ac:dyDescent="0.3">
      <c r="B11" s="2" t="s">
        <v>7</v>
      </c>
      <c r="C11" s="1" t="str">
        <f>_xlfn.XLOOKUP('Formato Factura'!B11,'Tablas base'!$E$2:$E$7,'Tablas base'!$D$2:$D$7)</f>
        <v>Tornillo</v>
      </c>
      <c r="D11" s="8">
        <v>980</v>
      </c>
      <c r="E11" s="3">
        <f>_xlfn.XLOOKUP('Formato Factura'!B11,'Tablas base'!$E$2:$E$7,'Tablas base'!$H$2:$H$7)</f>
        <v>200</v>
      </c>
      <c r="F11" s="7">
        <f>+D11*E11</f>
        <v>196000</v>
      </c>
    </row>
    <row r="12" spans="2:6" ht="14.4" x14ac:dyDescent="0.3">
      <c r="B12" s="2" t="s">
        <v>12</v>
      </c>
      <c r="C12" s="1" t="str">
        <f>_xlfn.XLOOKUP('Formato Factura'!B12,'Tablas base'!$E$2:$E$7,'Tablas base'!$D$2:$D$7)</f>
        <v>Arandela</v>
      </c>
      <c r="D12" s="8">
        <v>1980</v>
      </c>
      <c r="E12" s="3">
        <f>_xlfn.XLOOKUP('Formato Factura'!B12,'Tablas base'!$E$2:$E$7,'Tablas base'!$H$2:$H$7)</f>
        <v>150</v>
      </c>
      <c r="F12" s="7">
        <f>+D12*E12</f>
        <v>297000</v>
      </c>
    </row>
    <row r="13" spans="2:6" ht="14.4" x14ac:dyDescent="0.3">
      <c r="B13" s="2" t="s">
        <v>14</v>
      </c>
      <c r="C13" s="1" t="str">
        <f>_xlfn.XLOOKUP('Formato Factura'!B13,'Tablas base'!$E$2:$E$7,'Tablas base'!$D$2:$D$7)</f>
        <v>Destornillador</v>
      </c>
      <c r="D13" s="8">
        <v>70</v>
      </c>
      <c r="E13" s="3">
        <f>_xlfn.XLOOKUP('Formato Factura'!B13,'Tablas base'!$E$2:$E$7,'Tablas base'!$H$2:$H$7)</f>
        <v>15000</v>
      </c>
      <c r="F13" s="7">
        <f>+D13*E13</f>
        <v>1050000</v>
      </c>
    </row>
    <row r="14" spans="2:6" ht="14.4" x14ac:dyDescent="0.3">
      <c r="B14" s="2" t="s">
        <v>17</v>
      </c>
      <c r="C14" s="1" t="str">
        <f>_xlfn.XLOOKUP('Formato Factura'!B14,'Tablas base'!$E$2:$E$7,'Tablas base'!$D$2:$D$7)</f>
        <v>Tenazas</v>
      </c>
      <c r="D14" s="8">
        <v>60</v>
      </c>
      <c r="E14" s="3">
        <f>_xlfn.XLOOKUP('Formato Factura'!B14,'Tablas base'!$E$2:$E$7,'Tablas base'!$H$2:$H$7)</f>
        <v>17000</v>
      </c>
      <c r="F14" s="7">
        <f>+D14*E14</f>
        <v>1020000</v>
      </c>
    </row>
    <row r="15" spans="2:6" ht="14.4" x14ac:dyDescent="0.3">
      <c r="B15" s="2" t="s">
        <v>10</v>
      </c>
      <c r="C15" s="1" t="str">
        <f>_xlfn.XLOOKUP('Formato Factura'!B15,'Tablas base'!$E$2:$E$7,'Tablas base'!$D$2:$D$7)</f>
        <v>Tuerca</v>
      </c>
      <c r="D15" s="8">
        <v>1990</v>
      </c>
      <c r="E15" s="3">
        <f>_xlfn.XLOOKUP('Formato Factura'!B15,'Tablas base'!$E$2:$E$7,'Tablas base'!$H$2:$H$7)</f>
        <v>190</v>
      </c>
      <c r="F15" s="7">
        <f>+D15*E15</f>
        <v>378100</v>
      </c>
    </row>
    <row r="16" spans="2:6" ht="15" thickBot="1" x14ac:dyDescent="0.35">
      <c r="E16" s="18" t="s">
        <v>82</v>
      </c>
      <c r="F16" s="7">
        <f>+SUM(F11:F15)</f>
        <v>2941100</v>
      </c>
    </row>
    <row r="17" spans="2:7" ht="28.2" thickBot="1" x14ac:dyDescent="0.35">
      <c r="B17" s="23" t="s">
        <v>83</v>
      </c>
      <c r="C17" s="24" t="s">
        <v>87</v>
      </c>
      <c r="E17" s="22" t="s">
        <v>84</v>
      </c>
      <c r="F17" s="7">
        <f>IF(C17="Efectivo",F16-(F16*0.1),F16)</f>
        <v>2646990</v>
      </c>
      <c r="G17" s="26"/>
    </row>
    <row r="18" spans="2:7" ht="14.4" x14ac:dyDescent="0.3">
      <c r="E18" s="17" t="s">
        <v>85</v>
      </c>
      <c r="F18" s="7">
        <f>+F16-(F16*0.19)</f>
        <v>2382291</v>
      </c>
    </row>
    <row r="19" spans="2:7" ht="14.4" x14ac:dyDescent="0.3">
      <c r="E19" s="17" t="s">
        <v>86</v>
      </c>
      <c r="F19" s="7">
        <f>+F16-(F16-F17)-(F16-F18)</f>
        <v>2088181</v>
      </c>
    </row>
    <row r="20" spans="2:7" x14ac:dyDescent="0.3">
      <c r="F20" s="5"/>
    </row>
    <row r="21" spans="2:7" x14ac:dyDescent="0.3">
      <c r="B21" s="6" t="s">
        <v>88</v>
      </c>
    </row>
    <row r="22" spans="2:7" x14ac:dyDescent="0.3">
      <c r="B22" s="6" t="s">
        <v>89</v>
      </c>
    </row>
  </sheetData>
  <mergeCells count="5">
    <mergeCell ref="C8:F8"/>
    <mergeCell ref="B2:F2"/>
    <mergeCell ref="C4:F4"/>
    <mergeCell ref="C5:D5"/>
    <mergeCell ref="C6:D6"/>
  </mergeCells>
  <phoneticPr fontId="5" type="noConversion"/>
  <dataValidations count="1">
    <dataValidation type="list" allowBlank="1" showInputMessage="1" showErrorMessage="1" sqref="C17" xr:uid="{00000000-0002-0000-0100-000000000000}">
      <formula1>"Tarjeta,Efectivo"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Membresía vencida" error="Sólo puede venderle a clientes con membresía activa._x000a__x000a_Por favor, dirija al cliente al área de servicio." promptTitle="Escoja un valor de la lista" prompt="Sólo pueden comprar los clientes que tienen membresía" xr:uid="{00000000-0002-0000-0100-000001000000}">
          <x14:formula1>
            <xm:f>'Tablas base'!$D$17:$D$24</xm:f>
          </x14:formula1>
          <xm:sqref>C7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9845EE8CB01F14C882F64BA0D39CA20" ma:contentTypeVersion="9" ma:contentTypeDescription="Crear nuevo documento." ma:contentTypeScope="" ma:versionID="61dfd2501599afa28b4cf92059b74597">
  <xsd:schema xmlns:xsd="http://www.w3.org/2001/XMLSchema" xmlns:xs="http://www.w3.org/2001/XMLSchema" xmlns:p="http://schemas.microsoft.com/office/2006/metadata/properties" xmlns:ns2="9475eeed-8b83-465b-a04b-b8ff073bbab3" xmlns:ns3="301b2828-a803-4682-b137-b041b8257691" targetNamespace="http://schemas.microsoft.com/office/2006/metadata/properties" ma:root="true" ma:fieldsID="75c1fff20384ea381c25c7a144d3b061" ns2:_="" ns3:_="">
    <xsd:import namespace="9475eeed-8b83-465b-a04b-b8ff073bbab3"/>
    <xsd:import namespace="301b2828-a803-4682-b137-b041b8257691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75eeed-8b83-465b-a04b-b8ff073bbab3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lcf76f155ced4ddcb4097134ff3c332f" ma:index="10" nillable="true" ma:taxonomy="true" ma:internalName="lcf76f155ced4ddcb4097134ff3c332f" ma:taxonomyFieldName="MediaServiceImageTags" ma:displayName="Etiquetas de imagen" ma:readOnly="false" ma:fieldId="{5cf76f15-5ced-4ddc-b409-7134ff3c332f}" ma:taxonomyMulti="true" ma:sspId="8a37e28e-12b5-4fa1-a817-aeba67de8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1b2828-a803-4682-b137-b041b8257691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bee336d6-eac9-4769-9c3e-fa92b9755de9}" ma:internalName="TaxCatchAll" ma:showField="CatchAllData" ma:web="301b2828-a803-4682-b137-b041b82576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E24986-9E48-4DD5-BC34-E9034DC3544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DFDDD6A-01B8-45A8-8626-F87A7596ED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75eeed-8b83-465b-a04b-b8ff073bbab3"/>
    <ds:schemaRef ds:uri="301b2828-a803-4682-b137-b041b82576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Tablas base</vt:lpstr>
      <vt:lpstr>Formato Factura</vt:lpstr>
      <vt:lpstr>tabla_clientes</vt:lpstr>
      <vt:lpstr>tabla_dias</vt:lpstr>
      <vt:lpstr>tabla_meses</vt:lpstr>
      <vt:lpstr>tabla_productos</vt:lpstr>
    </vt:vector>
  </TitlesOfParts>
  <Manager/>
  <Company>Universidad Icesi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josem</dc:creator>
  <cp:keywords/>
  <dc:description/>
  <cp:lastModifiedBy>gomit</cp:lastModifiedBy>
  <cp:revision/>
  <dcterms:created xsi:type="dcterms:W3CDTF">2007-09-11T23:35:26Z</dcterms:created>
  <dcterms:modified xsi:type="dcterms:W3CDTF">2023-03-25T15:23:01Z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96 96 1366 768</vt:lpwstr>
  </property>
</Properties>
</file>