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filterPrivacy="1" defaultThemeVersion="124226"/>
  <xr:revisionPtr revIDLastSave="0" documentId="13_ncr:1_{DCCF8126-B725-410A-91EB-A8EB78EC6E9F}" xr6:coauthVersionLast="47" xr6:coauthVersionMax="47" xr10:uidLastSave="{00000000-0000-0000-0000-000000000000}"/>
  <bookViews>
    <workbookView xWindow="44940" yWindow="4010" windowWidth="28800" windowHeight="12680" activeTab="1" xr2:uid="{00000000-000D-0000-FFFF-FFFF00000000}"/>
  </bookViews>
  <sheets>
    <sheet name="NTCLE350E4103FHB0" sheetId="18" r:id="rId1"/>
    <sheet name="Sheet1" sheetId="19" r:id="rId2"/>
  </sheets>
  <definedNames>
    <definedName name="ADC_bit_count" localSheetId="0">NTCLE350E4103FHB0!$K$6</definedName>
    <definedName name="ADC_bit_count">#REF!</definedName>
    <definedName name="ADC_val_count" localSheetId="0">NTCLE350E4103FHB0!$K$7</definedName>
    <definedName name="ADC_val_count">#REF!</definedName>
    <definedName name="B" localSheetId="0">NTCLE350E4103FHB0!$K$2</definedName>
    <definedName name="B">#REF!</definedName>
    <definedName name="R_top" localSheetId="0">NTCLE350E4103FHB0!$K$4</definedName>
    <definedName name="R_top">#REF!</definedName>
    <definedName name="R0" localSheetId="0">NTCLE350E4103FHB0!$K$1</definedName>
    <definedName name="R0">#REF!</definedName>
    <definedName name="T0" localSheetId="0">NTCLE350E4103FHB0!$K$3</definedName>
    <definedName name="T0">#REF!</definedName>
    <definedName name="VddA" localSheetId="0">NTCLE350E4103FHB0!$K$5</definedName>
    <definedName name="Vd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D4" i="19" l="1"/>
  <c r="F4" i="19" s="1"/>
  <c r="K7" i="18"/>
  <c r="K3" i="18"/>
  <c r="D5" i="19" l="1"/>
  <c r="F5" i="19" s="1"/>
  <c r="B4" i="18"/>
  <c r="B20" i="18"/>
  <c r="B36" i="18"/>
  <c r="D36" i="18" s="1"/>
  <c r="E36" i="18" s="1"/>
  <c r="B6" i="18"/>
  <c r="B5" i="18"/>
  <c r="B21" i="18"/>
  <c r="B37" i="18"/>
  <c r="B22" i="18"/>
  <c r="B38" i="18"/>
  <c r="B7" i="18"/>
  <c r="B23" i="18"/>
  <c r="B39" i="18"/>
  <c r="B8" i="18"/>
  <c r="B24" i="18"/>
  <c r="B40" i="18"/>
  <c r="B9" i="18"/>
  <c r="B25" i="18"/>
  <c r="B41" i="18"/>
  <c r="B19" i="18"/>
  <c r="B10" i="18"/>
  <c r="B26" i="18"/>
  <c r="B42" i="18"/>
  <c r="B34" i="18"/>
  <c r="B11" i="18"/>
  <c r="B27" i="18"/>
  <c r="B43" i="18"/>
  <c r="B33" i="18"/>
  <c r="B35" i="18"/>
  <c r="B12" i="18"/>
  <c r="B28" i="18"/>
  <c r="B44" i="18"/>
  <c r="B3" i="18"/>
  <c r="B13" i="18"/>
  <c r="B29" i="18"/>
  <c r="B45" i="18"/>
  <c r="B50" i="18"/>
  <c r="B14" i="18"/>
  <c r="B30" i="18"/>
  <c r="D30" i="18" s="1"/>
  <c r="E30" i="18" s="1"/>
  <c r="B46" i="18"/>
  <c r="B17" i="18"/>
  <c r="B15" i="18"/>
  <c r="B31" i="18"/>
  <c r="B47" i="18"/>
  <c r="D47" i="18" s="1"/>
  <c r="E47" i="18" s="1"/>
  <c r="B49" i="18"/>
  <c r="B16" i="18"/>
  <c r="B32" i="18"/>
  <c r="B48" i="18"/>
  <c r="B18" i="18"/>
  <c r="D6" i="19" l="1"/>
  <c r="F6" i="19" s="1"/>
  <c r="D19" i="18"/>
  <c r="E19" i="18" s="1"/>
  <c r="D34" i="18"/>
  <c r="E34" i="18" s="1"/>
  <c r="D6" i="18"/>
  <c r="D39" i="18"/>
  <c r="E39" i="18" s="1"/>
  <c r="D15" i="18"/>
  <c r="E15" i="18" s="1"/>
  <c r="D23" i="18"/>
  <c r="E23" i="18" s="1"/>
  <c r="D33" i="18"/>
  <c r="E33" i="18" s="1"/>
  <c r="D14" i="18"/>
  <c r="E14" i="18" s="1"/>
  <c r="D7" i="18"/>
  <c r="E7" i="18" s="1"/>
  <c r="D18" i="18"/>
  <c r="D40" i="18"/>
  <c r="E40" i="18" s="1"/>
  <c r="D31" i="18"/>
  <c r="E31" i="18" s="1"/>
  <c r="D45" i="18"/>
  <c r="E45" i="18" s="1"/>
  <c r="D24" i="18"/>
  <c r="E24" i="18" s="1"/>
  <c r="D49" i="18"/>
  <c r="E49" i="18" s="1"/>
  <c r="D17" i="18"/>
  <c r="E17" i="18" s="1"/>
  <c r="D29" i="18"/>
  <c r="E29" i="18" s="1"/>
  <c r="D8" i="18"/>
  <c r="D50" i="18"/>
  <c r="D13" i="18"/>
  <c r="D37" i="18"/>
  <c r="D44" i="18"/>
  <c r="E44" i="18" s="1"/>
  <c r="D21" i="18"/>
  <c r="E21" i="18" s="1"/>
  <c r="D16" i="18"/>
  <c r="E16" i="18" s="1"/>
  <c r="D28" i="18"/>
  <c r="E28" i="18" s="1"/>
  <c r="D5" i="18"/>
  <c r="E5" i="18" s="1"/>
  <c r="D12" i="18"/>
  <c r="E12" i="18" s="1"/>
  <c r="D43" i="18"/>
  <c r="E43" i="18" s="1"/>
  <c r="D41" i="18"/>
  <c r="D35" i="18"/>
  <c r="E35" i="18" s="1"/>
  <c r="D27" i="18"/>
  <c r="E27" i="18" s="1"/>
  <c r="D42" i="18"/>
  <c r="E42" i="18" s="1"/>
  <c r="D25" i="18"/>
  <c r="E25" i="18" s="1"/>
  <c r="D38" i="18"/>
  <c r="E38" i="18" s="1"/>
  <c r="D46" i="18"/>
  <c r="E46" i="18" s="1"/>
  <c r="D48" i="18"/>
  <c r="E48" i="18" s="1"/>
  <c r="D11" i="18"/>
  <c r="E11" i="18" s="1"/>
  <c r="D26" i="18"/>
  <c r="D9" i="18"/>
  <c r="E9" i="18" s="1"/>
  <c r="D22" i="18"/>
  <c r="D20" i="18"/>
  <c r="E20" i="18" s="1"/>
  <c r="D32" i="18"/>
  <c r="E32" i="18" s="1"/>
  <c r="D3" i="18"/>
  <c r="D10" i="18"/>
  <c r="D4" i="18"/>
  <c r="F30" i="18"/>
  <c r="H30" i="18" s="1"/>
  <c r="F47" i="18"/>
  <c r="H47" i="18" s="1"/>
  <c r="F36" i="18"/>
  <c r="H36" i="18" s="1"/>
  <c r="F46" i="18"/>
  <c r="H46" i="18" s="1"/>
  <c r="F19" i="18"/>
  <c r="H19" i="18" s="1"/>
  <c r="F48" i="18"/>
  <c r="H48" i="18" s="1"/>
  <c r="F14" i="18"/>
  <c r="H14" i="18" s="1"/>
  <c r="F7" i="18"/>
  <c r="F23" i="18"/>
  <c r="H23" i="18" s="1"/>
  <c r="F25" i="18"/>
  <c r="H25" i="18" s="1"/>
  <c r="F9" i="18"/>
  <c r="H9" i="18" s="1"/>
  <c r="F28" i="18"/>
  <c r="H28" i="18" s="1"/>
  <c r="F29" i="18"/>
  <c r="H29" i="18" s="1"/>
  <c r="D7" i="19" l="1"/>
  <c r="F7" i="19" s="1"/>
  <c r="F17" i="18"/>
  <c r="H17" i="18" s="1"/>
  <c r="F35" i="18"/>
  <c r="H35" i="18" s="1"/>
  <c r="F43" i="18"/>
  <c r="H43" i="18" s="1"/>
  <c r="F21" i="18"/>
  <c r="H21" i="18" s="1"/>
  <c r="F27" i="18"/>
  <c r="H27" i="18" s="1"/>
  <c r="F45" i="18"/>
  <c r="H45" i="18" s="1"/>
  <c r="F16" i="18"/>
  <c r="H16" i="18" s="1"/>
  <c r="F40" i="18"/>
  <c r="H40" i="18" s="1"/>
  <c r="F42" i="18"/>
  <c r="H42" i="18" s="1"/>
  <c r="F49" i="18"/>
  <c r="H49" i="18" s="1"/>
  <c r="F32" i="18"/>
  <c r="H32" i="18" s="1"/>
  <c r="F15" i="18"/>
  <c r="H15" i="18" s="1"/>
  <c r="F50" i="18"/>
  <c r="H50" i="18" s="1"/>
  <c r="E50" i="18"/>
  <c r="F41" i="18"/>
  <c r="H41" i="18" s="1"/>
  <c r="E41" i="18"/>
  <c r="F38" i="18"/>
  <c r="H38" i="18" s="1"/>
  <c r="F44" i="18"/>
  <c r="H44" i="18" s="1"/>
  <c r="F39" i="18"/>
  <c r="H39" i="18" s="1"/>
  <c r="F33" i="18"/>
  <c r="H33" i="18" s="1"/>
  <c r="F34" i="18"/>
  <c r="H34" i="18" s="1"/>
  <c r="F37" i="18"/>
  <c r="H37" i="18" s="1"/>
  <c r="E37" i="18"/>
  <c r="F6" i="18"/>
  <c r="H6" i="18" s="1"/>
  <c r="E6" i="18"/>
  <c r="F26" i="18"/>
  <c r="H26" i="18" s="1"/>
  <c r="E26" i="18"/>
  <c r="F8" i="18"/>
  <c r="H8" i="18" s="1"/>
  <c r="E8" i="18"/>
  <c r="F20" i="18"/>
  <c r="H20" i="18" s="1"/>
  <c r="F11" i="18"/>
  <c r="H11" i="18" s="1"/>
  <c r="F18" i="18"/>
  <c r="H18" i="18" s="1"/>
  <c r="E18" i="18"/>
  <c r="F24" i="18"/>
  <c r="H24" i="18" s="1"/>
  <c r="F22" i="18"/>
  <c r="H22" i="18" s="1"/>
  <c r="E22" i="18"/>
  <c r="F5" i="18"/>
  <c r="F10" i="18"/>
  <c r="H10" i="18" s="1"/>
  <c r="E10" i="18"/>
  <c r="F12" i="18"/>
  <c r="H12" i="18" s="1"/>
  <c r="F13" i="18"/>
  <c r="H13" i="18" s="1"/>
  <c r="E13" i="18"/>
  <c r="F4" i="18"/>
  <c r="H4" i="18" s="1"/>
  <c r="E4" i="18"/>
  <c r="F3" i="18"/>
  <c r="H3" i="18" s="1"/>
  <c r="E3" i="18"/>
  <c r="F31" i="18"/>
  <c r="H31" i="18" s="1"/>
  <c r="H5" i="18"/>
  <c r="H7" i="18"/>
  <c r="D8" i="19" l="1"/>
  <c r="F8" i="19" s="1"/>
  <c r="D9" i="19" l="1"/>
  <c r="F9" i="19" s="1"/>
  <c r="D10" i="19" l="1"/>
  <c r="F10" i="19" s="1"/>
  <c r="D11" i="19" l="1"/>
  <c r="F11" i="19" s="1"/>
  <c r="D12" i="19" l="1"/>
  <c r="F12" i="19" s="1"/>
  <c r="D13" i="19" l="1"/>
  <c r="F13" i="19" s="1"/>
  <c r="D14" i="19" l="1"/>
  <c r="F14" i="19" s="1"/>
  <c r="D15" i="19" l="1"/>
  <c r="F15" i="19" s="1"/>
  <c r="D16" i="19" l="1"/>
  <c r="F16" i="19" s="1"/>
  <c r="D17" i="19" l="1"/>
  <c r="F17" i="19" s="1"/>
  <c r="D18" i="19" l="1"/>
  <c r="F18" i="19" s="1"/>
  <c r="D19" i="19" l="1"/>
  <c r="F19" i="19" s="1"/>
  <c r="D20" i="19" l="1"/>
  <c r="F20" i="19" s="1"/>
  <c r="D21" i="19" l="1"/>
  <c r="F21" i="19" s="1"/>
  <c r="D22" i="19" l="1"/>
  <c r="F22" i="19" s="1"/>
  <c r="D23" i="19" l="1"/>
  <c r="F23" i="19" s="1"/>
  <c r="D24" i="19" l="1"/>
  <c r="F24" i="19" s="1"/>
  <c r="D25" i="19" l="1"/>
  <c r="F25" i="19" s="1"/>
  <c r="D26" i="19" l="1"/>
  <c r="F26" i="19" s="1"/>
  <c r="D27" i="19" l="1"/>
  <c r="F27" i="19" s="1"/>
  <c r="D28" i="19" l="1"/>
  <c r="F28" i="19" s="1"/>
  <c r="D29" i="19" l="1"/>
  <c r="F29" i="19" s="1"/>
  <c r="D30" i="19" l="1"/>
  <c r="F30" i="19" s="1"/>
  <c r="D31" i="19" l="1"/>
  <c r="F31" i="19" s="1"/>
  <c r="D32" i="19" l="1"/>
  <c r="F32" i="19" s="1"/>
  <c r="D33" i="19" l="1"/>
  <c r="F33" i="19" s="1"/>
  <c r="D34" i="19" l="1"/>
  <c r="F34" i="19" s="1"/>
  <c r="D35" i="19" l="1"/>
  <c r="F35" i="19" s="1"/>
  <c r="D36" i="19" l="1"/>
  <c r="F36" i="19" s="1"/>
  <c r="D37" i="19" l="1"/>
  <c r="F37" i="19" s="1"/>
  <c r="D38" i="19" l="1"/>
  <c r="F38" i="19" s="1"/>
  <c r="D39" i="19" l="1"/>
  <c r="F39" i="19" s="1"/>
  <c r="D40" i="19" l="1"/>
  <c r="F40" i="19" s="1"/>
  <c r="D41" i="19" l="1"/>
  <c r="F41" i="19" s="1"/>
  <c r="D42" i="19" l="1"/>
  <c r="F42" i="19" s="1"/>
  <c r="D43" i="19" l="1"/>
  <c r="F43" i="19" s="1"/>
  <c r="D44" i="19" l="1"/>
  <c r="F44" i="19" s="1"/>
  <c r="D45" i="19" l="1"/>
  <c r="F45" i="19" s="1"/>
  <c r="D46" i="19" l="1"/>
  <c r="F46" i="19" s="1"/>
  <c r="D47" i="19" l="1"/>
  <c r="F47" i="19" s="1"/>
  <c r="D49" i="19" l="1"/>
  <c r="F49" i="19" s="1"/>
  <c r="D48" i="19"/>
  <c r="F48" i="19" s="1"/>
</calcChain>
</file>

<file path=xl/sharedStrings.xml><?xml version="1.0" encoding="utf-8"?>
<sst xmlns="http://schemas.openxmlformats.org/spreadsheetml/2006/main" count="38" uniqueCount="29">
  <si>
    <t>-</t>
  </si>
  <si>
    <t>R0</t>
  </si>
  <si>
    <t>B</t>
  </si>
  <si>
    <t>T0</t>
  </si>
  <si>
    <t>R top</t>
  </si>
  <si>
    <t>VddA</t>
  </si>
  <si>
    <t>ADC bit count</t>
  </si>
  <si>
    <t>ADC val count</t>
  </si>
  <si>
    <t>T</t>
  </si>
  <si>
    <t>R ntc</t>
  </si>
  <si>
    <t>k</t>
  </si>
  <si>
    <t>U adc</t>
  </si>
  <si>
    <t>ADC val</t>
  </si>
  <si>
    <t>B-constant</t>
  </si>
  <si>
    <t>25-80 [°C]</t>
  </si>
  <si>
    <t>25-85 [°C]</t>
  </si>
  <si>
    <t>25-100 [°C]</t>
  </si>
  <si>
    <t>Operating Temperature</t>
  </si>
  <si>
    <t>[Ω]</t>
  </si>
  <si>
    <t>[°C]</t>
  </si>
  <si>
    <t>[K]</t>
  </si>
  <si>
    <t>[V]</t>
  </si>
  <si>
    <t>-55 [°C]</t>
  </si>
  <si>
    <t>+185 [°C]</t>
  </si>
  <si>
    <t>ExpCalc</t>
  </si>
  <si>
    <r>
      <t>[</t>
    </r>
    <r>
      <rPr>
        <sz val="10"/>
        <color theme="1"/>
        <rFont val="Calibri"/>
        <family val="2"/>
      </rPr>
      <t>Ω]</t>
    </r>
  </si>
  <si>
    <r>
      <t>25-50 [</t>
    </r>
    <r>
      <rPr>
        <sz val="10"/>
        <color theme="1"/>
        <rFont val="Calibri"/>
        <family val="2"/>
      </rPr>
      <t>°C]</t>
    </r>
  </si>
  <si>
    <r>
      <t>[</t>
    </r>
    <r>
      <rPr>
        <sz val="10"/>
        <color theme="1"/>
        <rFont val="Calibri"/>
        <family val="2"/>
      </rPr>
      <t>bit]</t>
    </r>
  </si>
  <si>
    <t>Rntc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</si>
</sst>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EED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5" fontId="1" fillId="0" borderId="1" xfId="0" applyNumberFormat="1" applyFont="1" applyBorder="1"/>
    <xf numFmtId="0" fontId="1" fillId="0" borderId="1" xfId="0" applyFont="1" applyBorder="1"/>
    <xf numFmtId="0" fontId="1" fillId="4" borderId="0" xfId="0" applyFont="1" applyFill="1"/>
    <xf numFmtId="164" fontId="1" fillId="2" borderId="0" xfId="0" applyNumberFormat="1" applyFont="1" applyFill="1"/>
    <xf numFmtId="165" fontId="1" fillId="0" borderId="0" xfId="0" quotePrefix="1" applyNumberFormat="1" applyFont="1"/>
    <xf numFmtId="0" fontId="1" fillId="0" borderId="0" xfId="0" quotePrefix="1" applyFont="1"/>
    <xf numFmtId="0" fontId="1" fillId="5" borderId="0" xfId="0" applyFont="1" applyFill="1"/>
    <xf numFmtId="1" fontId="3" fillId="3" borderId="0" xfId="0" applyNumberFormat="1" applyFont="1" applyFill="1"/>
    <xf numFmtId="164" fontId="1" fillId="6" borderId="0" xfId="0" applyNumberFormat="1" applyFont="1" applyFill="1"/>
    <xf numFmtId="0" fontId="1" fillId="6" borderId="0" xfId="0" applyFont="1" applyFill="1"/>
    <xf numFmtId="165" fontId="1" fillId="6" borderId="1" xfId="0" applyNumberFormat="1" applyFont="1" applyFill="1" applyBorder="1"/>
    <xf numFmtId="0" fontId="1" fillId="6" borderId="1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EEDCE"/>
      <color rgb="FFFFFFCC"/>
      <color rgb="FFFFF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FF13-BFF3-4881-AD66-97FE6C00BFD9}">
  <dimension ref="A1:U55"/>
  <sheetViews>
    <sheetView zoomScaleNormal="100" workbookViewId="0">
      <selection activeCell="A5" sqref="A5:XFD5"/>
    </sheetView>
  </sheetViews>
  <sheetFormatPr defaultColWidth="8.9453125" defaultRowHeight="14.4" x14ac:dyDescent="0.55000000000000004"/>
  <cols>
    <col min="1" max="1" width="5.62890625" style="2" customWidth="1"/>
    <col min="2" max="2" width="7.62890625" style="2" customWidth="1"/>
    <col min="3" max="3" width="8.47265625" style="2" bestFit="1" customWidth="1"/>
    <col min="4" max="4" width="7.62890625" style="7" customWidth="1"/>
    <col min="5" max="5" width="7.62890625" style="8" customWidth="1"/>
    <col min="6" max="6" width="7.62890625" style="2" customWidth="1"/>
    <col min="7" max="7" width="2.62890625" style="2" customWidth="1"/>
    <col min="8" max="8" width="6.62890625" style="2" customWidth="1"/>
    <col min="9" max="9" width="2.62890625" style="2" customWidth="1"/>
    <col min="10" max="10" width="9.62890625" style="2" customWidth="1"/>
    <col min="11" max="11" width="6.62890625" style="2" customWidth="1"/>
    <col min="12" max="12" width="4.62890625" style="2" customWidth="1"/>
    <col min="13" max="13" width="5.62890625" style="2" customWidth="1"/>
    <col min="14" max="16" width="8.62890625" style="2" customWidth="1"/>
    <col min="17" max="17" width="7.62890625" style="2" customWidth="1"/>
    <col min="18" max="18" width="16.3671875" style="2" bestFit="1" customWidth="1"/>
    <col min="19" max="19" width="8.83984375"/>
    <col min="20" max="20" width="18" style="2" bestFit="1" customWidth="1"/>
    <col min="21" max="16384" width="8.9453125" style="2"/>
  </cols>
  <sheetData>
    <row r="1" spans="1:21" ht="12.9" x14ac:dyDescent="0.5">
      <c r="A1" s="1" t="s">
        <v>8</v>
      </c>
      <c r="B1" s="1" t="s">
        <v>9</v>
      </c>
      <c r="C1" s="1" t="s">
        <v>28</v>
      </c>
      <c r="D1" s="3" t="s">
        <v>10</v>
      </c>
      <c r="E1" s="4" t="s">
        <v>11</v>
      </c>
      <c r="F1" s="1" t="s">
        <v>12</v>
      </c>
      <c r="G1" s="1"/>
      <c r="H1" s="2" t="s">
        <v>24</v>
      </c>
      <c r="J1" s="2" t="s">
        <v>1</v>
      </c>
      <c r="K1" s="6">
        <v>10000</v>
      </c>
      <c r="L1" s="1" t="s">
        <v>25</v>
      </c>
      <c r="M1" s="7"/>
      <c r="N1" s="8"/>
      <c r="O1" s="8" t="s">
        <v>13</v>
      </c>
      <c r="P1" s="8"/>
      <c r="S1" s="2"/>
    </row>
    <row r="2" spans="1:21" ht="12.9" x14ac:dyDescent="0.5">
      <c r="A2" s="9" t="s">
        <v>19</v>
      </c>
      <c r="B2" s="9" t="s">
        <v>18</v>
      </c>
      <c r="C2" s="9" t="s">
        <v>18</v>
      </c>
      <c r="D2" s="10" t="s">
        <v>0</v>
      </c>
      <c r="E2" s="4" t="s">
        <v>21</v>
      </c>
      <c r="F2" s="1" t="s">
        <v>0</v>
      </c>
      <c r="G2" s="1"/>
      <c r="H2" s="9" t="s">
        <v>19</v>
      </c>
      <c r="J2" s="2" t="s">
        <v>2</v>
      </c>
      <c r="K2" s="20">
        <v>3984</v>
      </c>
      <c r="L2" s="1"/>
      <c r="M2" s="7"/>
      <c r="N2" s="11" t="s">
        <v>26</v>
      </c>
      <c r="O2" s="12"/>
      <c r="S2" s="2"/>
    </row>
    <row r="3" spans="1:21" ht="12.9" x14ac:dyDescent="0.5">
      <c r="A3" s="2">
        <v>-50</v>
      </c>
      <c r="B3" s="19">
        <f t="shared" ref="B3:B50" si="0">R0*EXP(B*(1/(A3+273.15)-1/T0))</f>
        <v>892159.93356290052</v>
      </c>
      <c r="C3" s="14"/>
      <c r="D3" s="7">
        <f t="shared" ref="D3:D34" si="1">B3/(B3+R_top)</f>
        <v>0.98891549089249953</v>
      </c>
      <c r="E3" s="8">
        <f t="shared" ref="E3:E12" si="2">VddA*D3</f>
        <v>4.9445774544624976</v>
      </c>
      <c r="F3" s="2">
        <f t="shared" ref="F3:F50" si="3">ROUND(ADC_val_count*D3,0)</f>
        <v>1013</v>
      </c>
      <c r="G3" s="13"/>
      <c r="H3" s="5">
        <f t="shared" ref="H3:H34" si="4">1/(LN(((F3/1024)/(1-(F3/1024))*R_top)/R0)/B+1/T0) -273.15</f>
        <v>-50.395713449508463</v>
      </c>
      <c r="J3" s="2" t="s">
        <v>3</v>
      </c>
      <c r="K3" s="2">
        <f>273.15+25</f>
        <v>298.14999999999998</v>
      </c>
      <c r="L3" s="1" t="s">
        <v>20</v>
      </c>
      <c r="M3" s="7"/>
      <c r="N3" s="11" t="s">
        <v>14</v>
      </c>
      <c r="O3" s="12"/>
      <c r="S3" s="2"/>
    </row>
    <row r="4" spans="1:21" ht="12.9" x14ac:dyDescent="0.5">
      <c r="A4" s="2">
        <f>A3+5</f>
        <v>-45</v>
      </c>
      <c r="B4" s="19">
        <f t="shared" si="0"/>
        <v>603278.85803234449</v>
      </c>
      <c r="C4" s="14"/>
      <c r="D4" s="7">
        <f t="shared" si="1"/>
        <v>0.98369420391877815</v>
      </c>
      <c r="E4" s="8">
        <f t="shared" si="2"/>
        <v>4.9184710195938912</v>
      </c>
      <c r="F4" s="2">
        <f t="shared" si="3"/>
        <v>1007</v>
      </c>
      <c r="G4" s="13"/>
      <c r="H4" s="5">
        <f t="shared" si="4"/>
        <v>-44.760955403969007</v>
      </c>
      <c r="J4" s="2" t="s">
        <v>4</v>
      </c>
      <c r="K4" s="6">
        <v>10000</v>
      </c>
      <c r="L4" s="1" t="s">
        <v>25</v>
      </c>
      <c r="M4" s="7"/>
      <c r="N4" s="21" t="s">
        <v>15</v>
      </c>
      <c r="O4" s="22">
        <v>3984</v>
      </c>
      <c r="S4" s="2"/>
    </row>
    <row r="5" spans="1:21" ht="12.9" x14ac:dyDescent="0.5">
      <c r="A5" s="2">
        <f t="shared" ref="A5:A50" si="5">A4+5</f>
        <v>-40</v>
      </c>
      <c r="B5" s="19">
        <f t="shared" si="0"/>
        <v>414841.03172563342</v>
      </c>
      <c r="C5" s="14"/>
      <c r="D5" s="7">
        <f t="shared" si="1"/>
        <v>0.97646178393037586</v>
      </c>
      <c r="E5" s="8">
        <f t="shared" si="2"/>
        <v>4.8823089196518792</v>
      </c>
      <c r="F5" s="2">
        <f t="shared" si="3"/>
        <v>1000</v>
      </c>
      <c r="G5" s="13"/>
      <c r="H5" s="5">
        <f t="shared" si="4"/>
        <v>-40.05989882162072</v>
      </c>
      <c r="J5" s="2" t="s">
        <v>5</v>
      </c>
      <c r="K5" s="2">
        <v>5</v>
      </c>
      <c r="L5" s="4" t="s">
        <v>21</v>
      </c>
      <c r="M5" s="7"/>
      <c r="N5" s="11" t="s">
        <v>16</v>
      </c>
      <c r="O5" s="12"/>
      <c r="S5" s="2"/>
    </row>
    <row r="6" spans="1:21" ht="12.9" x14ac:dyDescent="0.5">
      <c r="A6" s="2">
        <f t="shared" si="5"/>
        <v>-35</v>
      </c>
      <c r="B6" s="19">
        <f t="shared" si="0"/>
        <v>289784.04066132283</v>
      </c>
      <c r="C6" s="14"/>
      <c r="D6" s="7">
        <f t="shared" si="1"/>
        <v>0.96664265389865311</v>
      </c>
      <c r="E6" s="8">
        <f t="shared" si="2"/>
        <v>4.8332132694932657</v>
      </c>
      <c r="F6" s="2">
        <f t="shared" si="3"/>
        <v>990</v>
      </c>
      <c r="G6" s="13"/>
      <c r="H6" s="5">
        <f t="shared" si="4"/>
        <v>-35.068220512605109</v>
      </c>
      <c r="J6" s="2" t="s">
        <v>6</v>
      </c>
      <c r="K6" s="2">
        <v>10</v>
      </c>
      <c r="L6" s="1" t="s">
        <v>27</v>
      </c>
      <c r="M6" s="7"/>
      <c r="N6" s="8"/>
      <c r="S6" s="2"/>
    </row>
    <row r="7" spans="1:21" ht="12.9" x14ac:dyDescent="0.5">
      <c r="A7" s="2">
        <f t="shared" si="5"/>
        <v>-30</v>
      </c>
      <c r="B7" s="19">
        <f t="shared" si="0"/>
        <v>205435.30779531345</v>
      </c>
      <c r="C7" s="14"/>
      <c r="D7" s="7">
        <f t="shared" si="1"/>
        <v>0.95358235331832852</v>
      </c>
      <c r="E7" s="8">
        <f t="shared" si="2"/>
        <v>4.7679117665916424</v>
      </c>
      <c r="F7" s="2">
        <f t="shared" si="3"/>
        <v>976</v>
      </c>
      <c r="G7" s="13"/>
      <c r="H7" s="5">
        <f t="shared" si="4"/>
        <v>-29.84728363110267</v>
      </c>
      <c r="J7" s="2" t="s">
        <v>7</v>
      </c>
      <c r="K7" s="2">
        <f>2^ADC_bit_count</f>
        <v>1024</v>
      </c>
      <c r="L7" s="1"/>
      <c r="M7" s="7"/>
      <c r="N7" s="8" t="s">
        <v>17</v>
      </c>
      <c r="S7" s="2"/>
    </row>
    <row r="8" spans="1:21" ht="12.9" x14ac:dyDescent="0.5">
      <c r="A8" s="2">
        <f t="shared" si="5"/>
        <v>-25</v>
      </c>
      <c r="B8" s="19">
        <f t="shared" si="0"/>
        <v>147671.34733152328</v>
      </c>
      <c r="C8" s="14"/>
      <c r="D8" s="7">
        <f t="shared" si="1"/>
        <v>0.93657693570047462</v>
      </c>
      <c r="E8" s="8">
        <f t="shared" si="2"/>
        <v>4.682884678502373</v>
      </c>
      <c r="F8" s="2">
        <f t="shared" si="3"/>
        <v>959</v>
      </c>
      <c r="G8" s="13"/>
      <c r="H8" s="5">
        <f t="shared" si="4"/>
        <v>-24.986084097499543</v>
      </c>
      <c r="M8" s="7"/>
      <c r="N8" s="15" t="s">
        <v>22</v>
      </c>
      <c r="O8" s="16" t="s">
        <v>23</v>
      </c>
      <c r="P8" s="16"/>
      <c r="S8" s="2"/>
    </row>
    <row r="9" spans="1:21" ht="12.9" x14ac:dyDescent="0.5">
      <c r="A9" s="2">
        <f t="shared" si="5"/>
        <v>-20</v>
      </c>
      <c r="B9" s="19">
        <f t="shared" si="0"/>
        <v>107542.75992886258</v>
      </c>
      <c r="C9" s="14"/>
      <c r="D9" s="7">
        <f t="shared" si="1"/>
        <v>0.91492457718321363</v>
      </c>
      <c r="E9" s="8">
        <f t="shared" si="2"/>
        <v>4.5746228859160682</v>
      </c>
      <c r="F9" s="2">
        <f t="shared" si="3"/>
        <v>937</v>
      </c>
      <c r="G9" s="13"/>
      <c r="H9" s="5">
        <f t="shared" si="4"/>
        <v>-20.023671266944916</v>
      </c>
      <c r="S9" s="2"/>
    </row>
    <row r="10" spans="1:21" ht="12.9" x14ac:dyDescent="0.5">
      <c r="A10" s="2">
        <f t="shared" si="5"/>
        <v>-15</v>
      </c>
      <c r="B10" s="19">
        <f t="shared" si="0"/>
        <v>79286.785318741313</v>
      </c>
      <c r="C10" s="14"/>
      <c r="D10" s="7">
        <f t="shared" si="1"/>
        <v>0.8880013434877132</v>
      </c>
      <c r="E10" s="8">
        <f t="shared" si="2"/>
        <v>4.4400067174385658</v>
      </c>
      <c r="F10" s="2">
        <f t="shared" si="3"/>
        <v>909</v>
      </c>
      <c r="G10" s="13"/>
      <c r="H10" s="5">
        <f t="shared" si="4"/>
        <v>-14.948579945095901</v>
      </c>
      <c r="R10" s="23"/>
      <c r="S10" s="2"/>
      <c r="T10" s="23"/>
      <c r="U10" s="1"/>
    </row>
    <row r="11" spans="1:21" ht="12.9" x14ac:dyDescent="0.5">
      <c r="A11" s="2">
        <f t="shared" si="5"/>
        <v>-10</v>
      </c>
      <c r="B11" s="19">
        <f t="shared" si="0"/>
        <v>59135.877637883699</v>
      </c>
      <c r="C11" s="14"/>
      <c r="D11" s="7">
        <f t="shared" si="1"/>
        <v>0.85535730012168953</v>
      </c>
      <c r="E11" s="8">
        <f t="shared" si="2"/>
        <v>4.2767865006084476</v>
      </c>
      <c r="F11" s="2">
        <f t="shared" si="3"/>
        <v>876</v>
      </c>
      <c r="G11" s="13"/>
      <c r="H11" s="5">
        <f t="shared" si="4"/>
        <v>-10.015661601073646</v>
      </c>
      <c r="M11" s="1"/>
      <c r="N11" s="1"/>
      <c r="O11" s="1"/>
      <c r="R11" s="23"/>
      <c r="S11" s="2"/>
      <c r="T11" s="23"/>
      <c r="U11" s="9"/>
    </row>
    <row r="12" spans="1:21" ht="12.9" x14ac:dyDescent="0.5">
      <c r="A12" s="2">
        <f t="shared" si="5"/>
        <v>-5</v>
      </c>
      <c r="B12" s="19">
        <f t="shared" si="0"/>
        <v>44591.335761342627</v>
      </c>
      <c r="C12" s="14"/>
      <c r="D12" s="7">
        <f t="shared" si="1"/>
        <v>0.81682074892402201</v>
      </c>
      <c r="E12" s="8">
        <f t="shared" si="2"/>
        <v>4.0841037446201103</v>
      </c>
      <c r="F12" s="2">
        <f t="shared" si="3"/>
        <v>836</v>
      </c>
      <c r="G12" s="13"/>
      <c r="H12" s="5">
        <f t="shared" si="4"/>
        <v>-4.950036042675265</v>
      </c>
      <c r="M12" s="9"/>
      <c r="N12" s="9"/>
      <c r="O12" s="9"/>
      <c r="P12" s="9"/>
      <c r="Q12" s="9"/>
      <c r="S12" s="2"/>
    </row>
    <row r="13" spans="1:21" ht="12.9" x14ac:dyDescent="0.5">
      <c r="A13" s="2">
        <f t="shared" si="5"/>
        <v>0</v>
      </c>
      <c r="B13" s="19">
        <f t="shared" si="0"/>
        <v>33973.345410070411</v>
      </c>
      <c r="C13" s="14"/>
      <c r="D13" s="7">
        <f t="shared" si="1"/>
        <v>0.77258951060589798</v>
      </c>
      <c r="E13" s="8">
        <f t="shared" ref="E13" si="6">VddA*D13</f>
        <v>3.8629475530294899</v>
      </c>
      <c r="F13" s="2">
        <f t="shared" si="3"/>
        <v>791</v>
      </c>
      <c r="G13" s="13"/>
      <c r="H13" s="5">
        <f t="shared" si="4"/>
        <v>1.3702792958611099E-2</v>
      </c>
      <c r="M13" s="24"/>
      <c r="N13" s="5"/>
      <c r="O13" s="25"/>
      <c r="P13" s="5"/>
      <c r="S13" s="2"/>
    </row>
    <row r="14" spans="1:21" ht="12.9" x14ac:dyDescent="0.5">
      <c r="A14" s="2">
        <f t="shared" si="5"/>
        <v>5</v>
      </c>
      <c r="B14" s="19">
        <f t="shared" si="0"/>
        <v>26138.008515821519</v>
      </c>
      <c r="C14" s="14"/>
      <c r="D14" s="7">
        <f t="shared" si="1"/>
        <v>0.7232830360416258</v>
      </c>
      <c r="E14" s="8">
        <f t="shared" ref="E14" si="7">VddA*D14</f>
        <v>3.6164151802081292</v>
      </c>
      <c r="F14" s="2">
        <f t="shared" si="3"/>
        <v>741</v>
      </c>
      <c r="G14" s="13"/>
      <c r="H14" s="5">
        <f t="shared" si="4"/>
        <v>4.9660529597202867</v>
      </c>
      <c r="M14" s="24"/>
      <c r="N14" s="5"/>
      <c r="O14" s="25"/>
      <c r="P14" s="5"/>
      <c r="S14" s="2"/>
    </row>
    <row r="15" spans="1:21" ht="12.9" x14ac:dyDescent="0.5">
      <c r="A15" s="2">
        <f t="shared" si="5"/>
        <v>10</v>
      </c>
      <c r="B15" s="19">
        <f t="shared" si="0"/>
        <v>20296.823320686908</v>
      </c>
      <c r="C15" s="14"/>
      <c r="D15" s="7">
        <f t="shared" si="1"/>
        <v>0.66993239211412892</v>
      </c>
      <c r="E15" s="8">
        <f t="shared" ref="E15" si="8">VddA*D15</f>
        <v>3.3496619605706446</v>
      </c>
      <c r="F15" s="2">
        <f t="shared" si="3"/>
        <v>686</v>
      </c>
      <c r="G15" s="13"/>
      <c r="H15" s="5">
        <f t="shared" si="4"/>
        <v>10.000957137791659</v>
      </c>
      <c r="M15" s="24"/>
      <c r="N15" s="5"/>
      <c r="O15" s="25"/>
      <c r="P15" s="5"/>
      <c r="S15" s="2"/>
    </row>
    <row r="16" spans="1:21" ht="12.9" x14ac:dyDescent="0.5">
      <c r="A16" s="2">
        <f t="shared" si="5"/>
        <v>15</v>
      </c>
      <c r="B16" s="19">
        <f t="shared" si="0"/>
        <v>15899.948019824895</v>
      </c>
      <c r="C16" s="14"/>
      <c r="D16" s="7">
        <f t="shared" si="1"/>
        <v>0.61389883901135311</v>
      </c>
      <c r="E16" s="8">
        <f t="shared" ref="E16" si="9">VddA*D16</f>
        <v>3.0694941950567656</v>
      </c>
      <c r="F16" s="2">
        <f t="shared" si="3"/>
        <v>629</v>
      </c>
      <c r="G16" s="13"/>
      <c r="H16" s="5">
        <f t="shared" si="4"/>
        <v>14.968434708716188</v>
      </c>
      <c r="M16" s="24"/>
      <c r="N16" s="5"/>
      <c r="O16" s="25"/>
      <c r="P16" s="5"/>
      <c r="S16" s="2"/>
    </row>
    <row r="17" spans="1:19" ht="12.9" x14ac:dyDescent="0.5">
      <c r="A17" s="2">
        <f t="shared" si="5"/>
        <v>20</v>
      </c>
      <c r="B17" s="19">
        <f t="shared" si="0"/>
        <v>12559.731006418757</v>
      </c>
      <c r="C17" s="14"/>
      <c r="D17" s="7">
        <f t="shared" si="1"/>
        <v>0.55673230336147306</v>
      </c>
      <c r="E17" s="8">
        <f t="shared" ref="E17" si="10">VddA*D17</f>
        <v>2.7836615168073653</v>
      </c>
      <c r="F17" s="2">
        <f t="shared" si="3"/>
        <v>570</v>
      </c>
      <c r="G17" s="13"/>
      <c r="H17" s="5">
        <f t="shared" si="4"/>
        <v>20.008013413056801</v>
      </c>
      <c r="M17" s="24"/>
      <c r="N17" s="5"/>
      <c r="O17" s="25"/>
      <c r="P17" s="5"/>
      <c r="S17" s="2"/>
    </row>
    <row r="18" spans="1:19" ht="12.9" x14ac:dyDescent="0.5">
      <c r="A18" s="2">
        <f t="shared" si="5"/>
        <v>25</v>
      </c>
      <c r="B18" s="19">
        <f t="shared" si="0"/>
        <v>10000</v>
      </c>
      <c r="C18" s="14"/>
      <c r="D18" s="7">
        <f t="shared" si="1"/>
        <v>0.5</v>
      </c>
      <c r="E18" s="8">
        <f t="shared" ref="E18" si="11">VddA*D18</f>
        <v>2.5</v>
      </c>
      <c r="F18" s="2">
        <f t="shared" si="3"/>
        <v>512</v>
      </c>
      <c r="G18" s="13"/>
      <c r="H18" s="5">
        <f t="shared" si="4"/>
        <v>25</v>
      </c>
      <c r="M18" s="24"/>
      <c r="N18" s="5"/>
      <c r="O18" s="5"/>
      <c r="P18" s="5"/>
      <c r="S18" s="2"/>
    </row>
    <row r="19" spans="1:19" ht="12.9" x14ac:dyDescent="0.5">
      <c r="A19" s="2">
        <f t="shared" si="5"/>
        <v>30</v>
      </c>
      <c r="B19" s="19">
        <f t="shared" si="0"/>
        <v>8022.0381556178218</v>
      </c>
      <c r="C19" s="14"/>
      <c r="D19" s="7">
        <f t="shared" si="1"/>
        <v>0.44512380266585971</v>
      </c>
      <c r="E19" s="8">
        <f t="shared" ref="E19" si="12">VddA*D19</f>
        <v>2.2256190133292986</v>
      </c>
      <c r="F19" s="2">
        <f t="shared" si="3"/>
        <v>456</v>
      </c>
      <c r="G19" s="13"/>
      <c r="H19" s="5">
        <f t="shared" si="4"/>
        <v>29.982378566520424</v>
      </c>
      <c r="S19" s="2"/>
    </row>
    <row r="20" spans="1:19" ht="12.9" x14ac:dyDescent="0.5">
      <c r="A20" s="2">
        <f t="shared" si="5"/>
        <v>35</v>
      </c>
      <c r="B20" s="19">
        <f t="shared" si="0"/>
        <v>6481.5007070615902</v>
      </c>
      <c r="C20" s="14"/>
      <c r="D20" s="7">
        <f t="shared" si="1"/>
        <v>0.39325913472700669</v>
      </c>
      <c r="E20" s="8">
        <f t="shared" ref="E20" si="13">VddA*D20</f>
        <v>1.9662956736350334</v>
      </c>
      <c r="F20" s="2">
        <f t="shared" si="3"/>
        <v>403</v>
      </c>
      <c r="G20" s="13"/>
      <c r="H20" s="5">
        <f t="shared" si="4"/>
        <v>34.970483896486201</v>
      </c>
      <c r="S20" s="2"/>
    </row>
    <row r="21" spans="1:19" ht="12.9" x14ac:dyDescent="0.5">
      <c r="A21" s="2">
        <f t="shared" si="5"/>
        <v>40</v>
      </c>
      <c r="B21" s="19">
        <f t="shared" si="0"/>
        <v>5272.5871117896149</v>
      </c>
      <c r="C21" s="14"/>
      <c r="D21" s="7">
        <f t="shared" si="1"/>
        <v>0.34523208629921392</v>
      </c>
      <c r="E21" s="8">
        <f t="shared" ref="E21" si="14">VddA*D21</f>
        <v>1.7261604314960697</v>
      </c>
      <c r="F21" s="2">
        <f t="shared" si="3"/>
        <v>354</v>
      </c>
      <c r="G21" s="13"/>
      <c r="H21" s="5">
        <f t="shared" si="4"/>
        <v>39.948733630585821</v>
      </c>
      <c r="S21" s="2"/>
    </row>
    <row r="22" spans="1:19" ht="12.9" x14ac:dyDescent="0.5">
      <c r="A22" s="2">
        <f t="shared" si="5"/>
        <v>45</v>
      </c>
      <c r="B22" s="19">
        <f t="shared" si="0"/>
        <v>4317.0776950691316</v>
      </c>
      <c r="C22" s="14"/>
      <c r="D22" s="7">
        <f t="shared" si="1"/>
        <v>0.30153344048387426</v>
      </c>
      <c r="E22" s="8">
        <f t="shared" ref="E22" si="15">VddA*D22</f>
        <v>1.5076672024193714</v>
      </c>
      <c r="F22" s="2">
        <f t="shared" si="3"/>
        <v>309</v>
      </c>
      <c r="G22" s="13"/>
      <c r="H22" s="5">
        <f t="shared" si="4"/>
        <v>44.97294151962933</v>
      </c>
      <c r="M22" s="1"/>
      <c r="N22" s="1"/>
      <c r="O22" s="1"/>
      <c r="S22" s="2"/>
    </row>
    <row r="23" spans="1:19" ht="12.9" x14ac:dyDescent="0.5">
      <c r="A23" s="2">
        <f t="shared" si="5"/>
        <v>50</v>
      </c>
      <c r="B23" s="19">
        <f t="shared" si="0"/>
        <v>3556.6659235675779</v>
      </c>
      <c r="C23" s="14"/>
      <c r="D23" s="7">
        <f t="shared" si="1"/>
        <v>0.26235550419402859</v>
      </c>
      <c r="E23" s="8">
        <f t="shared" ref="E23" si="16">VddA*D23</f>
        <v>1.311777520970143</v>
      </c>
      <c r="F23" s="2">
        <f t="shared" si="3"/>
        <v>269</v>
      </c>
      <c r="G23" s="13"/>
      <c r="H23" s="5">
        <f t="shared" si="4"/>
        <v>49.954001592178372</v>
      </c>
      <c r="M23" s="9"/>
      <c r="N23" s="9"/>
      <c r="O23" s="9"/>
      <c r="P23" s="9"/>
      <c r="Q23" s="9"/>
      <c r="S23" s="2"/>
    </row>
    <row r="24" spans="1:19" ht="12.9" x14ac:dyDescent="0.5">
      <c r="A24" s="2">
        <f t="shared" si="5"/>
        <v>55</v>
      </c>
      <c r="B24" s="19">
        <f t="shared" si="0"/>
        <v>2947.5457956504624</v>
      </c>
      <c r="C24" s="14"/>
      <c r="D24" s="7">
        <f t="shared" si="1"/>
        <v>0.22765285731915674</v>
      </c>
      <c r="E24" s="8">
        <f t="shared" ref="E24" si="17">VddA*D24</f>
        <v>1.1382642865957837</v>
      </c>
      <c r="F24" s="2">
        <f t="shared" si="3"/>
        <v>233</v>
      </c>
      <c r="G24" s="13"/>
      <c r="H24" s="5">
        <f t="shared" si="4"/>
        <v>55.017496938093984</v>
      </c>
      <c r="N24" s="5"/>
      <c r="O24" s="25"/>
      <c r="P24" s="5"/>
      <c r="S24" s="2"/>
    </row>
    <row r="25" spans="1:19" ht="12.9" x14ac:dyDescent="0.5">
      <c r="A25" s="2">
        <f t="shared" si="5"/>
        <v>60</v>
      </c>
      <c r="B25" s="19">
        <f t="shared" si="0"/>
        <v>2456.5571439392425</v>
      </c>
      <c r="C25" s="14"/>
      <c r="D25" s="7">
        <f t="shared" si="1"/>
        <v>0.19720996062981047</v>
      </c>
      <c r="E25" s="8">
        <f t="shared" ref="E25" si="18">VddA*D25</f>
        <v>0.98604980314905233</v>
      </c>
      <c r="F25" s="2">
        <f t="shared" si="3"/>
        <v>202</v>
      </c>
      <c r="G25" s="13"/>
      <c r="H25" s="5">
        <f t="shared" si="4"/>
        <v>59.99020627764645</v>
      </c>
      <c r="N25" s="5"/>
      <c r="O25" s="25"/>
      <c r="P25" s="5"/>
      <c r="S25" s="2"/>
    </row>
    <row r="26" spans="1:19" ht="12.9" x14ac:dyDescent="0.5">
      <c r="A26" s="2">
        <f t="shared" si="5"/>
        <v>65</v>
      </c>
      <c r="B26" s="19">
        <f t="shared" si="0"/>
        <v>2058.4170742104911</v>
      </c>
      <c r="C26" s="14"/>
      <c r="D26" s="7">
        <f t="shared" si="1"/>
        <v>0.1707037550237715</v>
      </c>
      <c r="E26" s="8">
        <f t="shared" ref="E26" si="19">VddA*D26</f>
        <v>0.85351877511885754</v>
      </c>
      <c r="F26" s="2">
        <f t="shared" si="3"/>
        <v>175</v>
      </c>
      <c r="G26" s="13"/>
      <c r="H26" s="5">
        <f t="shared" si="4"/>
        <v>64.960551879657658</v>
      </c>
      <c r="N26" s="5"/>
      <c r="O26" s="25"/>
      <c r="P26" s="5"/>
      <c r="S26" s="2"/>
    </row>
    <row r="27" spans="1:19" ht="12.9" x14ac:dyDescent="0.5">
      <c r="A27" s="2">
        <f t="shared" si="5"/>
        <v>70</v>
      </c>
      <c r="B27" s="19">
        <f t="shared" si="0"/>
        <v>1733.7152883109511</v>
      </c>
      <c r="C27" s="14"/>
      <c r="D27" s="7">
        <f t="shared" si="1"/>
        <v>0.14775501584208939</v>
      </c>
      <c r="E27" s="8">
        <f t="shared" ref="E27" si="20">VddA*D27</f>
        <v>0.73877507921044694</v>
      </c>
      <c r="F27" s="2">
        <f t="shared" si="3"/>
        <v>151</v>
      </c>
      <c r="G27" s="13"/>
      <c r="H27" s="5">
        <f t="shared" si="4"/>
        <v>70.06909554969593</v>
      </c>
      <c r="N27" s="5"/>
      <c r="O27" s="25"/>
      <c r="P27" s="5"/>
      <c r="S27" s="2"/>
    </row>
    <row r="28" spans="1:19" ht="12.9" x14ac:dyDescent="0.5">
      <c r="A28" s="2">
        <f t="shared" si="5"/>
        <v>75</v>
      </c>
      <c r="B28" s="19">
        <f t="shared" si="0"/>
        <v>1467.4511785224122</v>
      </c>
      <c r="C28" s="14"/>
      <c r="D28" s="7">
        <f t="shared" si="1"/>
        <v>0.12796663841663672</v>
      </c>
      <c r="E28" s="8">
        <f t="shared" ref="E28" si="21">VddA*D28</f>
        <v>0.63983319208318357</v>
      </c>
      <c r="F28" s="2">
        <f t="shared" si="3"/>
        <v>131</v>
      </c>
      <c r="G28" s="13"/>
      <c r="H28" s="5">
        <f t="shared" si="4"/>
        <v>75.010075692406247</v>
      </c>
      <c r="N28" s="5"/>
      <c r="O28" s="25"/>
      <c r="P28" s="5"/>
      <c r="S28" s="2"/>
    </row>
    <row r="29" spans="1:19" ht="12.9" x14ac:dyDescent="0.5">
      <c r="A29" s="2">
        <f t="shared" si="5"/>
        <v>80</v>
      </c>
      <c r="B29" s="19">
        <f t="shared" si="0"/>
        <v>1247.9582715631186</v>
      </c>
      <c r="C29" s="14"/>
      <c r="D29" s="7">
        <f t="shared" si="1"/>
        <v>0.11094976007496256</v>
      </c>
      <c r="E29" s="8">
        <f t="shared" ref="E29" si="22">VddA*D29</f>
        <v>0.55474880037481278</v>
      </c>
      <c r="F29" s="2">
        <f t="shared" si="3"/>
        <v>114</v>
      </c>
      <c r="G29" s="13"/>
      <c r="H29" s="5">
        <f t="shared" si="4"/>
        <v>79.880143173795148</v>
      </c>
      <c r="N29" s="5"/>
      <c r="O29" s="25"/>
      <c r="P29" s="5"/>
      <c r="S29" s="2"/>
    </row>
    <row r="30" spans="1:19" ht="12.9" x14ac:dyDescent="0.5">
      <c r="A30" s="2">
        <f t="shared" si="5"/>
        <v>85</v>
      </c>
      <c r="B30" s="19">
        <f t="shared" si="0"/>
        <v>1066.1077659319792</v>
      </c>
      <c r="C30" s="14"/>
      <c r="D30" s="7">
        <f t="shared" si="1"/>
        <v>9.6339904551995148E-2</v>
      </c>
      <c r="E30" s="8">
        <f t="shared" ref="E30" si="23">VddA*D30</f>
        <v>0.48169952275997574</v>
      </c>
      <c r="F30" s="2">
        <f t="shared" si="3"/>
        <v>99</v>
      </c>
      <c r="G30" s="13"/>
      <c r="H30" s="5">
        <f t="shared" si="4"/>
        <v>84.874580342610273</v>
      </c>
      <c r="N30" s="5"/>
      <c r="O30" s="25"/>
      <c r="P30" s="5"/>
      <c r="S30" s="2"/>
    </row>
    <row r="31" spans="1:19" ht="12.9" x14ac:dyDescent="0.5">
      <c r="A31" s="2">
        <f t="shared" si="5"/>
        <v>90</v>
      </c>
      <c r="B31" s="19">
        <f t="shared" si="0"/>
        <v>914.71466189194041</v>
      </c>
      <c r="C31" s="17">
        <v>9110</v>
      </c>
      <c r="D31" s="7">
        <f t="shared" si="1"/>
        <v>8.3805641304175435E-2</v>
      </c>
      <c r="E31" s="8">
        <f t="shared" ref="E31" si="24">VddA*D31</f>
        <v>0.41902820652087719</v>
      </c>
      <c r="F31" s="2">
        <f t="shared" si="3"/>
        <v>86</v>
      </c>
      <c r="G31" s="13"/>
      <c r="H31" s="5">
        <f t="shared" si="4"/>
        <v>89.923036301074774</v>
      </c>
      <c r="N31" s="5"/>
      <c r="O31" s="25"/>
      <c r="P31" s="5"/>
      <c r="S31" s="2"/>
    </row>
    <row r="32" spans="1:19" ht="12.9" x14ac:dyDescent="0.5">
      <c r="A32" s="2">
        <f>A31+5</f>
        <v>95</v>
      </c>
      <c r="B32" s="19">
        <f t="shared" si="0"/>
        <v>788.09200725125299</v>
      </c>
      <c r="C32" s="14"/>
      <c r="D32" s="7">
        <f t="shared" si="1"/>
        <v>7.3052028729596888E-2</v>
      </c>
      <c r="E32" s="8">
        <f t="shared" ref="E32" si="25">VddA*D32</f>
        <v>0.36526014364798443</v>
      </c>
      <c r="F32" s="2">
        <f t="shared" si="3"/>
        <v>75</v>
      </c>
      <c r="G32" s="13"/>
      <c r="H32" s="5">
        <f t="shared" si="4"/>
        <v>94.904604838437933</v>
      </c>
      <c r="N32" s="5"/>
      <c r="O32" s="25"/>
      <c r="P32" s="5"/>
      <c r="S32" s="2"/>
    </row>
    <row r="33" spans="1:19" ht="12.9" x14ac:dyDescent="0.5">
      <c r="A33" s="2">
        <f t="shared" si="5"/>
        <v>100</v>
      </c>
      <c r="B33" s="19">
        <f t="shared" si="0"/>
        <v>681.7141778944349</v>
      </c>
      <c r="C33" s="18">
        <v>9010</v>
      </c>
      <c r="D33" s="7">
        <f t="shared" si="1"/>
        <v>6.3820672088870059E-2</v>
      </c>
      <c r="E33" s="8">
        <f t="shared" ref="E33" si="26">VddA*D33</f>
        <v>0.31910336044435028</v>
      </c>
      <c r="F33" s="2">
        <f t="shared" si="3"/>
        <v>65</v>
      </c>
      <c r="G33" s="13"/>
      <c r="H33" s="5">
        <f t="shared" si="4"/>
        <v>100.20190748849137</v>
      </c>
      <c r="N33" s="5"/>
      <c r="O33" s="25"/>
      <c r="P33" s="5"/>
      <c r="S33" s="2"/>
    </row>
    <row r="34" spans="1:19" ht="12.9" x14ac:dyDescent="0.5">
      <c r="A34" s="2">
        <f t="shared" si="5"/>
        <v>105</v>
      </c>
      <c r="B34" s="19">
        <f t="shared" si="0"/>
        <v>591.96095671542821</v>
      </c>
      <c r="C34" s="14"/>
      <c r="D34" s="7">
        <f t="shared" si="1"/>
        <v>5.5887758568456396E-2</v>
      </c>
      <c r="E34" s="8">
        <f t="shared" ref="E34" si="27">VddA*D34</f>
        <v>0.27943879284228196</v>
      </c>
      <c r="F34" s="2">
        <f t="shared" si="3"/>
        <v>57</v>
      </c>
      <c r="G34" s="13"/>
      <c r="H34" s="5">
        <f t="shared" si="4"/>
        <v>105.15251802157673</v>
      </c>
      <c r="N34" s="5"/>
      <c r="O34" s="25"/>
      <c r="P34" s="5"/>
      <c r="S34" s="2"/>
    </row>
    <row r="35" spans="1:19" ht="12.9" x14ac:dyDescent="0.5">
      <c r="A35" s="2">
        <f t="shared" si="5"/>
        <v>110</v>
      </c>
      <c r="B35" s="19">
        <f t="shared" si="0"/>
        <v>515.9218697765649</v>
      </c>
      <c r="C35" s="14"/>
      <c r="D35" s="7">
        <f t="shared" ref="D35:D50" si="28">B35/(B35+R_top)</f>
        <v>4.9061021579036024E-2</v>
      </c>
      <c r="E35" s="8">
        <f t="shared" ref="E35:E36" si="29">VddA*D35</f>
        <v>0.24530510789518012</v>
      </c>
      <c r="F35" s="2">
        <f t="shared" si="3"/>
        <v>50</v>
      </c>
      <c r="G35" s="13"/>
      <c r="H35" s="5">
        <f t="shared" ref="H35:H50" si="30">1/(LN(((F35/1024)/(1-(F35/1024))*R_top)/R0)/B+1/T0) -273.15</f>
        <v>110.18445093717077</v>
      </c>
      <c r="N35" s="5"/>
      <c r="O35" s="25"/>
      <c r="P35" s="5"/>
      <c r="S35" s="2"/>
    </row>
    <row r="36" spans="1:19" ht="12.9" x14ac:dyDescent="0.5">
      <c r="A36" s="2">
        <f t="shared" si="5"/>
        <v>115</v>
      </c>
      <c r="B36" s="19">
        <f t="shared" si="0"/>
        <v>451.24573758109017</v>
      </c>
      <c r="C36" s="17">
        <v>8080</v>
      </c>
      <c r="D36" s="7">
        <f t="shared" si="28"/>
        <v>4.3176263281082289E-2</v>
      </c>
      <c r="E36" s="8">
        <f t="shared" si="29"/>
        <v>0.21588131640541144</v>
      </c>
      <c r="F36" s="2">
        <f t="shared" si="3"/>
        <v>44</v>
      </c>
      <c r="G36" s="13"/>
      <c r="H36" s="5">
        <f t="shared" si="30"/>
        <v>115.19048485488719</v>
      </c>
      <c r="N36" s="5"/>
      <c r="O36" s="25"/>
      <c r="P36" s="5"/>
      <c r="S36" s="2"/>
    </row>
    <row r="37" spans="1:19" ht="12.9" x14ac:dyDescent="0.5">
      <c r="A37" s="2">
        <f t="shared" si="5"/>
        <v>120</v>
      </c>
      <c r="B37" s="19">
        <f t="shared" si="0"/>
        <v>396.02435592226675</v>
      </c>
      <c r="C37" s="14"/>
      <c r="D37" s="7">
        <f t="shared" si="28"/>
        <v>3.8093827252017251E-2</v>
      </c>
      <c r="E37" s="8">
        <f t="shared" ref="E37" si="31">VddA*D37</f>
        <v>0.19046913626008627</v>
      </c>
      <c r="F37" s="2">
        <f t="shared" si="3"/>
        <v>39</v>
      </c>
      <c r="G37" s="13"/>
      <c r="H37" s="5">
        <f t="shared" si="30"/>
        <v>120.00835460053349</v>
      </c>
      <c r="S37" s="2"/>
    </row>
    <row r="38" spans="1:19" ht="12.9" x14ac:dyDescent="0.5">
      <c r="A38" s="2">
        <f t="shared" si="5"/>
        <v>125</v>
      </c>
      <c r="B38" s="19">
        <f t="shared" si="0"/>
        <v>348.70208630970603</v>
      </c>
      <c r="C38" s="14"/>
      <c r="D38" s="7">
        <f t="shared" si="28"/>
        <v>3.369524829311725E-2</v>
      </c>
      <c r="E38" s="8">
        <f t="shared" ref="E38" si="32">VddA*D38</f>
        <v>0.16847624146558626</v>
      </c>
      <c r="F38" s="2">
        <f t="shared" si="3"/>
        <v>35</v>
      </c>
      <c r="G38" s="13"/>
      <c r="H38" s="5">
        <f t="shared" si="30"/>
        <v>124.41292309019082</v>
      </c>
      <c r="S38" s="2"/>
    </row>
    <row r="39" spans="1:19" ht="12.9" x14ac:dyDescent="0.5">
      <c r="A39" s="2">
        <f t="shared" si="5"/>
        <v>130</v>
      </c>
      <c r="B39" s="19">
        <f t="shared" si="0"/>
        <v>308.00522454700069</v>
      </c>
      <c r="C39" s="14"/>
      <c r="D39" s="7">
        <f t="shared" si="28"/>
        <v>2.9880196782742355E-2</v>
      </c>
      <c r="E39" s="8">
        <f t="shared" ref="E39" si="33">VddA*D39</f>
        <v>0.14940098391371176</v>
      </c>
      <c r="F39" s="2">
        <f t="shared" si="3"/>
        <v>31</v>
      </c>
      <c r="G39" s="13"/>
      <c r="H39" s="5">
        <f t="shared" si="30"/>
        <v>129.45081679004727</v>
      </c>
      <c r="S39" s="2"/>
    </row>
    <row r="40" spans="1:19" ht="12.9" x14ac:dyDescent="0.5">
      <c r="A40" s="2">
        <f t="shared" si="5"/>
        <v>135</v>
      </c>
      <c r="B40" s="19">
        <f t="shared" si="0"/>
        <v>272.88654767281025</v>
      </c>
      <c r="C40" s="14"/>
      <c r="D40" s="7">
        <f t="shared" si="28"/>
        <v>2.6563765345449977E-2</v>
      </c>
      <c r="E40" s="8">
        <f t="shared" ref="E40" si="34">VddA*D40</f>
        <v>0.13281882672724987</v>
      </c>
      <c r="F40" s="2">
        <f t="shared" si="3"/>
        <v>27</v>
      </c>
      <c r="G40" s="13"/>
      <c r="H40" s="5">
        <f t="shared" si="30"/>
        <v>135.31927528926798</v>
      </c>
      <c r="S40" s="2"/>
    </row>
    <row r="41" spans="1:19" ht="12.9" x14ac:dyDescent="0.5">
      <c r="A41" s="2">
        <f t="shared" si="5"/>
        <v>140</v>
      </c>
      <c r="B41" s="19">
        <f t="shared" si="0"/>
        <v>242.48156936583641</v>
      </c>
      <c r="C41" s="14"/>
      <c r="D41" s="7">
        <f t="shared" si="28"/>
        <v>2.3674103558172149E-2</v>
      </c>
      <c r="E41" s="8">
        <f t="shared" ref="E41" si="35">VddA*D41</f>
        <v>0.11837051779086075</v>
      </c>
      <c r="F41" s="2">
        <f t="shared" si="3"/>
        <v>24</v>
      </c>
      <c r="G41" s="13"/>
      <c r="H41" s="5">
        <f t="shared" si="30"/>
        <v>140.44120379312267</v>
      </c>
      <c r="S41" s="2"/>
    </row>
    <row r="42" spans="1:19" ht="12.9" x14ac:dyDescent="0.5">
      <c r="A42" s="2">
        <f t="shared" si="5"/>
        <v>145</v>
      </c>
      <c r="B42" s="19">
        <f t="shared" si="0"/>
        <v>216.07387221977547</v>
      </c>
      <c r="C42" s="14"/>
      <c r="D42" s="7">
        <f t="shared" si="28"/>
        <v>2.1150382712808866E-2</v>
      </c>
      <c r="E42" s="8">
        <f t="shared" ref="E42" si="36">VddA*D42</f>
        <v>0.10575191356404433</v>
      </c>
      <c r="F42" s="2">
        <f t="shared" si="3"/>
        <v>22</v>
      </c>
      <c r="G42" s="13"/>
      <c r="H42" s="5">
        <f t="shared" si="30"/>
        <v>144.29856860502514</v>
      </c>
      <c r="S42" s="2"/>
    </row>
    <row r="43" spans="1:19" ht="12.9" x14ac:dyDescent="0.5">
      <c r="A43" s="2">
        <f t="shared" si="5"/>
        <v>150</v>
      </c>
      <c r="B43" s="19">
        <f t="shared" si="0"/>
        <v>193.06751071925839</v>
      </c>
      <c r="C43" s="14"/>
      <c r="D43" s="7">
        <f t="shared" si="28"/>
        <v>1.8941060727423249E-2</v>
      </c>
      <c r="E43" s="8">
        <f t="shared" ref="E43" si="37">VddA*D43</f>
        <v>9.4705303637116239E-2</v>
      </c>
      <c r="F43" s="2">
        <f t="shared" si="3"/>
        <v>19</v>
      </c>
      <c r="G43" s="13"/>
      <c r="H43" s="5">
        <f t="shared" si="30"/>
        <v>150.94608192637048</v>
      </c>
      <c r="S43" s="2"/>
    </row>
    <row r="44" spans="1:19" ht="12.9" x14ac:dyDescent="0.5">
      <c r="A44" s="2">
        <f t="shared" si="5"/>
        <v>155</v>
      </c>
      <c r="B44" s="19">
        <f t="shared" si="0"/>
        <v>172.96494785929119</v>
      </c>
      <c r="C44" s="14"/>
      <c r="D44" s="7">
        <f t="shared" si="28"/>
        <v>1.7002412644279128E-2</v>
      </c>
      <c r="E44" s="8">
        <f t="shared" ref="E44" si="38">VddA*D44</f>
        <v>8.5012063221395637E-2</v>
      </c>
      <c r="F44" s="2">
        <f t="shared" si="3"/>
        <v>17</v>
      </c>
      <c r="G44" s="13"/>
      <c r="H44" s="5">
        <f t="shared" si="30"/>
        <v>156.11945658319246</v>
      </c>
      <c r="S44" s="2"/>
    </row>
    <row r="45" spans="1:19" ht="12.9" x14ac:dyDescent="0.5">
      <c r="A45" s="2">
        <f t="shared" si="5"/>
        <v>160</v>
      </c>
      <c r="B45" s="19">
        <f t="shared" si="0"/>
        <v>155.34934204732832</v>
      </c>
      <c r="C45" s="14"/>
      <c r="D45" s="7">
        <f t="shared" si="28"/>
        <v>1.5297291783367617E-2</v>
      </c>
      <c r="E45" s="8">
        <f t="shared" ref="E45" si="39">VddA*D45</f>
        <v>7.6486458916838085E-2</v>
      </c>
      <c r="F45" s="2">
        <f t="shared" si="3"/>
        <v>16</v>
      </c>
      <c r="G45" s="13"/>
      <c r="H45" s="5">
        <f t="shared" si="30"/>
        <v>158.98848870028462</v>
      </c>
      <c r="S45" s="2"/>
    </row>
    <row r="46" spans="1:19" ht="12.9" x14ac:dyDescent="0.5">
      <c r="A46" s="2">
        <f t="shared" si="5"/>
        <v>165</v>
      </c>
      <c r="B46" s="19">
        <f t="shared" si="0"/>
        <v>139.87026894791691</v>
      </c>
      <c r="C46" s="14"/>
      <c r="D46" s="7">
        <f t="shared" si="28"/>
        <v>1.3794088606463939E-2</v>
      </c>
      <c r="E46" s="8">
        <f t="shared" ref="E46:E47" si="40">VddA*D46</f>
        <v>6.8970443032319695E-2</v>
      </c>
      <c r="F46" s="2">
        <f t="shared" si="3"/>
        <v>14</v>
      </c>
      <c r="G46" s="13"/>
      <c r="H46" s="5">
        <f t="shared" si="30"/>
        <v>165.43523170278769</v>
      </c>
      <c r="S46" s="2"/>
    </row>
    <row r="47" spans="1:19" ht="12.9" x14ac:dyDescent="0.5">
      <c r="A47" s="2">
        <f>A46+5</f>
        <v>170</v>
      </c>
      <c r="B47" s="19">
        <f t="shared" si="0"/>
        <v>126.23216701960366</v>
      </c>
      <c r="C47" s="17">
        <v>5283</v>
      </c>
      <c r="D47" s="7">
        <f t="shared" si="28"/>
        <v>1.2465857481594447E-2</v>
      </c>
      <c r="E47" s="8">
        <f t="shared" si="40"/>
        <v>6.2329287407972236E-2</v>
      </c>
      <c r="F47" s="2">
        <f t="shared" si="3"/>
        <v>13</v>
      </c>
      <c r="G47" s="13"/>
      <c r="H47" s="5">
        <f t="shared" si="30"/>
        <v>169.0913477230169</v>
      </c>
      <c r="S47" s="2"/>
    </row>
    <row r="48" spans="1:19" ht="12.9" x14ac:dyDescent="0.5">
      <c r="A48" s="2">
        <f t="shared" si="5"/>
        <v>175</v>
      </c>
      <c r="B48" s="19">
        <f t="shared" si="0"/>
        <v>114.18495163734288</v>
      </c>
      <c r="C48" s="14"/>
      <c r="D48" s="7">
        <f t="shared" si="28"/>
        <v>1.1289585090972453E-2</v>
      </c>
      <c r="E48" s="8">
        <f t="shared" ref="E48" si="41">VddA*D48</f>
        <v>5.6447925454862269E-2</v>
      </c>
      <c r="F48" s="2">
        <f t="shared" si="3"/>
        <v>12</v>
      </c>
      <c r="G48" s="13"/>
      <c r="H48" s="5">
        <f t="shared" si="30"/>
        <v>173.1053392665184</v>
      </c>
      <c r="S48" s="2"/>
    </row>
    <row r="49" spans="1:19" ht="12.9" x14ac:dyDescent="0.5">
      <c r="A49" s="2">
        <f t="shared" si="5"/>
        <v>180</v>
      </c>
      <c r="B49" s="19">
        <f t="shared" si="0"/>
        <v>103.51636270293002</v>
      </c>
      <c r="C49" s="14"/>
      <c r="D49" s="7">
        <f t="shared" si="28"/>
        <v>1.0245577775779139E-2</v>
      </c>
      <c r="E49" s="8">
        <f t="shared" ref="E49" si="42">VddA*D49</f>
        <v>5.1227888878895698E-2</v>
      </c>
      <c r="F49" s="2">
        <f t="shared" si="3"/>
        <v>10</v>
      </c>
      <c r="G49" s="13"/>
      <c r="H49" s="5">
        <f t="shared" si="30"/>
        <v>182.51171425204222</v>
      </c>
      <c r="S49" s="2"/>
    </row>
    <row r="50" spans="1:19" ht="12.9" x14ac:dyDescent="0.5">
      <c r="A50" s="2">
        <f t="shared" si="5"/>
        <v>185</v>
      </c>
      <c r="B50" s="19">
        <f t="shared" si="0"/>
        <v>94.045703293624015</v>
      </c>
      <c r="C50" s="14"/>
      <c r="D50" s="7">
        <f t="shared" si="28"/>
        <v>9.316948432573224E-3</v>
      </c>
      <c r="E50" s="8">
        <f t="shared" ref="E50" si="43">VddA*D50</f>
        <v>4.6584742162866122E-2</v>
      </c>
      <c r="F50" s="2">
        <f t="shared" si="3"/>
        <v>10</v>
      </c>
      <c r="G50" s="13"/>
      <c r="H50" s="5">
        <f t="shared" si="30"/>
        <v>182.51171425204222</v>
      </c>
      <c r="S50" s="2"/>
    </row>
    <row r="51" spans="1:19" ht="12.9" x14ac:dyDescent="0.5">
      <c r="S51" s="2"/>
    </row>
    <row r="52" spans="1:19" ht="12.9" x14ac:dyDescent="0.5">
      <c r="S52" s="2"/>
    </row>
    <row r="53" spans="1:19" ht="12.9" x14ac:dyDescent="0.5">
      <c r="S53" s="2"/>
    </row>
    <row r="54" spans="1:19" ht="12.9" x14ac:dyDescent="0.5">
      <c r="S54" s="2"/>
    </row>
    <row r="55" spans="1:19" ht="12.9" x14ac:dyDescent="0.5">
      <c r="S55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ACB6-570B-46C0-9876-A17A32FA1522}">
  <dimension ref="A1:F49"/>
  <sheetViews>
    <sheetView tabSelected="1" topLeftCell="A23" workbookViewId="0">
      <selection activeCell="I42" sqref="I42"/>
    </sheetView>
  </sheetViews>
  <sheetFormatPr defaultRowHeight="14.4" x14ac:dyDescent="0.55000000000000004"/>
  <cols>
    <col min="2" max="2" width="5.62890625" customWidth="1"/>
    <col min="6" max="6" width="12.15625" bestFit="1" customWidth="1"/>
  </cols>
  <sheetData>
    <row r="1" spans="1:6" x14ac:dyDescent="0.55000000000000004">
      <c r="B1" s="26" t="s">
        <v>8</v>
      </c>
      <c r="C1" t="s">
        <v>12</v>
      </c>
    </row>
    <row r="2" spans="1:6" x14ac:dyDescent="0.55000000000000004">
      <c r="B2" s="26" t="s">
        <v>19</v>
      </c>
      <c r="C2" t="s">
        <v>0</v>
      </c>
    </row>
    <row r="3" spans="1:6" x14ac:dyDescent="0.55000000000000004">
      <c r="A3">
        <v>0</v>
      </c>
      <c r="B3" s="26"/>
    </row>
    <row r="4" spans="1:6" x14ac:dyDescent="0.55000000000000004">
      <c r="A4">
        <v>1</v>
      </c>
      <c r="B4">
        <v>-40</v>
      </c>
      <c r="C4" s="27">
        <v>1000</v>
      </c>
      <c r="D4" s="27">
        <f t="shared" ref="D4:D49" si="0">B4*10</f>
        <v>-400</v>
      </c>
      <c r="F4" t="str">
        <f>CONCATENATE("{ ", C4, ",  ", D4, " },")</f>
        <v>{ 1000,  -400 },</v>
      </c>
    </row>
    <row r="5" spans="1:6" x14ac:dyDescent="0.55000000000000004">
      <c r="A5">
        <v>2</v>
      </c>
      <c r="B5">
        <v>-35</v>
      </c>
      <c r="C5" s="27">
        <v>990</v>
      </c>
      <c r="D5" s="27">
        <f t="shared" si="0"/>
        <v>-350</v>
      </c>
      <c r="F5" t="str">
        <f t="shared" ref="F5:F49" si="1">CONCATENATE("{ ", C5, ",  ", D5, " },")</f>
        <v>{ 990,  -350 },</v>
      </c>
    </row>
    <row r="6" spans="1:6" x14ac:dyDescent="0.55000000000000004">
      <c r="A6">
        <v>3</v>
      </c>
      <c r="B6">
        <v>-30</v>
      </c>
      <c r="C6" s="27">
        <v>976</v>
      </c>
      <c r="D6" s="27">
        <f t="shared" si="0"/>
        <v>-300</v>
      </c>
      <c r="F6" t="str">
        <f t="shared" si="1"/>
        <v>{ 976,  -300 },</v>
      </c>
    </row>
    <row r="7" spans="1:6" x14ac:dyDescent="0.55000000000000004">
      <c r="A7">
        <v>4</v>
      </c>
      <c r="B7">
        <v>-25</v>
      </c>
      <c r="C7" s="27">
        <v>959</v>
      </c>
      <c r="D7" s="27">
        <f t="shared" si="0"/>
        <v>-250</v>
      </c>
      <c r="F7" t="str">
        <f t="shared" si="1"/>
        <v>{ 959,  -250 },</v>
      </c>
    </row>
    <row r="8" spans="1:6" x14ac:dyDescent="0.55000000000000004">
      <c r="A8">
        <v>5</v>
      </c>
      <c r="B8">
        <v>-20</v>
      </c>
      <c r="C8" s="27">
        <v>937</v>
      </c>
      <c r="D8" s="27">
        <f t="shared" si="0"/>
        <v>-200</v>
      </c>
      <c r="F8" t="str">
        <f t="shared" si="1"/>
        <v>{ 937,  -200 },</v>
      </c>
    </row>
    <row r="9" spans="1:6" x14ac:dyDescent="0.55000000000000004">
      <c r="A9">
        <v>6</v>
      </c>
      <c r="B9">
        <v>-15</v>
      </c>
      <c r="C9" s="27">
        <v>909</v>
      </c>
      <c r="D9" s="27">
        <f t="shared" si="0"/>
        <v>-150</v>
      </c>
      <c r="F9" t="str">
        <f t="shared" si="1"/>
        <v>{ 909,  -150 },</v>
      </c>
    </row>
    <row r="10" spans="1:6" x14ac:dyDescent="0.55000000000000004">
      <c r="A10">
        <v>7</v>
      </c>
      <c r="B10">
        <v>-10</v>
      </c>
      <c r="C10" s="27">
        <v>876</v>
      </c>
      <c r="D10" s="27">
        <f t="shared" si="0"/>
        <v>-100</v>
      </c>
      <c r="F10" t="str">
        <f t="shared" si="1"/>
        <v>{ 876,  -100 },</v>
      </c>
    </row>
    <row r="11" spans="1:6" x14ac:dyDescent="0.55000000000000004">
      <c r="A11">
        <v>8</v>
      </c>
      <c r="B11">
        <v>-5</v>
      </c>
      <c r="C11" s="27">
        <v>836</v>
      </c>
      <c r="D11" s="27">
        <f t="shared" si="0"/>
        <v>-50</v>
      </c>
      <c r="F11" t="str">
        <f t="shared" si="1"/>
        <v>{ 836,  -50 },</v>
      </c>
    </row>
    <row r="12" spans="1:6" x14ac:dyDescent="0.55000000000000004">
      <c r="A12">
        <v>9</v>
      </c>
      <c r="B12">
        <v>0</v>
      </c>
      <c r="C12" s="27">
        <v>791</v>
      </c>
      <c r="D12" s="27">
        <f t="shared" si="0"/>
        <v>0</v>
      </c>
      <c r="F12" t="str">
        <f t="shared" si="1"/>
        <v>{ 791,  0 },</v>
      </c>
    </row>
    <row r="13" spans="1:6" x14ac:dyDescent="0.55000000000000004">
      <c r="A13">
        <v>10</v>
      </c>
      <c r="B13">
        <v>5</v>
      </c>
      <c r="C13" s="27">
        <v>741</v>
      </c>
      <c r="D13" s="27">
        <f t="shared" si="0"/>
        <v>50</v>
      </c>
      <c r="F13" t="str">
        <f t="shared" si="1"/>
        <v>{ 741,  50 },</v>
      </c>
    </row>
    <row r="14" spans="1:6" x14ac:dyDescent="0.55000000000000004">
      <c r="A14">
        <v>11</v>
      </c>
      <c r="B14">
        <v>10</v>
      </c>
      <c r="C14" s="27">
        <v>686</v>
      </c>
      <c r="D14" s="27">
        <f t="shared" si="0"/>
        <v>100</v>
      </c>
      <c r="F14" t="str">
        <f t="shared" si="1"/>
        <v>{ 686,  100 },</v>
      </c>
    </row>
    <row r="15" spans="1:6" x14ac:dyDescent="0.55000000000000004">
      <c r="A15">
        <v>12</v>
      </c>
      <c r="B15">
        <v>15</v>
      </c>
      <c r="C15" s="27">
        <v>629</v>
      </c>
      <c r="D15" s="27">
        <f t="shared" si="0"/>
        <v>150</v>
      </c>
      <c r="F15" t="str">
        <f t="shared" si="1"/>
        <v>{ 629,  150 },</v>
      </c>
    </row>
    <row r="16" spans="1:6" x14ac:dyDescent="0.55000000000000004">
      <c r="A16">
        <v>13</v>
      </c>
      <c r="B16">
        <v>20</v>
      </c>
      <c r="C16" s="27">
        <v>570</v>
      </c>
      <c r="D16" s="27">
        <f t="shared" si="0"/>
        <v>200</v>
      </c>
      <c r="F16" t="str">
        <f t="shared" si="1"/>
        <v>{ 570,  200 },</v>
      </c>
    </row>
    <row r="17" spans="1:6" x14ac:dyDescent="0.55000000000000004">
      <c r="A17">
        <v>14</v>
      </c>
      <c r="B17">
        <v>25</v>
      </c>
      <c r="C17" s="27">
        <v>512</v>
      </c>
      <c r="D17" s="27">
        <f t="shared" si="0"/>
        <v>250</v>
      </c>
      <c r="F17" t="str">
        <f t="shared" si="1"/>
        <v>{ 512,  250 },</v>
      </c>
    </row>
    <row r="18" spans="1:6" x14ac:dyDescent="0.55000000000000004">
      <c r="A18">
        <v>15</v>
      </c>
      <c r="B18">
        <v>30</v>
      </c>
      <c r="C18" s="27">
        <v>456</v>
      </c>
      <c r="D18" s="27">
        <f t="shared" si="0"/>
        <v>300</v>
      </c>
      <c r="F18" t="str">
        <f t="shared" si="1"/>
        <v>{ 456,  300 },</v>
      </c>
    </row>
    <row r="19" spans="1:6" x14ac:dyDescent="0.55000000000000004">
      <c r="A19">
        <v>16</v>
      </c>
      <c r="B19">
        <v>35</v>
      </c>
      <c r="C19" s="27">
        <v>403</v>
      </c>
      <c r="D19" s="27">
        <f t="shared" si="0"/>
        <v>350</v>
      </c>
      <c r="F19" t="str">
        <f t="shared" si="1"/>
        <v>{ 403,  350 },</v>
      </c>
    </row>
    <row r="20" spans="1:6" x14ac:dyDescent="0.55000000000000004">
      <c r="A20">
        <v>17</v>
      </c>
      <c r="B20">
        <v>40</v>
      </c>
      <c r="C20" s="27">
        <v>354</v>
      </c>
      <c r="D20" s="27">
        <f t="shared" si="0"/>
        <v>400</v>
      </c>
      <c r="F20" t="str">
        <f t="shared" si="1"/>
        <v>{ 354,  400 },</v>
      </c>
    </row>
    <row r="21" spans="1:6" x14ac:dyDescent="0.55000000000000004">
      <c r="A21">
        <v>18</v>
      </c>
      <c r="B21">
        <v>45</v>
      </c>
      <c r="C21" s="27">
        <v>309</v>
      </c>
      <c r="D21" s="27">
        <f t="shared" si="0"/>
        <v>450</v>
      </c>
      <c r="F21" t="str">
        <f t="shared" si="1"/>
        <v>{ 309,  450 },</v>
      </c>
    </row>
    <row r="22" spans="1:6" x14ac:dyDescent="0.55000000000000004">
      <c r="A22">
        <v>19</v>
      </c>
      <c r="B22">
        <v>50</v>
      </c>
      <c r="C22" s="27">
        <v>269</v>
      </c>
      <c r="D22" s="27">
        <f t="shared" si="0"/>
        <v>500</v>
      </c>
      <c r="F22" t="str">
        <f t="shared" si="1"/>
        <v>{ 269,  500 },</v>
      </c>
    </row>
    <row r="23" spans="1:6" x14ac:dyDescent="0.55000000000000004">
      <c r="A23">
        <v>20</v>
      </c>
      <c r="B23">
        <v>55</v>
      </c>
      <c r="C23" s="27">
        <v>233</v>
      </c>
      <c r="D23" s="27">
        <f t="shared" si="0"/>
        <v>550</v>
      </c>
      <c r="F23" t="str">
        <f t="shared" si="1"/>
        <v>{ 233,  550 },</v>
      </c>
    </row>
    <row r="24" spans="1:6" x14ac:dyDescent="0.55000000000000004">
      <c r="A24">
        <v>21</v>
      </c>
      <c r="B24">
        <v>60</v>
      </c>
      <c r="C24" s="27">
        <v>202</v>
      </c>
      <c r="D24" s="27">
        <f t="shared" si="0"/>
        <v>600</v>
      </c>
      <c r="F24" t="str">
        <f t="shared" si="1"/>
        <v>{ 202,  600 },</v>
      </c>
    </row>
    <row r="25" spans="1:6" x14ac:dyDescent="0.55000000000000004">
      <c r="A25">
        <v>22</v>
      </c>
      <c r="B25">
        <v>65</v>
      </c>
      <c r="C25" s="27">
        <v>175</v>
      </c>
      <c r="D25" s="27">
        <f t="shared" si="0"/>
        <v>650</v>
      </c>
      <c r="F25" t="str">
        <f t="shared" si="1"/>
        <v>{ 175,  650 },</v>
      </c>
    </row>
    <row r="26" spans="1:6" x14ac:dyDescent="0.55000000000000004">
      <c r="A26">
        <v>23</v>
      </c>
      <c r="B26">
        <v>70</v>
      </c>
      <c r="C26" s="27">
        <v>151</v>
      </c>
      <c r="D26" s="27">
        <f t="shared" si="0"/>
        <v>700</v>
      </c>
      <c r="F26" t="str">
        <f t="shared" si="1"/>
        <v>{ 151,  700 },</v>
      </c>
    </row>
    <row r="27" spans="1:6" x14ac:dyDescent="0.55000000000000004">
      <c r="A27">
        <v>24</v>
      </c>
      <c r="B27">
        <v>75</v>
      </c>
      <c r="C27" s="27">
        <v>131</v>
      </c>
      <c r="D27" s="27">
        <f t="shared" si="0"/>
        <v>750</v>
      </c>
      <c r="F27" t="str">
        <f t="shared" si="1"/>
        <v>{ 131,  750 },</v>
      </c>
    </row>
    <row r="28" spans="1:6" x14ac:dyDescent="0.55000000000000004">
      <c r="A28">
        <v>25</v>
      </c>
      <c r="B28">
        <v>80</v>
      </c>
      <c r="C28" s="27">
        <v>114</v>
      </c>
      <c r="D28" s="27">
        <f t="shared" si="0"/>
        <v>800</v>
      </c>
      <c r="F28" t="str">
        <f t="shared" si="1"/>
        <v>{ 114,  800 },</v>
      </c>
    </row>
    <row r="29" spans="1:6" x14ac:dyDescent="0.55000000000000004">
      <c r="A29">
        <v>26</v>
      </c>
      <c r="B29">
        <v>85</v>
      </c>
      <c r="C29" s="27">
        <v>99</v>
      </c>
      <c r="D29" s="27">
        <f t="shared" si="0"/>
        <v>850</v>
      </c>
      <c r="F29" t="str">
        <f t="shared" si="1"/>
        <v>{ 99,  850 },</v>
      </c>
    </row>
    <row r="30" spans="1:6" x14ac:dyDescent="0.55000000000000004">
      <c r="A30">
        <v>27</v>
      </c>
      <c r="B30">
        <v>90</v>
      </c>
      <c r="C30" s="27">
        <v>86</v>
      </c>
      <c r="D30" s="27">
        <f t="shared" si="0"/>
        <v>900</v>
      </c>
      <c r="F30" t="str">
        <f t="shared" si="1"/>
        <v>{ 86,  900 },</v>
      </c>
    </row>
    <row r="31" spans="1:6" x14ac:dyDescent="0.55000000000000004">
      <c r="A31">
        <v>28</v>
      </c>
      <c r="B31">
        <v>95</v>
      </c>
      <c r="C31" s="27">
        <v>75</v>
      </c>
      <c r="D31" s="27">
        <f t="shared" si="0"/>
        <v>950</v>
      </c>
      <c r="F31" t="str">
        <f t="shared" si="1"/>
        <v>{ 75,  950 },</v>
      </c>
    </row>
    <row r="32" spans="1:6" x14ac:dyDescent="0.55000000000000004">
      <c r="A32">
        <v>29</v>
      </c>
      <c r="B32">
        <v>100</v>
      </c>
      <c r="C32" s="27">
        <v>65</v>
      </c>
      <c r="D32" s="27">
        <f t="shared" si="0"/>
        <v>1000</v>
      </c>
      <c r="F32" t="str">
        <f t="shared" si="1"/>
        <v>{ 65,  1000 },</v>
      </c>
    </row>
    <row r="33" spans="1:6" x14ac:dyDescent="0.55000000000000004">
      <c r="A33">
        <v>30</v>
      </c>
      <c r="B33">
        <v>105</v>
      </c>
      <c r="C33" s="27">
        <v>57</v>
      </c>
      <c r="D33" s="27">
        <f t="shared" si="0"/>
        <v>1050</v>
      </c>
      <c r="F33" t="str">
        <f t="shared" si="1"/>
        <v>{ 57,  1050 },</v>
      </c>
    </row>
    <row r="34" spans="1:6" x14ac:dyDescent="0.55000000000000004">
      <c r="A34">
        <v>31</v>
      </c>
      <c r="B34">
        <v>110</v>
      </c>
      <c r="C34" s="27">
        <v>50</v>
      </c>
      <c r="D34" s="27">
        <f t="shared" si="0"/>
        <v>1100</v>
      </c>
      <c r="F34" t="str">
        <f t="shared" si="1"/>
        <v>{ 50,  1100 },</v>
      </c>
    </row>
    <row r="35" spans="1:6" x14ac:dyDescent="0.55000000000000004">
      <c r="A35">
        <v>32</v>
      </c>
      <c r="B35">
        <v>115</v>
      </c>
      <c r="C35" s="27">
        <v>44</v>
      </c>
      <c r="D35" s="27">
        <f t="shared" si="0"/>
        <v>1150</v>
      </c>
      <c r="F35" t="str">
        <f t="shared" si="1"/>
        <v>{ 44,  1150 },</v>
      </c>
    </row>
    <row r="36" spans="1:6" x14ac:dyDescent="0.55000000000000004">
      <c r="A36">
        <v>33</v>
      </c>
      <c r="B36">
        <v>120</v>
      </c>
      <c r="C36" s="27">
        <v>39</v>
      </c>
      <c r="D36" s="27">
        <f t="shared" si="0"/>
        <v>1200</v>
      </c>
      <c r="F36" t="str">
        <f t="shared" si="1"/>
        <v>{ 39,  1200 },</v>
      </c>
    </row>
    <row r="37" spans="1:6" x14ac:dyDescent="0.55000000000000004">
      <c r="A37">
        <v>34</v>
      </c>
      <c r="B37">
        <v>125</v>
      </c>
      <c r="C37" s="27">
        <v>35</v>
      </c>
      <c r="D37" s="27">
        <f t="shared" si="0"/>
        <v>1250</v>
      </c>
      <c r="F37" t="str">
        <f t="shared" si="1"/>
        <v>{ 35,  1250 },</v>
      </c>
    </row>
    <row r="38" spans="1:6" x14ac:dyDescent="0.55000000000000004">
      <c r="A38">
        <v>35</v>
      </c>
      <c r="B38">
        <v>130</v>
      </c>
      <c r="C38" s="27">
        <v>31</v>
      </c>
      <c r="D38" s="27">
        <f t="shared" si="0"/>
        <v>1300</v>
      </c>
      <c r="F38" t="str">
        <f t="shared" si="1"/>
        <v>{ 31,  1300 },</v>
      </c>
    </row>
    <row r="39" spans="1:6" x14ac:dyDescent="0.55000000000000004">
      <c r="A39">
        <v>36</v>
      </c>
      <c r="B39">
        <v>135</v>
      </c>
      <c r="C39" s="27">
        <v>27</v>
      </c>
      <c r="D39" s="27">
        <f t="shared" si="0"/>
        <v>1350</v>
      </c>
      <c r="F39" t="str">
        <f t="shared" si="1"/>
        <v>{ 27,  1350 },</v>
      </c>
    </row>
    <row r="40" spans="1:6" x14ac:dyDescent="0.55000000000000004">
      <c r="A40">
        <v>37</v>
      </c>
      <c r="B40">
        <v>140</v>
      </c>
      <c r="C40" s="27">
        <v>24</v>
      </c>
      <c r="D40" s="27">
        <f t="shared" si="0"/>
        <v>1400</v>
      </c>
      <c r="F40" t="str">
        <f t="shared" si="1"/>
        <v>{ 24,  1400 },</v>
      </c>
    </row>
    <row r="41" spans="1:6" x14ac:dyDescent="0.55000000000000004">
      <c r="A41">
        <v>38</v>
      </c>
      <c r="B41">
        <v>145</v>
      </c>
      <c r="C41" s="27">
        <v>22</v>
      </c>
      <c r="D41" s="27">
        <f t="shared" si="0"/>
        <v>1450</v>
      </c>
      <c r="F41" t="str">
        <f t="shared" si="1"/>
        <v>{ 22,  1450 },</v>
      </c>
    </row>
    <row r="42" spans="1:6" x14ac:dyDescent="0.55000000000000004">
      <c r="A42">
        <v>39</v>
      </c>
      <c r="B42">
        <v>150</v>
      </c>
      <c r="C42" s="27">
        <v>19</v>
      </c>
      <c r="D42" s="27">
        <f t="shared" si="0"/>
        <v>1500</v>
      </c>
      <c r="F42" t="str">
        <f t="shared" si="1"/>
        <v>{ 19,  1500 },</v>
      </c>
    </row>
    <row r="43" spans="1:6" x14ac:dyDescent="0.55000000000000004">
      <c r="A43">
        <v>40</v>
      </c>
      <c r="B43">
        <v>155</v>
      </c>
      <c r="C43" s="27">
        <v>17</v>
      </c>
      <c r="D43" s="27">
        <f t="shared" si="0"/>
        <v>1550</v>
      </c>
      <c r="F43" t="str">
        <f t="shared" si="1"/>
        <v>{ 17,  1550 },</v>
      </c>
    </row>
    <row r="44" spans="1:6" x14ac:dyDescent="0.55000000000000004">
      <c r="A44">
        <v>41</v>
      </c>
      <c r="B44">
        <v>160</v>
      </c>
      <c r="C44" s="27">
        <v>16</v>
      </c>
      <c r="D44" s="27">
        <f t="shared" si="0"/>
        <v>1600</v>
      </c>
      <c r="F44" t="str">
        <f t="shared" si="1"/>
        <v>{ 16,  1600 },</v>
      </c>
    </row>
    <row r="45" spans="1:6" x14ac:dyDescent="0.55000000000000004">
      <c r="A45">
        <v>42</v>
      </c>
      <c r="B45">
        <v>165</v>
      </c>
      <c r="C45" s="27">
        <v>14</v>
      </c>
      <c r="D45" s="27">
        <f t="shared" si="0"/>
        <v>1650</v>
      </c>
      <c r="F45" t="str">
        <f t="shared" si="1"/>
        <v>{ 14,  1650 },</v>
      </c>
    </row>
    <row r="46" spans="1:6" x14ac:dyDescent="0.55000000000000004">
      <c r="A46">
        <v>43</v>
      </c>
      <c r="B46">
        <v>170</v>
      </c>
      <c r="C46" s="27">
        <v>13</v>
      </c>
      <c r="D46" s="27">
        <f t="shared" si="0"/>
        <v>1700</v>
      </c>
      <c r="F46" t="str">
        <f t="shared" si="1"/>
        <v>{ 13,  1700 },</v>
      </c>
    </row>
    <row r="47" spans="1:6" x14ac:dyDescent="0.55000000000000004">
      <c r="A47">
        <v>44</v>
      </c>
      <c r="B47">
        <v>175</v>
      </c>
      <c r="C47" s="27">
        <v>12</v>
      </c>
      <c r="D47" s="27">
        <f t="shared" si="0"/>
        <v>1750</v>
      </c>
      <c r="F47" t="str">
        <f t="shared" si="1"/>
        <v>{ 12,  1750 },</v>
      </c>
    </row>
    <row r="48" spans="1:6" x14ac:dyDescent="0.55000000000000004">
      <c r="A48">
        <v>45</v>
      </c>
      <c r="B48">
        <v>180</v>
      </c>
      <c r="C48" s="27">
        <v>11</v>
      </c>
      <c r="D48" s="27">
        <f t="shared" si="0"/>
        <v>1800</v>
      </c>
      <c r="F48" t="str">
        <f t="shared" si="1"/>
        <v>{ 11,  1800 },</v>
      </c>
    </row>
    <row r="49" spans="1:6" x14ac:dyDescent="0.55000000000000004">
      <c r="A49">
        <v>46</v>
      </c>
      <c r="B49">
        <v>185</v>
      </c>
      <c r="C49" s="27">
        <v>10</v>
      </c>
      <c r="D49" s="27">
        <f t="shared" si="0"/>
        <v>1850</v>
      </c>
      <c r="F49" t="str">
        <f t="shared" si="1"/>
        <v>{ 10,  1850 },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NTCLE350E4103FHB0</vt:lpstr>
      <vt:lpstr>Sheet1</vt:lpstr>
      <vt:lpstr>NTCLE350E4103FHB0!ADC_bit_count</vt:lpstr>
      <vt:lpstr>NTCLE350E4103FHB0!ADC_val_count</vt:lpstr>
      <vt:lpstr>NTCLE350E4103FHB0!B</vt:lpstr>
      <vt:lpstr>NTCLE350E4103FHB0!R_top</vt:lpstr>
      <vt:lpstr>NTCLE350E4103FHB0!R0</vt:lpstr>
      <vt:lpstr>NTCLE350E4103FHB0!T0</vt:lpstr>
      <vt:lpstr>NTCLE350E4103FHB0!VddA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2023-08-30T08:36:58Z</dcterms:modified>
</cp:coreProperties>
</file>