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revisions/_rels/revisionHeaders.xml.rels" ContentType="application/vnd.openxmlformats-package.relationships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#CoralligenousWeekends" sheetId="1" state="visible" r:id="rId2"/>
    <sheet name="Censos Drive" sheetId="2" state="visible" r:id="rId3"/>
    <sheet name="Observadors i dades" sheetId="3" state="visible" r:id="rId4"/>
  </sheets>
  <definedNames>
    <definedName function="false" hidden="true" localSheetId="0" name="_xlnm._FilterDatabase" vbProcedure="false">'#CoralligenousWeekends'!$A$1:$U$62</definedName>
    <definedName function="false" hidden="true" localSheetId="2" name="_xlnm._FilterDatabase" vbProcedure="false">'Observadors i dades'!$A$1:$E$1048557</definedName>
    <definedName function="false" hidden="false" localSheetId="1" name="_xlnm._FilterDatabase" vbProcedure="false">'Censos Drive'!$A$1:$AM$1103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<sst xmlns="http://schemas.openxmlformats.org/spreadsheetml/2006/main" count="2087" uniqueCount="335">
  <si>
    <t xml:space="preserve">Date of observation</t>
  </si>
  <si>
    <t xml:space="preserve">Latitude</t>
  </si>
  <si>
    <t xml:space="preserve">Longitude</t>
  </si>
  <si>
    <t xml:space="preserve">Observer</t>
  </si>
  <si>
    <t xml:space="preserve">Validated observation</t>
  </si>
  <si>
    <t xml:space="preserve">Species/Category</t>
  </si>
  <si>
    <t xml:space="preserve">Comments</t>
  </si>
  <si>
    <t xml:space="preserve">Habitat</t>
  </si>
  <si>
    <t xml:space="preserve">Depht</t>
  </si>
  <si>
    <t xml:space="preserve">In reproduction</t>
  </si>
  <si>
    <t xml:space="preserve">Mortality survey</t>
  </si>
  <si>
    <t xml:space="preserve">Survey depth</t>
  </si>
  <si>
    <t xml:space="preserve">No Afectades</t>
  </si>
  <si>
    <t xml:space="preserve">Necrosis</t>
  </si>
  <si>
    <t xml:space="preserve">Epibiosis</t>
  </si>
  <si>
    <t xml:space="preserve">Necrosis + Epibiosis</t>
  </si>
  <si>
    <t xml:space="preserve">Total Afectades</t>
  </si>
  <si>
    <t xml:space="preserve">Total  Colonies</t>
  </si>
  <si>
    <t xml:space="preserve">% Colonies Afectades</t>
  </si>
  <si>
    <t xml:space="preserve">% Afectació Recent</t>
  </si>
  <si>
    <t xml:space="preserve">MPA Name</t>
  </si>
  <si>
    <t xml:space="preserve">2023/10/08</t>
  </si>
  <si>
    <t xml:space="preserve">Adri  </t>
  </si>
  <si>
    <t xml:space="preserve">Yes</t>
  </si>
  <si>
    <t xml:space="preserve">Eunicella singularis</t>
  </si>
  <si>
    <t xml:space="preserve">#CoralligenousWeekend. 
parella amB Paula López. Temperatura 20 graus</t>
  </si>
  <si>
    <t xml:space="preserve">Pared</t>
  </si>
  <si>
    <t xml:space="preserve">15</t>
  </si>
  <si>
    <t xml:space="preserve">No</t>
  </si>
  <si>
    <t xml:space="preserve">Cap De Creus</t>
  </si>
  <si>
    <t xml:space="preserve">Paramuricea clavata</t>
  </si>
  <si>
    <t xml:space="preserve">#CoralligenousWeekends. Parella amb Paula López.</t>
  </si>
  <si>
    <t xml:space="preserve">No determinado</t>
  </si>
  <si>
    <t xml:space="preserve">28</t>
  </si>
  <si>
    <t xml:space="preserve">#CoralligenousWeekends. 
Parella amb Paula López. Temperatura 20 graus</t>
  </si>
  <si>
    <t xml:space="preserve">26</t>
  </si>
  <si>
    <t xml:space="preserve">2023/09/17</t>
  </si>
  <si>
    <t xml:space="preserve">Albert Pell Lorente</t>
  </si>
  <si>
    <t xml:space="preserve">Coralligenous Weekend
Observadors: Albert i Martí</t>
  </si>
  <si>
    <t xml:space="preserve">25</t>
  </si>
  <si>
    <t xml:space="preserve">Muntanyes De Begur</t>
  </si>
  <si>
    <t xml:space="preserve">2023/09/23</t>
  </si>
  <si>
    <t xml:space="preserve">Alberto Murtra Herrera</t>
  </si>
  <si>
    <t xml:space="preserve">formigues pared norte  CORALES WEEKEND compañero victor  prof 20 metros</t>
  </si>
  <si>
    <t xml:space="preserve">20</t>
  </si>
  <si>
    <t xml:space="preserve">Castell - Cap Roig</t>
  </si>
  <si>
    <t xml:space="preserve">#CoralligenousWeekends</t>
  </si>
  <si>
    <t xml:space="preserve">18</t>
  </si>
  <si>
    <t xml:space="preserve">Ana Rodríguez Sevilla </t>
  </si>
  <si>
    <t xml:space="preserve">Coralligenous Weekends
Observadors: Ana i Dani</t>
  </si>
  <si>
    <t xml:space="preserve">2023/10/07</t>
  </si>
  <si>
    <t xml:space="preserve">Andrea Cabrito Rubau</t>
  </si>
  <si>
    <t xml:space="preserve"> #CorallWeekend
Punt immersió - la cova fumada
Parella de Cens - María
22ºC</t>
  </si>
  <si>
    <t xml:space="preserve">#CorallWeekends Al Gat - Pared
Companya de cens - Claudia Aparicio
20ªC
</t>
  </si>
  <si>
    <t xml:space="preserve">29</t>
  </si>
  <si>
    <t xml:space="preserve">#CorallWeekend
Punt immersió - La Punta del Mero
21ºC
Cens durant la 
Company de cens -  Adri (marit de Paula López)</t>
  </si>
  <si>
    <t xml:space="preserve">Bloque</t>
  </si>
  <si>
    <t xml:space="preserve">14</t>
  </si>
  <si>
    <t xml:space="preserve">#CorallWeekends
Punt immersió - Punta del Mero
Cens de la 
Company de cens -  Adri (marit de Paula López)
21ºC
En aquest cens hi ha sumades les gorgónies de Àlex i Oriol ja que a la seva part de paret tenien molt poca gorgonia.</t>
  </si>
  <si>
    <t xml:space="preserve">#CorallWeekends 
Cens al Gat - Pared
Companya de cens - Claudia Aparicio
20ªC
He posat bloc perquè no tinc clar que es consideri paret. També vaig contar algunes a 21m però no les he posat perquè son les mateixes del dia anterior.</t>
  </si>
  <si>
    <t xml:space="preserve">Claudia Aparicio Estalella</t>
  </si>
  <si>
    <t xml:space="preserve">#CoralligenousWeekends.
 amb la Paula Lopez com a parella</t>
  </si>
  <si>
    <t xml:space="preserve">19</t>
  </si>
  <si>
    <t xml:space="preserve">#CoralligenousWeekends 
amb parella Andrea Cabrito</t>
  </si>
  <si>
    <t xml:space="preserve">2023/09/16</t>
  </si>
  <si>
    <t xml:space="preserve">David Fuentes Jané </t>
  </si>
  <si>
    <t xml:space="preserve">He participat al Coralligenous weekends amb el company Jordi Prats. He arribat al final de la pared amb el resultat havent-ne vist 25 i per no repetir-ne cap, m'he quedat amb les 25. Disculpeu!! :( Sort que el Jordi ha fet les 50!</t>
  </si>
  <si>
    <t xml:space="preserve">16</t>
  </si>
  <si>
    <t xml:space="preserve">Elia Alsina  Xiol</t>
  </si>
  <si>
    <t xml:space="preserve">Coralligenous weekends
Observadors: Elia i Eric</t>
  </si>
  <si>
    <t xml:space="preserve">27</t>
  </si>
  <si>
    <t xml:space="preserve">Eric Mula Melian </t>
  </si>
  <si>
    <t xml:space="preserve">22</t>
  </si>
  <si>
    <t xml:space="preserve">Jesus Pérez </t>
  </si>
  <si>
    <t xml:space="preserve">#CORALLWEEKEND</t>
  </si>
  <si>
    <t xml:space="preserve">CORALLWEEKEND</t>
  </si>
  <si>
    <t xml:space="preserve">17</t>
  </si>
  <si>
    <t xml:space="preserve">2023/10/14</t>
  </si>
  <si>
    <t xml:space="preserve">Joan Gonzalez Ciurana</t>
  </si>
  <si>
    <t xml:space="preserve">Jordi Prats Esteban</t>
  </si>
  <si>
    <t xml:space="preserve">2023/09/15</t>
  </si>
  <si>
    <t xml:space="preserve">JOSEP MESTRAS CASTA</t>
  </si>
  <si>
    <t xml:space="preserve">Coralligenous weekends.
Observadors: Josep i Cinta.
Temperatura 21 graus.</t>
  </si>
  <si>
    <t xml:space="preserve">Coralligenous weekends.
Observadors: Josep i Cinta.
21 graus de temperatura-</t>
  </si>
  <si>
    <t xml:space="preserve">Lidia Caba Roset</t>
  </si>
  <si>
    <t xml:space="preserve">Coraligenous weekends
Observadors: Sergio i Lídia (mateix cens que Pep Aguiló)</t>
  </si>
  <si>
    <t xml:space="preserve">31</t>
  </si>
  <si>
    <t xml:space="preserve">Coraligenous weekends
Observadors: Sergio i Lidia</t>
  </si>
  <si>
    <t xml:space="preserve">Marcel Costa Zan</t>
  </si>
  <si>
    <t xml:space="preserve">#CoralligenousWeekends
Parella: Arnau Parcerisa</t>
  </si>
  <si>
    <t xml:space="preserve">10</t>
  </si>
  <si>
    <t xml:space="preserve">Maria Sierks </t>
  </si>
  <si>
    <t xml:space="preserve">#CoralWeekends
Sábado  07.10.23 en La cova fumada.
Mi compañera para el censo fue Andrea Cabrito.
Inmersión de 58 minutos, comienzo sobre las 12:00h del mediodía (segunda inmersión), buena visibilidad.</t>
  </si>
  <si>
    <t xml:space="preserve">23</t>
  </si>
  <si>
    <t xml:space="preserve">#CoralWeekends 
Sábado 07.10.23 en La cova fumada.
Mi compañera para el censo fue Andrea Cabrito.
Inmersión de 58 minutos, comienzo sobre las 12:00h del mediodía (segunda inmersión), segunda parte después del censo de Paramuricea clavata.</t>
  </si>
  <si>
    <t xml:space="preserve">45</t>
  </si>
  <si>
    <t xml:space="preserve">#CoralWeekends.
 Sábado 07.10.23 en El Gat.
Mi compañera para el censo fue Andrea Cabrito.
Temperatura del agua 22 grados centígrados, inmersión de 42 minutos, comienzo sobre las 10:00h de la mañana, buena visibilidad.</t>
  </si>
  <si>
    <t xml:space="preserve">2023/10/05</t>
  </si>
  <si>
    <t xml:space="preserve">Martí Vilanova </t>
  </si>
  <si>
    <t xml:space="preserve">#CoralligenousWeekends 
(Cens d'en JC)</t>
  </si>
  <si>
    <t xml:space="preserve">13</t>
  </si>
  <si>
    <t xml:space="preserve">Oriol Rodriguez Martinez</t>
  </si>
  <si>
    <t xml:space="preserve">#CoralligenousWeekends.
Sento molt no haver pujat les observacions fins ara, disculpeu.</t>
  </si>
  <si>
    <t xml:space="preserve">#CoralligenousWekkends</t>
  </si>
  <si>
    <t xml:space="preserve">#CoralligenousWekends. 
Immersió a Punta del Mero, com a parella l'Alex.</t>
  </si>
  <si>
    <t xml:space="preserve">#CoralligenousWeekends 
Immersió a Punta del Mero, com a parella l'Alex.</t>
  </si>
  <si>
    <t xml:space="preserve">9</t>
  </si>
  <si>
    <t xml:space="preserve">#CoralligenousWeekends.
Aquesta es del segon dia que vem anar al gat, vaig anar amb l'Alex de parella.</t>
  </si>
  <si>
    <t xml:space="preserve">32</t>
  </si>
  <si>
    <t xml:space="preserve">#CoralligenousWeekends.
Immersió a Punta del Mero, com a parella l'Alex.</t>
  </si>
  <si>
    <t xml:space="preserve">Paula López Sendino</t>
  </si>
  <si>
    <t xml:space="preserve">#Coralligenous Weekends
, de la boia Costa Xiulets cap a l'esquerra</t>
  </si>
  <si>
    <t xml:space="preserve">#CoralligenousWeekends
De la boia cap a l'esquerra, passat restes metàliques vaixell</t>
  </si>
  <si>
    <t xml:space="preserve">#CoralligenousWeekends
Costa Xiulet, de la boia cap a l'esquerra</t>
  </si>
  <si>
    <t xml:space="preserve">#CoralligenousWeekends
parella amb Adrià Marí</t>
  </si>
  <si>
    <t xml:space="preserve">#CoralligenousWeekends
Transsecte amb Jordi Presas i Fernando, al freu Massa d'Ors</t>
  </si>
  <si>
    <t xml:space="preserve">Pep Aguil </t>
  </si>
  <si>
    <t xml:space="preserve">Coralligenous weedend
17 degrees celcius</t>
  </si>
  <si>
    <t xml:space="preserve">Coralligeous Weekends
17 degrees celcius
</t>
  </si>
  <si>
    <t xml:space="preserve">Sarah Agust </t>
  </si>
  <si>
    <t xml:space="preserve">Coralligenous weekends.
Observadors/es: Pau Pagès i Patrícia Poch</t>
  </si>
  <si>
    <t xml:space="preserve">24</t>
  </si>
  <si>
    <t xml:space="preserve">Coralligenous weekends.
Observadors/es Pau Pagès i Patrícia Poch</t>
  </si>
  <si>
    <t xml:space="preserve">coralligen weekend</t>
  </si>
  <si>
    <t xml:space="preserve">30</t>
  </si>
  <si>
    <t xml:space="preserve">coralligenous weekend</t>
  </si>
  <si>
    <t xml:space="preserve">Tamara Pintado Fern</t>
  </si>
  <si>
    <t xml:space="preserve">#CoralligenousWeekends Compañero: Óscar López Peces</t>
  </si>
  <si>
    <t xml:space="preserve">Victor Manuel Esteban Carmona</t>
  </si>
  <si>
    <t xml:space="preserve">Corallweekens
Illes Formigues Pared Nord
el meu company era Albert Murtra</t>
  </si>
  <si>
    <t xml:space="preserve">Corallweekens
Illes Formigues Pared Nord
El meu company era Albert Murtra</t>
  </si>
  <si>
    <t xml:space="preserve">Voluntari/Investigador</t>
  </si>
  <si>
    <t xml:space="preserve">Nom i cognom</t>
  </si>
  <si>
    <t xml:space="preserve">Zona</t>
  </si>
  <si>
    <t xml:space="preserve">centre</t>
  </si>
  <si>
    <t xml:space="preserve">Punt d'immersió</t>
  </si>
  <si>
    <t xml:space="preserve">LAT</t>
  </si>
  <si>
    <t xml:space="preserve">LONG</t>
  </si>
  <si>
    <t xml:space="preserve">dia</t>
  </si>
  <si>
    <t xml:space="preserve">Year</t>
  </si>
  <si>
    <t xml:space="preserve">hora</t>
  </si>
  <si>
    <t xml:space="preserve">Nom parella busseig</t>
  </si>
  <si>
    <t xml:space="preserve">Profunditat (m)</t>
  </si>
  <si>
    <t xml:space="preserve">Species</t>
  </si>
  <si>
    <t xml:space="preserve">NO AFECTADES</t>
  </si>
  <si>
    <t xml:space="preserve">NECROSI</t>
  </si>
  <si>
    <t xml:space="preserve">EPIBIOSI</t>
  </si>
  <si>
    <t xml:space="preserve">NECROSI I EPIBIOSI</t>
  </si>
  <si>
    <t xml:space="preserve">Total colonies</t>
  </si>
  <si>
    <t xml:space="preserve">Total affected</t>
  </si>
  <si>
    <t xml:space="preserve">% Affected all</t>
  </si>
  <si>
    <t xml:space="preserve">Perc Col Necrosis</t>
  </si>
  <si>
    <t xml:space="preserve">mitjana</t>
  </si>
  <si>
    <t xml:space="preserve">Voluntari</t>
  </si>
  <si>
    <t xml:space="preserve">Josep Mestras</t>
  </si>
  <si>
    <t xml:space="preserve">Costa Brava inf.</t>
  </si>
  <si>
    <t xml:space="preserve">Triton</t>
  </si>
  <si>
    <t xml:space="preserve">Ullastres I</t>
  </si>
  <si>
    <t xml:space="preserve">15.30</t>
  </si>
  <si>
    <t xml:space="preserve">Cinta</t>
  </si>
  <si>
    <t xml:space="preserve">Pclavata</t>
  </si>
  <si>
    <t xml:space="preserve">Patrícia Poch</t>
  </si>
  <si>
    <t xml:space="preserve">Pau</t>
  </si>
  <si>
    <t xml:space="preserve">Pau Pagés</t>
  </si>
  <si>
    <t xml:space="preserve">Patri</t>
  </si>
  <si>
    <t xml:space="preserve">Cinta Díez</t>
  </si>
  <si>
    <t xml:space="preserve">Josep</t>
  </si>
  <si>
    <t xml:space="preserve">Lidia Caba</t>
  </si>
  <si>
    <t xml:space="preserve">Ullastres II</t>
  </si>
  <si>
    <t xml:space="preserve">8.00</t>
  </si>
  <si>
    <t xml:space="preserve">Sergio</t>
  </si>
  <si>
    <t xml:space="preserve">Sergio San José Vargas</t>
  </si>
  <si>
    <t xml:space="preserve">Lidia</t>
  </si>
  <si>
    <t xml:space="preserve">Èlia Alsina</t>
  </si>
  <si>
    <t xml:space="preserve">Eric</t>
  </si>
  <si>
    <t xml:space="preserve">Eric Mula</t>
  </si>
  <si>
    <t xml:space="preserve">Èlia</t>
  </si>
  <si>
    <t xml:space="preserve">Pep Aguiló</t>
  </si>
  <si>
    <t xml:space="preserve">Laura</t>
  </si>
  <si>
    <t xml:space="preserve">Investigador</t>
  </si>
  <si>
    <t xml:space="preserve">Laura Figuerola</t>
  </si>
  <si>
    <t xml:space="preserve">Pep</t>
  </si>
  <si>
    <t xml:space="preserve">NA</t>
  </si>
  <si>
    <t xml:space="preserve">H2O</t>
  </si>
  <si>
    <t xml:space="preserve">Formigues Passadís Oest</t>
  </si>
  <si>
    <t xml:space="preserve">9.00</t>
  </si>
  <si>
    <t xml:space="preserve">David</t>
  </si>
  <si>
    <t xml:space="preserve">David Fuentes Jané</t>
  </si>
  <si>
    <t xml:space="preserve">Jordi</t>
  </si>
  <si>
    <t xml:space="preserve">Óscar López</t>
  </si>
  <si>
    <t xml:space="preserve">Tamara</t>
  </si>
  <si>
    <t xml:space="preserve">Tamara Pintado</t>
  </si>
  <si>
    <t xml:space="preserve">Oscar</t>
  </si>
  <si>
    <t xml:space="preserve">Jesus Perez Cabalillas</t>
  </si>
  <si>
    <t xml:space="preserve">Esther</t>
  </si>
  <si>
    <t xml:space="preserve">Esther Perez</t>
  </si>
  <si>
    <t xml:space="preserve">Jesus</t>
  </si>
  <si>
    <t xml:space="preserve">Siso Fernandez</t>
  </si>
  <si>
    <t xml:space="preserve">Patrícia Jordi Olano</t>
  </si>
  <si>
    <t xml:space="preserve">Costa Brava sup.</t>
  </si>
  <si>
    <t xml:space="preserve">Begur dive</t>
  </si>
  <si>
    <t xml:space="preserve">Canons Sud</t>
  </si>
  <si>
    <t xml:space="preserve">Anais</t>
  </si>
  <si>
    <t xml:space="preserve">Arnau Relat Jurado</t>
  </si>
  <si>
    <t xml:space="preserve">Lluis</t>
  </si>
  <si>
    <t xml:space="preserve">Anais Arnal Rus</t>
  </si>
  <si>
    <t xml:space="preserve">Patricia</t>
  </si>
  <si>
    <t xml:space="preserve">17.5</t>
  </si>
  <si>
    <t xml:space="preserve">Marc</t>
  </si>
  <si>
    <t xml:space="preserve">17.8</t>
  </si>
  <si>
    <t xml:space="preserve">Arnau</t>
  </si>
  <si>
    <t xml:space="preserve">Naicari</t>
  </si>
  <si>
    <t xml:space="preserve">Alan</t>
  </si>
  <si>
    <t xml:space="preserve">Canons Nord</t>
  </si>
  <si>
    <t xml:space="preserve">11.00</t>
  </si>
  <si>
    <t xml:space="preserve">Olga Torné</t>
  </si>
  <si>
    <t xml:space="preserve">Triton/CIB</t>
  </si>
  <si>
    <t xml:space="preserve">Ullastres III</t>
  </si>
  <si>
    <t xml:space="preserve">Olga</t>
  </si>
  <si>
    <t xml:space="preserve">Ana Rodríguez</t>
  </si>
  <si>
    <t xml:space="preserve">Dani</t>
  </si>
  <si>
    <t xml:space="preserve">Dani Encina</t>
  </si>
  <si>
    <t xml:space="preserve">Ana</t>
  </si>
  <si>
    <t xml:space="preserve">Martí Piñero</t>
  </si>
  <si>
    <t xml:space="preserve">Albert</t>
  </si>
  <si>
    <t xml:space="preserve">Albert Pell</t>
  </si>
  <si>
    <t xml:space="preserve">Martí</t>
  </si>
  <si>
    <t xml:space="preserve">Jordi Regàs</t>
  </si>
  <si>
    <t xml:space="preserve">Albert Murtra</t>
  </si>
  <si>
    <t xml:space="preserve">Pared Nord</t>
  </si>
  <si>
    <t xml:space="preserve">victor</t>
  </si>
  <si>
    <t xml:space="preserve">Victor Manuel Esteban</t>
  </si>
  <si>
    <t xml:space="preserve">albert</t>
  </si>
  <si>
    <t xml:space="preserve">Sheila Llorens</t>
  </si>
  <si>
    <t xml:space="preserve">Cristina</t>
  </si>
  <si>
    <t xml:space="preserve">Cristina Navarro Criado</t>
  </si>
  <si>
    <t xml:space="preserve">Sheila</t>
  </si>
  <si>
    <t xml:space="preserve">Louisa Hannibal</t>
  </si>
  <si>
    <t xml:space="preserve">Xavi Molina</t>
  </si>
  <si>
    <t xml:space="preserve">Boris weitzmann</t>
  </si>
  <si>
    <t xml:space="preserve">Canons de fora</t>
  </si>
  <si>
    <t xml:space="preserve">Patricia Besem</t>
  </si>
  <si>
    <t xml:space="preserve">Boris</t>
  </si>
  <si>
    <t xml:space="preserve">Sergio Garcia Pascual</t>
  </si>
  <si>
    <t xml:space="preserve">Cesar</t>
  </si>
  <si>
    <t xml:space="preserve">Pau Sáez Marti</t>
  </si>
  <si>
    <t xml:space="preserve">Raquel</t>
  </si>
  <si>
    <t xml:space="preserve">Cèsar Sáez Monterde</t>
  </si>
  <si>
    <t xml:space="preserve">Raquel bonet calvo</t>
  </si>
  <si>
    <t xml:space="preserve">FurioAiguaXelida</t>
  </si>
  <si>
    <t xml:space="preserve">Andrea Cabrito</t>
  </si>
  <si>
    <t xml:space="preserve">Cap de Creus Sud</t>
  </si>
  <si>
    <t xml:space="preserve">Poseidón Roses</t>
  </si>
  <si>
    <t xml:space="preserve">El Gat</t>
  </si>
  <si>
    <t xml:space="preserve">8.30</t>
  </si>
  <si>
    <t xml:space="preserve">Maria</t>
  </si>
  <si>
    <t xml:space="preserve">Inés Más de la Peña</t>
  </si>
  <si>
    <t xml:space="preserve">Alex</t>
  </si>
  <si>
    <t xml:space="preserve">Alex Campillo</t>
  </si>
  <si>
    <t xml:space="preserve">Ines</t>
  </si>
  <si>
    <t xml:space="preserve">ines</t>
  </si>
  <si>
    <t xml:space="preserve">Janire Salazar</t>
  </si>
  <si>
    <t xml:space="preserve">Oriol</t>
  </si>
  <si>
    <t xml:space="preserve">Maria Sierks</t>
  </si>
  <si>
    <t xml:space="preserve">Andrea</t>
  </si>
  <si>
    <t xml:space="preserve">Oriol Rodriguez martinez</t>
  </si>
  <si>
    <t xml:space="preserve">Janire</t>
  </si>
  <si>
    <t xml:space="preserve">Cova fumada</t>
  </si>
  <si>
    <t xml:space="preserve">Esingularis</t>
  </si>
  <si>
    <t xml:space="preserve">Maximilian Jotzo</t>
  </si>
  <si>
    <t xml:space="preserve">Max</t>
  </si>
  <si>
    <t xml:space="preserve">El Gat ll</t>
  </si>
  <si>
    <t xml:space="preserve">Claudia</t>
  </si>
  <si>
    <t xml:space="preserve">Adrià Marí (Paula)</t>
  </si>
  <si>
    <t xml:space="preserve">Paula</t>
  </si>
  <si>
    <t xml:space="preserve">Clàudia Aparicio</t>
  </si>
  <si>
    <t xml:space="preserve">investigador</t>
  </si>
  <si>
    <t xml:space="preserve">Paula Lopez</t>
  </si>
  <si>
    <t xml:space="preserve">Adria</t>
  </si>
  <si>
    <t xml:space="preserve">Punta del Mero</t>
  </si>
  <si>
    <t xml:space="preserve">Cap de Creus Nord</t>
  </si>
  <si>
    <t xml:space="preserve">CN Port Selva</t>
  </si>
  <si>
    <t xml:space="preserve">Costa Xiulet</t>
  </si>
  <si>
    <t xml:space="preserve">?</t>
  </si>
  <si>
    <t xml:space="preserve">Juan Carlos</t>
  </si>
  <si>
    <t xml:space="preserve">Pta. 3 Frares</t>
  </si>
  <si>
    <t xml:space="preserve">Martí Vilanova</t>
  </si>
  <si>
    <t xml:space="preserve">Jonathan Díaz</t>
  </si>
  <si>
    <t xml:space="preserve">Josep Antón</t>
  </si>
  <si>
    <t xml:space="preserve">Woodsite</t>
  </si>
  <si>
    <t xml:space="preserve">Jonathan</t>
  </si>
  <si>
    <t xml:space="preserve">Jean - Pierre</t>
  </si>
  <si>
    <t xml:space="preserve">Gilibert García</t>
  </si>
  <si>
    <t xml:space="preserve">Gilbert García</t>
  </si>
  <si>
    <t xml:space="preserve">Jean-Pierre</t>
  </si>
  <si>
    <t xml:space="preserve">Jordi Presas/ Fernando</t>
  </si>
  <si>
    <t xml:space="preserve">Diving Center Cadaqués</t>
  </si>
  <si>
    <t xml:space="preserve">Sa Freu </t>
  </si>
  <si>
    <t xml:space="preserve">09.00</t>
  </si>
  <si>
    <t xml:space="preserve">Joan/Ramon</t>
  </si>
  <si>
    <t xml:space="preserve">Paloma/Pablo/Xavier</t>
  </si>
  <si>
    <t xml:space="preserve">Voluntari + Investigador</t>
  </si>
  <si>
    <t xml:space="preserve">Jordi Presas/ Fernando/Paula</t>
  </si>
  <si>
    <t xml:space="preserve">Ramon/Joan</t>
  </si>
  <si>
    <t xml:space="preserve">Es Forcats</t>
  </si>
  <si>
    <t xml:space="preserve">Marcel/Arnau</t>
  </si>
  <si>
    <t xml:space="preserve">Paloma/Pablo</t>
  </si>
  <si>
    <t xml:space="preserve">DADES TOTALS</t>
  </si>
  <si>
    <t xml:space="preserve">Centre de Busseig</t>
  </si>
  <si>
    <t xml:space="preserve">Data</t>
  </si>
  <si>
    <t xml:space="preserve">Dades Pujades Si/No</t>
  </si>
  <si>
    <t xml:space="preserve">Censos Check </t>
  </si>
  <si>
    <t xml:space="preserve">Ha pujat el seu cens + el de la parella?</t>
  </si>
  <si>
    <t xml:space="preserve">Adri</t>
  </si>
  <si>
    <t xml:space="preserve">SI</t>
  </si>
  <si>
    <t xml:space="preserve">Begur Dive</t>
  </si>
  <si>
    <t xml:space="preserve">NO</t>
  </si>
  <si>
    <t xml:space="preserve">CIB (Tritón)</t>
  </si>
  <si>
    <t xml:space="preserve">Si, parella: Martí Piñero</t>
  </si>
  <si>
    <t xml:space="preserve">Alberto Murtra</t>
  </si>
  <si>
    <t xml:space="preserve">H2O Diving Center</t>
  </si>
  <si>
    <t xml:space="preserve">Si, parella: Dani Encina</t>
  </si>
  <si>
    <t xml:space="preserve">Claudia Aparicio</t>
  </si>
  <si>
    <t xml:space="preserve">David Fuentes</t>
  </si>
  <si>
    <t xml:space="preserve">Elia Alsina</t>
  </si>
  <si>
    <t xml:space="preserve">Tritón Dive Center</t>
  </si>
  <si>
    <t xml:space="preserve">Jesus Pérez</t>
  </si>
  <si>
    <t xml:space="preserve">Joan González</t>
  </si>
  <si>
    <t xml:space="preserve">Cadaqués Diving Center</t>
  </si>
  <si>
    <t xml:space="preserve">Jordi Prats</t>
  </si>
  <si>
    <t xml:space="preserve">Marcel Costa</t>
  </si>
  <si>
    <t xml:space="preserve">Oriol Rodríguez</t>
  </si>
  <si>
    <t xml:space="preserve">Paula López</t>
  </si>
  <si>
    <t xml:space="preserve">CNPS/Poseidón/DC Cadaqués</t>
  </si>
  <si>
    <t xml:space="preserve">Sarah Agustí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</si>
</sst>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d\-mmm"/>
    <numFmt numFmtId="167" formatCode="General"/>
    <numFmt numFmtId="168" formatCode="#,##0.00"/>
    <numFmt numFmtId="169" formatCode="m/d/yyyy"/>
  </numFmts>
  <fonts count="11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sz val="9"/>
      <color rgb="FF1F1F1F"/>
      <name val="Google Sans"/>
      <family val="0"/>
      <charset val="1"/>
    </font>
    <font>
      <sz val="10"/>
      <name val="Arial"/>
      <family val="2"/>
      <charset val="1"/>
    </font>
    <font>
      <sz val="11"/>
      <color rgb="FF1F1F1F"/>
      <name val="Google Sans"/>
      <family val="0"/>
      <charset val="1"/>
    </font>
    <font>
      <sz val="9"/>
      <name val="Google Sans Mono"/>
      <family val="0"/>
      <charset val="1"/>
    </font>
    <font>
      <b val="true"/>
      <i val="true"/>
      <sz val="1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FE2F3"/>
        <bgColor rgb="FFCCCCCC"/>
      </patternFill>
    </fill>
    <fill>
      <patternFill patternType="solid">
        <fgColor rgb="FFFFFFFF"/>
        <bgColor rgb="FFFFF2CC"/>
      </patternFill>
    </fill>
    <fill>
      <patternFill patternType="solid">
        <fgColor rgb="FFFFF2CC"/>
        <bgColor rgb="FFFFFFFF"/>
      </patternFill>
    </fill>
    <fill>
      <patternFill patternType="solid">
        <fgColor rgb="FF92D050"/>
        <bgColor rgb="FF969696"/>
      </patternFill>
    </fill>
    <fill>
      <patternFill patternType="solid">
        <fgColor rgb="FFFF0000"/>
        <bgColor rgb="FF9933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/>
      <diagonal/>
    </border>
    <border diagonalUp="false" diagonalDown="false">
      <left style="medium">
        <color rgb="FFCCCCCC"/>
      </left>
      <right style="medium"/>
      <top style="medium">
        <color rgb="FFCCCCCC"/>
      </top>
      <bottom style="medium"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medium">
        <color rgb="FFCCCCCC"/>
      </left>
      <right style="medium"/>
      <top style="medium">
        <color rgb="FFCCCCCC"/>
      </top>
      <bottom style="medium">
        <color rgb="FFCCCCCC"/>
      </bottom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5" fillId="2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5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5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center" textRotation="0" wrapText="false" indent="2" shrinkToFit="false"/>
      <protection locked="true" hidden="false"/>
    </xf>
    <xf numFmtId="165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F1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usernames" Target="revisions/userNames.xml"/><Relationship Id="rId7" Type="http://schemas.openxmlformats.org/officeDocument/2006/relationships/revisionHeaders" Target="revisions/revisionHeader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revisions/_rels/revisionHeaders.xml.rels><?xml version="1.0" encoding="UTF-8"?>
<Relationships xmlns="http://schemas.openxmlformats.org/package/2006/relationships"><Relationship Id="rId1" Type="http://schemas.openxmlformats.org/officeDocument/2006/relationships/revisionLog" Target="revisionLog1.xml"/><Relationship Id="rId2" Type="http://schemas.openxmlformats.org/officeDocument/2006/relationships/revisionLog" Target="revisionLog2.xml"/><Relationship Id="rId3" Type="http://schemas.openxmlformats.org/officeDocument/2006/relationships/revisionLog" Target="revisionLog3.xml"/>
</Relationships>
</file>

<file path=xl/revisions/revisionHeaders.xml><?xml version="1.0" encoding="utf-8"?>
<headers xmlns="http://schemas.openxmlformats.org/spreadsheetml/2006/main" xmlns:r="http://schemas.openxmlformats.org/officeDocument/2006/relationships" guid="{B15F0206-2D5B-4ED4-8C1D-BB384F44795D}">
  <header guid="{EB3BD6FD-A3BF-46C0-98B2-5199472ADADC}" dateTime="2023-11-02T10:58:00.000000000Z" userName=" " r:id="rId1" minRId="1" maxRId="206" maxSheetId="4">
    <sheetIdMap count="3">
      <sheetId val="1"/>
      <sheetId val="2"/>
      <sheetId val="3"/>
    </sheetIdMap>
  </header>
  <header guid="{0B4B70A9-4B06-4800-95EF-0835CCEA2D4D}" dateTime="2023-11-02T10:59:00.000000000Z" userName=" " r:id="rId2" minRId="207" maxRId="255" maxSheetId="4">
    <sheetIdMap count="3">
      <sheetId val="1"/>
      <sheetId val="2"/>
      <sheetId val="3"/>
    </sheetIdMap>
  </header>
  <header guid="{B15F0206-2D5B-4ED4-8C1D-BB384F44795D}" dateTime="2023-11-02T11:27:00.000000000Z" userName=" " r:id="rId3" minRId="256" maxRId="256" maxSheetId="4">
    <sheetIdMap count="3">
      <sheetId val="1"/>
      <sheetId val="2"/>
      <sheetId val="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c rId="1" ua="false" sId="2">
    <nc r="I6" t="n">
      <v>2023</v>
    </nc>
  </rcc>
  <rcc rId="2" ua="false" sId="2">
    <nc r="I7" t="n">
      <v>2023</v>
    </nc>
  </rcc>
  <rcc rId="3" ua="false" sId="2">
    <nc r="I8" t="n">
      <v>2023</v>
    </nc>
  </rcc>
  <rcc rId="4" ua="false" sId="2">
    <nc r="I9" t="n">
      <v>2023</v>
    </nc>
  </rcc>
  <rcc rId="5" ua="false" sId="2">
    <nc r="I10" t="n">
      <v>2023</v>
    </nc>
  </rcc>
  <rcc rId="6" ua="false" sId="2">
    <nc r="I11" t="n">
      <v>2023</v>
    </nc>
  </rcc>
  <rcc rId="7" ua="false" sId="2">
    <nc r="I12" t="n">
      <v>2023</v>
    </nc>
  </rcc>
  <rcc rId="8" ua="false" sId="2">
    <nc r="I13" t="n">
      <v>2023</v>
    </nc>
  </rcc>
  <rcc rId="9" ua="false" sId="2">
    <nc r="I14" t="n">
      <v>2023</v>
    </nc>
  </rcc>
  <rcc rId="10" ua="false" sId="2">
    <nc r="I15" t="n">
      <v>2023</v>
    </nc>
  </rcc>
  <rcc rId="11" ua="false" sId="2">
    <nc r="I16" t="n">
      <v>2023</v>
    </nc>
  </rcc>
  <rcc rId="12" ua="false" sId="2">
    <nc r="I17" t="n">
      <v>2023</v>
    </nc>
  </rcc>
  <rcc rId="13" ua="false" sId="2">
    <nc r="I18" t="n">
      <v>2023</v>
    </nc>
  </rcc>
  <rcc rId="14" ua="false" sId="2">
    <nc r="I19" t="n">
      <v>2023</v>
    </nc>
  </rcc>
  <rcc rId="15" ua="false" sId="2">
    <nc r="I20" t="n">
      <v>2023</v>
    </nc>
  </rcc>
  <rcc rId="16" ua="false" sId="2">
    <nc r="I21" t="n">
      <v>2023</v>
    </nc>
  </rcc>
  <rcc rId="17" ua="false" sId="2">
    <nc r="I22" t="n">
      <v>2023</v>
    </nc>
  </rcc>
  <rcc rId="18" ua="false" sId="2">
    <nc r="I23" t="n">
      <v>2023</v>
    </nc>
  </rcc>
  <rcc rId="19" ua="false" sId="2">
    <nc r="I24" t="n">
      <v>2023</v>
    </nc>
  </rcc>
  <rcc rId="20" ua="false" sId="2">
    <nc r="I25" t="n">
      <v>2023</v>
    </nc>
  </rcc>
  <rcc rId="21" ua="false" sId="2">
    <nc r="I26" t="n">
      <v>2023</v>
    </nc>
  </rcc>
  <rcc rId="22" ua="false" sId="2">
    <nc r="I27" t="n">
      <v>2023</v>
    </nc>
  </rcc>
  <rcc rId="23" ua="false" sId="2">
    <nc r="I28" t="n">
      <v>2023</v>
    </nc>
  </rcc>
  <rcc rId="24" ua="false" sId="2">
    <nc r="I29" t="n">
      <v>2023</v>
    </nc>
  </rcc>
  <rcc rId="25" ua="false" sId="2">
    <nc r="I30" t="n">
      <v>2023</v>
    </nc>
  </rcc>
  <rcc rId="26" ua="false" sId="2">
    <nc r="I31" t="n">
      <v>2023</v>
    </nc>
  </rcc>
  <rcc rId="27" ua="false" sId="2">
    <nc r="I32" t="n">
      <v>2023</v>
    </nc>
  </rcc>
  <rcc rId="28" ua="false" sId="2">
    <nc r="I33" t="n">
      <v>2023</v>
    </nc>
  </rcc>
  <rcc rId="29" ua="false" sId="2">
    <nc r="I34" t="n">
      <v>2023</v>
    </nc>
  </rcc>
  <rcc rId="30" ua="false" sId="2">
    <nc r="I35" t="n">
      <v>2023</v>
    </nc>
  </rcc>
  <rcc rId="31" ua="false" sId="2">
    <nc r="I36" t="n">
      <v>2023</v>
    </nc>
  </rcc>
  <rcc rId="32" ua="false" sId="2">
    <nc r="I37" t="n">
      <v>2023</v>
    </nc>
  </rcc>
  <rcc rId="33" ua="false" sId="2">
    <nc r="I38" t="n">
      <v>2023</v>
    </nc>
  </rcc>
  <rcc rId="34" ua="false" sId="2">
    <nc r="I39" t="n">
      <v>2023</v>
    </nc>
  </rcc>
  <rcc rId="35" ua="false" sId="2">
    <nc r="I40" t="n">
      <v>2023</v>
    </nc>
  </rcc>
  <rcc rId="36" ua="false" sId="2">
    <nc r="I41" t="n">
      <v>2023</v>
    </nc>
  </rcc>
  <rcc rId="37" ua="false" sId="2">
    <nc r="I42" t="n">
      <v>2023</v>
    </nc>
  </rcc>
  <rcc rId="38" ua="false" sId="2">
    <nc r="I43" t="n">
      <v>2023</v>
    </nc>
  </rcc>
  <rcc rId="39" ua="false" sId="2">
    <nc r="I44" t="n">
      <v>2023</v>
    </nc>
  </rcc>
  <rcc rId="40" ua="false" sId="2">
    <nc r="I45" t="n">
      <v>2023</v>
    </nc>
  </rcc>
  <rcc rId="41" ua="false" sId="2">
    <nc r="I46" t="n">
      <v>2023</v>
    </nc>
  </rcc>
  <rcc rId="42" ua="false" sId="2">
    <nc r="I47" t="n">
      <v>2023</v>
    </nc>
  </rcc>
  <rcc rId="43" ua="false" sId="2">
    <nc r="I48" t="n">
      <v>2023</v>
    </nc>
  </rcc>
  <rcc rId="44" ua="false" sId="2">
    <nc r="I49" t="n">
      <v>2023</v>
    </nc>
  </rcc>
  <rcc rId="45" ua="false" sId="2">
    <nc r="I50" t="n">
      <v>2023</v>
    </nc>
  </rcc>
  <rcc rId="46" ua="false" sId="2">
    <nc r="I51" t="n">
      <v>2023</v>
    </nc>
  </rcc>
  <rcc rId="47" ua="false" sId="2">
    <nc r="I52" t="n">
      <v>2023</v>
    </nc>
  </rcc>
  <rcc rId="48" ua="false" sId="2">
    <nc r="I53" t="n">
      <v>2023</v>
    </nc>
  </rcc>
  <rcc rId="49" ua="false" sId="2">
    <nc r="I54" t="n">
      <v>2023</v>
    </nc>
  </rcc>
  <rcc rId="50" ua="false" sId="2">
    <nc r="I55" t="n">
      <v>2023</v>
    </nc>
  </rcc>
  <rcc rId="51" ua="false" sId="2">
    <nc r="I56" t="n">
      <v>2023</v>
    </nc>
  </rcc>
  <rcc rId="52" ua="false" sId="2">
    <nc r="I57" t="n">
      <v>2023</v>
    </nc>
  </rcc>
  <rcc rId="53" ua="false" sId="2">
    <nc r="I58" t="n">
      <v>2023</v>
    </nc>
  </rcc>
  <rcc rId="54" ua="false" sId="2">
    <nc r="I59" t="n">
      <v>2023</v>
    </nc>
  </rcc>
  <rcc rId="55" ua="false" sId="2">
    <nc r="I60" t="n">
      <v>2023</v>
    </nc>
  </rcc>
  <rcc rId="56" ua="false" sId="2">
    <nc r="I61" t="n">
      <v>2023</v>
    </nc>
  </rcc>
  <rcc rId="57" ua="false" sId="2">
    <nc r="I62" t="n">
      <v>2023</v>
    </nc>
  </rcc>
  <rcc rId="58" ua="false" sId="2">
    <nc r="I63" t="n">
      <v>2023</v>
    </nc>
  </rcc>
  <rcc rId="59" ua="false" sId="2">
    <nc r="I64" t="n">
      <v>2023</v>
    </nc>
  </rcc>
  <rcc rId="60" ua="false" sId="2">
    <nc r="I65" t="n">
      <v>2023</v>
    </nc>
  </rcc>
  <rcc rId="61" ua="false" sId="2">
    <nc r="I66" t="n">
      <v>2023</v>
    </nc>
  </rcc>
  <rcc rId="62" ua="false" sId="2">
    <nc r="I67" t="n">
      <v>2023</v>
    </nc>
  </rcc>
  <rcc rId="63" ua="false" sId="2">
    <nc r="I68" t="n">
      <v>2023</v>
    </nc>
  </rcc>
  <rcc rId="64" ua="false" sId="2">
    <nc r="I69" t="n">
      <v>2023</v>
    </nc>
  </rcc>
  <rcc rId="65" ua="false" sId="2">
    <nc r="I70" t="n">
      <v>2023</v>
    </nc>
  </rcc>
  <rcc rId="66" ua="false" sId="2">
    <nc r="I71" t="n">
      <v>2023</v>
    </nc>
  </rcc>
  <rcc rId="67" ua="false" sId="2">
    <nc r="I72" t="n">
      <v>2023</v>
    </nc>
  </rcc>
  <rcc rId="68" ua="false" sId="2">
    <nc r="I73" t="n">
      <v>2023</v>
    </nc>
  </rcc>
  <rcc rId="69" ua="false" sId="2">
    <nc r="I74" t="n">
      <v>2023</v>
    </nc>
  </rcc>
  <rcc rId="70" ua="false" sId="2">
    <nc r="I75" t="n">
      <v>2023</v>
    </nc>
  </rcc>
  <rcc rId="71" ua="false" sId="2">
    <nc r="I76" t="n">
      <v>2023</v>
    </nc>
  </rcc>
  <rcc rId="72" ua="false" sId="2">
    <nc r="I77" t="n">
      <v>2023</v>
    </nc>
  </rcc>
  <rcc rId="73" ua="false" sId="2">
    <nc r="I78" t="n">
      <v>2023</v>
    </nc>
  </rcc>
  <rcc rId="74" ua="false" sId="2">
    <nc r="I79" t="n">
      <v>2023</v>
    </nc>
  </rcc>
  <rcc rId="75" ua="false" sId="2">
    <nc r="I80" t="n">
      <v>2023</v>
    </nc>
  </rcc>
  <rcc rId="76" ua="false" sId="2">
    <nc r="I81" t="n">
      <v>2023</v>
    </nc>
  </rcc>
  <rcc rId="77" ua="false" sId="2">
    <nc r="I82" t="n">
      <v>2023</v>
    </nc>
  </rcc>
  <rcc rId="78" ua="false" sId="2">
    <nc r="I83" t="n">
      <v>2023</v>
    </nc>
  </rcc>
  <rcc rId="79" ua="false" sId="2">
    <nc r="I84" t="n">
      <v>2023</v>
    </nc>
  </rcc>
  <rcc rId="80" ua="false" sId="2">
    <nc r="I85" t="n">
      <v>2023</v>
    </nc>
  </rcc>
  <rcc rId="81" ua="false" sId="2">
    <nc r="I86" t="n">
      <v>2023</v>
    </nc>
  </rcc>
  <rcc rId="82" ua="false" sId="2">
    <nc r="I87" t="n">
      <v>2023</v>
    </nc>
  </rcc>
  <rcc rId="83" ua="false" sId="2">
    <nc r="I88" t="n">
      <v>2023</v>
    </nc>
  </rcc>
  <rcc rId="84" ua="false" sId="2">
    <nc r="I89" t="n">
      <v>2023</v>
    </nc>
  </rcc>
  <rcc rId="85" ua="false" sId="2">
    <nc r="I90" t="n">
      <v>2023</v>
    </nc>
  </rcc>
  <rcc rId="86" ua="false" sId="2">
    <nc r="I91" t="n">
      <v>2023</v>
    </nc>
  </rcc>
  <rcc rId="87" ua="false" sId="2">
    <nc r="I92" t="n">
      <v>2023</v>
    </nc>
  </rcc>
  <rcc rId="88" ua="false" sId="2">
    <nc r="I93" t="n">
      <v>2023</v>
    </nc>
  </rcc>
  <rcc rId="89" ua="false" sId="2">
    <nc r="I94" t="n">
      <v>2023</v>
    </nc>
  </rcc>
  <rcc rId="90" ua="false" sId="2">
    <nc r="I95" t="n">
      <v>2023</v>
    </nc>
  </rcc>
  <rcc rId="91" ua="false" sId="2">
    <nc r="I96" t="n">
      <v>2023</v>
    </nc>
  </rcc>
  <rcc rId="92" ua="false" sId="2">
    <nc r="I97" t="n">
      <v>2023</v>
    </nc>
  </rcc>
  <rcc rId="93" ua="false" sId="2">
    <nc r="I98" t="n">
      <v>2023</v>
    </nc>
  </rcc>
  <rcc rId="94" ua="false" sId="2">
    <nc r="I99" t="n">
      <v>2023</v>
    </nc>
  </rcc>
  <rcc rId="95" ua="false" sId="2">
    <nc r="I100" t="n">
      <v>2023</v>
    </nc>
  </rcc>
  <rcc rId="96" ua="false" sId="2">
    <nc r="I101" t="n">
      <v>2023</v>
    </nc>
  </rcc>
  <rcc rId="97" ua="false" sId="2">
    <nc r="I102" t="n">
      <v>2023</v>
    </nc>
  </rcc>
  <rcc rId="98" ua="false" sId="2">
    <nc r="I103" t="n">
      <v>2023</v>
    </nc>
  </rcc>
  <rcc rId="99" ua="false" sId="2">
    <nc r="I104" t="n">
      <v>2023</v>
    </nc>
  </rcc>
  <rcc rId="100" ua="false" sId="2">
    <nc r="I105" t="n">
      <v>2023</v>
    </nc>
  </rcc>
  <rcc rId="101" ua="false" sId="2">
    <nc r="I106" t="n">
      <v>2023</v>
    </nc>
  </rcc>
  <rcc rId="102" ua="false" sId="2">
    <nc r="I107" t="n">
      <v>2023</v>
    </nc>
  </rcc>
  <rcc rId="103" ua="false" sId="2">
    <nc r="I108" t="n">
      <v>2023</v>
    </nc>
  </rcc>
  <rcc rId="104" ua="false" sId="2">
    <nc r="I109" t="n">
      <v>2023</v>
    </nc>
  </rcc>
  <rcc rId="105" ua="false" sId="2">
    <nc r="I110" t="n">
      <v>2023</v>
    </nc>
  </rcc>
  <rcc rId="106" ua="false" sId="2">
    <nc r="I111" t="n">
      <v>2023</v>
    </nc>
  </rcc>
  <rcc rId="107" ua="false" sId="2">
    <nc r="I112" t="n">
      <v>2023</v>
    </nc>
  </rcc>
  <rcc rId="108" ua="false" sId="2">
    <nc r="I113" t="n">
      <v>2023</v>
    </nc>
  </rcc>
  <rcc rId="109" ua="false" sId="2">
    <nc r="I160" t="n">
      <v>2023</v>
    </nc>
  </rcc>
  <rcc rId="110" ua="false" sId="2">
    <nc r="I161" t="n">
      <v>2023</v>
    </nc>
  </rcc>
  <rcc rId="111" ua="false" sId="2">
    <nc r="I162" t="n">
      <v>2023</v>
    </nc>
  </rcc>
  <rcc rId="112" ua="false" sId="2">
    <nc r="I163" t="n">
      <v>2023</v>
    </nc>
  </rcc>
  <rcc rId="113" ua="false" sId="2">
    <nc r="I164" t="n">
      <v>2023</v>
    </nc>
  </rcc>
  <rcc rId="114" ua="false" sId="2">
    <nc r="I165" t="n">
      <v>2023</v>
    </nc>
  </rcc>
  <rcc rId="115" ua="false" sId="2">
    <nc r="I166" t="n">
      <v>2023</v>
    </nc>
  </rcc>
  <rcc rId="116" ua="false" sId="2">
    <nc r="I167" t="n">
      <v>2023</v>
    </nc>
  </rcc>
  <rcc rId="117" ua="false" sId="2">
    <nc r="I168" t="n">
      <v>2023</v>
    </nc>
  </rcc>
  <rcc rId="118" ua="false" sId="2">
    <nc r="I169" t="n">
      <v>2023</v>
    </nc>
  </rcc>
  <rcc rId="119" ua="false" sId="2">
    <nc r="I170" t="n">
      <v>2023</v>
    </nc>
  </rcc>
  <rcc rId="120" ua="false" sId="2">
    <nc r="I171" t="n">
      <v>2023</v>
    </nc>
  </rcc>
  <rcc rId="121" ua="false" sId="2">
    <nc r="I172" t="n">
      <v>2023</v>
    </nc>
  </rcc>
  <rcc rId="122" ua="false" sId="2">
    <nc r="I173" t="n">
      <v>2023</v>
    </nc>
  </rcc>
  <rcc rId="123" ua="false" sId="2">
    <nc r="I174" t="n">
      <v>2023</v>
    </nc>
  </rcc>
  <rcc rId="124" ua="false" sId="2">
    <nc r="I175" t="n">
      <v>2023</v>
    </nc>
  </rcc>
  <rcc rId="125" ua="false" sId="2">
    <nc r="I176" t="n">
      <v>2023</v>
    </nc>
  </rcc>
  <rcc rId="126" ua="false" sId="2">
    <nc r="I177" t="n">
      <v>2023</v>
    </nc>
  </rcc>
  <rcc rId="127" ua="false" sId="2">
    <nc r="I178" t="n">
      <v>2023</v>
    </nc>
  </rcc>
  <rcc rId="128" ua="false" sId="2">
    <nc r="I179" t="n">
      <v>2023</v>
    </nc>
  </rcc>
  <rcc rId="129" ua="false" sId="2">
    <nc r="I180" t="n">
      <v>2023</v>
    </nc>
  </rcc>
  <rcc rId="130" ua="false" sId="2">
    <nc r="I181" t="n">
      <v>2023</v>
    </nc>
  </rcc>
  <rcc rId="131" ua="false" sId="2">
    <nc r="I182" t="n">
      <v>2023</v>
    </nc>
  </rcc>
  <rcc rId="132" ua="false" sId="2">
    <nc r="I183" t="n">
      <v>2023</v>
    </nc>
  </rcc>
  <rcc rId="133" ua="false" sId="2">
    <nc r="I184" t="n">
      <v>2023</v>
    </nc>
  </rcc>
  <rcc rId="134" ua="false" sId="2">
    <nc r="I185" t="n">
      <v>2023</v>
    </nc>
  </rcc>
  <rcc rId="135" ua="false" sId="2">
    <nc r="I186" t="n">
      <v>2023</v>
    </nc>
  </rcc>
  <rcc rId="136" ua="false" sId="2">
    <nc r="I187" t="n">
      <v>2023</v>
    </nc>
  </rcc>
  <rcc rId="137" ua="false" sId="2">
    <nc r="I188" t="n">
      <v>2023</v>
    </nc>
  </rcc>
  <rcc rId="138" ua="false" sId="2">
    <nc r="I189" t="n">
      <v>2023</v>
    </nc>
  </rcc>
  <rcc rId="139" ua="false" sId="2">
    <nc r="I190" t="n">
      <v>2023</v>
    </nc>
  </rcc>
  <rcc rId="140" ua="false" sId="2">
    <nc r="I191" t="n">
      <v>2023</v>
    </nc>
  </rcc>
  <rcc rId="141" ua="false" sId="2">
    <nc r="I192" t="n">
      <v>2023</v>
    </nc>
  </rcc>
  <rcc rId="142" ua="false" sId="2">
    <nc r="I193" t="n">
      <v>2023</v>
    </nc>
  </rcc>
  <rcc rId="143" ua="false" sId="2">
    <nc r="I194" t="n">
      <v>2023</v>
    </nc>
  </rcc>
  <rcc rId="144" ua="false" sId="2">
    <nc r="I195" t="n">
      <v>2023</v>
    </nc>
  </rcc>
  <rcc rId="145" ua="false" sId="2">
    <nc r="I196" t="n">
      <v>2023</v>
    </nc>
  </rcc>
  <rcc rId="146" ua="false" sId="2">
    <nc r="I197" t="n">
      <v>2023</v>
    </nc>
  </rcc>
  <rcc rId="147" ua="false" sId="2">
    <nc r="I198" t="n">
      <v>2023</v>
    </nc>
  </rcc>
  <rcc rId="148" ua="false" sId="2">
    <nc r="I199" t="n">
      <v>2023</v>
    </nc>
  </rcc>
  <rcc rId="149" ua="false" sId="2">
    <nc r="I200" t="n">
      <v>2023</v>
    </nc>
  </rcc>
  <rcc rId="150" ua="false" sId="2">
    <nc r="I201" t="n">
      <v>2023</v>
    </nc>
  </rcc>
  <rcc rId="151" ua="false" sId="2">
    <nc r="I202" t="n">
      <v>2023</v>
    </nc>
  </rcc>
  <rcc rId="152" ua="false" sId="2">
    <nc r="I203" t="n">
      <v>2023</v>
    </nc>
  </rcc>
  <rcc rId="153" ua="false" sId="2">
    <nc r="I204" t="n">
      <v>2023</v>
    </nc>
  </rcc>
  <rcc rId="154" ua="false" sId="2">
    <nc r="I205" t="n">
      <v>2023</v>
    </nc>
  </rcc>
  <rcc rId="155" ua="false" sId="2">
    <nc r="I206" t="n">
      <v>2023</v>
    </nc>
  </rcc>
  <rcc rId="156" ua="false" sId="2">
    <nc r="I207" t="n">
      <v>2023</v>
    </nc>
  </rcc>
  <rcc rId="157" ua="false" sId="2">
    <nc r="I208" t="n">
      <v>2023</v>
    </nc>
  </rcc>
  <rcc rId="158" ua="false" sId="2">
    <nc r="I209" t="n">
      <v>2023</v>
    </nc>
  </rcc>
  <rcc rId="159" ua="false" sId="2">
    <nc r="I210" t="n">
      <v>2023</v>
    </nc>
  </rcc>
  <rcc rId="160" ua="false" sId="2">
    <nc r="I211" t="n">
      <v>2023</v>
    </nc>
  </rcc>
  <rcc rId="161" ua="false" sId="2">
    <nc r="I212" t="n">
      <v>2023</v>
    </nc>
  </rcc>
  <rcc rId="162" ua="false" sId="2">
    <nc r="I213" t="n">
      <v>2023</v>
    </nc>
  </rcc>
  <rcc rId="163" ua="false" sId="2">
    <nc r="I214" t="n">
      <v>2023</v>
    </nc>
  </rcc>
  <rcc rId="164" ua="false" sId="2">
    <nc r="I215" t="n">
      <v>2023</v>
    </nc>
  </rcc>
  <rcc rId="165" ua="false" sId="2">
    <oc r="I174" t="n">
      <v>2023</v>
    </oc>
    <nc r="I174"/>
  </rcc>
  <rcc rId="166" ua="false" sId="2">
    <oc r="I175" t="n">
      <v>2023</v>
    </oc>
    <nc r="I175"/>
  </rcc>
  <rcc rId="167" ua="false" sId="2">
    <oc r="I176" t="n">
      <v>2023</v>
    </oc>
    <nc r="I176"/>
  </rcc>
  <rcc rId="168" ua="false" sId="2">
    <oc r="I177" t="n">
      <v>2023</v>
    </oc>
    <nc r="I177"/>
  </rcc>
  <rcc rId="169" ua="false" sId="2">
    <oc r="I178" t="n">
      <v>2023</v>
    </oc>
    <nc r="I178"/>
  </rcc>
  <rcc rId="170" ua="false" sId="2">
    <oc r="I179" t="n">
      <v>2023</v>
    </oc>
    <nc r="I179"/>
  </rcc>
  <rcc rId="171" ua="false" sId="2">
    <oc r="I180" t="n">
      <v>2023</v>
    </oc>
    <nc r="I180"/>
  </rcc>
  <rcc rId="172" ua="false" sId="2">
    <oc r="I181" t="n">
      <v>2023</v>
    </oc>
    <nc r="I181"/>
  </rcc>
  <rcc rId="173" ua="false" sId="2">
    <oc r="I182" t="n">
      <v>2023</v>
    </oc>
    <nc r="I182"/>
  </rcc>
  <rcc rId="174" ua="false" sId="2">
    <oc r="I183" t="n">
      <v>2023</v>
    </oc>
    <nc r="I183"/>
  </rcc>
  <rcc rId="175" ua="false" sId="2">
    <oc r="I184" t="n">
      <v>2023</v>
    </oc>
    <nc r="I184"/>
  </rcc>
  <rcc rId="176" ua="false" sId="2">
    <oc r="I185" t="n">
      <v>2023</v>
    </oc>
    <nc r="I185"/>
  </rcc>
  <rcc rId="177" ua="false" sId="2">
    <oc r="I186" t="n">
      <v>2023</v>
    </oc>
    <nc r="I186"/>
  </rcc>
  <rcc rId="178" ua="false" sId="2">
    <oc r="I187" t="n">
      <v>2023</v>
    </oc>
    <nc r="I187"/>
  </rcc>
  <rcc rId="179" ua="false" sId="2">
    <oc r="I188" t="n">
      <v>2023</v>
    </oc>
    <nc r="I188"/>
  </rcc>
  <rcc rId="180" ua="false" sId="2">
    <oc r="I189" t="n">
      <v>2023</v>
    </oc>
    <nc r="I189"/>
  </rcc>
  <rcc rId="181" ua="false" sId="2">
    <oc r="I190" t="n">
      <v>2023</v>
    </oc>
    <nc r="I190"/>
  </rcc>
  <rcc rId="182" ua="false" sId="2">
    <oc r="I191" t="n">
      <v>2023</v>
    </oc>
    <nc r="I191"/>
  </rcc>
  <rcc rId="183" ua="false" sId="2">
    <oc r="I192" t="n">
      <v>2023</v>
    </oc>
    <nc r="I192"/>
  </rcc>
  <rcc rId="184" ua="false" sId="2">
    <oc r="I193" t="n">
      <v>2023</v>
    </oc>
    <nc r="I193"/>
  </rcc>
  <rcc rId="185" ua="false" sId="2">
    <oc r="I194" t="n">
      <v>2023</v>
    </oc>
    <nc r="I194"/>
  </rcc>
  <rcc rId="186" ua="false" sId="2">
    <oc r="I195" t="n">
      <v>2023</v>
    </oc>
    <nc r="I195"/>
  </rcc>
  <rcc rId="187" ua="false" sId="2">
    <oc r="I196" t="n">
      <v>2023</v>
    </oc>
    <nc r="I196"/>
  </rcc>
  <rcc rId="188" ua="false" sId="2">
    <oc r="I197" t="n">
      <v>2023</v>
    </oc>
    <nc r="I197"/>
  </rcc>
  <rcc rId="189" ua="false" sId="2">
    <oc r="I198" t="n">
      <v>2023</v>
    </oc>
    <nc r="I198"/>
  </rcc>
  <rcc rId="190" ua="false" sId="2">
    <oc r="I199" t="n">
      <v>2023</v>
    </oc>
    <nc r="I199"/>
  </rcc>
  <rcc rId="191" ua="false" sId="2">
    <oc r="I200" t="n">
      <v>2023</v>
    </oc>
    <nc r="I200"/>
  </rcc>
  <rcc rId="192" ua="false" sId="2">
    <oc r="I201" t="n">
      <v>2023</v>
    </oc>
    <nc r="I201"/>
  </rcc>
  <rcc rId="193" ua="false" sId="2">
    <oc r="I202" t="n">
      <v>2023</v>
    </oc>
    <nc r="I202"/>
  </rcc>
  <rcc rId="194" ua="false" sId="2">
    <oc r="I203" t="n">
      <v>2023</v>
    </oc>
    <nc r="I203"/>
  </rcc>
  <rcc rId="195" ua="false" sId="2">
    <oc r="I204" t="n">
      <v>2023</v>
    </oc>
    <nc r="I204"/>
  </rcc>
  <rcc rId="196" ua="false" sId="2">
    <oc r="I205" t="n">
      <v>2023</v>
    </oc>
    <nc r="I205"/>
  </rcc>
  <rcc rId="197" ua="false" sId="2">
    <oc r="I206" t="n">
      <v>2023</v>
    </oc>
    <nc r="I206"/>
  </rcc>
  <rcc rId="198" ua="false" sId="2">
    <oc r="I207" t="n">
      <v>2023</v>
    </oc>
    <nc r="I207"/>
  </rcc>
  <rcc rId="199" ua="false" sId="2">
    <oc r="I208" t="n">
      <v>2023</v>
    </oc>
    <nc r="I208"/>
  </rcc>
  <rcc rId="200" ua="false" sId="2">
    <oc r="I209" t="n">
      <v>2023</v>
    </oc>
    <nc r="I209"/>
  </rcc>
  <rcc rId="201" ua="false" sId="2">
    <oc r="I210" t="n">
      <v>2023</v>
    </oc>
    <nc r="I210"/>
  </rcc>
  <rcc rId="202" ua="false" sId="2">
    <oc r="I211" t="n">
      <v>2023</v>
    </oc>
    <nc r="I211"/>
  </rcc>
  <rcc rId="203" ua="false" sId="2">
    <oc r="I212" t="n">
      <v>2023</v>
    </oc>
    <nc r="I212"/>
  </rcc>
  <rcc rId="204" ua="false" sId="2">
    <oc r="I213" t="n">
      <v>2023</v>
    </oc>
    <nc r="I213"/>
  </rcc>
  <rcc rId="205" ua="false" sId="2">
    <oc r="I214" t="n">
      <v>2023</v>
    </oc>
    <nc r="I214"/>
  </rcc>
  <rcc rId="206" ua="false" sId="2">
    <oc r="I215" t="n">
      <v>2023</v>
    </oc>
    <nc r="I215"/>
  </rcc>
</revisions>
</file>

<file path=xl/revisions/revisionLog2.xml><?xml version="1.0" encoding="utf-8"?>
<revisions xmlns="http://schemas.openxmlformats.org/spreadsheetml/2006/main" xmlns:r="http://schemas.openxmlformats.org/officeDocument/2006/relationships">
  <rcc rId="207" ua="false" sId="2">
    <nc r="I114" t="n">
      <v>2023</v>
    </nc>
  </rcc>
  <rcc rId="208" ua="false" sId="2">
    <nc r="I115" t="n">
      <v>2023</v>
    </nc>
  </rcc>
  <rcc rId="209" ua="false" sId="2">
    <nc r="I116" t="n">
      <v>2023</v>
    </nc>
  </rcc>
  <rcc rId="210" ua="false" sId="2">
    <nc r="I117" t="n">
      <v>2023</v>
    </nc>
  </rcc>
  <rcc rId="211" ua="false" sId="2">
    <nc r="I118" t="n">
      <v>2023</v>
    </nc>
  </rcc>
  <rcc rId="212" ua="false" sId="2">
    <nc r="I119" t="n">
      <v>2023</v>
    </nc>
  </rcc>
  <rcc rId="213" ua="false" sId="2">
    <nc r="I120" t="n">
      <v>2023</v>
    </nc>
  </rcc>
  <rcc rId="214" ua="false" sId="2">
    <nc r="I121" t="n">
      <v>2023</v>
    </nc>
  </rcc>
  <rcc rId="215" ua="false" sId="2">
    <nc r="I122" t="n">
      <v>2023</v>
    </nc>
  </rcc>
  <rcc rId="216" ua="false" sId="2">
    <nc r="I123" t="n">
      <v>2023</v>
    </nc>
  </rcc>
  <rcc rId="217" ua="false" sId="2">
    <nc r="I124" t="n">
      <v>2023</v>
    </nc>
  </rcc>
  <rcc rId="218" ua="false" sId="2">
    <nc r="I125" t="n">
      <v>2023</v>
    </nc>
  </rcc>
  <rcc rId="219" ua="false" sId="2">
    <nc r="I126" t="n">
      <v>2023</v>
    </nc>
  </rcc>
  <rcc rId="220" ua="false" sId="2">
    <nc r="I127" t="n">
      <v>2023</v>
    </nc>
  </rcc>
  <rcc rId="221" ua="false" sId="2">
    <nc r="I128" t="n">
      <v>2023</v>
    </nc>
  </rcc>
  <rcc rId="222" ua="false" sId="2">
    <nc r="I129" t="n">
      <v>2023</v>
    </nc>
  </rcc>
  <rcc rId="223" ua="false" sId="2">
    <nc r="I130" t="n">
      <v>2023</v>
    </nc>
  </rcc>
  <rcc rId="224" ua="false" sId="2">
    <nc r="I131" t="n">
      <v>2023</v>
    </nc>
  </rcc>
  <rcc rId="225" ua="false" sId="2">
    <nc r="I132" t="n">
      <v>2023</v>
    </nc>
  </rcc>
  <rcc rId="226" ua="false" sId="2">
    <nc r="I133" t="n">
      <v>2023</v>
    </nc>
  </rcc>
  <rcc rId="227" ua="false" sId="2">
    <nc r="I134" t="n">
      <v>2023</v>
    </nc>
  </rcc>
  <rcc rId="228" ua="false" sId="2">
    <nc r="I135" t="n">
      <v>2023</v>
    </nc>
  </rcc>
  <rcc rId="229" ua="false" sId="2">
    <nc r="I136" t="n">
      <v>2023</v>
    </nc>
  </rcc>
  <rcc rId="230" ua="false" sId="2">
    <nc r="I137" t="n">
      <v>2023</v>
    </nc>
  </rcc>
  <rcc rId="231" ua="false" sId="2">
    <nc r="I138" t="n">
      <v>2023</v>
    </nc>
  </rcc>
  <rcc rId="232" ua="false" sId="2">
    <nc r="I139" t="n">
      <v>2023</v>
    </nc>
  </rcc>
  <rcc rId="233" ua="false" sId="2">
    <nc r="I140" t="n">
      <v>2023</v>
    </nc>
  </rcc>
  <rcc rId="234" ua="false" sId="2">
    <nc r="I141" t="n">
      <v>2023</v>
    </nc>
  </rcc>
  <rcc rId="235" ua="false" sId="2">
    <nc r="I142" t="n">
      <v>2023</v>
    </nc>
  </rcc>
  <rcc rId="236" ua="false" sId="2">
    <nc r="I143" t="n">
      <v>2023</v>
    </nc>
  </rcc>
  <rcc rId="237" ua="false" sId="2">
    <nc r="I144" t="n">
      <v>2023</v>
    </nc>
  </rcc>
  <rcc rId="238" ua="false" sId="2">
    <nc r="I145" t="n">
      <v>2023</v>
    </nc>
  </rcc>
  <rcc rId="239" ua="false" sId="2">
    <nc r="I146" t="n">
      <v>2023</v>
    </nc>
  </rcc>
  <rcc rId="240" ua="false" sId="2">
    <nc r="I147" t="n">
      <v>2023</v>
    </nc>
  </rcc>
  <rcc rId="241" ua="false" sId="2">
    <nc r="I148" t="n">
      <v>2023</v>
    </nc>
  </rcc>
  <rcc rId="242" ua="false" sId="2">
    <nc r="I149" t="n">
      <v>2023</v>
    </nc>
  </rcc>
  <rcc rId="243" ua="false" sId="2">
    <nc r="I150" t="n">
      <v>2023</v>
    </nc>
  </rcc>
  <rcc rId="244" ua="false" sId="2">
    <nc r="I151" t="n">
      <v>2023</v>
    </nc>
  </rcc>
  <rcc rId="245" ua="false" sId="2">
    <nc r="I152" t="n">
      <v>2023</v>
    </nc>
  </rcc>
  <rcc rId="246" ua="false" sId="2">
    <nc r="I153" t="n">
      <v>2023</v>
    </nc>
  </rcc>
  <rcc rId="247" ua="false" sId="2">
    <nc r="I154" t="n">
      <v>2023</v>
    </nc>
  </rcc>
  <rcc rId="248" ua="false" sId="2">
    <nc r="I155" t="n">
      <v>2023</v>
    </nc>
  </rcc>
  <rcc rId="249" ua="false" sId="2">
    <nc r="I156" t="n">
      <v>2023</v>
    </nc>
  </rcc>
  <rcc rId="250" ua="false" sId="2">
    <nc r="I157" t="n">
      <v>2023</v>
    </nc>
  </rcc>
  <rcc rId="251" ua="false" sId="2">
    <nc r="I158" t="n">
      <v>2023</v>
    </nc>
  </rcc>
  <rcc rId="252" ua="false" sId="2">
    <nc r="I159" t="n">
      <v>2023</v>
    </nc>
  </rcc>
  <rcc rId="253" ua="false" sId="2">
    <oc r="R1" t="inlineStr">
      <is>
        <r>
          <rPr>
            <sz val="11"/>
            <rFont val="Calibri"/>
            <family val="0"/>
            <charset val="1"/>
          </rPr>
          <t xml:space="preserve">TOTAL COLO CENSADES</t>
        </r>
      </is>
    </oc>
    <nc r="R1" t="inlineStr">
      <is>
        <r>
          <rPr>
            <sz val="11"/>
            <rFont val="Calibri"/>
            <family val="0"/>
            <charset val="1"/>
          </rPr>
          <t xml:space="preserve">Total colonies</t>
        </r>
      </is>
    </nc>
  </rcc>
  <rcc rId="254" ua="false" sId="2">
    <oc r="S1" t="inlineStr">
      <is>
        <r>
          <rPr>
            <sz val="11"/>
            <rFont val="Calibri"/>
            <family val="0"/>
            <charset val="1"/>
          </rPr>
          <t xml:space="preserve">TOTAL COLO AFECTADES</t>
        </r>
      </is>
    </oc>
    <nc r="S1" t="inlineStr">
      <is>
        <r>
          <rPr>
            <sz val="11"/>
            <rFont val="Calibri"/>
            <family val="0"/>
            <charset val="1"/>
          </rPr>
          <t xml:space="preserve">Total affected</t>
        </r>
      </is>
    </nc>
  </rcc>
  <rcc rId="255" ua="false" sId="2">
    <oc r="T1" t="inlineStr">
      <is>
        <r>
          <rPr>
            <sz val="11"/>
            <rFont val="Calibri"/>
            <family val="0"/>
            <charset val="1"/>
          </rPr>
          <t xml:space="preserve">PERC COLO AFECTADES</t>
        </r>
      </is>
    </oc>
    <nc r="T1" t="inlineStr">
      <is>
        <r>
          <rPr>
            <sz val="11"/>
            <rFont val="Calibri"/>
            <family val="0"/>
            <charset val="1"/>
          </rPr>
          <t xml:space="preserve">% Affected all</t>
        </r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>
  <rcc rId="256" ua="false" sId="2">
    <oc r="M1" t="inlineStr">
      <is>
        <r>
          <rPr>
            <sz val="11"/>
            <rFont val="Calibri"/>
            <family val="0"/>
            <charset val="1"/>
          </rPr>
          <t xml:space="preserve">Especie</t>
        </r>
      </is>
    </oc>
    <nc r="M1" t="inlineStr">
      <is>
        <r>
          <rPr>
            <sz val="11"/>
            <rFont val="Calibri"/>
            <family val="0"/>
            <charset val="1"/>
          </rPr>
          <t xml:space="preserve">Species</t>
        </r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count="0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U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5" activeCellId="0" sqref="M5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0" width="18.85"/>
    <col collapsed="false" customWidth="true" hidden="false" outlineLevel="0" max="3" min="3" style="0" width="21"/>
    <col collapsed="false" customWidth="true" hidden="false" outlineLevel="0" max="4" min="4" style="0" width="24.15"/>
    <col collapsed="false" customWidth="true" hidden="false" outlineLevel="0" max="5" min="5" style="0" width="19.14"/>
    <col collapsed="false" customWidth="true" hidden="false" outlineLevel="0" max="6" min="6" style="0" width="26.85"/>
    <col collapsed="false" customWidth="true" hidden="false" outlineLevel="0" max="7" min="7" style="0" width="45.28"/>
    <col collapsed="false" customWidth="true" hidden="false" outlineLevel="0" max="12" min="12" style="0" width="17.28"/>
    <col collapsed="false" customWidth="true" hidden="false" outlineLevel="0" max="13" min="13" style="0" width="14.28"/>
    <col collapsed="false" customWidth="true" hidden="false" outlineLevel="0" max="14" min="14" style="0" width="16.57"/>
    <col collapsed="false" customWidth="true" hidden="false" outlineLevel="0" max="15" min="15" style="0" width="18.28"/>
    <col collapsed="false" customWidth="true" hidden="false" outlineLevel="0" max="16" min="16" style="0" width="24.15"/>
    <col collapsed="false" customWidth="true" hidden="false" outlineLevel="0" max="17" min="17" style="0" width="16.85"/>
    <col collapsed="false" customWidth="true" hidden="false" outlineLevel="0" max="18" min="18" style="0" width="18.71"/>
    <col collapsed="false" customWidth="true" hidden="false" outlineLevel="0" max="19" min="19" style="0" width="22.43"/>
    <col collapsed="false" customWidth="true" hidden="false" outlineLevel="0" max="20" min="20" style="0" width="22.85"/>
  </cols>
  <sheetData>
    <row r="1" s="1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customFormat="false" ht="15" hidden="true" customHeight="false" outlineLevel="0" collapsed="false">
      <c r="A2" s="0" t="s">
        <v>21</v>
      </c>
      <c r="B2" s="0" t="n">
        <v>42.23801</v>
      </c>
      <c r="C2" s="0" t="n">
        <v>3.25976</v>
      </c>
      <c r="D2" s="0" t="s">
        <v>22</v>
      </c>
      <c r="E2" s="0" t="s">
        <v>23</v>
      </c>
      <c r="F2" s="0" t="s">
        <v>24</v>
      </c>
      <c r="G2" s="2" t="s">
        <v>25</v>
      </c>
      <c r="H2" s="0" t="s">
        <v>26</v>
      </c>
      <c r="I2" s="0" t="s">
        <v>27</v>
      </c>
      <c r="J2" s="0" t="s">
        <v>28</v>
      </c>
      <c r="K2" s="0" t="s">
        <v>23</v>
      </c>
      <c r="L2" s="0" t="n">
        <v>15</v>
      </c>
      <c r="M2" s="0" t="n">
        <v>17</v>
      </c>
      <c r="N2" s="0" t="n">
        <v>6</v>
      </c>
      <c r="O2" s="0" t="n">
        <v>31</v>
      </c>
      <c r="P2" s="0" t="n">
        <v>11</v>
      </c>
      <c r="Q2" s="0" t="n">
        <v>48</v>
      </c>
      <c r="R2" s="0" t="n">
        <v>65</v>
      </c>
      <c r="S2" s="0" t="n">
        <v>73.85</v>
      </c>
      <c r="T2" s="0" t="n">
        <v>26.15</v>
      </c>
      <c r="U2" s="0" t="s">
        <v>29</v>
      </c>
    </row>
    <row r="3" customFormat="false" ht="15" hidden="true" customHeight="false" outlineLevel="0" collapsed="false">
      <c r="A3" s="0" t="s">
        <v>21</v>
      </c>
      <c r="B3" s="0" t="n">
        <v>42.23859</v>
      </c>
      <c r="C3" s="0" t="n">
        <v>3.26512</v>
      </c>
      <c r="D3" s="0" t="s">
        <v>22</v>
      </c>
      <c r="E3" s="0" t="s">
        <v>23</v>
      </c>
      <c r="F3" s="0" t="s">
        <v>30</v>
      </c>
      <c r="G3" s="0" t="s">
        <v>31</v>
      </c>
      <c r="H3" s="0" t="s">
        <v>32</v>
      </c>
      <c r="I3" s="0" t="s">
        <v>33</v>
      </c>
      <c r="J3" s="0" t="s">
        <v>28</v>
      </c>
      <c r="K3" s="0" t="s">
        <v>23</v>
      </c>
      <c r="L3" s="0" t="n">
        <v>28</v>
      </c>
      <c r="M3" s="0" t="n">
        <v>32</v>
      </c>
      <c r="N3" s="0" t="n">
        <v>2</v>
      </c>
      <c r="O3" s="0" t="n">
        <v>24</v>
      </c>
      <c r="P3" s="0" t="n">
        <v>2</v>
      </c>
      <c r="Q3" s="0" t="n">
        <v>28</v>
      </c>
      <c r="R3" s="0" t="n">
        <v>60</v>
      </c>
      <c r="S3" s="0" t="n">
        <v>46.67</v>
      </c>
      <c r="T3" s="0" t="n">
        <v>6.67</v>
      </c>
      <c r="U3" s="0" t="s">
        <v>29</v>
      </c>
    </row>
    <row r="4" customFormat="false" ht="15" hidden="true" customHeight="false" outlineLevel="0" collapsed="false">
      <c r="A4" s="0" t="s">
        <v>21</v>
      </c>
      <c r="B4" s="0" t="n">
        <v>42.23801</v>
      </c>
      <c r="C4" s="0" t="n">
        <v>3.25976</v>
      </c>
      <c r="D4" s="0" t="s">
        <v>22</v>
      </c>
      <c r="E4" s="0" t="s">
        <v>23</v>
      </c>
      <c r="F4" s="0" t="s">
        <v>30</v>
      </c>
      <c r="G4" s="2" t="s">
        <v>34</v>
      </c>
      <c r="H4" s="0" t="s">
        <v>26</v>
      </c>
      <c r="I4" s="0" t="s">
        <v>35</v>
      </c>
      <c r="J4" s="0" t="s">
        <v>28</v>
      </c>
      <c r="K4" s="0" t="s">
        <v>23</v>
      </c>
      <c r="L4" s="0" t="n">
        <v>26</v>
      </c>
      <c r="M4" s="0" t="n">
        <v>35</v>
      </c>
      <c r="N4" s="0" t="n">
        <v>2</v>
      </c>
      <c r="O4" s="0" t="n">
        <v>15</v>
      </c>
      <c r="P4" s="0" t="n">
        <v>4</v>
      </c>
      <c r="Q4" s="0" t="n">
        <v>21</v>
      </c>
      <c r="R4" s="0" t="n">
        <v>56</v>
      </c>
      <c r="S4" s="0" t="n">
        <v>37.5</v>
      </c>
      <c r="T4" s="0" t="n">
        <v>10.71</v>
      </c>
      <c r="U4" s="0" t="s">
        <v>29</v>
      </c>
    </row>
    <row r="5" customFormat="false" ht="15" hidden="true" customHeight="false" outlineLevel="0" collapsed="false">
      <c r="A5" s="0" t="s">
        <v>36</v>
      </c>
      <c r="B5" s="0" t="n">
        <v>41.88186</v>
      </c>
      <c r="C5" s="0" t="n">
        <v>3.19591</v>
      </c>
      <c r="D5" s="0" t="s">
        <v>37</v>
      </c>
      <c r="E5" s="0" t="s">
        <v>23</v>
      </c>
      <c r="F5" s="0" t="s">
        <v>30</v>
      </c>
      <c r="G5" s="2" t="s">
        <v>38</v>
      </c>
      <c r="H5" s="0" t="s">
        <v>26</v>
      </c>
      <c r="I5" s="0" t="s">
        <v>39</v>
      </c>
      <c r="J5" s="0" t="s">
        <v>28</v>
      </c>
      <c r="K5" s="0" t="s">
        <v>23</v>
      </c>
      <c r="L5" s="0" t="n">
        <v>25</v>
      </c>
      <c r="M5" s="0" t="n">
        <v>57</v>
      </c>
      <c r="N5" s="0" t="n">
        <v>4</v>
      </c>
      <c r="O5" s="0" t="n">
        <v>29</v>
      </c>
      <c r="P5" s="0" t="n">
        <v>12</v>
      </c>
      <c r="Q5" s="0" t="n">
        <v>45</v>
      </c>
      <c r="R5" s="0" t="n">
        <v>102</v>
      </c>
      <c r="S5" s="0" t="n">
        <v>44.12</v>
      </c>
      <c r="T5" s="0" t="n">
        <v>15.69</v>
      </c>
      <c r="U5" s="0" t="s">
        <v>40</v>
      </c>
    </row>
    <row r="6" customFormat="false" ht="15" hidden="true" customHeight="false" outlineLevel="0" collapsed="false">
      <c r="A6" s="0" t="s">
        <v>41</v>
      </c>
      <c r="B6" s="0" t="n">
        <v>41.86302</v>
      </c>
      <c r="C6" s="0" t="n">
        <v>3.1861</v>
      </c>
      <c r="D6" s="0" t="s">
        <v>42</v>
      </c>
      <c r="E6" s="0" t="s">
        <v>23</v>
      </c>
      <c r="F6" s="0" t="s">
        <v>30</v>
      </c>
      <c r="G6" s="0" t="s">
        <v>43</v>
      </c>
      <c r="H6" s="0" t="s">
        <v>26</v>
      </c>
      <c r="I6" s="0" t="s">
        <v>44</v>
      </c>
      <c r="J6" s="0" t="s">
        <v>28</v>
      </c>
      <c r="K6" s="0" t="s">
        <v>23</v>
      </c>
      <c r="L6" s="0" t="n">
        <v>20</v>
      </c>
      <c r="M6" s="0" t="n">
        <v>28</v>
      </c>
      <c r="N6" s="0" t="n">
        <v>5</v>
      </c>
      <c r="O6" s="0" t="n">
        <v>15</v>
      </c>
      <c r="P6" s="0" t="n">
        <v>1</v>
      </c>
      <c r="Q6" s="0" t="n">
        <v>21</v>
      </c>
      <c r="R6" s="0" t="n">
        <v>49</v>
      </c>
      <c r="S6" s="0" t="n">
        <v>42.86</v>
      </c>
      <c r="T6" s="0" t="n">
        <v>12.24</v>
      </c>
      <c r="U6" s="0" t="s">
        <v>45</v>
      </c>
    </row>
    <row r="7" customFormat="false" ht="15" hidden="true" customHeight="false" outlineLevel="0" collapsed="false">
      <c r="A7" s="0" t="s">
        <v>41</v>
      </c>
      <c r="B7" s="0" t="n">
        <v>41.86356</v>
      </c>
      <c r="C7" s="0" t="n">
        <v>3.18578</v>
      </c>
      <c r="D7" s="0" t="s">
        <v>42</v>
      </c>
      <c r="E7" s="0" t="s">
        <v>23</v>
      </c>
      <c r="F7" s="0" t="s">
        <v>30</v>
      </c>
      <c r="G7" s="0" t="s">
        <v>46</v>
      </c>
      <c r="H7" s="0" t="s">
        <v>26</v>
      </c>
      <c r="I7" s="0" t="s">
        <v>47</v>
      </c>
      <c r="J7" s="0" t="s">
        <v>28</v>
      </c>
      <c r="K7" s="0" t="s">
        <v>23</v>
      </c>
      <c r="L7" s="0" t="n">
        <v>18</v>
      </c>
      <c r="M7" s="0" t="n">
        <v>23</v>
      </c>
      <c r="N7" s="0" t="n">
        <v>1</v>
      </c>
      <c r="O7" s="0" t="n">
        <v>21</v>
      </c>
      <c r="P7" s="0" t="n">
        <v>3</v>
      </c>
      <c r="Q7" s="0" t="n">
        <v>25</v>
      </c>
      <c r="R7" s="0" t="n">
        <v>48</v>
      </c>
      <c r="S7" s="0" t="n">
        <v>52.08</v>
      </c>
      <c r="T7" s="0" t="n">
        <v>8.33</v>
      </c>
      <c r="U7" s="0" t="s">
        <v>45</v>
      </c>
    </row>
    <row r="8" customFormat="false" ht="15" hidden="true" customHeight="false" outlineLevel="0" collapsed="false">
      <c r="A8" s="0" t="s">
        <v>36</v>
      </c>
      <c r="B8" s="0" t="n">
        <v>41.88743</v>
      </c>
      <c r="C8" s="0" t="n">
        <v>3.19857</v>
      </c>
      <c r="D8" s="0" t="s">
        <v>48</v>
      </c>
      <c r="E8" s="0" t="s">
        <v>23</v>
      </c>
      <c r="F8" s="0" t="s">
        <v>30</v>
      </c>
      <c r="G8" s="2" t="s">
        <v>49</v>
      </c>
      <c r="H8" s="0" t="s">
        <v>26</v>
      </c>
      <c r="I8" s="0" t="s">
        <v>35</v>
      </c>
      <c r="J8" s="0" t="s">
        <v>28</v>
      </c>
      <c r="K8" s="0" t="s">
        <v>23</v>
      </c>
      <c r="L8" s="0" t="n">
        <v>26</v>
      </c>
      <c r="M8" s="0" t="n">
        <v>30</v>
      </c>
      <c r="N8" s="0" t="n">
        <v>3</v>
      </c>
      <c r="O8" s="0" t="n">
        <v>45</v>
      </c>
      <c r="P8" s="0" t="n">
        <v>10</v>
      </c>
      <c r="Q8" s="0" t="n">
        <v>58</v>
      </c>
      <c r="R8" s="0" t="n">
        <v>88</v>
      </c>
      <c r="S8" s="0" t="n">
        <v>65.91</v>
      </c>
      <c r="T8" s="0" t="n">
        <v>14.77</v>
      </c>
      <c r="U8" s="0" t="s">
        <v>40</v>
      </c>
    </row>
    <row r="9" customFormat="false" ht="15" hidden="true" customHeight="false" outlineLevel="0" collapsed="false">
      <c r="A9" s="0" t="s">
        <v>50</v>
      </c>
      <c r="B9" s="0" t="n">
        <v>42.23825</v>
      </c>
      <c r="C9" s="0" t="n">
        <v>3.2642</v>
      </c>
      <c r="D9" s="0" t="s">
        <v>51</v>
      </c>
      <c r="E9" s="0" t="s">
        <v>23</v>
      </c>
      <c r="F9" s="0" t="s">
        <v>24</v>
      </c>
      <c r="G9" s="2" t="s">
        <v>52</v>
      </c>
      <c r="H9" s="0" t="s">
        <v>26</v>
      </c>
      <c r="I9" s="0" t="s">
        <v>47</v>
      </c>
      <c r="J9" s="0" t="s">
        <v>28</v>
      </c>
      <c r="K9" s="0" t="s">
        <v>23</v>
      </c>
      <c r="L9" s="0" t="n">
        <v>18</v>
      </c>
      <c r="M9" s="0" t="n">
        <v>14</v>
      </c>
      <c r="N9" s="0" t="n">
        <v>15</v>
      </c>
      <c r="O9" s="0" t="n">
        <v>63</v>
      </c>
      <c r="P9" s="0" t="n">
        <v>20</v>
      </c>
      <c r="Q9" s="0" t="n">
        <v>98</v>
      </c>
      <c r="R9" s="0" t="n">
        <v>112</v>
      </c>
      <c r="S9" s="0" t="n">
        <v>87.5</v>
      </c>
      <c r="T9" s="0" t="n">
        <v>31.25</v>
      </c>
      <c r="U9" s="0" t="s">
        <v>29</v>
      </c>
    </row>
    <row r="10" customFormat="false" ht="15" hidden="true" customHeight="false" outlineLevel="0" collapsed="false">
      <c r="A10" s="0" t="s">
        <v>21</v>
      </c>
      <c r="B10" s="0" t="n">
        <v>42.23707</v>
      </c>
      <c r="C10" s="0" t="n">
        <v>3.26303</v>
      </c>
      <c r="D10" s="0" t="s">
        <v>51</v>
      </c>
      <c r="E10" s="0" t="s">
        <v>23</v>
      </c>
      <c r="F10" s="0" t="s">
        <v>30</v>
      </c>
      <c r="G10" s="2" t="s">
        <v>53</v>
      </c>
      <c r="H10" s="0" t="s">
        <v>26</v>
      </c>
      <c r="I10" s="0" t="s">
        <v>54</v>
      </c>
      <c r="J10" s="0" t="s">
        <v>28</v>
      </c>
      <c r="K10" s="0" t="s">
        <v>23</v>
      </c>
      <c r="L10" s="0" t="n">
        <v>29</v>
      </c>
      <c r="M10" s="0" t="n">
        <v>38</v>
      </c>
      <c r="N10" s="0" t="n">
        <v>9</v>
      </c>
      <c r="O10" s="0" t="n">
        <v>18</v>
      </c>
      <c r="P10" s="0" t="n">
        <v>16</v>
      </c>
      <c r="Q10" s="0" t="n">
        <v>43</v>
      </c>
      <c r="R10" s="0" t="n">
        <v>81</v>
      </c>
      <c r="S10" s="0" t="n">
        <v>53.09</v>
      </c>
      <c r="T10" s="0" t="n">
        <v>30.86</v>
      </c>
      <c r="U10" s="0" t="s">
        <v>29</v>
      </c>
    </row>
    <row r="11" customFormat="false" ht="15" hidden="true" customHeight="false" outlineLevel="0" collapsed="false">
      <c r="A11" s="0" t="s">
        <v>21</v>
      </c>
      <c r="B11" s="0" t="n">
        <v>42.2385</v>
      </c>
      <c r="C11" s="0" t="n">
        <v>3.25846</v>
      </c>
      <c r="D11" s="0" t="s">
        <v>51</v>
      </c>
      <c r="E11" s="0" t="s">
        <v>23</v>
      </c>
      <c r="F11" s="0" t="s">
        <v>24</v>
      </c>
      <c r="G11" s="2" t="s">
        <v>55</v>
      </c>
      <c r="H11" s="0" t="s">
        <v>56</v>
      </c>
      <c r="I11" s="0" t="s">
        <v>57</v>
      </c>
      <c r="J11" s="0" t="s">
        <v>28</v>
      </c>
      <c r="K11" s="0" t="s">
        <v>23</v>
      </c>
      <c r="L11" s="0" t="n">
        <v>14</v>
      </c>
      <c r="M11" s="0" t="n">
        <v>5</v>
      </c>
      <c r="N11" s="0" t="n">
        <v>7</v>
      </c>
      <c r="O11" s="0" t="n">
        <v>34</v>
      </c>
      <c r="P11" s="0" t="n">
        <v>18</v>
      </c>
      <c r="Q11" s="0" t="n">
        <v>59</v>
      </c>
      <c r="R11" s="0" t="n">
        <v>64</v>
      </c>
      <c r="S11" s="0" t="n">
        <v>92.19</v>
      </c>
      <c r="T11" s="0" t="n">
        <v>39.06</v>
      </c>
      <c r="U11" s="0" t="s">
        <v>29</v>
      </c>
    </row>
    <row r="12" customFormat="false" ht="15" hidden="true" customHeight="false" outlineLevel="0" collapsed="false">
      <c r="A12" s="0" t="s">
        <v>21</v>
      </c>
      <c r="B12" s="0" t="n">
        <v>42.2385</v>
      </c>
      <c r="C12" s="0" t="n">
        <v>3.25846</v>
      </c>
      <c r="D12" s="0" t="s">
        <v>51</v>
      </c>
      <c r="E12" s="0" t="s">
        <v>23</v>
      </c>
      <c r="F12" s="0" t="s">
        <v>30</v>
      </c>
      <c r="G12" s="2" t="s">
        <v>58</v>
      </c>
      <c r="H12" s="0" t="s">
        <v>26</v>
      </c>
      <c r="I12" s="0" t="s">
        <v>33</v>
      </c>
      <c r="J12" s="0" t="s">
        <v>28</v>
      </c>
      <c r="K12" s="0" t="s">
        <v>23</v>
      </c>
      <c r="L12" s="0" t="n">
        <v>28</v>
      </c>
      <c r="M12" s="0" t="n">
        <v>33</v>
      </c>
      <c r="N12" s="0" t="n">
        <v>1</v>
      </c>
      <c r="O12" s="0" t="n">
        <v>24</v>
      </c>
      <c r="P12" s="0" t="n">
        <v>4</v>
      </c>
      <c r="Q12" s="0" t="n">
        <v>29</v>
      </c>
      <c r="R12" s="0" t="n">
        <v>62</v>
      </c>
      <c r="S12" s="0" t="n">
        <v>46.77</v>
      </c>
      <c r="T12" s="0" t="n">
        <v>8.06</v>
      </c>
      <c r="U12" s="0" t="s">
        <v>29</v>
      </c>
    </row>
    <row r="13" customFormat="false" ht="15" hidden="true" customHeight="false" outlineLevel="0" collapsed="false">
      <c r="A13" s="0" t="s">
        <v>21</v>
      </c>
      <c r="B13" s="0" t="n">
        <v>42.23707</v>
      </c>
      <c r="C13" s="0" t="n">
        <v>3.26303</v>
      </c>
      <c r="D13" s="0" t="s">
        <v>51</v>
      </c>
      <c r="E13" s="0" t="s">
        <v>23</v>
      </c>
      <c r="F13" s="0" t="s">
        <v>24</v>
      </c>
      <c r="G13" s="2" t="s">
        <v>59</v>
      </c>
      <c r="H13" s="0" t="s">
        <v>56</v>
      </c>
      <c r="I13" s="0" t="s">
        <v>47</v>
      </c>
      <c r="J13" s="0" t="s">
        <v>28</v>
      </c>
      <c r="K13" s="0" t="s">
        <v>23</v>
      </c>
      <c r="L13" s="0" t="n">
        <v>18</v>
      </c>
      <c r="M13" s="0" t="n">
        <v>9</v>
      </c>
      <c r="N13" s="0" t="n">
        <v>10</v>
      </c>
      <c r="O13" s="0" t="n">
        <v>7</v>
      </c>
      <c r="P13" s="0" t="n">
        <v>11</v>
      </c>
      <c r="Q13" s="0" t="n">
        <v>28</v>
      </c>
      <c r="R13" s="0" t="n">
        <v>37</v>
      </c>
      <c r="S13" s="0" t="n">
        <v>75.68</v>
      </c>
      <c r="T13" s="0" t="n">
        <v>56.76</v>
      </c>
      <c r="U13" s="0" t="s">
        <v>29</v>
      </c>
    </row>
    <row r="14" customFormat="false" ht="15" hidden="true" customHeight="false" outlineLevel="0" collapsed="false">
      <c r="A14" s="0" t="s">
        <v>21</v>
      </c>
      <c r="B14" s="0" t="n">
        <v>42.23801</v>
      </c>
      <c r="C14" s="0" t="n">
        <v>3.25927</v>
      </c>
      <c r="D14" s="0" t="s">
        <v>60</v>
      </c>
      <c r="E14" s="0" t="s">
        <v>23</v>
      </c>
      <c r="F14" s="0" t="s">
        <v>24</v>
      </c>
      <c r="G14" s="2" t="s">
        <v>61</v>
      </c>
      <c r="H14" s="0" t="s">
        <v>26</v>
      </c>
      <c r="I14" s="0" t="s">
        <v>62</v>
      </c>
      <c r="J14" s="0" t="s">
        <v>28</v>
      </c>
      <c r="K14" s="0" t="s">
        <v>23</v>
      </c>
      <c r="L14" s="0" t="n">
        <v>19</v>
      </c>
      <c r="M14" s="0" t="n">
        <v>36</v>
      </c>
      <c r="N14" s="0" t="n">
        <v>5</v>
      </c>
      <c r="O14" s="0" t="n">
        <v>36</v>
      </c>
      <c r="P14" s="0" t="n">
        <v>15</v>
      </c>
      <c r="Q14" s="0" t="n">
        <v>56</v>
      </c>
      <c r="R14" s="0" t="n">
        <v>92</v>
      </c>
      <c r="S14" s="0" t="n">
        <v>60.87</v>
      </c>
      <c r="T14" s="0" t="n">
        <v>21.74</v>
      </c>
      <c r="U14" s="0" t="s">
        <v>29</v>
      </c>
    </row>
    <row r="15" customFormat="false" ht="15" hidden="true" customHeight="false" outlineLevel="0" collapsed="false">
      <c r="A15" s="0" t="s">
        <v>21</v>
      </c>
      <c r="B15" s="0" t="n">
        <v>42.23785</v>
      </c>
      <c r="C15" s="0" t="n">
        <v>3.26521</v>
      </c>
      <c r="D15" s="0" t="s">
        <v>60</v>
      </c>
      <c r="E15" s="0" t="s">
        <v>23</v>
      </c>
      <c r="F15" s="0" t="s">
        <v>30</v>
      </c>
      <c r="G15" s="2" t="s">
        <v>63</v>
      </c>
      <c r="H15" s="0" t="s">
        <v>26</v>
      </c>
      <c r="I15" s="0" t="s">
        <v>54</v>
      </c>
      <c r="J15" s="0" t="s">
        <v>28</v>
      </c>
      <c r="K15" s="0" t="s">
        <v>23</v>
      </c>
      <c r="L15" s="0" t="n">
        <v>29</v>
      </c>
      <c r="M15" s="0" t="n">
        <v>3</v>
      </c>
      <c r="N15" s="0" t="n">
        <v>6</v>
      </c>
      <c r="O15" s="0" t="n">
        <v>9</v>
      </c>
      <c r="P15" s="0" t="n">
        <v>8</v>
      </c>
      <c r="Q15" s="0" t="n">
        <v>23</v>
      </c>
      <c r="R15" s="0" t="n">
        <v>26</v>
      </c>
      <c r="S15" s="0" t="n">
        <v>88.46</v>
      </c>
      <c r="T15" s="0" t="n">
        <v>53.85</v>
      </c>
      <c r="U15" s="0" t="s">
        <v>29</v>
      </c>
    </row>
    <row r="16" customFormat="false" ht="15" hidden="true" customHeight="false" outlineLevel="0" collapsed="false">
      <c r="A16" s="0" t="s">
        <v>64</v>
      </c>
      <c r="B16" s="0" t="n">
        <v>41.86261</v>
      </c>
      <c r="C16" s="0" t="n">
        <v>3.18808</v>
      </c>
      <c r="D16" s="0" t="s">
        <v>65</v>
      </c>
      <c r="E16" s="0" t="s">
        <v>23</v>
      </c>
      <c r="F16" s="0" t="s">
        <v>30</v>
      </c>
      <c r="G16" s="0" t="s">
        <v>66</v>
      </c>
      <c r="H16" s="0" t="s">
        <v>26</v>
      </c>
      <c r="I16" s="0" t="s">
        <v>67</v>
      </c>
      <c r="J16" s="0" t="s">
        <v>28</v>
      </c>
      <c r="K16" s="0" t="s">
        <v>23</v>
      </c>
      <c r="L16" s="0" t="n">
        <v>15</v>
      </c>
      <c r="M16" s="0" t="n">
        <v>6</v>
      </c>
      <c r="N16" s="0" t="n">
        <v>3</v>
      </c>
      <c r="O16" s="0" t="n">
        <v>12</v>
      </c>
      <c r="P16" s="0" t="n">
        <v>4</v>
      </c>
      <c r="Q16" s="0" t="n">
        <v>19</v>
      </c>
      <c r="R16" s="0" t="n">
        <v>25</v>
      </c>
      <c r="S16" s="0" t="n">
        <v>76</v>
      </c>
      <c r="T16" s="0" t="n">
        <v>28</v>
      </c>
      <c r="U16" s="0" t="s">
        <v>45</v>
      </c>
    </row>
    <row r="17" customFormat="false" ht="15" hidden="true" customHeight="false" outlineLevel="0" collapsed="false">
      <c r="A17" s="0" t="s">
        <v>64</v>
      </c>
      <c r="B17" s="0" t="n">
        <v>41.88661</v>
      </c>
      <c r="C17" s="0" t="n">
        <v>3.19769</v>
      </c>
      <c r="D17" s="0" t="s">
        <v>68</v>
      </c>
      <c r="E17" s="0" t="s">
        <v>23</v>
      </c>
      <c r="F17" s="0" t="s">
        <v>30</v>
      </c>
      <c r="G17" s="2" t="s">
        <v>69</v>
      </c>
      <c r="H17" s="0" t="s">
        <v>26</v>
      </c>
      <c r="I17" s="0" t="s">
        <v>70</v>
      </c>
      <c r="J17" s="0" t="s">
        <v>28</v>
      </c>
      <c r="K17" s="0" t="s">
        <v>23</v>
      </c>
      <c r="L17" s="0" t="n">
        <v>27</v>
      </c>
      <c r="M17" s="0" t="n">
        <v>41</v>
      </c>
      <c r="N17" s="0" t="n">
        <v>0</v>
      </c>
      <c r="O17" s="0" t="n">
        <v>72</v>
      </c>
      <c r="P17" s="0" t="n">
        <v>2</v>
      </c>
      <c r="Q17" s="0" t="n">
        <v>74</v>
      </c>
      <c r="R17" s="0" t="n">
        <v>115</v>
      </c>
      <c r="S17" s="0" t="n">
        <v>64.35</v>
      </c>
      <c r="T17" s="0" t="n">
        <v>1.74</v>
      </c>
      <c r="U17" s="0" t="s">
        <v>40</v>
      </c>
    </row>
    <row r="18" customFormat="false" ht="15" hidden="true" customHeight="false" outlineLevel="0" collapsed="false">
      <c r="A18" s="0" t="s">
        <v>64</v>
      </c>
      <c r="B18" s="0" t="n">
        <v>41.88705</v>
      </c>
      <c r="C18" s="0" t="n">
        <v>3.19915</v>
      </c>
      <c r="D18" s="0" t="s">
        <v>71</v>
      </c>
      <c r="E18" s="0" t="s">
        <v>23</v>
      </c>
      <c r="F18" s="0" t="s">
        <v>30</v>
      </c>
      <c r="G18" s="2" t="s">
        <v>69</v>
      </c>
      <c r="H18" s="0" t="s">
        <v>26</v>
      </c>
      <c r="I18" s="0" t="s">
        <v>72</v>
      </c>
      <c r="J18" s="0" t="s">
        <v>28</v>
      </c>
      <c r="K18" s="0" t="s">
        <v>23</v>
      </c>
      <c r="L18" s="0" t="n">
        <v>22</v>
      </c>
      <c r="M18" s="0" t="n">
        <v>39</v>
      </c>
      <c r="N18" s="0" t="n">
        <v>2</v>
      </c>
      <c r="O18" s="0" t="n">
        <v>54</v>
      </c>
      <c r="P18" s="0" t="n">
        <v>5</v>
      </c>
      <c r="Q18" s="0" t="n">
        <v>61</v>
      </c>
      <c r="R18" s="0" t="n">
        <v>100</v>
      </c>
      <c r="S18" s="0" t="n">
        <v>61</v>
      </c>
      <c r="T18" s="0" t="n">
        <v>7</v>
      </c>
      <c r="U18" s="0" t="s">
        <v>40</v>
      </c>
    </row>
    <row r="19" customFormat="false" ht="15" hidden="true" customHeight="false" outlineLevel="0" collapsed="false">
      <c r="A19" s="0" t="s">
        <v>64</v>
      </c>
      <c r="B19" s="0" t="n">
        <v>41.87774</v>
      </c>
      <c r="C19" s="0" t="n">
        <v>3.18054</v>
      </c>
      <c r="D19" s="0" t="s">
        <v>73</v>
      </c>
      <c r="E19" s="0" t="s">
        <v>23</v>
      </c>
      <c r="F19" s="0" t="s">
        <v>30</v>
      </c>
      <c r="G19" s="0" t="s">
        <v>74</v>
      </c>
      <c r="H19" s="0" t="s">
        <v>26</v>
      </c>
      <c r="I19" s="0" t="s">
        <v>57</v>
      </c>
      <c r="J19" s="0" t="s">
        <v>28</v>
      </c>
      <c r="K19" s="0" t="s">
        <v>23</v>
      </c>
      <c r="L19" s="0" t="n">
        <v>14</v>
      </c>
      <c r="M19" s="0" t="n">
        <v>8</v>
      </c>
      <c r="N19" s="0" t="n">
        <v>5</v>
      </c>
      <c r="O19" s="0" t="n">
        <v>31</v>
      </c>
      <c r="P19" s="0" t="n">
        <v>7</v>
      </c>
      <c r="Q19" s="0" t="n">
        <v>43</v>
      </c>
      <c r="R19" s="0" t="n">
        <v>51</v>
      </c>
      <c r="S19" s="0" t="n">
        <v>84.31</v>
      </c>
      <c r="T19" s="0" t="n">
        <v>23.53</v>
      </c>
      <c r="U19" s="0" t="s">
        <v>45</v>
      </c>
    </row>
    <row r="20" customFormat="false" ht="15" hidden="true" customHeight="false" outlineLevel="0" collapsed="false">
      <c r="A20" s="0" t="s">
        <v>41</v>
      </c>
      <c r="B20" s="0" t="n">
        <v>41.86075</v>
      </c>
      <c r="C20" s="0" t="n">
        <v>3.18856</v>
      </c>
      <c r="D20" s="0" t="s">
        <v>73</v>
      </c>
      <c r="E20" s="0" t="s">
        <v>23</v>
      </c>
      <c r="F20" s="0" t="s">
        <v>30</v>
      </c>
      <c r="G20" s="0" t="s">
        <v>75</v>
      </c>
      <c r="H20" s="0" t="s">
        <v>26</v>
      </c>
      <c r="I20" s="0" t="s">
        <v>54</v>
      </c>
      <c r="J20" s="0" t="s">
        <v>28</v>
      </c>
      <c r="K20" s="0" t="s">
        <v>23</v>
      </c>
      <c r="L20" s="0" t="n">
        <v>29</v>
      </c>
      <c r="M20" s="0" t="n">
        <v>30</v>
      </c>
      <c r="N20" s="0" t="n">
        <v>2</v>
      </c>
      <c r="O20" s="0" t="n">
        <v>8</v>
      </c>
      <c r="P20" s="0" t="n">
        <v>5</v>
      </c>
      <c r="Q20" s="0" t="n">
        <v>15</v>
      </c>
      <c r="R20" s="0" t="n">
        <v>45</v>
      </c>
      <c r="S20" s="0" t="n">
        <v>33.33</v>
      </c>
      <c r="T20" s="0" t="n">
        <v>15.56</v>
      </c>
      <c r="U20" s="0" t="s">
        <v>45</v>
      </c>
    </row>
    <row r="21" customFormat="false" ht="15" hidden="true" customHeight="false" outlineLevel="0" collapsed="false">
      <c r="A21" s="0" t="s">
        <v>41</v>
      </c>
      <c r="B21" s="0" t="n">
        <v>41.86075</v>
      </c>
      <c r="C21" s="0" t="n">
        <v>3.18856</v>
      </c>
      <c r="D21" s="0" t="s">
        <v>73</v>
      </c>
      <c r="E21" s="0" t="s">
        <v>23</v>
      </c>
      <c r="F21" s="0" t="s">
        <v>30</v>
      </c>
      <c r="G21" s="0" t="s">
        <v>46</v>
      </c>
      <c r="H21" s="0" t="s">
        <v>26</v>
      </c>
      <c r="I21" s="0" t="s">
        <v>76</v>
      </c>
      <c r="J21" s="0" t="s">
        <v>28</v>
      </c>
      <c r="K21" s="0" t="s">
        <v>23</v>
      </c>
      <c r="L21" s="0" t="n">
        <v>17</v>
      </c>
      <c r="M21" s="0" t="n">
        <v>33</v>
      </c>
      <c r="N21" s="0" t="n">
        <v>6</v>
      </c>
      <c r="O21" s="0" t="n">
        <v>10</v>
      </c>
      <c r="P21" s="0" t="n">
        <v>5</v>
      </c>
      <c r="Q21" s="0" t="n">
        <v>21</v>
      </c>
      <c r="R21" s="0" t="n">
        <v>54</v>
      </c>
      <c r="S21" s="0" t="n">
        <v>38.89</v>
      </c>
      <c r="T21" s="0" t="n">
        <v>20.37</v>
      </c>
      <c r="U21" s="0" t="s">
        <v>45</v>
      </c>
    </row>
    <row r="22" customFormat="false" ht="15" hidden="false" customHeight="false" outlineLevel="0" collapsed="false">
      <c r="A22" s="0" t="s">
        <v>77</v>
      </c>
      <c r="B22" s="0" t="n">
        <v>42.31952</v>
      </c>
      <c r="C22" s="0" t="n">
        <v>3.3312</v>
      </c>
      <c r="D22" s="0" t="s">
        <v>78</v>
      </c>
      <c r="E22" s="0" t="s">
        <v>23</v>
      </c>
      <c r="F22" s="0" t="s">
        <v>30</v>
      </c>
      <c r="G22" s="0" t="s">
        <v>46</v>
      </c>
      <c r="H22" s="0" t="s">
        <v>26</v>
      </c>
      <c r="I22" s="0" t="s">
        <v>39</v>
      </c>
      <c r="J22" s="0" t="s">
        <v>28</v>
      </c>
      <c r="K22" s="0" t="s">
        <v>23</v>
      </c>
      <c r="L22" s="0" t="n">
        <v>25</v>
      </c>
      <c r="M22" s="0" t="n">
        <v>18</v>
      </c>
      <c r="N22" s="0" t="n">
        <v>10</v>
      </c>
      <c r="O22" s="0" t="n">
        <v>5</v>
      </c>
      <c r="P22" s="0" t="n">
        <v>9</v>
      </c>
      <c r="Q22" s="0" t="n">
        <v>24</v>
      </c>
      <c r="R22" s="0" t="n">
        <v>42</v>
      </c>
      <c r="S22" s="0" t="n">
        <v>57.14</v>
      </c>
      <c r="T22" s="0" t="n">
        <v>45.24</v>
      </c>
      <c r="U22" s="0" t="s">
        <v>29</v>
      </c>
    </row>
    <row r="23" customFormat="false" ht="15" hidden="true" customHeight="false" outlineLevel="0" collapsed="false">
      <c r="A23" s="0" t="s">
        <v>64</v>
      </c>
      <c r="B23" s="0" t="n">
        <v>39.86774</v>
      </c>
      <c r="C23" s="0" t="n">
        <v>4.12473</v>
      </c>
      <c r="D23" s="0" t="s">
        <v>79</v>
      </c>
      <c r="E23" s="0" t="s">
        <v>23</v>
      </c>
      <c r="F23" s="0" t="s">
        <v>30</v>
      </c>
      <c r="G23" s="0" t="s">
        <v>46</v>
      </c>
      <c r="H23" s="0" t="s">
        <v>26</v>
      </c>
      <c r="I23" s="0" t="s">
        <v>27</v>
      </c>
      <c r="J23" s="0" t="s">
        <v>28</v>
      </c>
      <c r="K23" s="0" t="s">
        <v>23</v>
      </c>
      <c r="L23" s="0" t="n">
        <v>15</v>
      </c>
      <c r="M23" s="0" t="n">
        <v>10</v>
      </c>
      <c r="N23" s="0" t="n">
        <v>10</v>
      </c>
      <c r="O23" s="0" t="n">
        <v>20</v>
      </c>
      <c r="P23" s="0" t="n">
        <v>10</v>
      </c>
      <c r="Q23" s="0" t="n">
        <v>40</v>
      </c>
      <c r="R23" s="0" t="n">
        <v>50</v>
      </c>
      <c r="S23" s="0" t="n">
        <v>80</v>
      </c>
      <c r="T23" s="0" t="n">
        <v>40</v>
      </c>
    </row>
    <row r="24" customFormat="false" ht="15" hidden="true" customHeight="false" outlineLevel="0" collapsed="false">
      <c r="A24" s="0" t="s">
        <v>41</v>
      </c>
      <c r="B24" s="0" t="n">
        <v>41.86106</v>
      </c>
      <c r="C24" s="0" t="n">
        <v>3.18827</v>
      </c>
      <c r="D24" s="0" t="s">
        <v>79</v>
      </c>
      <c r="E24" s="0" t="s">
        <v>23</v>
      </c>
      <c r="F24" s="0" t="s">
        <v>30</v>
      </c>
      <c r="G24" s="0" t="s">
        <v>46</v>
      </c>
      <c r="H24" s="0" t="s">
        <v>26</v>
      </c>
      <c r="I24" s="0" t="s">
        <v>47</v>
      </c>
      <c r="J24" s="0" t="s">
        <v>28</v>
      </c>
      <c r="K24" s="0" t="s">
        <v>23</v>
      </c>
      <c r="L24" s="0" t="n">
        <v>18</v>
      </c>
      <c r="M24" s="0" t="n">
        <v>14</v>
      </c>
      <c r="N24" s="0" t="n">
        <v>15</v>
      </c>
      <c r="O24" s="0" t="n">
        <v>11</v>
      </c>
      <c r="P24" s="0" t="n">
        <v>11</v>
      </c>
      <c r="Q24" s="0" t="n">
        <v>37</v>
      </c>
      <c r="R24" s="0" t="n">
        <v>51</v>
      </c>
      <c r="S24" s="0" t="n">
        <v>72.55</v>
      </c>
      <c r="T24" s="0" t="n">
        <v>50.98</v>
      </c>
      <c r="U24" s="0" t="s">
        <v>45</v>
      </c>
    </row>
    <row r="25" customFormat="false" ht="15" hidden="true" customHeight="false" outlineLevel="0" collapsed="false">
      <c r="A25" s="0" t="s">
        <v>41</v>
      </c>
      <c r="B25" s="0" t="n">
        <v>41.86254</v>
      </c>
      <c r="C25" s="0" t="n">
        <v>3.18647</v>
      </c>
      <c r="D25" s="0" t="s">
        <v>79</v>
      </c>
      <c r="E25" s="0" t="s">
        <v>23</v>
      </c>
      <c r="F25" s="0" t="s">
        <v>30</v>
      </c>
      <c r="G25" s="0" t="s">
        <v>46</v>
      </c>
      <c r="H25" s="0" t="s">
        <v>26</v>
      </c>
      <c r="I25" s="0" t="s">
        <v>33</v>
      </c>
      <c r="J25" s="0" t="s">
        <v>28</v>
      </c>
      <c r="K25" s="0" t="s">
        <v>23</v>
      </c>
      <c r="L25" s="0" t="n">
        <v>28</v>
      </c>
      <c r="M25" s="0" t="n">
        <v>10</v>
      </c>
      <c r="N25" s="0" t="n">
        <v>0</v>
      </c>
      <c r="O25" s="0" t="n">
        <v>13</v>
      </c>
      <c r="P25" s="0" t="n">
        <v>16</v>
      </c>
      <c r="Q25" s="0" t="n">
        <v>29</v>
      </c>
      <c r="R25" s="0" t="n">
        <v>39</v>
      </c>
      <c r="S25" s="0" t="n">
        <v>74.36</v>
      </c>
      <c r="T25" s="0" t="n">
        <v>41.03</v>
      </c>
      <c r="U25" s="0" t="s">
        <v>45</v>
      </c>
    </row>
    <row r="26" customFormat="false" ht="15" hidden="true" customHeight="false" outlineLevel="0" collapsed="false">
      <c r="A26" s="0" t="s">
        <v>80</v>
      </c>
      <c r="B26" s="0" t="n">
        <v>41.89046</v>
      </c>
      <c r="C26" s="0" t="n">
        <v>3.19854</v>
      </c>
      <c r="D26" s="0" t="s">
        <v>81</v>
      </c>
      <c r="E26" s="0" t="s">
        <v>23</v>
      </c>
      <c r="F26" s="0" t="s">
        <v>30</v>
      </c>
      <c r="G26" s="2" t="s">
        <v>82</v>
      </c>
      <c r="H26" s="0" t="s">
        <v>26</v>
      </c>
      <c r="I26" s="0" t="s">
        <v>44</v>
      </c>
      <c r="J26" s="0" t="s">
        <v>28</v>
      </c>
      <c r="K26" s="0" t="s">
        <v>23</v>
      </c>
      <c r="L26" s="0" t="n">
        <v>20</v>
      </c>
      <c r="M26" s="0" t="n">
        <v>59</v>
      </c>
      <c r="N26" s="0" t="n">
        <v>4</v>
      </c>
      <c r="O26" s="0" t="n">
        <v>38</v>
      </c>
      <c r="P26" s="0" t="n">
        <v>8</v>
      </c>
      <c r="Q26" s="0" t="n">
        <v>50</v>
      </c>
      <c r="R26" s="0" t="n">
        <v>109</v>
      </c>
      <c r="S26" s="0" t="n">
        <v>45.87</v>
      </c>
      <c r="T26" s="0" t="n">
        <v>11.01</v>
      </c>
      <c r="U26" s="0" t="s">
        <v>40</v>
      </c>
    </row>
    <row r="27" customFormat="false" ht="15" hidden="true" customHeight="false" outlineLevel="0" collapsed="false">
      <c r="A27" s="0" t="s">
        <v>80</v>
      </c>
      <c r="B27" s="0" t="n">
        <v>41.89046</v>
      </c>
      <c r="C27" s="0" t="n">
        <v>3.19854</v>
      </c>
      <c r="D27" s="0" t="s">
        <v>81</v>
      </c>
      <c r="E27" s="0" t="s">
        <v>23</v>
      </c>
      <c r="F27" s="0" t="s">
        <v>30</v>
      </c>
      <c r="G27" s="2" t="s">
        <v>83</v>
      </c>
      <c r="H27" s="0" t="s">
        <v>26</v>
      </c>
      <c r="I27" s="0" t="s">
        <v>39</v>
      </c>
      <c r="J27" s="0" t="s">
        <v>28</v>
      </c>
      <c r="K27" s="0" t="s">
        <v>23</v>
      </c>
      <c r="L27" s="0" t="n">
        <v>25</v>
      </c>
      <c r="M27" s="0" t="n">
        <v>66</v>
      </c>
      <c r="N27" s="0" t="n">
        <v>1</v>
      </c>
      <c r="O27" s="0" t="n">
        <v>33</v>
      </c>
      <c r="P27" s="0" t="n">
        <v>2</v>
      </c>
      <c r="Q27" s="0" t="n">
        <v>36</v>
      </c>
      <c r="R27" s="0" t="n">
        <v>102</v>
      </c>
      <c r="S27" s="0" t="n">
        <v>35.29</v>
      </c>
      <c r="T27" s="0" t="n">
        <v>2.94</v>
      </c>
      <c r="U27" s="0" t="s">
        <v>40</v>
      </c>
    </row>
    <row r="28" customFormat="false" ht="15" hidden="true" customHeight="false" outlineLevel="0" collapsed="false">
      <c r="A28" s="0" t="s">
        <v>64</v>
      </c>
      <c r="B28" s="0" t="n">
        <v>41.8868</v>
      </c>
      <c r="C28" s="0" t="n">
        <v>3.19821</v>
      </c>
      <c r="D28" s="0" t="s">
        <v>84</v>
      </c>
      <c r="E28" s="0" t="s">
        <v>23</v>
      </c>
      <c r="F28" s="0" t="s">
        <v>30</v>
      </c>
      <c r="G28" s="2" t="s">
        <v>85</v>
      </c>
      <c r="H28" s="0" t="s">
        <v>26</v>
      </c>
      <c r="I28" s="0" t="s">
        <v>86</v>
      </c>
      <c r="J28" s="0" t="s">
        <v>28</v>
      </c>
      <c r="K28" s="0" t="s">
        <v>23</v>
      </c>
      <c r="L28" s="0" t="n">
        <v>31</v>
      </c>
      <c r="M28" s="0" t="n">
        <v>93</v>
      </c>
      <c r="N28" s="0" t="n">
        <v>0</v>
      </c>
      <c r="O28" s="0" t="n">
        <v>8</v>
      </c>
      <c r="P28" s="0" t="n">
        <v>1</v>
      </c>
      <c r="Q28" s="0" t="n">
        <v>9</v>
      </c>
      <c r="R28" s="0" t="n">
        <v>102</v>
      </c>
      <c r="S28" s="0" t="n">
        <v>8.82</v>
      </c>
      <c r="T28" s="0" t="n">
        <v>0.98</v>
      </c>
      <c r="U28" s="0" t="s">
        <v>40</v>
      </c>
    </row>
    <row r="29" customFormat="false" ht="15" hidden="true" customHeight="false" outlineLevel="0" collapsed="false">
      <c r="A29" s="0" t="s">
        <v>64</v>
      </c>
      <c r="B29" s="0" t="n">
        <v>41.88701</v>
      </c>
      <c r="C29" s="0" t="n">
        <v>3.19834</v>
      </c>
      <c r="D29" s="0" t="s">
        <v>84</v>
      </c>
      <c r="E29" s="0" t="s">
        <v>23</v>
      </c>
      <c r="F29" s="0" t="s">
        <v>30</v>
      </c>
      <c r="G29" s="2" t="s">
        <v>87</v>
      </c>
      <c r="H29" s="0" t="s">
        <v>26</v>
      </c>
      <c r="I29" s="0" t="s">
        <v>33</v>
      </c>
      <c r="J29" s="0" t="s">
        <v>28</v>
      </c>
      <c r="K29" s="0" t="s">
        <v>23</v>
      </c>
      <c r="L29" s="0" t="n">
        <v>28</v>
      </c>
      <c r="M29" s="0" t="n">
        <v>81</v>
      </c>
      <c r="N29" s="0" t="n">
        <v>0</v>
      </c>
      <c r="O29" s="0" t="n">
        <v>16</v>
      </c>
      <c r="P29" s="0" t="n">
        <v>4</v>
      </c>
      <c r="Q29" s="0" t="n">
        <v>20</v>
      </c>
      <c r="R29" s="0" t="n">
        <v>101</v>
      </c>
      <c r="S29" s="0" t="n">
        <v>19.8</v>
      </c>
      <c r="T29" s="0" t="n">
        <v>3.96</v>
      </c>
      <c r="U29" s="0" t="s">
        <v>40</v>
      </c>
    </row>
    <row r="30" customFormat="false" ht="15" hidden="false" customHeight="false" outlineLevel="0" collapsed="false">
      <c r="A30" s="0" t="s">
        <v>77</v>
      </c>
      <c r="B30" s="0" t="n">
        <v>42.31347</v>
      </c>
      <c r="C30" s="0" t="n">
        <v>3.3158</v>
      </c>
      <c r="D30" s="0" t="s">
        <v>88</v>
      </c>
      <c r="E30" s="0" t="s">
        <v>23</v>
      </c>
      <c r="F30" s="0" t="s">
        <v>24</v>
      </c>
      <c r="G30" s="2" t="s">
        <v>89</v>
      </c>
      <c r="H30" s="0" t="s">
        <v>26</v>
      </c>
      <c r="I30" s="0" t="s">
        <v>44</v>
      </c>
      <c r="J30" s="0" t="s">
        <v>28</v>
      </c>
      <c r="K30" s="0" t="s">
        <v>23</v>
      </c>
      <c r="L30" s="0" t="n">
        <v>20</v>
      </c>
      <c r="M30" s="0" t="n">
        <v>19</v>
      </c>
      <c r="N30" s="0" t="n">
        <v>7</v>
      </c>
      <c r="O30" s="0" t="n">
        <v>22</v>
      </c>
      <c r="P30" s="0" t="n">
        <v>12</v>
      </c>
      <c r="Q30" s="0" t="n">
        <v>41</v>
      </c>
      <c r="R30" s="0" t="n">
        <v>60</v>
      </c>
      <c r="S30" s="0" t="n">
        <v>68.33</v>
      </c>
      <c r="T30" s="0" t="n">
        <v>31.67</v>
      </c>
      <c r="U30" s="0" t="s">
        <v>29</v>
      </c>
    </row>
    <row r="31" customFormat="false" ht="15" hidden="false" customHeight="false" outlineLevel="0" collapsed="false">
      <c r="A31" s="0" t="s">
        <v>77</v>
      </c>
      <c r="B31" s="0" t="n">
        <v>42.31347</v>
      </c>
      <c r="C31" s="0" t="n">
        <v>3.3158</v>
      </c>
      <c r="D31" s="0" t="s">
        <v>88</v>
      </c>
      <c r="E31" s="0" t="s">
        <v>23</v>
      </c>
      <c r="F31" s="0" t="s">
        <v>24</v>
      </c>
      <c r="G31" s="2" t="s">
        <v>89</v>
      </c>
      <c r="H31" s="0" t="s">
        <v>26</v>
      </c>
      <c r="I31" s="0" t="s">
        <v>27</v>
      </c>
      <c r="J31" s="0" t="s">
        <v>28</v>
      </c>
      <c r="K31" s="0" t="s">
        <v>23</v>
      </c>
      <c r="L31" s="0" t="n">
        <v>15</v>
      </c>
      <c r="M31" s="0" t="n">
        <v>17</v>
      </c>
      <c r="N31" s="0" t="n">
        <v>6</v>
      </c>
      <c r="O31" s="0" t="n">
        <v>25</v>
      </c>
      <c r="P31" s="0" t="n">
        <v>12</v>
      </c>
      <c r="Q31" s="0" t="n">
        <v>43</v>
      </c>
      <c r="R31" s="0" t="n">
        <v>60</v>
      </c>
      <c r="S31" s="0" t="n">
        <v>71.67</v>
      </c>
      <c r="T31" s="0" t="n">
        <v>30</v>
      </c>
      <c r="U31" s="0" t="s">
        <v>29</v>
      </c>
    </row>
    <row r="32" customFormat="false" ht="15" hidden="false" customHeight="false" outlineLevel="0" collapsed="false">
      <c r="A32" s="0" t="s">
        <v>77</v>
      </c>
      <c r="B32" s="0" t="n">
        <v>42.31347</v>
      </c>
      <c r="C32" s="0" t="n">
        <v>3.3158</v>
      </c>
      <c r="D32" s="0" t="s">
        <v>88</v>
      </c>
      <c r="E32" s="0" t="s">
        <v>23</v>
      </c>
      <c r="F32" s="0" t="s">
        <v>24</v>
      </c>
      <c r="G32" s="2" t="s">
        <v>89</v>
      </c>
      <c r="H32" s="0" t="s">
        <v>26</v>
      </c>
      <c r="I32" s="0" t="s">
        <v>90</v>
      </c>
      <c r="J32" s="0" t="s">
        <v>28</v>
      </c>
      <c r="K32" s="0" t="s">
        <v>23</v>
      </c>
      <c r="L32" s="0" t="n">
        <v>10</v>
      </c>
      <c r="M32" s="0" t="n">
        <v>6</v>
      </c>
      <c r="N32" s="0" t="n">
        <v>8</v>
      </c>
      <c r="O32" s="0" t="n">
        <v>30</v>
      </c>
      <c r="P32" s="0" t="n">
        <v>16</v>
      </c>
      <c r="Q32" s="0" t="n">
        <v>54</v>
      </c>
      <c r="R32" s="0" t="n">
        <v>60</v>
      </c>
      <c r="S32" s="0" t="n">
        <v>90</v>
      </c>
      <c r="T32" s="0" t="n">
        <v>40</v>
      </c>
      <c r="U32" s="0" t="s">
        <v>29</v>
      </c>
    </row>
    <row r="33" customFormat="false" ht="15" hidden="true" customHeight="false" outlineLevel="0" collapsed="false">
      <c r="A33" s="0" t="s">
        <v>50</v>
      </c>
      <c r="B33" s="0" t="n">
        <v>42.23815</v>
      </c>
      <c r="C33" s="0" t="n">
        <v>3.26422</v>
      </c>
      <c r="D33" s="0" t="s">
        <v>91</v>
      </c>
      <c r="E33" s="0" t="s">
        <v>23</v>
      </c>
      <c r="F33" s="0" t="s">
        <v>30</v>
      </c>
      <c r="G33" s="2" t="s">
        <v>92</v>
      </c>
      <c r="H33" s="0" t="s">
        <v>26</v>
      </c>
      <c r="I33" s="0" t="s">
        <v>93</v>
      </c>
      <c r="J33" s="0" t="s">
        <v>28</v>
      </c>
      <c r="K33" s="0" t="s">
        <v>23</v>
      </c>
      <c r="L33" s="0" t="n">
        <v>23</v>
      </c>
      <c r="M33" s="0" t="n">
        <v>27</v>
      </c>
      <c r="N33" s="0" t="n">
        <v>4</v>
      </c>
      <c r="O33" s="0" t="n">
        <v>7</v>
      </c>
      <c r="P33" s="0" t="n">
        <v>0</v>
      </c>
      <c r="Q33" s="0" t="n">
        <v>11</v>
      </c>
      <c r="R33" s="0" t="n">
        <v>38</v>
      </c>
      <c r="S33" s="0" t="n">
        <v>28.95</v>
      </c>
      <c r="T33" s="0" t="n">
        <v>10.53</v>
      </c>
      <c r="U33" s="0" t="s">
        <v>29</v>
      </c>
    </row>
    <row r="34" customFormat="false" ht="15" hidden="true" customHeight="false" outlineLevel="0" collapsed="false">
      <c r="A34" s="0" t="s">
        <v>50</v>
      </c>
      <c r="B34" s="0" t="n">
        <v>42.23823</v>
      </c>
      <c r="C34" s="0" t="n">
        <v>3.26416</v>
      </c>
      <c r="D34" s="0" t="s">
        <v>91</v>
      </c>
      <c r="E34" s="0" t="s">
        <v>23</v>
      </c>
      <c r="F34" s="0" t="s">
        <v>24</v>
      </c>
      <c r="G34" s="2" t="s">
        <v>94</v>
      </c>
      <c r="H34" s="0" t="s">
        <v>26</v>
      </c>
      <c r="I34" s="0" t="s">
        <v>95</v>
      </c>
      <c r="J34" s="0" t="s">
        <v>28</v>
      </c>
      <c r="K34" s="0" t="s">
        <v>23</v>
      </c>
      <c r="L34" s="0" t="n">
        <v>16</v>
      </c>
      <c r="M34" s="0" t="n">
        <v>16</v>
      </c>
      <c r="N34" s="0" t="n">
        <v>4</v>
      </c>
      <c r="O34" s="0" t="n">
        <v>30</v>
      </c>
      <c r="P34" s="0" t="n">
        <v>10</v>
      </c>
      <c r="Q34" s="0" t="n">
        <v>44</v>
      </c>
      <c r="R34" s="0" t="n">
        <v>60</v>
      </c>
      <c r="S34" s="0" t="n">
        <v>73.33</v>
      </c>
      <c r="T34" s="0" t="n">
        <v>23.33</v>
      </c>
      <c r="U34" s="0" t="s">
        <v>29</v>
      </c>
    </row>
    <row r="35" customFormat="false" ht="15" hidden="true" customHeight="false" outlineLevel="0" collapsed="false">
      <c r="A35" s="0" t="s">
        <v>50</v>
      </c>
      <c r="B35" s="0" t="n">
        <v>42.23955</v>
      </c>
      <c r="C35" s="0" t="n">
        <v>3.26506</v>
      </c>
      <c r="D35" s="0" t="s">
        <v>91</v>
      </c>
      <c r="E35" s="0" t="s">
        <v>23</v>
      </c>
      <c r="F35" s="0" t="s">
        <v>30</v>
      </c>
      <c r="G35" s="2" t="s">
        <v>96</v>
      </c>
      <c r="H35" s="0" t="s">
        <v>26</v>
      </c>
      <c r="I35" s="0" t="s">
        <v>95</v>
      </c>
      <c r="J35" s="0" t="s">
        <v>28</v>
      </c>
      <c r="K35" s="0" t="s">
        <v>23</v>
      </c>
      <c r="L35" s="0" t="n">
        <v>26</v>
      </c>
      <c r="M35" s="0" t="n">
        <v>20</v>
      </c>
      <c r="N35" s="0" t="n">
        <v>3</v>
      </c>
      <c r="O35" s="0" t="n">
        <v>20</v>
      </c>
      <c r="P35" s="0" t="n">
        <v>4</v>
      </c>
      <c r="Q35" s="0" t="n">
        <v>27</v>
      </c>
      <c r="R35" s="0" t="n">
        <v>47</v>
      </c>
      <c r="S35" s="0" t="n">
        <v>57.45</v>
      </c>
      <c r="T35" s="0" t="n">
        <v>14.89</v>
      </c>
      <c r="U35" s="0" t="s">
        <v>29</v>
      </c>
    </row>
    <row r="36" customFormat="false" ht="15" hidden="true" customHeight="false" outlineLevel="0" collapsed="false">
      <c r="A36" s="0" t="s">
        <v>97</v>
      </c>
      <c r="B36" s="0" t="n">
        <v>42.33308</v>
      </c>
      <c r="C36" s="0" t="n">
        <v>3.28015</v>
      </c>
      <c r="D36" s="0" t="s">
        <v>98</v>
      </c>
      <c r="E36" s="0" t="s">
        <v>23</v>
      </c>
      <c r="F36" s="0" t="s">
        <v>24</v>
      </c>
      <c r="G36" s="2" t="s">
        <v>99</v>
      </c>
      <c r="H36" s="0" t="s">
        <v>26</v>
      </c>
      <c r="I36" s="0" t="s">
        <v>27</v>
      </c>
      <c r="J36" s="0" t="s">
        <v>28</v>
      </c>
      <c r="K36" s="0" t="s">
        <v>23</v>
      </c>
      <c r="L36" s="0" t="n">
        <v>15</v>
      </c>
      <c r="M36" s="0" t="n">
        <v>30</v>
      </c>
      <c r="N36" s="0" t="n">
        <v>0</v>
      </c>
      <c r="O36" s="0" t="n">
        <v>0</v>
      </c>
      <c r="P36" s="0" t="n">
        <v>25</v>
      </c>
      <c r="Q36" s="0" t="n">
        <v>25</v>
      </c>
      <c r="R36" s="0" t="n">
        <v>55</v>
      </c>
      <c r="S36" s="0" t="n">
        <v>45.45</v>
      </c>
      <c r="T36" s="0" t="n">
        <v>45.45</v>
      </c>
      <c r="U36" s="0" t="s">
        <v>29</v>
      </c>
    </row>
    <row r="37" customFormat="false" ht="15" hidden="true" customHeight="false" outlineLevel="0" collapsed="false">
      <c r="A37" s="0" t="s">
        <v>97</v>
      </c>
      <c r="B37" s="0" t="n">
        <v>42.33247</v>
      </c>
      <c r="C37" s="0" t="n">
        <v>3.28411</v>
      </c>
      <c r="D37" s="0" t="s">
        <v>98</v>
      </c>
      <c r="E37" s="0" t="s">
        <v>23</v>
      </c>
      <c r="F37" s="0" t="s">
        <v>24</v>
      </c>
      <c r="G37" s="0" t="s">
        <v>46</v>
      </c>
      <c r="H37" s="0" t="s">
        <v>26</v>
      </c>
      <c r="I37" s="0" t="s">
        <v>100</v>
      </c>
      <c r="J37" s="0" t="s">
        <v>28</v>
      </c>
      <c r="K37" s="0" t="s">
        <v>23</v>
      </c>
      <c r="L37" s="0" t="n">
        <v>13</v>
      </c>
      <c r="M37" s="0" t="n">
        <v>6</v>
      </c>
      <c r="N37" s="0" t="n">
        <v>10</v>
      </c>
      <c r="O37" s="0" t="n">
        <v>22</v>
      </c>
      <c r="P37" s="0" t="n">
        <v>11</v>
      </c>
      <c r="Q37" s="0" t="n">
        <v>43</v>
      </c>
      <c r="R37" s="0" t="n">
        <v>49</v>
      </c>
      <c r="S37" s="0" t="n">
        <v>87.76</v>
      </c>
      <c r="T37" s="0" t="n">
        <v>42.86</v>
      </c>
      <c r="U37" s="0" t="s">
        <v>29</v>
      </c>
    </row>
    <row r="38" customFormat="false" ht="15" hidden="true" customHeight="false" outlineLevel="0" collapsed="false">
      <c r="A38" s="0" t="s">
        <v>97</v>
      </c>
      <c r="B38" s="0" t="n">
        <v>42.33285</v>
      </c>
      <c r="C38" s="0" t="n">
        <v>3.28425</v>
      </c>
      <c r="D38" s="0" t="s">
        <v>98</v>
      </c>
      <c r="E38" s="0" t="s">
        <v>23</v>
      </c>
      <c r="F38" s="0" t="s">
        <v>30</v>
      </c>
      <c r="G38" s="0" t="s">
        <v>46</v>
      </c>
      <c r="H38" s="0" t="s">
        <v>26</v>
      </c>
      <c r="I38" s="0" t="s">
        <v>93</v>
      </c>
      <c r="J38" s="0" t="s">
        <v>28</v>
      </c>
      <c r="K38" s="0" t="s">
        <v>23</v>
      </c>
      <c r="L38" s="0" t="n">
        <v>23</v>
      </c>
      <c r="M38" s="0" t="n">
        <v>23</v>
      </c>
      <c r="N38" s="0" t="n">
        <v>3</v>
      </c>
      <c r="O38" s="0" t="n">
        <v>26</v>
      </c>
      <c r="P38" s="0" t="n">
        <v>12</v>
      </c>
      <c r="Q38" s="0" t="n">
        <v>41</v>
      </c>
      <c r="R38" s="0" t="n">
        <v>64</v>
      </c>
      <c r="S38" s="0" t="n">
        <v>64.06</v>
      </c>
      <c r="T38" s="0" t="n">
        <v>23.44</v>
      </c>
      <c r="U38" s="0" t="s">
        <v>29</v>
      </c>
    </row>
    <row r="39" customFormat="false" ht="15" hidden="true" customHeight="false" outlineLevel="0" collapsed="false">
      <c r="A39" s="0" t="s">
        <v>97</v>
      </c>
      <c r="B39" s="0" t="n">
        <v>42.33312</v>
      </c>
      <c r="C39" s="0" t="n">
        <v>3.28006</v>
      </c>
      <c r="D39" s="0" t="s">
        <v>98</v>
      </c>
      <c r="E39" s="0" t="s">
        <v>23</v>
      </c>
      <c r="F39" s="0" t="s">
        <v>30</v>
      </c>
      <c r="G39" s="0" t="s">
        <v>46</v>
      </c>
      <c r="H39" s="0" t="s">
        <v>56</v>
      </c>
      <c r="I39" s="0" t="s">
        <v>54</v>
      </c>
      <c r="J39" s="0" t="s">
        <v>28</v>
      </c>
      <c r="K39" s="0" t="s">
        <v>23</v>
      </c>
      <c r="L39" s="0" t="n">
        <v>29</v>
      </c>
      <c r="M39" s="0" t="n">
        <v>35</v>
      </c>
      <c r="N39" s="0" t="n">
        <v>6</v>
      </c>
      <c r="O39" s="0" t="n">
        <v>14</v>
      </c>
      <c r="P39" s="0" t="n">
        <v>10</v>
      </c>
      <c r="Q39" s="0" t="n">
        <v>30</v>
      </c>
      <c r="R39" s="0" t="n">
        <v>65</v>
      </c>
      <c r="S39" s="0" t="n">
        <v>46.15</v>
      </c>
      <c r="T39" s="0" t="n">
        <v>24.62</v>
      </c>
      <c r="U39" s="0" t="s">
        <v>29</v>
      </c>
    </row>
    <row r="40" customFormat="false" ht="15" hidden="true" customHeight="false" outlineLevel="0" collapsed="false">
      <c r="A40" s="0" t="s">
        <v>50</v>
      </c>
      <c r="B40" s="0" t="n">
        <v>42.23927</v>
      </c>
      <c r="C40" s="0" t="n">
        <v>3.26558</v>
      </c>
      <c r="D40" s="0" t="s">
        <v>101</v>
      </c>
      <c r="E40" s="0" t="s">
        <v>23</v>
      </c>
      <c r="F40" s="0" t="s">
        <v>30</v>
      </c>
      <c r="G40" s="2" t="s">
        <v>102</v>
      </c>
      <c r="H40" s="0" t="s">
        <v>26</v>
      </c>
      <c r="I40" s="0" t="s">
        <v>27</v>
      </c>
      <c r="J40" s="0" t="s">
        <v>28</v>
      </c>
      <c r="K40" s="0" t="s">
        <v>23</v>
      </c>
      <c r="L40" s="0" t="n">
        <v>15</v>
      </c>
      <c r="M40" s="0" t="n">
        <v>11</v>
      </c>
      <c r="N40" s="0" t="n">
        <v>6</v>
      </c>
      <c r="O40" s="0" t="n">
        <v>100</v>
      </c>
      <c r="P40" s="0" t="n">
        <v>13</v>
      </c>
      <c r="Q40" s="0" t="n">
        <v>119</v>
      </c>
      <c r="R40" s="0" t="n">
        <v>130</v>
      </c>
      <c r="S40" s="0" t="n">
        <v>91.54</v>
      </c>
      <c r="T40" s="0" t="n">
        <v>14.62</v>
      </c>
      <c r="U40" s="0" t="s">
        <v>29</v>
      </c>
    </row>
    <row r="41" customFormat="false" ht="15" hidden="true" customHeight="false" outlineLevel="0" collapsed="false">
      <c r="A41" s="0" t="s">
        <v>50</v>
      </c>
      <c r="B41" s="0" t="n">
        <v>42.2381</v>
      </c>
      <c r="C41" s="0" t="n">
        <v>3.26428</v>
      </c>
      <c r="D41" s="0" t="s">
        <v>101</v>
      </c>
      <c r="E41" s="0" t="s">
        <v>23</v>
      </c>
      <c r="F41" s="0" t="s">
        <v>30</v>
      </c>
      <c r="G41" s="0" t="s">
        <v>103</v>
      </c>
      <c r="H41" s="0" t="s">
        <v>26</v>
      </c>
      <c r="I41" s="0" t="s">
        <v>70</v>
      </c>
      <c r="J41" s="0" t="s">
        <v>28</v>
      </c>
      <c r="K41" s="0" t="s">
        <v>23</v>
      </c>
      <c r="L41" s="0" t="n">
        <v>27</v>
      </c>
      <c r="M41" s="0" t="n">
        <v>43</v>
      </c>
      <c r="N41" s="0" t="n">
        <v>5</v>
      </c>
      <c r="O41" s="0" t="n">
        <v>45</v>
      </c>
      <c r="P41" s="0" t="n">
        <v>10</v>
      </c>
      <c r="Q41" s="0" t="n">
        <v>60</v>
      </c>
      <c r="R41" s="0" t="n">
        <v>103</v>
      </c>
      <c r="S41" s="0" t="n">
        <v>58.25</v>
      </c>
      <c r="T41" s="0" t="n">
        <v>14.56</v>
      </c>
      <c r="U41" s="0" t="s">
        <v>29</v>
      </c>
    </row>
    <row r="42" customFormat="false" ht="15" hidden="true" customHeight="false" outlineLevel="0" collapsed="false">
      <c r="A42" s="0" t="s">
        <v>50</v>
      </c>
      <c r="B42" s="0" t="n">
        <v>42.23928</v>
      </c>
      <c r="C42" s="0" t="n">
        <v>3.26578</v>
      </c>
      <c r="D42" s="0" t="s">
        <v>101</v>
      </c>
      <c r="E42" s="0" t="s">
        <v>23</v>
      </c>
      <c r="F42" s="0" t="s">
        <v>24</v>
      </c>
      <c r="G42" s="0" t="s">
        <v>46</v>
      </c>
      <c r="H42" s="0" t="s">
        <v>26</v>
      </c>
      <c r="I42" s="0" t="s">
        <v>90</v>
      </c>
      <c r="J42" s="0" t="s">
        <v>28</v>
      </c>
      <c r="K42" s="0" t="s">
        <v>23</v>
      </c>
      <c r="L42" s="0" t="n">
        <v>10</v>
      </c>
      <c r="M42" s="0" t="n">
        <v>2</v>
      </c>
      <c r="N42" s="0" t="n">
        <v>3</v>
      </c>
      <c r="O42" s="0" t="n">
        <v>95</v>
      </c>
      <c r="P42" s="0" t="n">
        <v>0</v>
      </c>
      <c r="Q42" s="0" t="n">
        <v>98</v>
      </c>
      <c r="R42" s="0" t="n">
        <v>100</v>
      </c>
      <c r="S42" s="0" t="n">
        <v>98</v>
      </c>
      <c r="T42" s="0" t="n">
        <v>3</v>
      </c>
      <c r="U42" s="0" t="s">
        <v>29</v>
      </c>
    </row>
    <row r="43" customFormat="false" ht="15" hidden="true" customHeight="false" outlineLevel="0" collapsed="false">
      <c r="A43" s="0" t="s">
        <v>21</v>
      </c>
      <c r="B43" s="0" t="n">
        <v>42.23791</v>
      </c>
      <c r="C43" s="0" t="n">
        <v>3.26004</v>
      </c>
      <c r="D43" s="0" t="s">
        <v>101</v>
      </c>
      <c r="E43" s="0" t="s">
        <v>23</v>
      </c>
      <c r="F43" s="0" t="s">
        <v>24</v>
      </c>
      <c r="G43" s="2" t="s">
        <v>104</v>
      </c>
      <c r="H43" s="0" t="s">
        <v>26</v>
      </c>
      <c r="I43" s="0" t="s">
        <v>39</v>
      </c>
      <c r="J43" s="0" t="s">
        <v>28</v>
      </c>
      <c r="K43" s="0" t="s">
        <v>23</v>
      </c>
      <c r="L43" s="0" t="n">
        <v>25</v>
      </c>
      <c r="M43" s="0" t="n">
        <v>28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28</v>
      </c>
      <c r="S43" s="0" t="n">
        <v>0</v>
      </c>
      <c r="T43" s="0" t="n">
        <v>0</v>
      </c>
      <c r="U43" s="0" t="s">
        <v>29</v>
      </c>
    </row>
    <row r="44" customFormat="false" ht="15" hidden="true" customHeight="false" outlineLevel="0" collapsed="false">
      <c r="A44" s="0" t="s">
        <v>21</v>
      </c>
      <c r="B44" s="0" t="n">
        <v>42.23791</v>
      </c>
      <c r="C44" s="0" t="n">
        <v>3.26005</v>
      </c>
      <c r="D44" s="0" t="s">
        <v>101</v>
      </c>
      <c r="E44" s="0" t="s">
        <v>23</v>
      </c>
      <c r="F44" s="0" t="s">
        <v>24</v>
      </c>
      <c r="G44" s="2" t="s">
        <v>105</v>
      </c>
      <c r="H44" s="0" t="s">
        <v>26</v>
      </c>
      <c r="I44" s="0" t="s">
        <v>106</v>
      </c>
      <c r="J44" s="0" t="s">
        <v>28</v>
      </c>
      <c r="K44" s="0" t="s">
        <v>23</v>
      </c>
      <c r="L44" s="0" t="n">
        <v>9</v>
      </c>
      <c r="M44" s="0" t="n">
        <v>3</v>
      </c>
      <c r="N44" s="0" t="n">
        <v>2</v>
      </c>
      <c r="O44" s="0" t="n">
        <v>52</v>
      </c>
      <c r="P44" s="0" t="n">
        <v>5</v>
      </c>
      <c r="Q44" s="0" t="n">
        <v>59</v>
      </c>
      <c r="R44" s="0" t="n">
        <v>62</v>
      </c>
      <c r="S44" s="0" t="n">
        <v>95.16</v>
      </c>
      <c r="T44" s="0" t="n">
        <v>11.29</v>
      </c>
      <c r="U44" s="0" t="s">
        <v>29</v>
      </c>
    </row>
    <row r="45" customFormat="false" ht="15" hidden="true" customHeight="false" outlineLevel="0" collapsed="false">
      <c r="A45" s="0" t="s">
        <v>21</v>
      </c>
      <c r="B45" s="0" t="n">
        <v>42.23778</v>
      </c>
      <c r="C45" s="0" t="n">
        <v>3.2645</v>
      </c>
      <c r="D45" s="0" t="s">
        <v>101</v>
      </c>
      <c r="E45" s="0" t="s">
        <v>23</v>
      </c>
      <c r="F45" s="0" t="s">
        <v>30</v>
      </c>
      <c r="G45" s="2" t="s">
        <v>107</v>
      </c>
      <c r="H45" s="0" t="s">
        <v>26</v>
      </c>
      <c r="I45" s="0" t="s">
        <v>108</v>
      </c>
      <c r="J45" s="0" t="s">
        <v>28</v>
      </c>
      <c r="K45" s="0" t="s">
        <v>23</v>
      </c>
      <c r="L45" s="0" t="n">
        <v>32</v>
      </c>
      <c r="M45" s="0" t="n">
        <v>54</v>
      </c>
      <c r="N45" s="0" t="n">
        <v>4</v>
      </c>
      <c r="O45" s="0" t="n">
        <v>35</v>
      </c>
      <c r="P45" s="0" t="n">
        <v>2</v>
      </c>
      <c r="Q45" s="0" t="n">
        <v>41</v>
      </c>
      <c r="R45" s="0" t="n">
        <v>95</v>
      </c>
      <c r="S45" s="0" t="n">
        <v>43.16</v>
      </c>
      <c r="T45" s="0" t="n">
        <v>6.32</v>
      </c>
      <c r="U45" s="0" t="s">
        <v>29</v>
      </c>
    </row>
    <row r="46" customFormat="false" ht="15" hidden="true" customHeight="false" outlineLevel="0" collapsed="false">
      <c r="A46" s="0" t="s">
        <v>21</v>
      </c>
      <c r="B46" s="0" t="n">
        <v>42.23787</v>
      </c>
      <c r="C46" s="0" t="n">
        <v>3.26007</v>
      </c>
      <c r="D46" s="0" t="s">
        <v>101</v>
      </c>
      <c r="E46" s="0" t="s">
        <v>23</v>
      </c>
      <c r="F46" s="0" t="s">
        <v>30</v>
      </c>
      <c r="G46" s="2" t="s">
        <v>109</v>
      </c>
      <c r="H46" s="0" t="s">
        <v>26</v>
      </c>
      <c r="I46" s="0" t="s">
        <v>33</v>
      </c>
      <c r="J46" s="0" t="s">
        <v>28</v>
      </c>
      <c r="K46" s="0" t="s">
        <v>23</v>
      </c>
      <c r="L46" s="0" t="n">
        <v>28</v>
      </c>
      <c r="M46" s="0" t="n">
        <v>2</v>
      </c>
      <c r="N46" s="0" t="n">
        <v>1</v>
      </c>
      <c r="O46" s="0" t="n">
        <v>9</v>
      </c>
      <c r="P46" s="0" t="n">
        <v>0</v>
      </c>
      <c r="Q46" s="0" t="n">
        <v>10</v>
      </c>
      <c r="R46" s="0" t="n">
        <v>12</v>
      </c>
      <c r="S46" s="0" t="n">
        <v>83.33</v>
      </c>
      <c r="T46" s="0" t="n">
        <v>8.33</v>
      </c>
      <c r="U46" s="0" t="s">
        <v>29</v>
      </c>
    </row>
    <row r="47" customFormat="false" ht="15" hidden="true" customHeight="false" outlineLevel="0" collapsed="false">
      <c r="A47" s="0" t="s">
        <v>97</v>
      </c>
      <c r="B47" s="0" t="n">
        <v>42.33251</v>
      </c>
      <c r="C47" s="0" t="n">
        <v>3.28328</v>
      </c>
      <c r="D47" s="0" t="s">
        <v>110</v>
      </c>
      <c r="E47" s="0" t="s">
        <v>23</v>
      </c>
      <c r="F47" s="0" t="s">
        <v>24</v>
      </c>
      <c r="G47" s="2" t="s">
        <v>111</v>
      </c>
      <c r="H47" s="0" t="s">
        <v>26</v>
      </c>
      <c r="I47" s="0" t="s">
        <v>44</v>
      </c>
      <c r="J47" s="0" t="s">
        <v>28</v>
      </c>
      <c r="K47" s="0" t="s">
        <v>23</v>
      </c>
      <c r="L47" s="0" t="n">
        <v>20</v>
      </c>
      <c r="M47" s="0" t="n">
        <v>52</v>
      </c>
      <c r="N47" s="0" t="n">
        <v>28</v>
      </c>
      <c r="O47" s="0" t="n">
        <v>17</v>
      </c>
      <c r="P47" s="0" t="n">
        <v>4</v>
      </c>
      <c r="Q47" s="0" t="n">
        <v>49</v>
      </c>
      <c r="R47" s="0" t="n">
        <v>101</v>
      </c>
      <c r="S47" s="0" t="n">
        <v>48.51</v>
      </c>
      <c r="T47" s="0" t="n">
        <v>31.68</v>
      </c>
      <c r="U47" s="0" t="s">
        <v>29</v>
      </c>
    </row>
    <row r="48" customFormat="false" ht="15" hidden="true" customHeight="false" outlineLevel="0" collapsed="false">
      <c r="A48" s="0" t="s">
        <v>97</v>
      </c>
      <c r="B48" s="0" t="n">
        <v>42.33251</v>
      </c>
      <c r="C48" s="0" t="n">
        <v>3.28328</v>
      </c>
      <c r="D48" s="0" t="s">
        <v>110</v>
      </c>
      <c r="E48" s="0" t="s">
        <v>23</v>
      </c>
      <c r="F48" s="0" t="s">
        <v>24</v>
      </c>
      <c r="G48" s="2" t="s">
        <v>112</v>
      </c>
      <c r="H48" s="0" t="s">
        <v>26</v>
      </c>
      <c r="I48" s="0" t="s">
        <v>72</v>
      </c>
      <c r="J48" s="0" t="s">
        <v>28</v>
      </c>
      <c r="K48" s="0" t="s">
        <v>23</v>
      </c>
      <c r="L48" s="0" t="n">
        <v>22</v>
      </c>
      <c r="M48" s="0" t="n">
        <v>47</v>
      </c>
      <c r="N48" s="0" t="n">
        <v>32</v>
      </c>
      <c r="O48" s="0" t="n">
        <v>20</v>
      </c>
      <c r="P48" s="0" t="n">
        <v>3</v>
      </c>
      <c r="Q48" s="0" t="n">
        <v>55</v>
      </c>
      <c r="R48" s="0" t="n">
        <v>102</v>
      </c>
      <c r="S48" s="0" t="n">
        <v>53.92</v>
      </c>
      <c r="T48" s="0" t="n">
        <v>34.31</v>
      </c>
      <c r="U48" s="0" t="s">
        <v>29</v>
      </c>
    </row>
    <row r="49" customFormat="false" ht="15" hidden="true" customHeight="false" outlineLevel="0" collapsed="false">
      <c r="A49" s="0" t="s">
        <v>97</v>
      </c>
      <c r="B49" s="0" t="n">
        <v>42.33251</v>
      </c>
      <c r="C49" s="0" t="n">
        <v>3.28328</v>
      </c>
      <c r="D49" s="0" t="s">
        <v>110</v>
      </c>
      <c r="E49" s="0" t="s">
        <v>23</v>
      </c>
      <c r="F49" s="0" t="s">
        <v>24</v>
      </c>
      <c r="G49" s="2" t="s">
        <v>113</v>
      </c>
      <c r="H49" s="0" t="s">
        <v>26</v>
      </c>
      <c r="I49" s="0" t="s">
        <v>27</v>
      </c>
      <c r="J49" s="0" t="s">
        <v>28</v>
      </c>
      <c r="K49" s="0" t="s">
        <v>23</v>
      </c>
      <c r="L49" s="0" t="n">
        <v>15</v>
      </c>
      <c r="M49" s="0" t="n">
        <v>11</v>
      </c>
      <c r="N49" s="0" t="n">
        <v>39</v>
      </c>
      <c r="O49" s="0" t="n">
        <v>47</v>
      </c>
      <c r="P49" s="0" t="n">
        <v>3</v>
      </c>
      <c r="Q49" s="0" t="n">
        <v>89</v>
      </c>
      <c r="R49" s="0" t="n">
        <v>100</v>
      </c>
      <c r="S49" s="0" t="n">
        <v>89</v>
      </c>
      <c r="T49" s="0" t="n">
        <v>42</v>
      </c>
      <c r="U49" s="0" t="s">
        <v>29</v>
      </c>
    </row>
    <row r="50" customFormat="false" ht="15" hidden="true" customHeight="false" outlineLevel="0" collapsed="false">
      <c r="A50" s="0" t="s">
        <v>21</v>
      </c>
      <c r="B50" s="0" t="n">
        <v>42.23785</v>
      </c>
      <c r="C50" s="0" t="n">
        <v>3.26521</v>
      </c>
      <c r="D50" s="0" t="s">
        <v>110</v>
      </c>
      <c r="E50" s="0" t="s">
        <v>23</v>
      </c>
      <c r="F50" s="0" t="s">
        <v>30</v>
      </c>
      <c r="G50" s="2" t="s">
        <v>114</v>
      </c>
      <c r="H50" s="0" t="s">
        <v>26</v>
      </c>
      <c r="I50" s="0" t="s">
        <v>33</v>
      </c>
      <c r="J50" s="0" t="s">
        <v>28</v>
      </c>
      <c r="K50" s="0" t="s">
        <v>23</v>
      </c>
      <c r="L50" s="0" t="n">
        <v>28</v>
      </c>
      <c r="M50" s="0" t="n">
        <v>45</v>
      </c>
      <c r="N50" s="0" t="n">
        <v>2</v>
      </c>
      <c r="O50" s="0" t="n">
        <v>26</v>
      </c>
      <c r="P50" s="0" t="n">
        <v>7</v>
      </c>
      <c r="Q50" s="0" t="n">
        <v>35</v>
      </c>
      <c r="R50" s="0" t="n">
        <v>80</v>
      </c>
      <c r="S50" s="0" t="n">
        <v>43.75</v>
      </c>
      <c r="T50" s="0" t="n">
        <v>11.25</v>
      </c>
      <c r="U50" s="0" t="s">
        <v>29</v>
      </c>
    </row>
    <row r="51" customFormat="false" ht="15" hidden="false" customHeight="false" outlineLevel="0" collapsed="false">
      <c r="A51" s="0" t="s">
        <v>77</v>
      </c>
      <c r="B51" s="0" t="n">
        <v>42.31942</v>
      </c>
      <c r="C51" s="0" t="n">
        <v>3.33091</v>
      </c>
      <c r="D51" s="0" t="s">
        <v>110</v>
      </c>
      <c r="E51" s="0" t="s">
        <v>23</v>
      </c>
      <c r="F51" s="0" t="s">
        <v>30</v>
      </c>
      <c r="G51" s="2" t="s">
        <v>115</v>
      </c>
      <c r="H51" s="0" t="s">
        <v>26</v>
      </c>
      <c r="I51" s="0" t="s">
        <v>76</v>
      </c>
      <c r="J51" s="0" t="s">
        <v>28</v>
      </c>
      <c r="K51" s="0" t="s">
        <v>23</v>
      </c>
      <c r="L51" s="0" t="n">
        <v>17</v>
      </c>
      <c r="M51" s="0" t="n">
        <v>9</v>
      </c>
      <c r="N51" s="0" t="n">
        <v>22</v>
      </c>
      <c r="O51" s="0" t="n">
        <v>4</v>
      </c>
      <c r="P51" s="0" t="n">
        <v>15</v>
      </c>
      <c r="Q51" s="0" t="n">
        <v>41</v>
      </c>
      <c r="R51" s="0" t="n">
        <v>50</v>
      </c>
      <c r="S51" s="0" t="n">
        <v>82</v>
      </c>
      <c r="T51" s="0" t="n">
        <v>74</v>
      </c>
      <c r="U51" s="0" t="s">
        <v>29</v>
      </c>
    </row>
    <row r="52" customFormat="false" ht="15" hidden="true" customHeight="false" outlineLevel="0" collapsed="false">
      <c r="A52" s="0" t="s">
        <v>64</v>
      </c>
      <c r="B52" s="0" t="n">
        <v>41.88747</v>
      </c>
      <c r="C52" s="0" t="n">
        <v>3.19799</v>
      </c>
      <c r="D52" s="0" t="s">
        <v>116</v>
      </c>
      <c r="E52" s="0" t="s">
        <v>23</v>
      </c>
      <c r="F52" s="0" t="s">
        <v>30</v>
      </c>
      <c r="G52" s="2" t="s">
        <v>117</v>
      </c>
      <c r="H52" s="0" t="s">
        <v>26</v>
      </c>
      <c r="I52" s="0" t="s">
        <v>33</v>
      </c>
      <c r="J52" s="0" t="s">
        <v>28</v>
      </c>
      <c r="K52" s="0" t="s">
        <v>23</v>
      </c>
      <c r="L52" s="0" t="n">
        <v>28</v>
      </c>
      <c r="M52" s="0" t="n">
        <v>40</v>
      </c>
      <c r="N52" s="0" t="n">
        <v>1</v>
      </c>
      <c r="O52" s="0" t="n">
        <v>49</v>
      </c>
      <c r="P52" s="0" t="n">
        <v>1</v>
      </c>
      <c r="Q52" s="0" t="n">
        <v>51</v>
      </c>
      <c r="R52" s="0" t="n">
        <v>91</v>
      </c>
      <c r="S52" s="0" t="n">
        <v>56.04</v>
      </c>
      <c r="T52" s="0" t="n">
        <v>2.2</v>
      </c>
      <c r="U52" s="0" t="s">
        <v>40</v>
      </c>
    </row>
    <row r="53" customFormat="false" ht="15" hidden="true" customHeight="false" outlineLevel="0" collapsed="false">
      <c r="A53" s="0" t="s">
        <v>64</v>
      </c>
      <c r="B53" s="0" t="n">
        <v>41.88714</v>
      </c>
      <c r="C53" s="0" t="n">
        <v>3.19932</v>
      </c>
      <c r="D53" s="0" t="s">
        <v>116</v>
      </c>
      <c r="E53" s="0" t="s">
        <v>23</v>
      </c>
      <c r="F53" s="0" t="s">
        <v>30</v>
      </c>
      <c r="G53" s="2" t="s">
        <v>118</v>
      </c>
      <c r="H53" s="0" t="s">
        <v>26</v>
      </c>
      <c r="I53" s="0" t="s">
        <v>86</v>
      </c>
      <c r="J53" s="0" t="s">
        <v>28</v>
      </c>
      <c r="K53" s="0" t="s">
        <v>23</v>
      </c>
      <c r="L53" s="0" t="n">
        <v>31</v>
      </c>
      <c r="M53" s="0" t="n">
        <v>40</v>
      </c>
      <c r="N53" s="0" t="n">
        <v>0</v>
      </c>
      <c r="O53" s="0" t="n">
        <v>0</v>
      </c>
      <c r="P53" s="0" t="n">
        <v>7</v>
      </c>
      <c r="Q53" s="0" t="n">
        <v>7</v>
      </c>
      <c r="R53" s="0" t="n">
        <v>47</v>
      </c>
      <c r="S53" s="0" t="n">
        <v>14.89</v>
      </c>
      <c r="T53" s="0" t="n">
        <v>14.89</v>
      </c>
      <c r="U53" s="0" t="s">
        <v>40</v>
      </c>
    </row>
    <row r="54" customFormat="false" ht="15" hidden="true" customHeight="false" outlineLevel="0" collapsed="false">
      <c r="A54" s="0" t="s">
        <v>80</v>
      </c>
      <c r="B54" s="0" t="n">
        <v>41.89046</v>
      </c>
      <c r="C54" s="0" t="n">
        <v>3.19854</v>
      </c>
      <c r="D54" s="0" t="s">
        <v>119</v>
      </c>
      <c r="E54" s="0" t="s">
        <v>23</v>
      </c>
      <c r="F54" s="0" t="s">
        <v>30</v>
      </c>
      <c r="G54" s="2" t="s">
        <v>120</v>
      </c>
      <c r="H54" s="0" t="s">
        <v>26</v>
      </c>
      <c r="I54" s="0" t="s">
        <v>121</v>
      </c>
      <c r="J54" s="0" t="s">
        <v>28</v>
      </c>
      <c r="K54" s="0" t="s">
        <v>23</v>
      </c>
      <c r="L54" s="0" t="n">
        <v>24</v>
      </c>
      <c r="M54" s="0" t="n">
        <v>51</v>
      </c>
      <c r="N54" s="0" t="n">
        <v>1</v>
      </c>
      <c r="O54" s="0" t="n">
        <v>59</v>
      </c>
      <c r="P54" s="0" t="n">
        <v>0</v>
      </c>
      <c r="Q54" s="0" t="n">
        <v>60</v>
      </c>
      <c r="R54" s="0" t="n">
        <v>111</v>
      </c>
      <c r="S54" s="0" t="n">
        <v>54.05</v>
      </c>
      <c r="T54" s="0" t="n">
        <v>0.9</v>
      </c>
      <c r="U54" s="0" t="s">
        <v>40</v>
      </c>
    </row>
    <row r="55" customFormat="false" ht="15" hidden="true" customHeight="false" outlineLevel="0" collapsed="false">
      <c r="A55" s="0" t="s">
        <v>80</v>
      </c>
      <c r="B55" s="0" t="n">
        <v>41.89046</v>
      </c>
      <c r="C55" s="0" t="n">
        <v>3.19854</v>
      </c>
      <c r="D55" s="0" t="s">
        <v>119</v>
      </c>
      <c r="E55" s="0" t="s">
        <v>23</v>
      </c>
      <c r="F55" s="0" t="s">
        <v>30</v>
      </c>
      <c r="G55" s="2" t="s">
        <v>122</v>
      </c>
      <c r="H55" s="0" t="s">
        <v>26</v>
      </c>
      <c r="I55" s="0" t="s">
        <v>44</v>
      </c>
      <c r="J55" s="0" t="s">
        <v>28</v>
      </c>
      <c r="K55" s="0" t="s">
        <v>23</v>
      </c>
      <c r="L55" s="0" t="n">
        <v>20</v>
      </c>
      <c r="M55" s="0" t="n">
        <v>40</v>
      </c>
      <c r="N55" s="0" t="n">
        <v>0</v>
      </c>
      <c r="O55" s="0" t="n">
        <v>64</v>
      </c>
      <c r="P55" s="0" t="n">
        <v>2</v>
      </c>
      <c r="Q55" s="0" t="n">
        <v>66</v>
      </c>
      <c r="R55" s="0" t="n">
        <v>106</v>
      </c>
      <c r="S55" s="0" t="n">
        <v>62.26</v>
      </c>
      <c r="T55" s="0" t="n">
        <v>1.89</v>
      </c>
      <c r="U55" s="0" t="s">
        <v>40</v>
      </c>
    </row>
    <row r="56" customFormat="false" ht="15" hidden="true" customHeight="false" outlineLevel="0" collapsed="false">
      <c r="A56" s="0" t="s">
        <v>36</v>
      </c>
      <c r="B56" s="0" t="n">
        <v>41.88664</v>
      </c>
      <c r="C56" s="0" t="n">
        <v>3.19815</v>
      </c>
      <c r="D56" s="0" t="s">
        <v>119</v>
      </c>
      <c r="E56" s="0" t="s">
        <v>23</v>
      </c>
      <c r="F56" s="0" t="s">
        <v>30</v>
      </c>
      <c r="G56" s="0" t="s">
        <v>123</v>
      </c>
      <c r="H56" s="0" t="s">
        <v>26</v>
      </c>
      <c r="I56" s="0" t="s">
        <v>124</v>
      </c>
      <c r="J56" s="0" t="s">
        <v>28</v>
      </c>
      <c r="K56" s="0" t="s">
        <v>23</v>
      </c>
      <c r="L56" s="0" t="n">
        <v>30</v>
      </c>
      <c r="M56" s="0" t="n">
        <v>82</v>
      </c>
      <c r="N56" s="0" t="n">
        <v>5</v>
      </c>
      <c r="O56" s="0" t="n">
        <v>21</v>
      </c>
      <c r="P56" s="0" t="n">
        <v>4</v>
      </c>
      <c r="Q56" s="0" t="n">
        <v>30</v>
      </c>
      <c r="R56" s="0" t="n">
        <v>112</v>
      </c>
      <c r="S56" s="0" t="n">
        <v>26.79</v>
      </c>
      <c r="T56" s="0" t="n">
        <v>8.04</v>
      </c>
      <c r="U56" s="0" t="s">
        <v>40</v>
      </c>
    </row>
    <row r="57" customFormat="false" ht="15" hidden="true" customHeight="false" outlineLevel="0" collapsed="false">
      <c r="A57" s="0" t="s">
        <v>36</v>
      </c>
      <c r="B57" s="0" t="n">
        <v>41.88664</v>
      </c>
      <c r="C57" s="0" t="n">
        <v>3.19815</v>
      </c>
      <c r="D57" s="0" t="s">
        <v>119</v>
      </c>
      <c r="E57" s="0" t="s">
        <v>23</v>
      </c>
      <c r="F57" s="0" t="s">
        <v>30</v>
      </c>
      <c r="G57" s="0" t="s">
        <v>125</v>
      </c>
      <c r="H57" s="0" t="s">
        <v>26</v>
      </c>
      <c r="I57" s="0" t="s">
        <v>44</v>
      </c>
      <c r="J57" s="0" t="s">
        <v>28</v>
      </c>
      <c r="K57" s="0" t="s">
        <v>23</v>
      </c>
      <c r="L57" s="0" t="n">
        <v>20</v>
      </c>
      <c r="M57" s="0" t="n">
        <v>80</v>
      </c>
      <c r="N57" s="0" t="n">
        <v>5</v>
      </c>
      <c r="O57" s="0" t="n">
        <v>28</v>
      </c>
      <c r="P57" s="0" t="n">
        <v>2</v>
      </c>
      <c r="Q57" s="0" t="n">
        <v>35</v>
      </c>
      <c r="R57" s="0" t="n">
        <v>115</v>
      </c>
      <c r="S57" s="0" t="n">
        <v>30.43</v>
      </c>
      <c r="T57" s="0" t="n">
        <v>6.09</v>
      </c>
      <c r="U57" s="0" t="s">
        <v>40</v>
      </c>
    </row>
    <row r="58" customFormat="false" ht="15" hidden="true" customHeight="false" outlineLevel="0" collapsed="false">
      <c r="A58" s="0" t="s">
        <v>64</v>
      </c>
      <c r="B58" s="0" t="n">
        <v>41.86204</v>
      </c>
      <c r="C58" s="0" t="n">
        <v>3.18864</v>
      </c>
      <c r="D58" s="0" t="s">
        <v>126</v>
      </c>
      <c r="E58" s="0" t="s">
        <v>23</v>
      </c>
      <c r="F58" s="0" t="s">
        <v>30</v>
      </c>
      <c r="G58" s="0" t="s">
        <v>127</v>
      </c>
      <c r="H58" s="0" t="s">
        <v>26</v>
      </c>
      <c r="I58" s="0" t="s">
        <v>27</v>
      </c>
      <c r="J58" s="0" t="s">
        <v>28</v>
      </c>
      <c r="K58" s="0" t="s">
        <v>23</v>
      </c>
      <c r="L58" s="0" t="n">
        <v>15</v>
      </c>
      <c r="M58" s="0" t="n">
        <v>5</v>
      </c>
      <c r="N58" s="0" t="n">
        <v>0</v>
      </c>
      <c r="O58" s="0" t="n">
        <v>13</v>
      </c>
      <c r="P58" s="0" t="n">
        <v>6</v>
      </c>
      <c r="Q58" s="0" t="n">
        <v>19</v>
      </c>
      <c r="R58" s="0" t="n">
        <v>24</v>
      </c>
      <c r="S58" s="0" t="n">
        <v>79.17</v>
      </c>
      <c r="T58" s="0" t="n">
        <v>25</v>
      </c>
      <c r="U58" s="0" t="s">
        <v>45</v>
      </c>
    </row>
    <row r="59" customFormat="false" ht="15" hidden="true" customHeight="false" outlineLevel="0" collapsed="false">
      <c r="A59" s="0" t="s">
        <v>41</v>
      </c>
      <c r="B59" s="0" t="n">
        <v>41.86254</v>
      </c>
      <c r="C59" s="0" t="n">
        <v>3.18647</v>
      </c>
      <c r="D59" s="0" t="s">
        <v>128</v>
      </c>
      <c r="E59" s="0" t="s">
        <v>23</v>
      </c>
      <c r="F59" s="0" t="s">
        <v>30</v>
      </c>
      <c r="G59" s="2" t="s">
        <v>129</v>
      </c>
      <c r="H59" s="0" t="s">
        <v>26</v>
      </c>
      <c r="I59" s="0" t="s">
        <v>62</v>
      </c>
      <c r="J59" s="0" t="s">
        <v>28</v>
      </c>
      <c r="K59" s="0" t="s">
        <v>23</v>
      </c>
      <c r="L59" s="0" t="n">
        <v>19</v>
      </c>
      <c r="M59" s="0" t="n">
        <v>33</v>
      </c>
      <c r="N59" s="0" t="n">
        <v>3</v>
      </c>
      <c r="O59" s="0" t="n">
        <v>18</v>
      </c>
      <c r="P59" s="0" t="n">
        <v>6</v>
      </c>
      <c r="Q59" s="0" t="n">
        <v>27</v>
      </c>
      <c r="R59" s="0" t="n">
        <v>60</v>
      </c>
      <c r="S59" s="0" t="n">
        <v>45</v>
      </c>
      <c r="T59" s="0" t="n">
        <v>15</v>
      </c>
      <c r="U59" s="0" t="s">
        <v>45</v>
      </c>
    </row>
    <row r="60" customFormat="false" ht="15" hidden="true" customHeight="false" outlineLevel="0" collapsed="false">
      <c r="A60" s="0" t="s">
        <v>41</v>
      </c>
      <c r="B60" s="0" t="n">
        <v>41.86251</v>
      </c>
      <c r="C60" s="0" t="n">
        <v>3.18651</v>
      </c>
      <c r="D60" s="0" t="s">
        <v>128</v>
      </c>
      <c r="E60" s="0" t="s">
        <v>23</v>
      </c>
      <c r="F60" s="0" t="s">
        <v>30</v>
      </c>
      <c r="G60" s="2" t="s">
        <v>130</v>
      </c>
      <c r="H60" s="0" t="s">
        <v>26</v>
      </c>
      <c r="I60" s="0" t="s">
        <v>44</v>
      </c>
      <c r="J60" s="0" t="s">
        <v>28</v>
      </c>
      <c r="K60" s="0" t="s">
        <v>23</v>
      </c>
      <c r="L60" s="0" t="n">
        <v>20</v>
      </c>
      <c r="M60" s="0" t="n">
        <v>27</v>
      </c>
      <c r="N60" s="0" t="n">
        <v>3</v>
      </c>
      <c r="O60" s="0" t="n">
        <v>20</v>
      </c>
      <c r="P60" s="0" t="n">
        <v>3</v>
      </c>
      <c r="Q60" s="0" t="n">
        <v>26</v>
      </c>
      <c r="R60" s="0" t="n">
        <v>53</v>
      </c>
      <c r="S60" s="0" t="n">
        <v>49.06</v>
      </c>
      <c r="T60" s="0" t="n">
        <v>11.32</v>
      </c>
      <c r="U60" s="0" t="s">
        <v>45</v>
      </c>
    </row>
    <row r="61" customFormat="false" ht="15" hidden="true" customHeight="false" outlineLevel="0" collapsed="false"/>
    <row r="62" customFormat="false" ht="15" hidden="true" customHeight="false" outlineLevel="0" collapsed="false">
      <c r="M62" s="0" t="n">
        <f aca="false">SUM(M2:M60)</f>
        <v>1772</v>
      </c>
      <c r="N62" s="0" t="n">
        <f aca="false">SUM(N2:N60)</f>
        <v>347</v>
      </c>
      <c r="O62" s="0" t="n">
        <f aca="false">SUM(O2:O60)</f>
        <v>1620</v>
      </c>
      <c r="P62" s="0" t="n">
        <f aca="false">SUM(P2:P60)</f>
        <v>429</v>
      </c>
      <c r="Q62" s="0" t="n">
        <f aca="false">SUM(Q2:Q60)</f>
        <v>2396</v>
      </c>
      <c r="R62" s="0" t="n">
        <f aca="false">SUM(R2:R60)</f>
        <v>4168</v>
      </c>
      <c r="S62" s="0" t="n">
        <f aca="false">AVERAGE(S2:S60)</f>
        <v>58.5884745762712</v>
      </c>
      <c r="T62" s="0" t="n">
        <f aca="false">AVERAGE(T2:T60)</f>
        <v>21.2196610169492</v>
      </c>
    </row>
  </sheetData>
  <autoFilter ref="A1:U62">
    <filterColumn colId="0">
      <customFilters and="true">
        <customFilter operator="equal" val="2023/10/14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105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pane xSplit="0" ySplit="1" topLeftCell="A2" activePane="bottomLeft" state="frozen"/>
      <selection pane="topLeft" activeCell="E1" activeCellId="0" sqref="E1"/>
      <selection pane="bottomLeft" activeCell="M1" activeCellId="0" sqref="M1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24.57"/>
    <col collapsed="false" customWidth="true" hidden="false" outlineLevel="0" max="2" min="2" style="0" width="31.71"/>
    <col collapsed="false" customWidth="true" hidden="false" outlineLevel="0" max="3" min="3" style="0" width="20.14"/>
    <col collapsed="false" customWidth="true" hidden="false" outlineLevel="0" max="4" min="4" style="0" width="26.85"/>
    <col collapsed="false" customWidth="true" hidden="false" outlineLevel="0" max="5" min="5" style="0" width="17.43"/>
    <col collapsed="false" customWidth="true" hidden="false" outlineLevel="0" max="7" min="6" style="3" width="17.43"/>
    <col collapsed="false" customWidth="true" hidden="false" outlineLevel="0" max="8" min="8" style="0" width="10.71"/>
    <col collapsed="false" customWidth="true" hidden="false" outlineLevel="0" max="11" min="11" style="0" width="22.15"/>
    <col collapsed="false" customWidth="true" hidden="false" outlineLevel="0" max="12" min="12" style="0" width="17.14"/>
    <col collapsed="false" customWidth="true" hidden="false" outlineLevel="0" max="13" min="13" style="0" width="21.15"/>
    <col collapsed="false" customWidth="true" hidden="false" outlineLevel="0" max="14" min="14" style="0" width="13"/>
    <col collapsed="false" customWidth="true" hidden="false" outlineLevel="0" max="18" min="18" style="0" width="12"/>
    <col collapsed="false" customWidth="true" hidden="false" outlineLevel="0" max="19" min="19" style="0" width="12.71"/>
    <col collapsed="false" customWidth="true" hidden="false" outlineLevel="0" max="20" min="20" style="0" width="16.57"/>
    <col collapsed="false" customWidth="true" hidden="false" outlineLevel="0" max="21" min="21" style="0" width="11.57"/>
  </cols>
  <sheetData>
    <row r="1" s="8" customFormat="true" ht="29.25" hidden="false" customHeight="true" outlineLevel="0" collapsed="false">
      <c r="A1" s="4" t="s">
        <v>131</v>
      </c>
      <c r="B1" s="4" t="s">
        <v>132</v>
      </c>
      <c r="C1" s="4" t="s">
        <v>133</v>
      </c>
      <c r="D1" s="4" t="s">
        <v>134</v>
      </c>
      <c r="E1" s="4" t="s">
        <v>135</v>
      </c>
      <c r="F1" s="5" t="s">
        <v>136</v>
      </c>
      <c r="G1" s="5" t="s">
        <v>137</v>
      </c>
      <c r="H1" s="4" t="s">
        <v>138</v>
      </c>
      <c r="I1" s="4" t="s">
        <v>139</v>
      </c>
      <c r="J1" s="4" t="s">
        <v>140</v>
      </c>
      <c r="K1" s="6" t="s">
        <v>141</v>
      </c>
      <c r="L1" s="4" t="s">
        <v>142</v>
      </c>
      <c r="M1" s="4" t="s">
        <v>143</v>
      </c>
      <c r="N1" s="4" t="s">
        <v>144</v>
      </c>
      <c r="O1" s="4" t="s">
        <v>145</v>
      </c>
      <c r="P1" s="4" t="s">
        <v>146</v>
      </c>
      <c r="Q1" s="4" t="s">
        <v>147</v>
      </c>
      <c r="R1" s="7" t="s">
        <v>148</v>
      </c>
      <c r="S1" s="7" t="s">
        <v>149</v>
      </c>
      <c r="T1" s="7" t="s">
        <v>150</v>
      </c>
      <c r="U1" s="4" t="s">
        <v>151</v>
      </c>
      <c r="V1" s="4" t="s">
        <v>152</v>
      </c>
      <c r="W1" s="4"/>
      <c r="X1" s="4"/>
      <c r="Y1" s="4"/>
      <c r="Z1" s="4"/>
      <c r="AA1" s="4"/>
      <c r="AB1" s="4"/>
      <c r="AC1" s="4"/>
      <c r="AD1" s="4"/>
    </row>
    <row r="2" customFormat="false" ht="14.9" hidden="false" customHeight="false" outlineLevel="0" collapsed="false">
      <c r="A2" s="9" t="s">
        <v>153</v>
      </c>
      <c r="B2" s="9" t="s">
        <v>154</v>
      </c>
      <c r="C2" s="10" t="s">
        <v>155</v>
      </c>
      <c r="D2" s="11" t="s">
        <v>156</v>
      </c>
      <c r="E2" s="11" t="s">
        <v>157</v>
      </c>
      <c r="F2" s="12" t="n">
        <v>41.88724</v>
      </c>
      <c r="G2" s="13" t="n">
        <v>3.20286</v>
      </c>
      <c r="H2" s="14" t="n">
        <v>45184</v>
      </c>
      <c r="I2" s="15" t="n">
        <v>2023</v>
      </c>
      <c r="J2" s="10" t="s">
        <v>158</v>
      </c>
      <c r="K2" s="16" t="s">
        <v>159</v>
      </c>
      <c r="L2" s="17" t="n">
        <v>25</v>
      </c>
      <c r="M2" s="11" t="s">
        <v>160</v>
      </c>
      <c r="N2" s="17" t="n">
        <v>45</v>
      </c>
      <c r="O2" s="17" t="n">
        <v>0</v>
      </c>
      <c r="P2" s="17" t="n">
        <v>7</v>
      </c>
      <c r="Q2" s="17" t="n">
        <v>0</v>
      </c>
      <c r="R2" s="18" t="n">
        <f aca="false">SUM(N2:Q2)</f>
        <v>52</v>
      </c>
      <c r="S2" s="18" t="n">
        <f aca="false">SUM(O2:Q2)</f>
        <v>7</v>
      </c>
      <c r="T2" s="19" t="n">
        <f aca="false">(S2/R2)*100</f>
        <v>13.4615384615385</v>
      </c>
      <c r="U2" s="20" t="n">
        <v>0</v>
      </c>
      <c r="V2" s="11"/>
      <c r="W2" s="11"/>
      <c r="X2" s="11"/>
      <c r="Y2" s="11"/>
      <c r="Z2" s="11"/>
      <c r="AA2" s="11"/>
      <c r="AB2" s="11"/>
      <c r="AC2" s="11"/>
      <c r="AD2" s="11"/>
    </row>
    <row r="3" customFormat="false" ht="14.9" hidden="false" customHeight="false" outlineLevel="0" collapsed="false">
      <c r="A3" s="9" t="s">
        <v>153</v>
      </c>
      <c r="B3" s="9" t="s">
        <v>161</v>
      </c>
      <c r="C3" s="10" t="s">
        <v>155</v>
      </c>
      <c r="D3" s="11" t="s">
        <v>156</v>
      </c>
      <c r="E3" s="11" t="s">
        <v>157</v>
      </c>
      <c r="F3" s="12" t="n">
        <v>41.88724</v>
      </c>
      <c r="G3" s="13" t="n">
        <v>3.20286</v>
      </c>
      <c r="H3" s="14" t="n">
        <v>45184</v>
      </c>
      <c r="I3" s="15" t="n">
        <v>2023</v>
      </c>
      <c r="J3" s="10" t="s">
        <v>158</v>
      </c>
      <c r="K3" s="16" t="s">
        <v>162</v>
      </c>
      <c r="L3" s="17" t="n">
        <v>24</v>
      </c>
      <c r="M3" s="11" t="s">
        <v>160</v>
      </c>
      <c r="N3" s="17" t="n">
        <v>33</v>
      </c>
      <c r="O3" s="17" t="n">
        <v>1</v>
      </c>
      <c r="P3" s="17" t="n">
        <v>27</v>
      </c>
      <c r="Q3" s="17" t="n">
        <v>0</v>
      </c>
      <c r="R3" s="18" t="n">
        <f aca="false">SUM(N3:Q3)</f>
        <v>61</v>
      </c>
      <c r="S3" s="18" t="n">
        <f aca="false">SUM(O3:Q3)</f>
        <v>28</v>
      </c>
      <c r="T3" s="19" t="n">
        <f aca="false">(S3/R3)*100</f>
        <v>45.9016393442623</v>
      </c>
      <c r="U3" s="20" t="n">
        <f aca="false">((O3+Q3)/R3)*100</f>
        <v>1.63934426229508</v>
      </c>
      <c r="V3" s="11"/>
      <c r="W3" s="11"/>
      <c r="X3" s="11"/>
      <c r="Y3" s="11"/>
      <c r="Z3" s="11"/>
      <c r="AA3" s="11"/>
      <c r="AB3" s="11"/>
      <c r="AC3" s="11"/>
      <c r="AD3" s="11"/>
    </row>
    <row r="4" customFormat="false" ht="14.9" hidden="false" customHeight="false" outlineLevel="0" collapsed="false">
      <c r="A4" s="9" t="s">
        <v>153</v>
      </c>
      <c r="B4" s="9" t="s">
        <v>163</v>
      </c>
      <c r="C4" s="10" t="s">
        <v>155</v>
      </c>
      <c r="D4" s="11" t="s">
        <v>156</v>
      </c>
      <c r="E4" s="11" t="s">
        <v>157</v>
      </c>
      <c r="F4" s="12" t="n">
        <v>41.88724</v>
      </c>
      <c r="G4" s="13" t="n">
        <v>3.20286</v>
      </c>
      <c r="H4" s="14" t="n">
        <v>45184</v>
      </c>
      <c r="I4" s="15" t="n">
        <v>2023</v>
      </c>
      <c r="J4" s="10" t="s">
        <v>158</v>
      </c>
      <c r="K4" s="16" t="s">
        <v>164</v>
      </c>
      <c r="L4" s="17" t="n">
        <v>25</v>
      </c>
      <c r="M4" s="11" t="s">
        <v>160</v>
      </c>
      <c r="N4" s="17" t="n">
        <v>18</v>
      </c>
      <c r="O4" s="17" t="n">
        <v>0</v>
      </c>
      <c r="P4" s="17" t="n">
        <v>32</v>
      </c>
      <c r="Q4" s="17" t="n">
        <v>0</v>
      </c>
      <c r="R4" s="18" t="n">
        <f aca="false">SUM(N4:Q4)</f>
        <v>50</v>
      </c>
      <c r="S4" s="18" t="n">
        <f aca="false">SUM(O4:Q4)</f>
        <v>32</v>
      </c>
      <c r="T4" s="19" t="n">
        <f aca="false">(S4/R4)*100</f>
        <v>64</v>
      </c>
      <c r="U4" s="20" t="n">
        <f aca="false">((O4+Q4)/R4)*100</f>
        <v>0</v>
      </c>
      <c r="V4" s="11"/>
      <c r="W4" s="11"/>
      <c r="X4" s="11"/>
      <c r="Y4" s="11"/>
      <c r="Z4" s="11"/>
      <c r="AA4" s="11"/>
      <c r="AB4" s="11"/>
      <c r="AC4" s="11"/>
      <c r="AD4" s="11"/>
    </row>
    <row r="5" customFormat="false" ht="14.9" hidden="false" customHeight="false" outlineLevel="0" collapsed="false">
      <c r="A5" s="9" t="s">
        <v>153</v>
      </c>
      <c r="B5" s="21" t="s">
        <v>165</v>
      </c>
      <c r="C5" s="10" t="s">
        <v>155</v>
      </c>
      <c r="D5" s="11" t="s">
        <v>156</v>
      </c>
      <c r="E5" s="11" t="s">
        <v>157</v>
      </c>
      <c r="F5" s="12" t="n">
        <v>41.88724</v>
      </c>
      <c r="G5" s="13" t="n">
        <v>3.20286</v>
      </c>
      <c r="H5" s="14" t="n">
        <v>45184</v>
      </c>
      <c r="I5" s="15" t="n">
        <v>2023</v>
      </c>
      <c r="J5" s="10" t="s">
        <v>158</v>
      </c>
      <c r="K5" s="16" t="s">
        <v>166</v>
      </c>
      <c r="L5" s="22" t="n">
        <v>25</v>
      </c>
      <c r="M5" s="11" t="s">
        <v>160</v>
      </c>
      <c r="N5" s="22" t="n">
        <v>21</v>
      </c>
      <c r="O5" s="22" t="n">
        <v>1</v>
      </c>
      <c r="P5" s="22" t="n">
        <v>25</v>
      </c>
      <c r="Q5" s="22" t="n">
        <v>2</v>
      </c>
      <c r="R5" s="18" t="n">
        <f aca="false">SUM(N5:Q5)</f>
        <v>49</v>
      </c>
      <c r="S5" s="18" t="n">
        <f aca="false">SUM(O5:Q5)</f>
        <v>28</v>
      </c>
      <c r="T5" s="19" t="n">
        <f aca="false">(S5/R5)*100</f>
        <v>57.1428571428571</v>
      </c>
      <c r="U5" s="20" t="n">
        <f aca="false">((O5+Q5)/R5)*100</f>
        <v>6.12244897959184</v>
      </c>
      <c r="V5" s="20" t="n">
        <v>45.13</v>
      </c>
      <c r="W5" s="11"/>
      <c r="X5" s="11"/>
      <c r="Y5" s="11"/>
      <c r="Z5" s="11"/>
      <c r="AA5" s="11"/>
      <c r="AB5" s="11"/>
      <c r="AC5" s="11"/>
      <c r="AD5" s="11"/>
    </row>
    <row r="6" customFormat="false" ht="14.9" hidden="false" customHeight="false" outlineLevel="0" collapsed="false">
      <c r="A6" s="9" t="s">
        <v>153</v>
      </c>
      <c r="B6" s="9" t="s">
        <v>154</v>
      </c>
      <c r="C6" s="10" t="s">
        <v>155</v>
      </c>
      <c r="D6" s="11" t="s">
        <v>156</v>
      </c>
      <c r="E6" s="11" t="s">
        <v>157</v>
      </c>
      <c r="F6" s="12" t="n">
        <v>41.88724</v>
      </c>
      <c r="G6" s="13" t="n">
        <v>3.20286</v>
      </c>
      <c r="H6" s="14" t="n">
        <v>45184</v>
      </c>
      <c r="I6" s="15" t="n">
        <v>2023</v>
      </c>
      <c r="J6" s="10" t="s">
        <v>158</v>
      </c>
      <c r="K6" s="16" t="s">
        <v>159</v>
      </c>
      <c r="L6" s="17" t="n">
        <v>20</v>
      </c>
      <c r="M6" s="11" t="s">
        <v>160</v>
      </c>
      <c r="N6" s="17" t="n">
        <v>31</v>
      </c>
      <c r="O6" s="17" t="n">
        <v>4</v>
      </c>
      <c r="P6" s="17" t="n">
        <v>13</v>
      </c>
      <c r="Q6" s="17" t="n">
        <v>5</v>
      </c>
      <c r="R6" s="18" t="n">
        <f aca="false">SUM(N6:Q6)</f>
        <v>53</v>
      </c>
      <c r="S6" s="18" t="n">
        <f aca="false">SUM(O6:Q6)</f>
        <v>22</v>
      </c>
      <c r="T6" s="19" t="n">
        <f aca="false">(S6/R6)*100</f>
        <v>41.5094339622642</v>
      </c>
      <c r="U6" s="20" t="n">
        <f aca="false">((O6+Q6)/R6)*100</f>
        <v>16.9811320754717</v>
      </c>
      <c r="V6" s="11"/>
      <c r="W6" s="11"/>
      <c r="X6" s="11"/>
      <c r="Y6" s="11"/>
      <c r="Z6" s="11"/>
      <c r="AA6" s="11"/>
      <c r="AB6" s="11"/>
      <c r="AC6" s="11"/>
      <c r="AD6" s="11"/>
    </row>
    <row r="7" customFormat="false" ht="14.9" hidden="false" customHeight="false" outlineLevel="0" collapsed="false">
      <c r="A7" s="9" t="s">
        <v>153</v>
      </c>
      <c r="B7" s="9" t="s">
        <v>161</v>
      </c>
      <c r="C7" s="10" t="s">
        <v>155</v>
      </c>
      <c r="D7" s="11" t="s">
        <v>156</v>
      </c>
      <c r="E7" s="11" t="s">
        <v>157</v>
      </c>
      <c r="F7" s="12" t="n">
        <v>41.88724</v>
      </c>
      <c r="G7" s="13" t="n">
        <v>3.20286</v>
      </c>
      <c r="H7" s="14" t="n">
        <v>45184</v>
      </c>
      <c r="I7" s="15" t="n">
        <v>2023</v>
      </c>
      <c r="J7" s="10" t="s">
        <v>158</v>
      </c>
      <c r="K7" s="16" t="s">
        <v>162</v>
      </c>
      <c r="L7" s="17" t="n">
        <v>20</v>
      </c>
      <c r="M7" s="11" t="s">
        <v>160</v>
      </c>
      <c r="N7" s="17" t="n">
        <v>20</v>
      </c>
      <c r="O7" s="17" t="n">
        <v>0</v>
      </c>
      <c r="P7" s="17" t="n">
        <v>33</v>
      </c>
      <c r="Q7" s="17" t="n">
        <v>2</v>
      </c>
      <c r="R7" s="18" t="n">
        <f aca="false">SUM(N7:Q7)</f>
        <v>55</v>
      </c>
      <c r="S7" s="18" t="n">
        <f aca="false">SUM(O7:Q7)</f>
        <v>35</v>
      </c>
      <c r="T7" s="19" t="n">
        <f aca="false">(S7/R7)*100</f>
        <v>63.6363636363636</v>
      </c>
      <c r="U7" s="20" t="n">
        <f aca="false">((O7+Q7)/R7)*100</f>
        <v>3.63636363636364</v>
      </c>
      <c r="V7" s="11"/>
      <c r="W7" s="11"/>
      <c r="X7" s="11"/>
      <c r="Y7" s="11"/>
      <c r="Z7" s="11"/>
      <c r="AA7" s="11"/>
      <c r="AB7" s="11"/>
      <c r="AC7" s="11"/>
      <c r="AD7" s="11"/>
    </row>
    <row r="8" customFormat="false" ht="14.9" hidden="false" customHeight="false" outlineLevel="0" collapsed="false">
      <c r="A8" s="9" t="s">
        <v>153</v>
      </c>
      <c r="B8" s="9" t="s">
        <v>163</v>
      </c>
      <c r="C8" s="10" t="s">
        <v>155</v>
      </c>
      <c r="D8" s="11" t="s">
        <v>156</v>
      </c>
      <c r="E8" s="11" t="s">
        <v>157</v>
      </c>
      <c r="F8" s="12" t="n">
        <v>41.88724</v>
      </c>
      <c r="G8" s="13" t="n">
        <v>3.20286</v>
      </c>
      <c r="H8" s="14" t="n">
        <v>45184</v>
      </c>
      <c r="I8" s="15" t="n">
        <v>2023</v>
      </c>
      <c r="J8" s="10" t="s">
        <v>158</v>
      </c>
      <c r="K8" s="16" t="s">
        <v>164</v>
      </c>
      <c r="L8" s="17" t="n">
        <v>20</v>
      </c>
      <c r="M8" s="11" t="s">
        <v>160</v>
      </c>
      <c r="N8" s="17" t="n">
        <v>20</v>
      </c>
      <c r="O8" s="17" t="n">
        <v>0</v>
      </c>
      <c r="P8" s="17" t="n">
        <v>31</v>
      </c>
      <c r="Q8" s="17" t="n">
        <v>0</v>
      </c>
      <c r="R8" s="18" t="n">
        <f aca="false">SUM(N8:Q8)</f>
        <v>51</v>
      </c>
      <c r="S8" s="18" t="n">
        <f aca="false">SUM(O8:Q8)</f>
        <v>31</v>
      </c>
      <c r="T8" s="19" t="n">
        <f aca="false">(S8/R8)*100</f>
        <v>60.7843137254902</v>
      </c>
      <c r="U8" s="20" t="n">
        <f aca="false">((O8+Q8)/R8)*100</f>
        <v>0</v>
      </c>
      <c r="V8" s="11"/>
      <c r="W8" s="11"/>
      <c r="X8" s="11"/>
      <c r="Y8" s="11"/>
      <c r="Z8" s="11"/>
      <c r="AA8" s="11"/>
      <c r="AB8" s="11"/>
      <c r="AC8" s="11"/>
      <c r="AD8" s="11"/>
    </row>
    <row r="9" customFormat="false" ht="14.9" hidden="false" customHeight="false" outlineLevel="0" collapsed="false">
      <c r="A9" s="9" t="s">
        <v>153</v>
      </c>
      <c r="B9" s="21" t="s">
        <v>165</v>
      </c>
      <c r="C9" s="10" t="s">
        <v>155</v>
      </c>
      <c r="D9" s="11" t="s">
        <v>156</v>
      </c>
      <c r="E9" s="11" t="s">
        <v>157</v>
      </c>
      <c r="F9" s="12" t="n">
        <v>41.88724</v>
      </c>
      <c r="G9" s="13" t="n">
        <v>3.20286</v>
      </c>
      <c r="H9" s="14" t="n">
        <v>45184</v>
      </c>
      <c r="I9" s="15" t="n">
        <v>2023</v>
      </c>
      <c r="J9" s="10" t="s">
        <v>158</v>
      </c>
      <c r="K9" s="16" t="s">
        <v>166</v>
      </c>
      <c r="L9" s="17" t="n">
        <v>20</v>
      </c>
      <c r="M9" s="11" t="s">
        <v>160</v>
      </c>
      <c r="N9" s="17" t="n">
        <v>28</v>
      </c>
      <c r="O9" s="17" t="n">
        <v>0</v>
      </c>
      <c r="P9" s="17" t="n">
        <v>25</v>
      </c>
      <c r="Q9" s="17" t="n">
        <v>3</v>
      </c>
      <c r="R9" s="18" t="n">
        <f aca="false">SUM(N9:Q9)</f>
        <v>56</v>
      </c>
      <c r="S9" s="18" t="n">
        <f aca="false">SUM(O9:Q9)</f>
        <v>28</v>
      </c>
      <c r="T9" s="19" t="n">
        <f aca="false">(S9/R9)*100</f>
        <v>50</v>
      </c>
      <c r="U9" s="20" t="n">
        <f aca="false">((O9+Q9)/R9)*100</f>
        <v>5.35714285714286</v>
      </c>
      <c r="V9" s="20" t="n">
        <v>53.98</v>
      </c>
      <c r="W9" s="11"/>
      <c r="X9" s="11"/>
      <c r="Y9" s="11"/>
      <c r="Z9" s="11"/>
      <c r="AA9" s="11"/>
      <c r="AB9" s="11"/>
      <c r="AC9" s="11"/>
      <c r="AD9" s="11"/>
    </row>
    <row r="10" customFormat="false" ht="14.9" hidden="false" customHeight="false" outlineLevel="0" collapsed="false">
      <c r="A10" s="9" t="s">
        <v>153</v>
      </c>
      <c r="B10" s="21" t="s">
        <v>167</v>
      </c>
      <c r="C10" s="10" t="s">
        <v>155</v>
      </c>
      <c r="D10" s="11" t="s">
        <v>156</v>
      </c>
      <c r="E10" s="11" t="s">
        <v>168</v>
      </c>
      <c r="F10" s="12" t="n">
        <v>41.88596</v>
      </c>
      <c r="G10" s="13" t="n">
        <v>3.2014</v>
      </c>
      <c r="H10" s="14" t="n">
        <v>45185</v>
      </c>
      <c r="I10" s="15" t="n">
        <v>2023</v>
      </c>
      <c r="J10" s="11" t="s">
        <v>169</v>
      </c>
      <c r="K10" s="16" t="s">
        <v>170</v>
      </c>
      <c r="L10" s="17" t="n">
        <v>28</v>
      </c>
      <c r="M10" s="11" t="s">
        <v>160</v>
      </c>
      <c r="N10" s="17" t="n">
        <v>36</v>
      </c>
      <c r="O10" s="17" t="n">
        <v>0</v>
      </c>
      <c r="P10" s="17" t="n">
        <v>11</v>
      </c>
      <c r="Q10" s="17" t="n">
        <v>3</v>
      </c>
      <c r="R10" s="18" t="n">
        <f aca="false">SUM(N10:Q10)</f>
        <v>50</v>
      </c>
      <c r="S10" s="18" t="n">
        <f aca="false">SUM(O10:Q10)</f>
        <v>14</v>
      </c>
      <c r="T10" s="19" t="n">
        <f aca="false">(S10/R10)*100</f>
        <v>28</v>
      </c>
      <c r="U10" s="20" t="n">
        <f aca="false">((O10+Q10)/R10)*100</f>
        <v>6</v>
      </c>
      <c r="V10" s="11"/>
      <c r="W10" s="11"/>
      <c r="X10" s="11"/>
      <c r="Y10" s="11"/>
      <c r="Z10" s="11"/>
      <c r="AA10" s="11"/>
      <c r="AB10" s="11"/>
      <c r="AC10" s="11"/>
      <c r="AD10" s="11"/>
    </row>
    <row r="11" customFormat="false" ht="14.9" hidden="false" customHeight="false" outlineLevel="0" collapsed="false">
      <c r="A11" s="9" t="s">
        <v>153</v>
      </c>
      <c r="B11" s="21" t="s">
        <v>171</v>
      </c>
      <c r="C11" s="10" t="s">
        <v>155</v>
      </c>
      <c r="D11" s="11" t="s">
        <v>156</v>
      </c>
      <c r="E11" s="23" t="s">
        <v>168</v>
      </c>
      <c r="F11" s="12" t="n">
        <v>41.88596</v>
      </c>
      <c r="G11" s="13" t="n">
        <v>3.2014</v>
      </c>
      <c r="H11" s="14" t="n">
        <v>45185</v>
      </c>
      <c r="I11" s="15" t="n">
        <v>2023</v>
      </c>
      <c r="J11" s="11" t="s">
        <v>169</v>
      </c>
      <c r="K11" s="16" t="s">
        <v>172</v>
      </c>
      <c r="L11" s="17" t="n">
        <v>28</v>
      </c>
      <c r="M11" s="11" t="s">
        <v>160</v>
      </c>
      <c r="N11" s="17" t="n">
        <v>45</v>
      </c>
      <c r="O11" s="17" t="n">
        <v>0</v>
      </c>
      <c r="P11" s="17" t="n">
        <v>5</v>
      </c>
      <c r="Q11" s="17" t="n">
        <v>1</v>
      </c>
      <c r="R11" s="18" t="n">
        <f aca="false">SUM(N11:Q11)</f>
        <v>51</v>
      </c>
      <c r="S11" s="18" t="n">
        <f aca="false">SUM(O11:Q11)</f>
        <v>6</v>
      </c>
      <c r="T11" s="19" t="n">
        <f aca="false">(S11/R11)*100</f>
        <v>11.7647058823529</v>
      </c>
      <c r="U11" s="20" t="n">
        <f aca="false">((O11+Q11)/R11)*100</f>
        <v>1.96078431372549</v>
      </c>
      <c r="V11" s="24" t="n">
        <v>19.88</v>
      </c>
      <c r="W11" s="11"/>
      <c r="X11" s="11"/>
      <c r="Y11" s="11"/>
      <c r="Z11" s="11"/>
      <c r="AA11" s="11"/>
      <c r="AB11" s="11"/>
      <c r="AC11" s="11"/>
      <c r="AD11" s="11"/>
    </row>
    <row r="12" customFormat="false" ht="14.9" hidden="false" customHeight="false" outlineLevel="0" collapsed="false">
      <c r="A12" s="9" t="s">
        <v>153</v>
      </c>
      <c r="B12" s="9" t="s">
        <v>173</v>
      </c>
      <c r="C12" s="10" t="s">
        <v>155</v>
      </c>
      <c r="D12" s="11" t="s">
        <v>156</v>
      </c>
      <c r="E12" s="23" t="s">
        <v>168</v>
      </c>
      <c r="F12" s="12" t="n">
        <v>41.88596</v>
      </c>
      <c r="G12" s="13" t="n">
        <v>3.2014</v>
      </c>
      <c r="H12" s="14" t="n">
        <v>45185</v>
      </c>
      <c r="I12" s="15" t="n">
        <v>2023</v>
      </c>
      <c r="J12" s="11" t="s">
        <v>169</v>
      </c>
      <c r="K12" s="16" t="s">
        <v>174</v>
      </c>
      <c r="L12" s="17" t="n">
        <v>22</v>
      </c>
      <c r="M12" s="11" t="s">
        <v>160</v>
      </c>
      <c r="N12" s="17" t="n">
        <v>29</v>
      </c>
      <c r="O12" s="17" t="n">
        <v>2</v>
      </c>
      <c r="P12" s="17" t="n">
        <v>19</v>
      </c>
      <c r="Q12" s="17" t="n">
        <v>1</v>
      </c>
      <c r="R12" s="18" t="n">
        <f aca="false">SUM(N12:Q12)</f>
        <v>51</v>
      </c>
      <c r="S12" s="18" t="n">
        <f aca="false">SUM(O12:Q12)</f>
        <v>22</v>
      </c>
      <c r="T12" s="19" t="n">
        <f aca="false">(S12/R12)*100</f>
        <v>43.1372549019608</v>
      </c>
      <c r="U12" s="20" t="n">
        <f aca="false">((O12+Q12)/R12)*100</f>
        <v>5.88235294117647</v>
      </c>
      <c r="V12" s="11"/>
      <c r="W12" s="11"/>
      <c r="X12" s="11"/>
      <c r="Y12" s="11"/>
      <c r="Z12" s="11"/>
      <c r="AA12" s="11"/>
      <c r="AB12" s="11"/>
      <c r="AC12" s="11"/>
      <c r="AD12" s="11"/>
    </row>
    <row r="13" customFormat="false" ht="14.9" hidden="false" customHeight="false" outlineLevel="0" collapsed="false">
      <c r="A13" s="9" t="s">
        <v>153</v>
      </c>
      <c r="B13" s="9" t="s">
        <v>175</v>
      </c>
      <c r="C13" s="10" t="s">
        <v>155</v>
      </c>
      <c r="D13" s="11" t="s">
        <v>156</v>
      </c>
      <c r="E13" s="23" t="s">
        <v>168</v>
      </c>
      <c r="F13" s="12" t="n">
        <v>41.88596</v>
      </c>
      <c r="G13" s="13" t="n">
        <v>3.2014</v>
      </c>
      <c r="H13" s="14" t="n">
        <v>45185</v>
      </c>
      <c r="I13" s="15" t="n">
        <v>2023</v>
      </c>
      <c r="J13" s="11" t="s">
        <v>169</v>
      </c>
      <c r="K13" s="16" t="s">
        <v>176</v>
      </c>
      <c r="L13" s="17" t="n">
        <v>22</v>
      </c>
      <c r="M13" s="11" t="s">
        <v>160</v>
      </c>
      <c r="N13" s="17" t="n">
        <v>10</v>
      </c>
      <c r="O13" s="17" t="n">
        <v>0</v>
      </c>
      <c r="P13" s="17" t="n">
        <v>35</v>
      </c>
      <c r="Q13" s="17" t="n">
        <v>4</v>
      </c>
      <c r="R13" s="18" t="n">
        <f aca="false">SUM(N13:Q13)</f>
        <v>49</v>
      </c>
      <c r="S13" s="18" t="n">
        <f aca="false">SUM(O13:Q13)</f>
        <v>39</v>
      </c>
      <c r="T13" s="19" t="n">
        <f aca="false">(S13/R13)*100</f>
        <v>79.5918367346939</v>
      </c>
      <c r="U13" s="20" t="n">
        <f aca="false">((O13+Q13)/R13)*100</f>
        <v>8.16326530612245</v>
      </c>
      <c r="V13" s="20" t="n">
        <v>61.36</v>
      </c>
      <c r="W13" s="11"/>
      <c r="X13" s="11"/>
      <c r="Y13" s="11"/>
      <c r="Z13" s="11"/>
      <c r="AA13" s="11"/>
      <c r="AB13" s="11"/>
      <c r="AC13" s="11"/>
      <c r="AD13" s="11"/>
    </row>
    <row r="14" customFormat="false" ht="14.9" hidden="false" customHeight="false" outlineLevel="0" collapsed="false">
      <c r="A14" s="9" t="s">
        <v>153</v>
      </c>
      <c r="B14" s="21" t="s">
        <v>177</v>
      </c>
      <c r="C14" s="10" t="s">
        <v>155</v>
      </c>
      <c r="D14" s="11" t="s">
        <v>156</v>
      </c>
      <c r="E14" s="23" t="s">
        <v>168</v>
      </c>
      <c r="F14" s="12" t="n">
        <v>41.88596</v>
      </c>
      <c r="G14" s="13" t="n">
        <v>3.2014</v>
      </c>
      <c r="H14" s="14" t="n">
        <v>45185</v>
      </c>
      <c r="I14" s="15" t="n">
        <v>2023</v>
      </c>
      <c r="J14" s="11" t="s">
        <v>169</v>
      </c>
      <c r="K14" s="16" t="s">
        <v>178</v>
      </c>
      <c r="L14" s="17" t="n">
        <v>28</v>
      </c>
      <c r="M14" s="11" t="s">
        <v>160</v>
      </c>
      <c r="N14" s="17" t="n">
        <v>12</v>
      </c>
      <c r="O14" s="17" t="n">
        <v>1</v>
      </c>
      <c r="P14" s="17" t="n">
        <v>27</v>
      </c>
      <c r="Q14" s="17" t="n">
        <v>0</v>
      </c>
      <c r="R14" s="18" t="n">
        <f aca="false">SUM(N14:Q14)</f>
        <v>40</v>
      </c>
      <c r="S14" s="18" t="n">
        <f aca="false">SUM(O14:Q14)</f>
        <v>28</v>
      </c>
      <c r="T14" s="19" t="n">
        <f aca="false">(S14/R14)*100</f>
        <v>70</v>
      </c>
      <c r="U14" s="20" t="n">
        <f aca="false">((O14+Q14)/R14)*100</f>
        <v>2.5</v>
      </c>
      <c r="V14" s="11"/>
      <c r="W14" s="11"/>
      <c r="X14" s="11"/>
      <c r="Y14" s="11"/>
      <c r="Z14" s="11"/>
      <c r="AA14" s="11"/>
      <c r="AB14" s="11"/>
      <c r="AC14" s="11"/>
      <c r="AD14" s="11"/>
    </row>
    <row r="15" customFormat="false" ht="14.9" hidden="false" customHeight="false" outlineLevel="0" collapsed="false">
      <c r="A15" s="9" t="s">
        <v>179</v>
      </c>
      <c r="B15" s="21" t="s">
        <v>180</v>
      </c>
      <c r="C15" s="10" t="s">
        <v>155</v>
      </c>
      <c r="D15" s="11" t="s">
        <v>156</v>
      </c>
      <c r="E15" s="23" t="s">
        <v>168</v>
      </c>
      <c r="F15" s="12" t="n">
        <v>41.88596</v>
      </c>
      <c r="G15" s="13" t="n">
        <v>3.2014</v>
      </c>
      <c r="H15" s="14" t="n">
        <v>45185</v>
      </c>
      <c r="I15" s="15" t="n">
        <v>2023</v>
      </c>
      <c r="J15" s="11" t="s">
        <v>169</v>
      </c>
      <c r="K15" s="16" t="s">
        <v>181</v>
      </c>
      <c r="L15" s="17" t="n">
        <v>28</v>
      </c>
      <c r="M15" s="11" t="s">
        <v>160</v>
      </c>
      <c r="N15" s="17" t="n">
        <v>28</v>
      </c>
      <c r="O15" s="17" t="n">
        <v>0</v>
      </c>
      <c r="P15" s="17" t="n">
        <v>22</v>
      </c>
      <c r="Q15" s="17" t="n">
        <v>1</v>
      </c>
      <c r="R15" s="18" t="n">
        <f aca="false">SUM(N15:Q15)</f>
        <v>51</v>
      </c>
      <c r="S15" s="18" t="n">
        <f aca="false">SUM(O15:Q15)</f>
        <v>23</v>
      </c>
      <c r="T15" s="19" t="n">
        <f aca="false">(S15/R15)*100</f>
        <v>45.0980392156863</v>
      </c>
      <c r="U15" s="20" t="n">
        <f aca="false">((O15+Q15)/R15)*100</f>
        <v>1.96078431372549</v>
      </c>
      <c r="V15" s="20" t="n">
        <v>57.55</v>
      </c>
      <c r="W15" s="11"/>
      <c r="X15" s="11"/>
      <c r="Y15" s="11"/>
      <c r="Z15" s="11"/>
      <c r="AA15" s="11"/>
      <c r="AB15" s="11"/>
      <c r="AC15" s="11"/>
      <c r="AD15" s="11"/>
    </row>
    <row r="16" customFormat="false" ht="14.9" hidden="false" customHeight="false" outlineLevel="0" collapsed="false">
      <c r="A16" s="9" t="s">
        <v>153</v>
      </c>
      <c r="B16" s="21" t="s">
        <v>167</v>
      </c>
      <c r="C16" s="10" t="s">
        <v>155</v>
      </c>
      <c r="D16" s="11" t="s">
        <v>156</v>
      </c>
      <c r="E16" s="11" t="s">
        <v>168</v>
      </c>
      <c r="F16" s="12" t="n">
        <v>41.88596</v>
      </c>
      <c r="G16" s="13" t="n">
        <v>3.2014</v>
      </c>
      <c r="H16" s="14" t="n">
        <v>45185</v>
      </c>
      <c r="I16" s="15" t="n">
        <v>2023</v>
      </c>
      <c r="J16" s="11" t="s">
        <v>169</v>
      </c>
      <c r="K16" s="16" t="s">
        <v>170</v>
      </c>
      <c r="L16" s="17" t="n">
        <v>31</v>
      </c>
      <c r="M16" s="11" t="s">
        <v>160</v>
      </c>
      <c r="N16" s="17" t="n">
        <v>43</v>
      </c>
      <c r="O16" s="17" t="n">
        <v>0</v>
      </c>
      <c r="P16" s="17" t="n">
        <v>5</v>
      </c>
      <c r="Q16" s="17" t="n">
        <v>1</v>
      </c>
      <c r="R16" s="18" t="n">
        <f aca="false">SUM(N16:Q16)</f>
        <v>49</v>
      </c>
      <c r="S16" s="18" t="n">
        <f aca="false">SUM(O16:Q16)</f>
        <v>6</v>
      </c>
      <c r="T16" s="19" t="n">
        <f aca="false">(S16/R16)*100</f>
        <v>12.2448979591837</v>
      </c>
      <c r="U16" s="20" t="n">
        <f aca="false">((O16+Q16)/R16)*100</f>
        <v>2.04081632653061</v>
      </c>
      <c r="V16" s="11"/>
      <c r="W16" s="11"/>
      <c r="X16" s="11"/>
      <c r="Y16" s="11"/>
      <c r="Z16" s="11"/>
      <c r="AA16" s="11"/>
      <c r="AB16" s="11"/>
      <c r="AC16" s="11"/>
      <c r="AD16" s="11"/>
    </row>
    <row r="17" customFormat="false" ht="14.9" hidden="false" customHeight="false" outlineLevel="0" collapsed="false">
      <c r="A17" s="25" t="s">
        <v>153</v>
      </c>
      <c r="B17" s="26" t="s">
        <v>177</v>
      </c>
      <c r="C17" s="27" t="s">
        <v>155</v>
      </c>
      <c r="D17" s="28" t="s">
        <v>156</v>
      </c>
      <c r="E17" s="23" t="s">
        <v>168</v>
      </c>
      <c r="F17" s="12" t="n">
        <v>41.88596</v>
      </c>
      <c r="G17" s="13" t="n">
        <v>3.2014</v>
      </c>
      <c r="H17" s="14" t="n">
        <v>45185</v>
      </c>
      <c r="I17" s="15" t="n">
        <v>2023</v>
      </c>
      <c r="J17" s="28" t="s">
        <v>169</v>
      </c>
      <c r="K17" s="29" t="s">
        <v>182</v>
      </c>
      <c r="L17" s="22" t="n">
        <v>31</v>
      </c>
      <c r="M17" s="11" t="s">
        <v>160</v>
      </c>
      <c r="N17" s="22" t="n">
        <v>40</v>
      </c>
      <c r="O17" s="22" t="n">
        <v>0</v>
      </c>
      <c r="P17" s="22" t="n">
        <v>7</v>
      </c>
      <c r="Q17" s="22" t="n">
        <v>0</v>
      </c>
      <c r="R17" s="18" t="n">
        <f aca="false">SUM(N17:Q17)</f>
        <v>47</v>
      </c>
      <c r="S17" s="18" t="n">
        <f aca="false">SUM(O17:Q17)</f>
        <v>7</v>
      </c>
      <c r="T17" s="19" t="n">
        <f aca="false">(S17/R17)*100</f>
        <v>14.8936170212766</v>
      </c>
      <c r="U17" s="20" t="n">
        <f aca="false">((O17+Q17)/R17)*100</f>
        <v>0</v>
      </c>
      <c r="V17" s="28"/>
      <c r="W17" s="28"/>
      <c r="X17" s="28"/>
      <c r="Y17" s="28"/>
      <c r="Z17" s="28"/>
      <c r="AA17" s="28"/>
      <c r="AB17" s="28"/>
      <c r="AC17" s="28"/>
      <c r="AD17" s="28"/>
    </row>
    <row r="18" customFormat="false" ht="14.9" hidden="false" customHeight="false" outlineLevel="0" collapsed="false">
      <c r="A18" s="9" t="s">
        <v>153</v>
      </c>
      <c r="B18" s="21" t="s">
        <v>171</v>
      </c>
      <c r="C18" s="10" t="s">
        <v>155</v>
      </c>
      <c r="D18" s="11" t="s">
        <v>156</v>
      </c>
      <c r="E18" s="23" t="s">
        <v>168</v>
      </c>
      <c r="F18" s="12" t="n">
        <v>41.88596</v>
      </c>
      <c r="G18" s="13" t="n">
        <v>3.2014</v>
      </c>
      <c r="H18" s="14" t="n">
        <v>45185</v>
      </c>
      <c r="I18" s="15" t="n">
        <v>2023</v>
      </c>
      <c r="J18" s="11" t="s">
        <v>169</v>
      </c>
      <c r="K18" s="16" t="s">
        <v>172</v>
      </c>
      <c r="L18" s="17" t="n">
        <v>32</v>
      </c>
      <c r="M18" s="11" t="s">
        <v>160</v>
      </c>
      <c r="N18" s="17" t="n">
        <v>50</v>
      </c>
      <c r="O18" s="17" t="n">
        <v>0</v>
      </c>
      <c r="P18" s="17" t="n">
        <v>3</v>
      </c>
      <c r="Q18" s="17" t="n">
        <v>0</v>
      </c>
      <c r="R18" s="18" t="n">
        <f aca="false">SUM(N18:Q18)</f>
        <v>53</v>
      </c>
      <c r="S18" s="18" t="n">
        <f aca="false">SUM(O18:Q18)</f>
        <v>3</v>
      </c>
      <c r="T18" s="19" t="n">
        <f aca="false">(S18/R18)*100</f>
        <v>5.66037735849057</v>
      </c>
      <c r="U18" s="20" t="n">
        <f aca="false">((O18+Q18)/R18)*100</f>
        <v>0</v>
      </c>
      <c r="V18" s="20" t="n">
        <v>16.4</v>
      </c>
      <c r="W18" s="11"/>
      <c r="X18" s="11"/>
      <c r="Y18" s="11"/>
      <c r="Z18" s="11"/>
      <c r="AA18" s="11"/>
      <c r="AB18" s="11"/>
      <c r="AC18" s="11"/>
      <c r="AD18" s="11"/>
    </row>
    <row r="19" customFormat="false" ht="14.9" hidden="false" customHeight="false" outlineLevel="0" collapsed="false">
      <c r="A19" s="9" t="s">
        <v>153</v>
      </c>
      <c r="B19" s="9" t="s">
        <v>173</v>
      </c>
      <c r="C19" s="10" t="s">
        <v>155</v>
      </c>
      <c r="D19" s="11" t="s">
        <v>156</v>
      </c>
      <c r="E19" s="23" t="s">
        <v>168</v>
      </c>
      <c r="F19" s="12" t="n">
        <v>41.88596</v>
      </c>
      <c r="G19" s="13" t="n">
        <v>3.2014</v>
      </c>
      <c r="H19" s="14" t="n">
        <v>45185</v>
      </c>
      <c r="I19" s="15" t="n">
        <v>2023</v>
      </c>
      <c r="J19" s="11" t="s">
        <v>169</v>
      </c>
      <c r="K19" s="16" t="s">
        <v>174</v>
      </c>
      <c r="L19" s="17" t="n">
        <v>27</v>
      </c>
      <c r="M19" s="11" t="s">
        <v>160</v>
      </c>
      <c r="N19" s="17" t="n">
        <v>26</v>
      </c>
      <c r="O19" s="17" t="n">
        <v>0</v>
      </c>
      <c r="P19" s="17" t="n">
        <v>22</v>
      </c>
      <c r="Q19" s="17" t="n">
        <v>2</v>
      </c>
      <c r="R19" s="18" t="n">
        <f aca="false">SUM(N19:Q19)</f>
        <v>50</v>
      </c>
      <c r="S19" s="18" t="n">
        <f aca="false">SUM(O19:Q19)</f>
        <v>24</v>
      </c>
      <c r="T19" s="19" t="n">
        <f aca="false">(S19/R19)*100</f>
        <v>48</v>
      </c>
      <c r="U19" s="20" t="n">
        <f aca="false">((O19+Q19)/R19)*100</f>
        <v>4</v>
      </c>
      <c r="V19" s="11"/>
      <c r="W19" s="11"/>
      <c r="X19" s="11"/>
      <c r="Y19" s="11"/>
      <c r="Z19" s="11"/>
      <c r="AA19" s="11"/>
      <c r="AB19" s="11"/>
      <c r="AC19" s="11"/>
      <c r="AD19" s="11"/>
    </row>
    <row r="20" customFormat="false" ht="14.9" hidden="false" customHeight="false" outlineLevel="0" collapsed="false">
      <c r="A20" s="9" t="s">
        <v>153</v>
      </c>
      <c r="B20" s="9" t="s">
        <v>175</v>
      </c>
      <c r="C20" s="10" t="s">
        <v>155</v>
      </c>
      <c r="D20" s="11" t="s">
        <v>156</v>
      </c>
      <c r="E20" s="23" t="s">
        <v>168</v>
      </c>
      <c r="F20" s="12" t="n">
        <v>41.88596</v>
      </c>
      <c r="G20" s="13" t="n">
        <v>3.2014</v>
      </c>
      <c r="H20" s="14" t="n">
        <v>45185</v>
      </c>
      <c r="I20" s="15" t="n">
        <v>2023</v>
      </c>
      <c r="J20" s="11" t="s">
        <v>169</v>
      </c>
      <c r="K20" s="16" t="s">
        <v>176</v>
      </c>
      <c r="L20" s="17" t="n">
        <v>27</v>
      </c>
      <c r="M20" s="11" t="s">
        <v>160</v>
      </c>
      <c r="N20" s="17" t="n">
        <v>15</v>
      </c>
      <c r="O20" s="17" t="n">
        <v>0</v>
      </c>
      <c r="P20" s="17" t="n">
        <v>50</v>
      </c>
      <c r="Q20" s="17" t="n">
        <v>0</v>
      </c>
      <c r="R20" s="18" t="n">
        <f aca="false">SUM(N20:Q20)</f>
        <v>65</v>
      </c>
      <c r="S20" s="18" t="n">
        <f aca="false">SUM(O20:Q20)</f>
        <v>50</v>
      </c>
      <c r="T20" s="19" t="n">
        <f aca="false">(S20/R20)*100</f>
        <v>76.9230769230769</v>
      </c>
      <c r="U20" s="20" t="n">
        <f aca="false">((O20+Q20)/R20)*100</f>
        <v>0</v>
      </c>
      <c r="V20" s="20" t="n">
        <v>62.46</v>
      </c>
      <c r="W20" s="11"/>
      <c r="X20" s="11"/>
      <c r="Y20" s="11"/>
      <c r="Z20" s="11"/>
      <c r="AA20" s="11"/>
      <c r="AB20" s="11"/>
      <c r="AC20" s="11"/>
      <c r="AD20" s="11"/>
    </row>
    <row r="21" customFormat="false" ht="28.35" hidden="false" customHeight="false" outlineLevel="0" collapsed="false">
      <c r="A21" s="9" t="s">
        <v>153</v>
      </c>
      <c r="B21" s="21" t="s">
        <v>79</v>
      </c>
      <c r="C21" s="30" t="s">
        <v>155</v>
      </c>
      <c r="D21" s="11" t="s">
        <v>183</v>
      </c>
      <c r="E21" s="11" t="s">
        <v>184</v>
      </c>
      <c r="F21" s="12" t="n">
        <v>41.8627</v>
      </c>
      <c r="G21" s="13" t="n">
        <v>3.18865</v>
      </c>
      <c r="H21" s="14" t="n">
        <v>45185</v>
      </c>
      <c r="I21" s="15" t="n">
        <v>2023</v>
      </c>
      <c r="J21" s="11" t="s">
        <v>185</v>
      </c>
      <c r="K21" s="16" t="s">
        <v>186</v>
      </c>
      <c r="L21" s="17" t="n">
        <v>15</v>
      </c>
      <c r="M21" s="11" t="s">
        <v>160</v>
      </c>
      <c r="N21" s="17" t="n">
        <v>10</v>
      </c>
      <c r="O21" s="17" t="n">
        <v>10</v>
      </c>
      <c r="P21" s="17" t="n">
        <v>20</v>
      </c>
      <c r="Q21" s="17" t="n">
        <v>10</v>
      </c>
      <c r="R21" s="18" t="n">
        <f aca="false">SUM(N21:Q21)</f>
        <v>50</v>
      </c>
      <c r="S21" s="18" t="n">
        <f aca="false">SUM(O21:Q21)</f>
        <v>40</v>
      </c>
      <c r="T21" s="19" t="n">
        <f aca="false">(S21/R21)*100</f>
        <v>80</v>
      </c>
      <c r="U21" s="20" t="n">
        <f aca="false">((O21+Q21)/R21)*100</f>
        <v>40</v>
      </c>
      <c r="V21" s="11"/>
      <c r="W21" s="11"/>
      <c r="X21" s="11"/>
      <c r="Y21" s="11"/>
      <c r="Z21" s="11"/>
      <c r="AA21" s="11"/>
      <c r="AB21" s="11"/>
      <c r="AC21" s="11"/>
      <c r="AD21" s="11"/>
    </row>
    <row r="22" customFormat="false" ht="28.35" hidden="false" customHeight="false" outlineLevel="0" collapsed="false">
      <c r="A22" s="9" t="s">
        <v>153</v>
      </c>
      <c r="B22" s="21" t="s">
        <v>187</v>
      </c>
      <c r="C22" s="30" t="s">
        <v>155</v>
      </c>
      <c r="D22" s="11" t="s">
        <v>183</v>
      </c>
      <c r="E22" s="11" t="s">
        <v>184</v>
      </c>
      <c r="F22" s="12" t="n">
        <v>41.8627</v>
      </c>
      <c r="G22" s="13" t="n">
        <v>3.18865</v>
      </c>
      <c r="H22" s="14" t="n">
        <v>45185</v>
      </c>
      <c r="I22" s="15" t="n">
        <v>2023</v>
      </c>
      <c r="J22" s="11" t="s">
        <v>185</v>
      </c>
      <c r="K22" s="16" t="s">
        <v>188</v>
      </c>
      <c r="L22" s="17" t="n">
        <v>15</v>
      </c>
      <c r="M22" s="11" t="s">
        <v>160</v>
      </c>
      <c r="N22" s="17" t="n">
        <v>6</v>
      </c>
      <c r="O22" s="17" t="n">
        <v>3</v>
      </c>
      <c r="P22" s="17" t="n">
        <v>12</v>
      </c>
      <c r="Q22" s="17" t="n">
        <v>4</v>
      </c>
      <c r="R22" s="18" t="n">
        <f aca="false">SUM(N22:Q22)</f>
        <v>25</v>
      </c>
      <c r="S22" s="18" t="n">
        <f aca="false">SUM(O22:Q22)</f>
        <v>19</v>
      </c>
      <c r="T22" s="19" t="n">
        <f aca="false">(S22/R22)*100</f>
        <v>76</v>
      </c>
      <c r="U22" s="20" t="n">
        <f aca="false">((O22+Q22)/R22)*100</f>
        <v>28</v>
      </c>
      <c r="V22" s="11"/>
      <c r="W22" s="11"/>
      <c r="X22" s="11"/>
      <c r="Y22" s="11"/>
      <c r="Z22" s="11"/>
      <c r="AA22" s="11"/>
      <c r="AB22" s="11"/>
      <c r="AC22" s="11"/>
      <c r="AD22" s="11"/>
    </row>
    <row r="23" customFormat="false" ht="28.35" hidden="false" customHeight="false" outlineLevel="0" collapsed="false">
      <c r="A23" s="9" t="s">
        <v>153</v>
      </c>
      <c r="B23" s="9" t="s">
        <v>189</v>
      </c>
      <c r="C23" s="30" t="s">
        <v>155</v>
      </c>
      <c r="D23" s="11" t="s">
        <v>183</v>
      </c>
      <c r="E23" s="11" t="s">
        <v>184</v>
      </c>
      <c r="F23" s="12" t="n">
        <v>41.8627</v>
      </c>
      <c r="G23" s="13" t="n">
        <v>3.18865</v>
      </c>
      <c r="H23" s="14" t="n">
        <v>45185</v>
      </c>
      <c r="I23" s="15" t="n">
        <v>2023</v>
      </c>
      <c r="J23" s="11" t="s">
        <v>185</v>
      </c>
      <c r="K23" s="16" t="s">
        <v>190</v>
      </c>
      <c r="L23" s="17" t="n">
        <v>15</v>
      </c>
      <c r="M23" s="11" t="s">
        <v>160</v>
      </c>
      <c r="N23" s="17" t="n">
        <v>14</v>
      </c>
      <c r="O23" s="17" t="n">
        <v>7</v>
      </c>
      <c r="P23" s="17" t="n">
        <v>8</v>
      </c>
      <c r="Q23" s="17" t="n">
        <v>24</v>
      </c>
      <c r="R23" s="18" t="n">
        <f aca="false">SUM(N23:Q23)</f>
        <v>53</v>
      </c>
      <c r="S23" s="18" t="n">
        <f aca="false">SUM(O23:Q23)</f>
        <v>39</v>
      </c>
      <c r="T23" s="19" t="n">
        <f aca="false">(S23/R23)*100</f>
        <v>73.5849056603774</v>
      </c>
      <c r="U23" s="20" t="n">
        <f aca="false">((O23+Q23)/R23)*100</f>
        <v>58.4905660377359</v>
      </c>
      <c r="V23" s="11"/>
      <c r="W23" s="11"/>
      <c r="X23" s="11"/>
      <c r="Y23" s="11"/>
      <c r="Z23" s="11"/>
      <c r="AA23" s="11"/>
      <c r="AB23" s="11"/>
      <c r="AC23" s="11"/>
      <c r="AD23" s="11"/>
    </row>
    <row r="24" customFormat="false" ht="28.35" hidden="false" customHeight="false" outlineLevel="0" collapsed="false">
      <c r="A24" s="9" t="s">
        <v>153</v>
      </c>
      <c r="B24" s="9" t="s">
        <v>191</v>
      </c>
      <c r="C24" s="30" t="s">
        <v>155</v>
      </c>
      <c r="D24" s="11" t="s">
        <v>183</v>
      </c>
      <c r="E24" s="11" t="s">
        <v>184</v>
      </c>
      <c r="F24" s="12" t="n">
        <v>41.8627</v>
      </c>
      <c r="G24" s="13" t="n">
        <v>3.18865</v>
      </c>
      <c r="H24" s="14" t="n">
        <v>45185</v>
      </c>
      <c r="I24" s="15" t="n">
        <v>2023</v>
      </c>
      <c r="J24" s="11" t="s">
        <v>185</v>
      </c>
      <c r="K24" s="16" t="s">
        <v>192</v>
      </c>
      <c r="L24" s="17" t="n">
        <v>15</v>
      </c>
      <c r="M24" s="11" t="s">
        <v>160</v>
      </c>
      <c r="N24" s="17" t="n">
        <v>5</v>
      </c>
      <c r="O24" s="17" t="n">
        <v>0</v>
      </c>
      <c r="P24" s="17" t="n">
        <v>8</v>
      </c>
      <c r="Q24" s="17" t="n">
        <v>6</v>
      </c>
      <c r="R24" s="18" t="n">
        <f aca="false">SUM(N24:Q24)</f>
        <v>19</v>
      </c>
      <c r="S24" s="18" t="n">
        <f aca="false">SUM(O24:Q24)</f>
        <v>14</v>
      </c>
      <c r="T24" s="19" t="n">
        <f aca="false">(S24/R24)*100</f>
        <v>73.6842105263158</v>
      </c>
      <c r="U24" s="20" t="n">
        <f aca="false">((O24+Q24)/R24)*100</f>
        <v>31.5789473684211</v>
      </c>
      <c r="V24" s="11"/>
      <c r="W24" s="11"/>
      <c r="X24" s="11"/>
      <c r="Y24" s="11"/>
      <c r="Z24" s="11"/>
      <c r="AA24" s="11"/>
      <c r="AB24" s="11"/>
      <c r="AC24" s="11"/>
      <c r="AD24" s="11"/>
    </row>
    <row r="25" customFormat="false" ht="28.35" hidden="false" customHeight="false" outlineLevel="0" collapsed="false">
      <c r="A25" s="9" t="s">
        <v>153</v>
      </c>
      <c r="B25" s="9" t="s">
        <v>193</v>
      </c>
      <c r="C25" s="30" t="s">
        <v>155</v>
      </c>
      <c r="D25" s="11" t="s">
        <v>183</v>
      </c>
      <c r="E25" s="11" t="s">
        <v>184</v>
      </c>
      <c r="F25" s="12" t="n">
        <v>41.8627</v>
      </c>
      <c r="G25" s="13" t="n">
        <v>3.18865</v>
      </c>
      <c r="H25" s="14" t="n">
        <v>45185</v>
      </c>
      <c r="I25" s="15" t="n">
        <v>2023</v>
      </c>
      <c r="J25" s="11" t="s">
        <v>185</v>
      </c>
      <c r="K25" s="16" t="s">
        <v>194</v>
      </c>
      <c r="L25" s="17" t="n">
        <v>15</v>
      </c>
      <c r="M25" s="11" t="s">
        <v>160</v>
      </c>
      <c r="N25" s="17" t="n">
        <v>8</v>
      </c>
      <c r="O25" s="17" t="n">
        <v>5</v>
      </c>
      <c r="P25" s="17" t="n">
        <v>31</v>
      </c>
      <c r="Q25" s="17" t="n">
        <v>7</v>
      </c>
      <c r="R25" s="18" t="n">
        <f aca="false">SUM(N25:Q25)</f>
        <v>51</v>
      </c>
      <c r="S25" s="18" t="n">
        <f aca="false">SUM(O25:Q25)</f>
        <v>43</v>
      </c>
      <c r="T25" s="19" t="n">
        <f aca="false">(S25/R25)*100</f>
        <v>84.3137254901961</v>
      </c>
      <c r="U25" s="20" t="n">
        <f aca="false">((O25+Q25)/R25)*100</f>
        <v>23.5294117647059</v>
      </c>
      <c r="V25" s="11"/>
      <c r="W25" s="11"/>
      <c r="X25" s="11"/>
      <c r="Y25" s="11"/>
      <c r="Z25" s="11"/>
      <c r="AA25" s="11"/>
      <c r="AB25" s="11"/>
      <c r="AC25" s="11"/>
      <c r="AD25" s="11"/>
    </row>
    <row r="26" customFormat="false" ht="28.35" hidden="false" customHeight="false" outlineLevel="0" collapsed="false">
      <c r="A26" s="9" t="s">
        <v>153</v>
      </c>
      <c r="B26" s="9" t="s">
        <v>195</v>
      </c>
      <c r="C26" s="30" t="s">
        <v>155</v>
      </c>
      <c r="D26" s="11" t="s">
        <v>183</v>
      </c>
      <c r="E26" s="11" t="s">
        <v>184</v>
      </c>
      <c r="F26" s="12" t="n">
        <v>41.8627</v>
      </c>
      <c r="G26" s="13" t="n">
        <v>3.18865</v>
      </c>
      <c r="H26" s="14" t="n">
        <v>45185</v>
      </c>
      <c r="I26" s="15" t="n">
        <v>2023</v>
      </c>
      <c r="J26" s="11" t="s">
        <v>185</v>
      </c>
      <c r="K26" s="16" t="s">
        <v>196</v>
      </c>
      <c r="L26" s="17" t="n">
        <v>15</v>
      </c>
      <c r="M26" s="11" t="s">
        <v>160</v>
      </c>
      <c r="N26" s="17" t="n">
        <v>31</v>
      </c>
      <c r="O26" s="17" t="n">
        <v>3</v>
      </c>
      <c r="P26" s="17" t="n">
        <v>33</v>
      </c>
      <c r="Q26" s="17" t="n">
        <v>14</v>
      </c>
      <c r="R26" s="18" t="n">
        <f aca="false">SUM(N26:Q26)</f>
        <v>81</v>
      </c>
      <c r="S26" s="18" t="n">
        <f aca="false">SUM(O26:Q26)</f>
        <v>50</v>
      </c>
      <c r="T26" s="19" t="n">
        <f aca="false">(S26/R26)*100</f>
        <v>61.7283950617284</v>
      </c>
      <c r="U26" s="20" t="n">
        <f aca="false">((O26+Q26)/R26)*100</f>
        <v>20.9876543209876</v>
      </c>
      <c r="V26" s="11"/>
      <c r="W26" s="11"/>
      <c r="X26" s="11"/>
      <c r="Y26" s="11"/>
      <c r="Z26" s="11"/>
      <c r="AA26" s="11"/>
      <c r="AB26" s="11"/>
      <c r="AC26" s="11"/>
      <c r="AD26" s="11"/>
    </row>
    <row r="27" customFormat="false" ht="28.35" hidden="false" customHeight="false" outlineLevel="0" collapsed="false">
      <c r="A27" s="9" t="s">
        <v>153</v>
      </c>
      <c r="B27" s="9" t="s">
        <v>197</v>
      </c>
      <c r="C27" s="30" t="s">
        <v>155</v>
      </c>
      <c r="D27" s="11" t="s">
        <v>183</v>
      </c>
      <c r="E27" s="11" t="s">
        <v>184</v>
      </c>
      <c r="F27" s="12" t="n">
        <v>41.8627</v>
      </c>
      <c r="G27" s="13" t="n">
        <v>3.18865</v>
      </c>
      <c r="H27" s="14" t="n">
        <v>45185</v>
      </c>
      <c r="I27" s="15" t="n">
        <v>2023</v>
      </c>
      <c r="J27" s="11" t="s">
        <v>185</v>
      </c>
      <c r="K27" s="16" t="s">
        <v>182</v>
      </c>
      <c r="L27" s="17" t="n">
        <v>15</v>
      </c>
      <c r="M27" s="11" t="s">
        <v>160</v>
      </c>
      <c r="N27" s="17" t="n">
        <v>40</v>
      </c>
      <c r="O27" s="17" t="n">
        <v>15</v>
      </c>
      <c r="P27" s="17" t="n">
        <v>30</v>
      </c>
      <c r="Q27" s="17" t="n">
        <v>35</v>
      </c>
      <c r="R27" s="18" t="n">
        <f aca="false">SUM(N27:Q27)</f>
        <v>120</v>
      </c>
      <c r="S27" s="18" t="n">
        <f aca="false">SUM(O27:Q27)</f>
        <v>80</v>
      </c>
      <c r="T27" s="19" t="n">
        <f aca="false">(S27/R27)*100</f>
        <v>66.6666666666667</v>
      </c>
      <c r="U27" s="20" t="n">
        <f aca="false">((O27+Q27)/R27)*100</f>
        <v>41.6666666666667</v>
      </c>
      <c r="V27" s="20" t="n">
        <v>73.71</v>
      </c>
      <c r="W27" s="11"/>
      <c r="X27" s="11"/>
      <c r="Y27" s="11"/>
      <c r="Z27" s="11"/>
      <c r="AA27" s="11"/>
      <c r="AB27" s="11"/>
      <c r="AC27" s="11"/>
      <c r="AD27" s="11"/>
    </row>
    <row r="28" customFormat="false" ht="14.9" hidden="false" customHeight="false" outlineLevel="0" collapsed="false">
      <c r="A28" s="9" t="s">
        <v>153</v>
      </c>
      <c r="B28" s="31" t="s">
        <v>198</v>
      </c>
      <c r="C28" s="11" t="s">
        <v>199</v>
      </c>
      <c r="D28" s="11" t="s">
        <v>200</v>
      </c>
      <c r="E28" s="11" t="s">
        <v>201</v>
      </c>
      <c r="F28" s="12" t="n">
        <v>41.92031</v>
      </c>
      <c r="G28" s="13" t="n">
        <v>3.22335</v>
      </c>
      <c r="H28" s="14" t="n">
        <v>45186</v>
      </c>
      <c r="I28" s="15" t="n">
        <v>2023</v>
      </c>
      <c r="J28" s="11" t="s">
        <v>185</v>
      </c>
      <c r="K28" s="16" t="s">
        <v>202</v>
      </c>
      <c r="L28" s="17" t="n">
        <v>18</v>
      </c>
      <c r="M28" s="11" t="s">
        <v>160</v>
      </c>
      <c r="N28" s="17" t="n">
        <v>12</v>
      </c>
      <c r="O28" s="17" t="n">
        <v>1</v>
      </c>
      <c r="P28" s="17" t="n">
        <v>28</v>
      </c>
      <c r="Q28" s="17" t="n">
        <v>19</v>
      </c>
      <c r="R28" s="18" t="n">
        <f aca="false">SUM(N28:Q28)</f>
        <v>60</v>
      </c>
      <c r="S28" s="18" t="n">
        <f aca="false">SUM(O28:Q28)</f>
        <v>48</v>
      </c>
      <c r="T28" s="19" t="n">
        <f aca="false">(S28/R28)*100</f>
        <v>80</v>
      </c>
      <c r="U28" s="20" t="n">
        <f aca="false">((O28+Q28)/R28)*100</f>
        <v>33.3333333333333</v>
      </c>
      <c r="V28" s="11"/>
      <c r="W28" s="11"/>
      <c r="X28" s="11"/>
      <c r="Y28" s="11"/>
      <c r="Z28" s="11"/>
      <c r="AA28" s="11"/>
      <c r="AB28" s="11"/>
      <c r="AC28" s="11"/>
      <c r="AD28" s="11"/>
    </row>
    <row r="29" customFormat="false" ht="14.9" hidden="false" customHeight="false" outlineLevel="0" collapsed="false">
      <c r="A29" s="9" t="s">
        <v>153</v>
      </c>
      <c r="B29" s="31" t="s">
        <v>203</v>
      </c>
      <c r="C29" s="11" t="s">
        <v>199</v>
      </c>
      <c r="D29" s="11" t="s">
        <v>200</v>
      </c>
      <c r="E29" s="11" t="s">
        <v>201</v>
      </c>
      <c r="F29" s="12" t="n">
        <v>41.92031</v>
      </c>
      <c r="G29" s="13" t="n">
        <v>3.22335</v>
      </c>
      <c r="H29" s="14" t="n">
        <v>45186</v>
      </c>
      <c r="I29" s="15" t="n">
        <v>2023</v>
      </c>
      <c r="J29" s="11" t="s">
        <v>185</v>
      </c>
      <c r="K29" s="16" t="s">
        <v>204</v>
      </c>
      <c r="L29" s="17" t="n">
        <v>19</v>
      </c>
      <c r="M29" s="11" t="s">
        <v>160</v>
      </c>
      <c r="N29" s="17" t="n">
        <v>15</v>
      </c>
      <c r="O29" s="17" t="n">
        <v>7</v>
      </c>
      <c r="P29" s="17" t="n">
        <v>12</v>
      </c>
      <c r="Q29" s="17" t="n">
        <v>12</v>
      </c>
      <c r="R29" s="18" t="n">
        <f aca="false">SUM(N29:Q29)</f>
        <v>46</v>
      </c>
      <c r="S29" s="18" t="n">
        <f aca="false">SUM(O29:Q29)</f>
        <v>31</v>
      </c>
      <c r="T29" s="19" t="n">
        <f aca="false">(S29/R29)*100</f>
        <v>67.3913043478261</v>
      </c>
      <c r="U29" s="20" t="n">
        <f aca="false">((O29+Q29)/R29)*100</f>
        <v>41.304347826087</v>
      </c>
      <c r="V29" s="11"/>
      <c r="W29" s="11"/>
      <c r="X29" s="11"/>
      <c r="Y29" s="11"/>
      <c r="Z29" s="11"/>
      <c r="AA29" s="11"/>
      <c r="AB29" s="11"/>
      <c r="AC29" s="11"/>
      <c r="AD29" s="11"/>
    </row>
    <row r="30" customFormat="false" ht="14.9" hidden="false" customHeight="false" outlineLevel="0" collapsed="false">
      <c r="A30" s="9" t="s">
        <v>153</v>
      </c>
      <c r="B30" s="21" t="s">
        <v>205</v>
      </c>
      <c r="C30" s="11" t="s">
        <v>199</v>
      </c>
      <c r="D30" s="11" t="s">
        <v>200</v>
      </c>
      <c r="E30" s="11" t="s">
        <v>201</v>
      </c>
      <c r="F30" s="12" t="n">
        <v>41.92031</v>
      </c>
      <c r="G30" s="13" t="n">
        <v>3.22335</v>
      </c>
      <c r="H30" s="14" t="n">
        <v>45186</v>
      </c>
      <c r="I30" s="15" t="n">
        <v>2023</v>
      </c>
      <c r="J30" s="11" t="s">
        <v>185</v>
      </c>
      <c r="K30" s="11" t="s">
        <v>206</v>
      </c>
      <c r="L30" s="17" t="s">
        <v>207</v>
      </c>
      <c r="M30" s="11" t="s">
        <v>160</v>
      </c>
      <c r="N30" s="17" t="n">
        <v>18</v>
      </c>
      <c r="O30" s="17" t="n">
        <v>2</v>
      </c>
      <c r="P30" s="17" t="n">
        <v>22</v>
      </c>
      <c r="Q30" s="17" t="n">
        <v>6</v>
      </c>
      <c r="R30" s="18" t="n">
        <f aca="false">SUM(N30:Q30)</f>
        <v>48</v>
      </c>
      <c r="S30" s="18" t="n">
        <f aca="false">SUM(O30:Q30)</f>
        <v>30</v>
      </c>
      <c r="T30" s="19" t="n">
        <f aca="false">(S30/R30)*100</f>
        <v>62.5</v>
      </c>
      <c r="U30" s="20" t="n">
        <f aca="false">((O30+Q30)/R30)*100</f>
        <v>16.6666666666667</v>
      </c>
      <c r="V30" s="11"/>
      <c r="W30" s="11"/>
      <c r="X30" s="11"/>
      <c r="Y30" s="11"/>
      <c r="Z30" s="11"/>
      <c r="AA30" s="11"/>
      <c r="AB30" s="11"/>
      <c r="AC30" s="11"/>
      <c r="AD30" s="11"/>
    </row>
    <row r="31" customFormat="false" ht="14.9" hidden="false" customHeight="false" outlineLevel="0" collapsed="false">
      <c r="A31" s="9" t="s">
        <v>153</v>
      </c>
      <c r="B31" s="31" t="s">
        <v>208</v>
      </c>
      <c r="C31" s="11" t="s">
        <v>199</v>
      </c>
      <c r="D31" s="11" t="s">
        <v>200</v>
      </c>
      <c r="E31" s="11" t="s">
        <v>201</v>
      </c>
      <c r="F31" s="12" t="n">
        <v>41.92031</v>
      </c>
      <c r="G31" s="13" t="n">
        <v>3.22335</v>
      </c>
      <c r="H31" s="14" t="n">
        <v>45186</v>
      </c>
      <c r="I31" s="15" t="n">
        <v>2023</v>
      </c>
      <c r="J31" s="11" t="s">
        <v>185</v>
      </c>
      <c r="K31" s="11" t="s">
        <v>182</v>
      </c>
      <c r="L31" s="17" t="s">
        <v>209</v>
      </c>
      <c r="M31" s="11" t="s">
        <v>160</v>
      </c>
      <c r="N31" s="17" t="n">
        <v>11</v>
      </c>
      <c r="O31" s="17" t="n">
        <v>7</v>
      </c>
      <c r="P31" s="17" t="n">
        <v>21</v>
      </c>
      <c r="Q31" s="17" t="n">
        <v>17</v>
      </c>
      <c r="R31" s="18" t="n">
        <f aca="false">SUM(N31:Q31)</f>
        <v>56</v>
      </c>
      <c r="S31" s="18" t="n">
        <f aca="false">SUM(O31:Q31)</f>
        <v>45</v>
      </c>
      <c r="T31" s="19" t="n">
        <f aca="false">(S31/R31)*100</f>
        <v>80.3571428571429</v>
      </c>
      <c r="U31" s="20" t="n">
        <f aca="false">((O31+Q31)/R31)*100</f>
        <v>42.8571428571429</v>
      </c>
      <c r="V31" s="11"/>
      <c r="W31" s="11"/>
      <c r="X31" s="11"/>
      <c r="Y31" s="11"/>
      <c r="Z31" s="11"/>
      <c r="AA31" s="11"/>
      <c r="AB31" s="11"/>
      <c r="AC31" s="11"/>
      <c r="AD31" s="11"/>
    </row>
    <row r="32" customFormat="false" ht="14.9" hidden="false" customHeight="false" outlineLevel="0" collapsed="false">
      <c r="A32" s="9" t="s">
        <v>153</v>
      </c>
      <c r="B32" s="31" t="s">
        <v>204</v>
      </c>
      <c r="C32" s="11" t="s">
        <v>199</v>
      </c>
      <c r="D32" s="11" t="s">
        <v>200</v>
      </c>
      <c r="E32" s="11" t="s">
        <v>201</v>
      </c>
      <c r="F32" s="12" t="n">
        <v>41.92031</v>
      </c>
      <c r="G32" s="13" t="n">
        <v>3.22335</v>
      </c>
      <c r="H32" s="14" t="n">
        <v>45186</v>
      </c>
      <c r="I32" s="15" t="n">
        <v>2023</v>
      </c>
      <c r="J32" s="11" t="s">
        <v>185</v>
      </c>
      <c r="K32" s="11" t="s">
        <v>210</v>
      </c>
      <c r="L32" s="17" t="n">
        <v>17</v>
      </c>
      <c r="M32" s="11" t="s">
        <v>160</v>
      </c>
      <c r="N32" s="17" t="n">
        <v>24</v>
      </c>
      <c r="O32" s="17" t="n">
        <v>12</v>
      </c>
      <c r="P32" s="17" t="n">
        <v>15</v>
      </c>
      <c r="Q32" s="17" t="n">
        <v>2</v>
      </c>
      <c r="R32" s="18" t="n">
        <f aca="false">SUM(N32:Q32)</f>
        <v>53</v>
      </c>
      <c r="S32" s="18" t="n">
        <f aca="false">SUM(O32:Q32)</f>
        <v>29</v>
      </c>
      <c r="T32" s="19" t="n">
        <f aca="false">(S32/R32)*100</f>
        <v>54.7169811320755</v>
      </c>
      <c r="U32" s="20" t="n">
        <f aca="false">((O32+Q32)/R32)*100</f>
        <v>26.4150943396226</v>
      </c>
      <c r="V32" s="11"/>
      <c r="W32" s="11"/>
      <c r="X32" s="11"/>
      <c r="Y32" s="11"/>
      <c r="Z32" s="11"/>
      <c r="AA32" s="11"/>
      <c r="AB32" s="11"/>
      <c r="AC32" s="11"/>
      <c r="AD32" s="11"/>
    </row>
    <row r="33" customFormat="false" ht="14.9" hidden="false" customHeight="false" outlineLevel="0" collapsed="false">
      <c r="A33" s="9" t="s">
        <v>153</v>
      </c>
      <c r="B33" s="31" t="s">
        <v>162</v>
      </c>
      <c r="C33" s="11" t="s">
        <v>199</v>
      </c>
      <c r="D33" s="11" t="s">
        <v>200</v>
      </c>
      <c r="E33" s="11" t="s">
        <v>201</v>
      </c>
      <c r="F33" s="12" t="n">
        <v>41.92031</v>
      </c>
      <c r="G33" s="13" t="n">
        <v>3.22335</v>
      </c>
      <c r="H33" s="14" t="n">
        <v>45186</v>
      </c>
      <c r="I33" s="15" t="n">
        <v>2023</v>
      </c>
      <c r="J33" s="11" t="s">
        <v>185</v>
      </c>
      <c r="K33" s="11" t="s">
        <v>210</v>
      </c>
      <c r="L33" s="17" t="n">
        <v>25</v>
      </c>
      <c r="M33" s="11" t="s">
        <v>160</v>
      </c>
      <c r="N33" s="17" t="n">
        <v>60</v>
      </c>
      <c r="O33" s="17" t="n">
        <v>0</v>
      </c>
      <c r="P33" s="17" t="n">
        <v>4</v>
      </c>
      <c r="Q33" s="17" t="n">
        <v>2</v>
      </c>
      <c r="R33" s="18" t="n">
        <f aca="false">SUM(N33:Q33)</f>
        <v>66</v>
      </c>
      <c r="S33" s="18" t="n">
        <f aca="false">SUM(O33:Q33)</f>
        <v>6</v>
      </c>
      <c r="T33" s="19" t="n">
        <f aca="false">(S33/R33)*100</f>
        <v>9.09090909090909</v>
      </c>
      <c r="U33" s="20" t="n">
        <f aca="false">((O33+Q33)/R33)*100</f>
        <v>3.03030303030303</v>
      </c>
      <c r="V33" s="11"/>
      <c r="W33" s="11"/>
      <c r="X33" s="11"/>
      <c r="Y33" s="11"/>
      <c r="Z33" s="11"/>
      <c r="AA33" s="11"/>
      <c r="AB33" s="11"/>
      <c r="AC33" s="11"/>
      <c r="AD33" s="11"/>
    </row>
    <row r="34" customFormat="false" ht="14.9" hidden="false" customHeight="false" outlineLevel="0" collapsed="false">
      <c r="A34" s="9" t="s">
        <v>153</v>
      </c>
      <c r="B34" s="31" t="s">
        <v>198</v>
      </c>
      <c r="C34" s="11" t="s">
        <v>199</v>
      </c>
      <c r="D34" s="11" t="s">
        <v>200</v>
      </c>
      <c r="E34" s="11" t="s">
        <v>201</v>
      </c>
      <c r="F34" s="12" t="n">
        <v>41.92031</v>
      </c>
      <c r="G34" s="13" t="n">
        <v>3.22335</v>
      </c>
      <c r="H34" s="14" t="n">
        <v>45186</v>
      </c>
      <c r="I34" s="15" t="n">
        <v>2023</v>
      </c>
      <c r="J34" s="11" t="s">
        <v>185</v>
      </c>
      <c r="K34" s="11" t="s">
        <v>202</v>
      </c>
      <c r="L34" s="17" t="n">
        <v>20</v>
      </c>
      <c r="M34" s="11" t="s">
        <v>160</v>
      </c>
      <c r="N34" s="17" t="n">
        <v>17</v>
      </c>
      <c r="O34" s="17" t="n">
        <v>1</v>
      </c>
      <c r="P34" s="17" t="n">
        <v>31</v>
      </c>
      <c r="Q34" s="17" t="n">
        <v>12</v>
      </c>
      <c r="R34" s="18" t="n">
        <f aca="false">SUM(N34:Q34)</f>
        <v>61</v>
      </c>
      <c r="S34" s="18" t="n">
        <f aca="false">SUM(O34:Q34)</f>
        <v>44</v>
      </c>
      <c r="T34" s="19" t="n">
        <f aca="false">(S34/R34)*100</f>
        <v>72.1311475409836</v>
      </c>
      <c r="U34" s="20" t="n">
        <f aca="false">((O34+Q34)/R34)*100</f>
        <v>21.3114754098361</v>
      </c>
      <c r="V34" s="11"/>
      <c r="W34" s="11"/>
      <c r="X34" s="11"/>
      <c r="Y34" s="11"/>
      <c r="Z34" s="11"/>
      <c r="AA34" s="11"/>
      <c r="AB34" s="11"/>
      <c r="AC34" s="11"/>
      <c r="AD34" s="11"/>
    </row>
    <row r="35" customFormat="false" ht="14.9" hidden="false" customHeight="false" outlineLevel="0" collapsed="false">
      <c r="A35" s="9" t="s">
        <v>153</v>
      </c>
      <c r="B35" s="31" t="s">
        <v>203</v>
      </c>
      <c r="C35" s="11" t="s">
        <v>199</v>
      </c>
      <c r="D35" s="11" t="s">
        <v>200</v>
      </c>
      <c r="E35" s="11" t="s">
        <v>201</v>
      </c>
      <c r="F35" s="12" t="n">
        <v>41.92031</v>
      </c>
      <c r="G35" s="13" t="n">
        <v>3.22335</v>
      </c>
      <c r="H35" s="14" t="n">
        <v>45186</v>
      </c>
      <c r="I35" s="15" t="n">
        <v>2023</v>
      </c>
      <c r="J35" s="11" t="s">
        <v>185</v>
      </c>
      <c r="K35" s="11" t="s">
        <v>162</v>
      </c>
      <c r="L35" s="17" t="n">
        <v>26</v>
      </c>
      <c r="M35" s="11" t="s">
        <v>160</v>
      </c>
      <c r="N35" s="17" t="n">
        <v>30</v>
      </c>
      <c r="O35" s="17" t="n">
        <v>1</v>
      </c>
      <c r="P35" s="17" t="n">
        <v>9</v>
      </c>
      <c r="Q35" s="17" t="n">
        <v>3</v>
      </c>
      <c r="R35" s="18" t="n">
        <f aca="false">SUM(N35:Q35)</f>
        <v>43</v>
      </c>
      <c r="S35" s="18" t="n">
        <f aca="false">SUM(O35:Q35)</f>
        <v>13</v>
      </c>
      <c r="T35" s="19" t="n">
        <f aca="false">(S35/R35)*100</f>
        <v>30.2325581395349</v>
      </c>
      <c r="U35" s="20" t="n">
        <f aca="false">((O35+Q35)/R35)*100</f>
        <v>9.30232558139535</v>
      </c>
      <c r="V35" s="11"/>
      <c r="W35" s="11"/>
      <c r="X35" s="11"/>
      <c r="Y35" s="11"/>
      <c r="Z35" s="11"/>
      <c r="AA35" s="11"/>
      <c r="AB35" s="11"/>
      <c r="AC35" s="11"/>
      <c r="AD35" s="11"/>
    </row>
    <row r="36" customFormat="false" ht="14.9" hidden="false" customHeight="false" outlineLevel="0" collapsed="false">
      <c r="A36" s="9" t="s">
        <v>153</v>
      </c>
      <c r="B36" s="21" t="s">
        <v>205</v>
      </c>
      <c r="C36" s="11" t="s">
        <v>199</v>
      </c>
      <c r="D36" s="11" t="s">
        <v>200</v>
      </c>
      <c r="E36" s="11" t="s">
        <v>201</v>
      </c>
      <c r="F36" s="12" t="n">
        <v>41.92031</v>
      </c>
      <c r="G36" s="13" t="n">
        <v>3.22335</v>
      </c>
      <c r="H36" s="14" t="n">
        <v>45186</v>
      </c>
      <c r="I36" s="15" t="n">
        <v>2023</v>
      </c>
      <c r="J36" s="11" t="s">
        <v>185</v>
      </c>
      <c r="K36" s="11" t="s">
        <v>206</v>
      </c>
      <c r="L36" s="17" t="n">
        <v>20</v>
      </c>
      <c r="M36" s="11" t="s">
        <v>160</v>
      </c>
      <c r="N36" s="17" t="n">
        <v>25</v>
      </c>
      <c r="O36" s="17" t="n">
        <v>1</v>
      </c>
      <c r="P36" s="17" t="n">
        <v>26</v>
      </c>
      <c r="Q36" s="17" t="n">
        <v>0</v>
      </c>
      <c r="R36" s="18" t="n">
        <f aca="false">SUM(N36:Q36)</f>
        <v>52</v>
      </c>
      <c r="S36" s="18" t="n">
        <f aca="false">SUM(O36:Q36)</f>
        <v>27</v>
      </c>
      <c r="T36" s="19" t="n">
        <f aca="false">(S36/R36)*100</f>
        <v>51.9230769230769</v>
      </c>
      <c r="U36" s="20" t="n">
        <f aca="false">((O36+Q36)/R36)*100</f>
        <v>1.92307692307692</v>
      </c>
      <c r="V36" s="11"/>
      <c r="W36" s="11"/>
      <c r="X36" s="11"/>
      <c r="Y36" s="11"/>
      <c r="Z36" s="11"/>
      <c r="AA36" s="11"/>
      <c r="AB36" s="11"/>
      <c r="AC36" s="11"/>
      <c r="AD36" s="11"/>
    </row>
    <row r="37" customFormat="false" ht="14.9" hidden="false" customHeight="false" outlineLevel="0" collapsed="false">
      <c r="A37" s="9" t="s">
        <v>153</v>
      </c>
      <c r="B37" s="31" t="s">
        <v>208</v>
      </c>
      <c r="C37" s="11" t="s">
        <v>199</v>
      </c>
      <c r="D37" s="11" t="s">
        <v>200</v>
      </c>
      <c r="E37" s="11" t="s">
        <v>201</v>
      </c>
      <c r="F37" s="12" t="n">
        <v>41.92031</v>
      </c>
      <c r="G37" s="13" t="n">
        <v>3.22335</v>
      </c>
      <c r="H37" s="14" t="n">
        <v>45186</v>
      </c>
      <c r="I37" s="15" t="n">
        <v>2023</v>
      </c>
      <c r="J37" s="11" t="s">
        <v>185</v>
      </c>
      <c r="K37" s="11" t="s">
        <v>182</v>
      </c>
      <c r="L37" s="17" t="n">
        <v>26</v>
      </c>
      <c r="M37" s="11" t="s">
        <v>160</v>
      </c>
      <c r="N37" s="17" t="n">
        <v>55</v>
      </c>
      <c r="O37" s="17" t="n">
        <v>10</v>
      </c>
      <c r="P37" s="17" t="n">
        <v>32</v>
      </c>
      <c r="Q37" s="17" t="n">
        <v>8</v>
      </c>
      <c r="R37" s="18" t="n">
        <f aca="false">SUM(N37:Q37)</f>
        <v>105</v>
      </c>
      <c r="S37" s="18" t="n">
        <f aca="false">SUM(O37:Q37)</f>
        <v>50</v>
      </c>
      <c r="T37" s="19" t="n">
        <f aca="false">(S37/R37)*100</f>
        <v>47.6190476190476</v>
      </c>
      <c r="U37" s="20" t="n">
        <f aca="false">((O37+Q37)/R37)*100</f>
        <v>17.1428571428571</v>
      </c>
      <c r="V37" s="11"/>
      <c r="W37" s="11"/>
      <c r="X37" s="11"/>
      <c r="Y37" s="11"/>
      <c r="Z37" s="11"/>
      <c r="AA37" s="11"/>
      <c r="AB37" s="11"/>
      <c r="AC37" s="11"/>
      <c r="AD37" s="11"/>
    </row>
    <row r="38" customFormat="false" ht="14.9" hidden="false" customHeight="false" outlineLevel="0" collapsed="false">
      <c r="A38" s="25" t="s">
        <v>153</v>
      </c>
      <c r="B38" s="32" t="s">
        <v>204</v>
      </c>
      <c r="C38" s="28" t="s">
        <v>199</v>
      </c>
      <c r="D38" s="28" t="s">
        <v>200</v>
      </c>
      <c r="E38" s="28" t="s">
        <v>201</v>
      </c>
      <c r="F38" s="12" t="n">
        <v>41.92031</v>
      </c>
      <c r="G38" s="13" t="n">
        <v>3.22335</v>
      </c>
      <c r="H38" s="33" t="n">
        <v>45186</v>
      </c>
      <c r="I38" s="34" t="n">
        <v>2023</v>
      </c>
      <c r="J38" s="28" t="s">
        <v>185</v>
      </c>
      <c r="K38" s="28" t="s">
        <v>211</v>
      </c>
      <c r="L38" s="22" t="n">
        <v>27</v>
      </c>
      <c r="M38" s="28" t="s">
        <v>160</v>
      </c>
      <c r="N38" s="22" t="n">
        <v>35</v>
      </c>
      <c r="O38" s="22" t="n">
        <v>3</v>
      </c>
      <c r="P38" s="22" t="n">
        <v>10</v>
      </c>
      <c r="Q38" s="22" t="n">
        <v>5</v>
      </c>
      <c r="R38" s="18" t="n">
        <f aca="false">SUM(N38:Q38)</f>
        <v>53</v>
      </c>
      <c r="S38" s="18" t="n">
        <f aca="false">SUM(O38:Q38)</f>
        <v>18</v>
      </c>
      <c r="T38" s="19" t="n">
        <f aca="false">(S38/R38)*100</f>
        <v>33.9622641509434</v>
      </c>
      <c r="U38" s="20" t="n">
        <f aca="false">((O38+Q38)/R38)*100</f>
        <v>15.0943396226415</v>
      </c>
      <c r="V38" s="28"/>
      <c r="W38" s="28"/>
      <c r="X38" s="28"/>
      <c r="Y38" s="28"/>
      <c r="Z38" s="28"/>
      <c r="AA38" s="28"/>
      <c r="AB38" s="28"/>
      <c r="AC38" s="28"/>
      <c r="AD38" s="28"/>
    </row>
    <row r="39" customFormat="false" ht="14.9" hidden="false" customHeight="false" outlineLevel="0" collapsed="false">
      <c r="A39" s="9" t="s">
        <v>153</v>
      </c>
      <c r="B39" s="31" t="s">
        <v>211</v>
      </c>
      <c r="C39" s="11" t="s">
        <v>199</v>
      </c>
      <c r="D39" s="11" t="s">
        <v>200</v>
      </c>
      <c r="E39" s="11" t="s">
        <v>201</v>
      </c>
      <c r="F39" s="12" t="n">
        <v>41.92031</v>
      </c>
      <c r="G39" s="13" t="n">
        <v>3.22335</v>
      </c>
      <c r="H39" s="14" t="n">
        <v>45186</v>
      </c>
      <c r="I39" s="15" t="n">
        <v>2023</v>
      </c>
      <c r="J39" s="11" t="s">
        <v>185</v>
      </c>
      <c r="K39" s="11" t="s">
        <v>204</v>
      </c>
      <c r="L39" s="17" t="n">
        <v>25</v>
      </c>
      <c r="M39" s="11" t="s">
        <v>160</v>
      </c>
      <c r="N39" s="17" t="n">
        <v>29</v>
      </c>
      <c r="O39" s="17" t="n">
        <v>8</v>
      </c>
      <c r="P39" s="17" t="n">
        <v>9</v>
      </c>
      <c r="Q39" s="17" t="n">
        <v>2</v>
      </c>
      <c r="R39" s="18" t="n">
        <f aca="false">SUM(N39:Q39)</f>
        <v>48</v>
      </c>
      <c r="S39" s="18" t="n">
        <f aca="false">SUM(O39:Q39)</f>
        <v>19</v>
      </c>
      <c r="T39" s="19" t="n">
        <f aca="false">(S39/R39)*100</f>
        <v>39.5833333333333</v>
      </c>
      <c r="U39" s="20" t="n">
        <f aca="false">((O39+Q39)/R39)*100</f>
        <v>20.8333333333333</v>
      </c>
      <c r="V39" s="11"/>
      <c r="W39" s="11"/>
      <c r="X39" s="11"/>
      <c r="Y39" s="11"/>
      <c r="Z39" s="11"/>
      <c r="AA39" s="11"/>
      <c r="AB39" s="11"/>
      <c r="AC39" s="11"/>
      <c r="AD39" s="11"/>
    </row>
    <row r="40" customFormat="false" ht="14.9" hidden="false" customHeight="false" outlineLevel="0" collapsed="false">
      <c r="A40" s="9" t="s">
        <v>153</v>
      </c>
      <c r="B40" s="31" t="s">
        <v>212</v>
      </c>
      <c r="C40" s="11" t="s">
        <v>199</v>
      </c>
      <c r="D40" s="11" t="s">
        <v>200</v>
      </c>
      <c r="E40" s="11" t="s">
        <v>213</v>
      </c>
      <c r="F40" s="35" t="n">
        <v>41.92043</v>
      </c>
      <c r="G40" s="13" t="n">
        <v>3.22334</v>
      </c>
      <c r="H40" s="14" t="n">
        <v>45186</v>
      </c>
      <c r="I40" s="15" t="n">
        <v>2023</v>
      </c>
      <c r="J40" s="11" t="s">
        <v>214</v>
      </c>
      <c r="K40" s="11" t="s">
        <v>208</v>
      </c>
      <c r="L40" s="17" t="n">
        <v>15</v>
      </c>
      <c r="M40" s="11" t="s">
        <v>160</v>
      </c>
      <c r="N40" s="17" t="n">
        <v>15</v>
      </c>
      <c r="O40" s="17" t="n">
        <v>0</v>
      </c>
      <c r="P40" s="17" t="n">
        <v>20</v>
      </c>
      <c r="Q40" s="17" t="n">
        <v>4</v>
      </c>
      <c r="R40" s="18" t="n">
        <f aca="false">SUM(N40:Q40)</f>
        <v>39</v>
      </c>
      <c r="S40" s="18" t="n">
        <f aca="false">SUM(O40:Q40)</f>
        <v>24</v>
      </c>
      <c r="T40" s="19" t="n">
        <f aca="false">(S40/R40)*100</f>
        <v>61.5384615384615</v>
      </c>
      <c r="U40" s="20" t="n">
        <f aca="false">((O40+Q40)/R40)*100</f>
        <v>10.2564102564103</v>
      </c>
      <c r="V40" s="11"/>
      <c r="W40" s="11"/>
      <c r="X40" s="11"/>
      <c r="Y40" s="11"/>
      <c r="Z40" s="11"/>
      <c r="AA40" s="11"/>
      <c r="AB40" s="11"/>
      <c r="AC40" s="11"/>
      <c r="AD40" s="11"/>
    </row>
    <row r="41" customFormat="false" ht="14.9" hidden="false" customHeight="false" outlineLevel="0" collapsed="false">
      <c r="A41" s="9" t="s">
        <v>153</v>
      </c>
      <c r="B41" s="31" t="s">
        <v>198</v>
      </c>
      <c r="C41" s="11" t="s">
        <v>199</v>
      </c>
      <c r="D41" s="11" t="s">
        <v>200</v>
      </c>
      <c r="E41" s="11" t="s">
        <v>213</v>
      </c>
      <c r="F41" s="35" t="n">
        <v>41.92043</v>
      </c>
      <c r="G41" s="13" t="n">
        <v>3.22334</v>
      </c>
      <c r="H41" s="14" t="n">
        <v>45186</v>
      </c>
      <c r="I41" s="15" t="n">
        <v>2023</v>
      </c>
      <c r="J41" s="11" t="s">
        <v>214</v>
      </c>
      <c r="K41" s="11" t="s">
        <v>202</v>
      </c>
      <c r="L41" s="17" t="n">
        <v>15</v>
      </c>
      <c r="M41" s="11" t="s">
        <v>160</v>
      </c>
      <c r="N41" s="17" t="n">
        <v>6</v>
      </c>
      <c r="O41" s="17" t="n">
        <v>2</v>
      </c>
      <c r="P41" s="17" t="n">
        <v>5</v>
      </c>
      <c r="Q41" s="17" t="n">
        <v>17</v>
      </c>
      <c r="R41" s="18" t="n">
        <f aca="false">SUM(N41:Q41)</f>
        <v>30</v>
      </c>
      <c r="S41" s="18" t="n">
        <f aca="false">SUM(O41:Q41)</f>
        <v>24</v>
      </c>
      <c r="T41" s="19" t="n">
        <f aca="false">(S41/R41)*100</f>
        <v>80</v>
      </c>
      <c r="U41" s="20" t="n">
        <f aca="false">((O41+Q41)/R41)*100</f>
        <v>63.3333333333333</v>
      </c>
      <c r="V41" s="11"/>
      <c r="W41" s="11"/>
      <c r="X41" s="11"/>
      <c r="Y41" s="11"/>
      <c r="Z41" s="11"/>
      <c r="AA41" s="11"/>
      <c r="AB41" s="11"/>
      <c r="AC41" s="11"/>
      <c r="AD41" s="11"/>
    </row>
    <row r="42" customFormat="false" ht="14.9" hidden="false" customHeight="false" outlineLevel="0" collapsed="false">
      <c r="A42" s="9" t="s">
        <v>153</v>
      </c>
      <c r="B42" s="21" t="s">
        <v>205</v>
      </c>
      <c r="C42" s="11" t="s">
        <v>199</v>
      </c>
      <c r="D42" s="11" t="s">
        <v>200</v>
      </c>
      <c r="E42" s="11" t="s">
        <v>213</v>
      </c>
      <c r="F42" s="35" t="n">
        <v>41.92043</v>
      </c>
      <c r="G42" s="13" t="n">
        <v>3.22334</v>
      </c>
      <c r="H42" s="14" t="n">
        <v>45186</v>
      </c>
      <c r="I42" s="15" t="n">
        <v>2023</v>
      </c>
      <c r="J42" s="11" t="s">
        <v>214</v>
      </c>
      <c r="K42" s="11" t="s">
        <v>206</v>
      </c>
      <c r="L42" s="17" t="n">
        <v>16</v>
      </c>
      <c r="M42" s="11" t="s">
        <v>160</v>
      </c>
      <c r="N42" s="17" t="n">
        <v>20</v>
      </c>
      <c r="O42" s="17" t="n">
        <v>1</v>
      </c>
      <c r="P42" s="17" t="n">
        <v>26</v>
      </c>
      <c r="Q42" s="17" t="n">
        <v>4</v>
      </c>
      <c r="R42" s="18" t="n">
        <f aca="false">SUM(N42:Q42)</f>
        <v>51</v>
      </c>
      <c r="S42" s="18" t="n">
        <f aca="false">SUM(O42:Q42)</f>
        <v>31</v>
      </c>
      <c r="T42" s="19" t="n">
        <f aca="false">(S42/R42)*100</f>
        <v>60.7843137254902</v>
      </c>
      <c r="U42" s="20" t="n">
        <f aca="false">((O42+Q42)/R42)*100</f>
        <v>9.80392156862745</v>
      </c>
      <c r="V42" s="11"/>
      <c r="W42" s="11"/>
      <c r="X42" s="11"/>
      <c r="Y42" s="11"/>
      <c r="Z42" s="11"/>
      <c r="AA42" s="11"/>
      <c r="AB42" s="11"/>
      <c r="AC42" s="11"/>
      <c r="AD42" s="11"/>
    </row>
    <row r="43" customFormat="false" ht="14.9" hidden="false" customHeight="false" outlineLevel="0" collapsed="false">
      <c r="A43" s="9" t="s">
        <v>153</v>
      </c>
      <c r="B43" s="31" t="s">
        <v>208</v>
      </c>
      <c r="C43" s="11" t="s">
        <v>199</v>
      </c>
      <c r="D43" s="11" t="s">
        <v>200</v>
      </c>
      <c r="E43" s="11" t="s">
        <v>213</v>
      </c>
      <c r="F43" s="35" t="n">
        <v>41.92043</v>
      </c>
      <c r="G43" s="13" t="n">
        <v>3.22334</v>
      </c>
      <c r="H43" s="14" t="n">
        <v>45186</v>
      </c>
      <c r="I43" s="15" t="n">
        <v>2023</v>
      </c>
      <c r="J43" s="11" t="s">
        <v>214</v>
      </c>
      <c r="K43" s="11" t="s">
        <v>212</v>
      </c>
      <c r="L43" s="17" t="n">
        <v>15</v>
      </c>
      <c r="M43" s="11" t="s">
        <v>160</v>
      </c>
      <c r="N43" s="17" t="n">
        <v>8</v>
      </c>
      <c r="O43" s="17" t="n">
        <v>13</v>
      </c>
      <c r="P43" s="17" t="n">
        <v>13</v>
      </c>
      <c r="Q43" s="17" t="n">
        <v>11</v>
      </c>
      <c r="R43" s="18" t="n">
        <f aca="false">SUM(N43:Q43)</f>
        <v>45</v>
      </c>
      <c r="S43" s="18" t="n">
        <f aca="false">SUM(O43:Q43)</f>
        <v>37</v>
      </c>
      <c r="T43" s="19" t="n">
        <f aca="false">(S43/R43)*100</f>
        <v>82.2222222222222</v>
      </c>
      <c r="U43" s="20" t="n">
        <f aca="false">((O43+Q43)/R43)*100</f>
        <v>53.3333333333333</v>
      </c>
      <c r="V43" s="11"/>
      <c r="W43" s="11"/>
      <c r="X43" s="11"/>
      <c r="Y43" s="11"/>
      <c r="Z43" s="11"/>
      <c r="AA43" s="11"/>
      <c r="AB43" s="11"/>
      <c r="AC43" s="11"/>
      <c r="AD43" s="11"/>
    </row>
    <row r="44" customFormat="false" ht="14.9" hidden="false" customHeight="false" outlineLevel="0" collapsed="false">
      <c r="A44" s="9" t="s">
        <v>153</v>
      </c>
      <c r="B44" s="31" t="s">
        <v>162</v>
      </c>
      <c r="C44" s="11" t="s">
        <v>199</v>
      </c>
      <c r="D44" s="11" t="s">
        <v>200</v>
      </c>
      <c r="E44" s="11" t="s">
        <v>213</v>
      </c>
      <c r="F44" s="35" t="n">
        <v>41.92043</v>
      </c>
      <c r="G44" s="13" t="n">
        <v>3.22334</v>
      </c>
      <c r="H44" s="14" t="n">
        <v>45186</v>
      </c>
      <c r="I44" s="15" t="n">
        <v>2023</v>
      </c>
      <c r="J44" s="11" t="s">
        <v>214</v>
      </c>
      <c r="K44" s="11" t="s">
        <v>210</v>
      </c>
      <c r="L44" s="17" t="n">
        <v>18</v>
      </c>
      <c r="M44" s="11" t="s">
        <v>160</v>
      </c>
      <c r="N44" s="17" t="n">
        <v>6</v>
      </c>
      <c r="O44" s="17" t="n">
        <v>9</v>
      </c>
      <c r="P44" s="17" t="n">
        <v>13</v>
      </c>
      <c r="Q44" s="17" t="n">
        <v>10</v>
      </c>
      <c r="R44" s="18" t="n">
        <f aca="false">SUM(N44:Q44)</f>
        <v>38</v>
      </c>
      <c r="S44" s="18" t="n">
        <f aca="false">SUM(O44:Q44)</f>
        <v>32</v>
      </c>
      <c r="T44" s="19" t="n">
        <f aca="false">(S44/R44)*100</f>
        <v>84.2105263157895</v>
      </c>
      <c r="U44" s="20" t="n">
        <f aca="false">((O44+Q44)/R44)*100</f>
        <v>50</v>
      </c>
      <c r="V44" s="11"/>
      <c r="W44" s="11"/>
      <c r="X44" s="11"/>
      <c r="Y44" s="11"/>
      <c r="Z44" s="11"/>
      <c r="AA44" s="11"/>
      <c r="AB44" s="11"/>
      <c r="AC44" s="11"/>
      <c r="AD44" s="11"/>
    </row>
    <row r="45" customFormat="false" ht="14.9" hidden="false" customHeight="false" outlineLevel="0" collapsed="false">
      <c r="A45" s="9" t="s">
        <v>153</v>
      </c>
      <c r="B45" s="31" t="s">
        <v>212</v>
      </c>
      <c r="C45" s="11" t="s">
        <v>199</v>
      </c>
      <c r="D45" s="11" t="s">
        <v>200</v>
      </c>
      <c r="E45" s="11" t="s">
        <v>213</v>
      </c>
      <c r="F45" s="35" t="n">
        <v>41.92043</v>
      </c>
      <c r="G45" s="13" t="n">
        <v>3.22334</v>
      </c>
      <c r="H45" s="14" t="n">
        <v>45186</v>
      </c>
      <c r="I45" s="15" t="n">
        <v>2023</v>
      </c>
      <c r="J45" s="11" t="s">
        <v>214</v>
      </c>
      <c r="K45" s="11" t="s">
        <v>208</v>
      </c>
      <c r="L45" s="17" t="n">
        <v>26</v>
      </c>
      <c r="M45" s="11" t="s">
        <v>160</v>
      </c>
      <c r="N45" s="17" t="n">
        <v>58</v>
      </c>
      <c r="O45" s="17" t="n">
        <v>0</v>
      </c>
      <c r="P45" s="17" t="n">
        <v>7</v>
      </c>
      <c r="Q45" s="17" t="n">
        <v>2</v>
      </c>
      <c r="R45" s="18" t="n">
        <f aca="false">SUM(N45:Q45)</f>
        <v>67</v>
      </c>
      <c r="S45" s="18" t="n">
        <f aca="false">SUM(O45:Q45)</f>
        <v>9</v>
      </c>
      <c r="T45" s="19" t="n">
        <f aca="false">(S45/R45)*100</f>
        <v>13.4328358208955</v>
      </c>
      <c r="U45" s="20" t="n">
        <f aca="false">((O45+Q45)/R45)*100</f>
        <v>2.98507462686567</v>
      </c>
      <c r="V45" s="11"/>
      <c r="W45" s="11"/>
      <c r="X45" s="11"/>
      <c r="Y45" s="11"/>
      <c r="Z45" s="11"/>
      <c r="AA45" s="11"/>
      <c r="AB45" s="11"/>
      <c r="AC45" s="11"/>
      <c r="AD45" s="11"/>
    </row>
    <row r="46" customFormat="false" ht="14.9" hidden="false" customHeight="false" outlineLevel="0" collapsed="false">
      <c r="A46" s="9" t="s">
        <v>153</v>
      </c>
      <c r="B46" s="31" t="s">
        <v>198</v>
      </c>
      <c r="C46" s="11" t="s">
        <v>199</v>
      </c>
      <c r="D46" s="11" t="s">
        <v>200</v>
      </c>
      <c r="E46" s="11" t="s">
        <v>213</v>
      </c>
      <c r="F46" s="35" t="n">
        <v>41.92043</v>
      </c>
      <c r="G46" s="13" t="n">
        <v>3.22334</v>
      </c>
      <c r="H46" s="14" t="n">
        <v>45186</v>
      </c>
      <c r="I46" s="15" t="n">
        <v>2023</v>
      </c>
      <c r="J46" s="11" t="s">
        <v>214</v>
      </c>
      <c r="K46" s="11" t="s">
        <v>202</v>
      </c>
      <c r="L46" s="17" t="n">
        <v>25</v>
      </c>
      <c r="M46" s="11" t="s">
        <v>160</v>
      </c>
      <c r="N46" s="17" t="n">
        <v>28</v>
      </c>
      <c r="O46" s="17" t="n">
        <v>0</v>
      </c>
      <c r="P46" s="17" t="n">
        <v>34</v>
      </c>
      <c r="Q46" s="17" t="n">
        <v>8</v>
      </c>
      <c r="R46" s="18" t="n">
        <f aca="false">SUM(N46:Q46)</f>
        <v>70</v>
      </c>
      <c r="S46" s="18" t="n">
        <f aca="false">SUM(O46:Q46)</f>
        <v>42</v>
      </c>
      <c r="T46" s="19" t="n">
        <f aca="false">(S46/R46)*100</f>
        <v>60</v>
      </c>
      <c r="U46" s="20" t="n">
        <f aca="false">((O46+Q46)/R46)*100</f>
        <v>11.4285714285714</v>
      </c>
      <c r="V46" s="11"/>
      <c r="W46" s="11"/>
      <c r="X46" s="11"/>
      <c r="Y46" s="11"/>
      <c r="Z46" s="11"/>
      <c r="AA46" s="11"/>
      <c r="AB46" s="11"/>
      <c r="AC46" s="11"/>
      <c r="AD46" s="11"/>
    </row>
    <row r="47" customFormat="false" ht="14.9" hidden="false" customHeight="false" outlineLevel="0" collapsed="false">
      <c r="A47" s="9" t="s">
        <v>153</v>
      </c>
      <c r="B47" s="31" t="s">
        <v>203</v>
      </c>
      <c r="C47" s="11" t="s">
        <v>199</v>
      </c>
      <c r="D47" s="11" t="s">
        <v>200</v>
      </c>
      <c r="E47" s="11" t="s">
        <v>213</v>
      </c>
      <c r="F47" s="35" t="n">
        <v>41.92043</v>
      </c>
      <c r="G47" s="13" t="n">
        <v>3.22334</v>
      </c>
      <c r="H47" s="14" t="n">
        <v>45186</v>
      </c>
      <c r="I47" s="15" t="n">
        <v>2023</v>
      </c>
      <c r="J47" s="11" t="s">
        <v>214</v>
      </c>
      <c r="K47" s="11" t="s">
        <v>162</v>
      </c>
      <c r="L47" s="17" t="n">
        <v>27</v>
      </c>
      <c r="M47" s="11" t="s">
        <v>160</v>
      </c>
      <c r="N47" s="17" t="n">
        <v>50</v>
      </c>
      <c r="O47" s="17" t="n">
        <v>10</v>
      </c>
      <c r="P47" s="17" t="n">
        <v>6</v>
      </c>
      <c r="Q47" s="17" t="n">
        <v>0</v>
      </c>
      <c r="R47" s="18" t="n">
        <f aca="false">SUM(N47:Q47)</f>
        <v>66</v>
      </c>
      <c r="S47" s="18" t="n">
        <f aca="false">SUM(O47:Q47)</f>
        <v>16</v>
      </c>
      <c r="T47" s="19" t="n">
        <f aca="false">(S47/R47)*100</f>
        <v>24.2424242424242</v>
      </c>
      <c r="U47" s="20" t="n">
        <f aca="false">((O47+Q47)/R47)*100</f>
        <v>15.1515151515152</v>
      </c>
      <c r="V47" s="11"/>
      <c r="W47" s="11"/>
      <c r="X47" s="11"/>
      <c r="Y47" s="11"/>
      <c r="Z47" s="11"/>
      <c r="AA47" s="11"/>
      <c r="AB47" s="11"/>
      <c r="AC47" s="11"/>
      <c r="AD47" s="11"/>
    </row>
    <row r="48" customFormat="false" ht="14.9" hidden="false" customHeight="false" outlineLevel="0" collapsed="false">
      <c r="A48" s="9" t="s">
        <v>153</v>
      </c>
      <c r="B48" s="21" t="s">
        <v>205</v>
      </c>
      <c r="C48" s="11" t="s">
        <v>199</v>
      </c>
      <c r="D48" s="11" t="s">
        <v>200</v>
      </c>
      <c r="E48" s="11" t="s">
        <v>213</v>
      </c>
      <c r="F48" s="35" t="n">
        <v>41.92043</v>
      </c>
      <c r="G48" s="13" t="n">
        <v>3.22334</v>
      </c>
      <c r="H48" s="14" t="n">
        <v>45186</v>
      </c>
      <c r="I48" s="15" t="n">
        <v>2023</v>
      </c>
      <c r="J48" s="11" t="s">
        <v>214</v>
      </c>
      <c r="K48" s="16" t="s">
        <v>206</v>
      </c>
      <c r="L48" s="17" t="n">
        <v>25</v>
      </c>
      <c r="M48" s="11" t="s">
        <v>160</v>
      </c>
      <c r="N48" s="17" t="n">
        <v>32</v>
      </c>
      <c r="O48" s="17" t="n">
        <v>0</v>
      </c>
      <c r="P48" s="17" t="n">
        <v>29</v>
      </c>
      <c r="Q48" s="17" t="n">
        <v>0</v>
      </c>
      <c r="R48" s="18" t="n">
        <f aca="false">SUM(N48:Q48)</f>
        <v>61</v>
      </c>
      <c r="S48" s="18" t="n">
        <f aca="false">SUM(O48:Q48)</f>
        <v>29</v>
      </c>
      <c r="T48" s="19" t="n">
        <f aca="false">(S48/R48)*100</f>
        <v>47.5409836065574</v>
      </c>
      <c r="U48" s="20" t="n">
        <f aca="false">((O48+Q48)/R48)*100</f>
        <v>0</v>
      </c>
      <c r="V48" s="11"/>
      <c r="W48" s="11"/>
      <c r="X48" s="11"/>
      <c r="Y48" s="11"/>
      <c r="Z48" s="11"/>
      <c r="AA48" s="11"/>
      <c r="AB48" s="11"/>
      <c r="AC48" s="11"/>
      <c r="AD48" s="11"/>
    </row>
    <row r="49" customFormat="false" ht="14.9" hidden="false" customHeight="false" outlineLevel="0" collapsed="false">
      <c r="A49" s="9" t="s">
        <v>153</v>
      </c>
      <c r="B49" s="31" t="s">
        <v>208</v>
      </c>
      <c r="C49" s="11" t="s">
        <v>199</v>
      </c>
      <c r="D49" s="11" t="s">
        <v>200</v>
      </c>
      <c r="E49" s="11" t="s">
        <v>213</v>
      </c>
      <c r="F49" s="35" t="n">
        <v>41.92043</v>
      </c>
      <c r="G49" s="13" t="n">
        <v>3.22334</v>
      </c>
      <c r="H49" s="14" t="n">
        <v>45186</v>
      </c>
      <c r="I49" s="15" t="n">
        <v>2023</v>
      </c>
      <c r="J49" s="11" t="s">
        <v>214</v>
      </c>
      <c r="K49" s="11" t="s">
        <v>212</v>
      </c>
      <c r="L49" s="17" t="n">
        <v>25</v>
      </c>
      <c r="M49" s="11" t="s">
        <v>160</v>
      </c>
      <c r="N49" s="17" t="n">
        <v>33</v>
      </c>
      <c r="O49" s="17" t="n">
        <v>5</v>
      </c>
      <c r="P49" s="17" t="n">
        <v>12</v>
      </c>
      <c r="Q49" s="17" t="n">
        <v>2</v>
      </c>
      <c r="R49" s="18" t="n">
        <f aca="false">SUM(N49:Q49)</f>
        <v>52</v>
      </c>
      <c r="S49" s="18" t="n">
        <f aca="false">SUM(O49:Q49)</f>
        <v>19</v>
      </c>
      <c r="T49" s="19" t="n">
        <f aca="false">(S49/R49)*100</f>
        <v>36.5384615384615</v>
      </c>
      <c r="U49" s="20" t="n">
        <f aca="false">((O49+Q49)/R49)*100</f>
        <v>13.4615384615385</v>
      </c>
      <c r="V49" s="11"/>
      <c r="W49" s="11"/>
      <c r="X49" s="11"/>
      <c r="Y49" s="11"/>
      <c r="Z49" s="11"/>
      <c r="AA49" s="11"/>
      <c r="AB49" s="11"/>
      <c r="AC49" s="11"/>
      <c r="AD49" s="11"/>
    </row>
    <row r="50" customFormat="false" ht="14.9" hidden="false" customHeight="false" outlineLevel="0" collapsed="false">
      <c r="A50" s="9" t="s">
        <v>153</v>
      </c>
      <c r="B50" s="31" t="s">
        <v>162</v>
      </c>
      <c r="C50" s="11" t="s">
        <v>199</v>
      </c>
      <c r="D50" s="11" t="s">
        <v>200</v>
      </c>
      <c r="E50" s="11" t="s">
        <v>213</v>
      </c>
      <c r="F50" s="35" t="n">
        <v>41.92043</v>
      </c>
      <c r="G50" s="13" t="n">
        <v>3.22334</v>
      </c>
      <c r="H50" s="14" t="n">
        <v>45186</v>
      </c>
      <c r="I50" s="15" t="n">
        <v>2023</v>
      </c>
      <c r="J50" s="11" t="s">
        <v>214</v>
      </c>
      <c r="K50" s="16" t="s">
        <v>210</v>
      </c>
      <c r="L50" s="17" t="n">
        <v>25</v>
      </c>
      <c r="M50" s="11" t="s">
        <v>160</v>
      </c>
      <c r="N50" s="17" t="n">
        <v>30</v>
      </c>
      <c r="O50" s="17" t="n">
        <v>8</v>
      </c>
      <c r="P50" s="17" t="n">
        <v>3</v>
      </c>
      <c r="Q50" s="17" t="n">
        <v>3</v>
      </c>
      <c r="R50" s="18" t="n">
        <f aca="false">SUM(N50:Q50)</f>
        <v>44</v>
      </c>
      <c r="S50" s="18" t="n">
        <f aca="false">SUM(O50:Q50)</f>
        <v>14</v>
      </c>
      <c r="T50" s="19" t="n">
        <f aca="false">(S50/R50)*100</f>
        <v>31.8181818181818</v>
      </c>
      <c r="U50" s="20" t="n">
        <f aca="false">((O50+Q50)/R50)*100</f>
        <v>25</v>
      </c>
      <c r="V50" s="11"/>
      <c r="W50" s="11"/>
      <c r="X50" s="11"/>
      <c r="Y50" s="11"/>
      <c r="Z50" s="11"/>
      <c r="AA50" s="11"/>
      <c r="AB50" s="11"/>
      <c r="AC50" s="11"/>
      <c r="AD50" s="11"/>
    </row>
    <row r="51" customFormat="false" ht="14.9" hidden="false" customHeight="false" outlineLevel="0" collapsed="false">
      <c r="A51" s="9" t="s">
        <v>153</v>
      </c>
      <c r="B51" s="9" t="s">
        <v>215</v>
      </c>
      <c r="C51" s="10" t="s">
        <v>155</v>
      </c>
      <c r="D51" s="11" t="s">
        <v>216</v>
      </c>
      <c r="E51" s="11" t="s">
        <v>217</v>
      </c>
      <c r="F51" s="36" t="n">
        <v>41.88555</v>
      </c>
      <c r="G51" s="13" t="n">
        <v>3.20423</v>
      </c>
      <c r="H51" s="14" t="n">
        <v>45186</v>
      </c>
      <c r="I51" s="15" t="n">
        <v>2023</v>
      </c>
      <c r="J51" s="11" t="s">
        <v>169</v>
      </c>
      <c r="K51" s="16" t="s">
        <v>164</v>
      </c>
      <c r="L51" s="22" t="n">
        <v>30</v>
      </c>
      <c r="M51" s="11" t="s">
        <v>160</v>
      </c>
      <c r="N51" s="22" t="n">
        <v>37</v>
      </c>
      <c r="O51" s="22" t="n">
        <v>5</v>
      </c>
      <c r="P51" s="22" t="n">
        <v>5</v>
      </c>
      <c r="Q51" s="22" t="n">
        <v>4</v>
      </c>
      <c r="R51" s="18" t="n">
        <f aca="false">SUM(N51:Q51)</f>
        <v>51</v>
      </c>
      <c r="S51" s="18" t="n">
        <f aca="false">SUM(O51:Q51)</f>
        <v>14</v>
      </c>
      <c r="T51" s="19" t="n">
        <f aca="false">(S51/R51)*100</f>
        <v>27.4509803921569</v>
      </c>
      <c r="U51" s="20" t="n">
        <f aca="false">((O51+Q51)/R51)*100</f>
        <v>17.6470588235294</v>
      </c>
      <c r="V51" s="11"/>
      <c r="W51" s="11"/>
      <c r="X51" s="11"/>
      <c r="Y51" s="11"/>
      <c r="Z51" s="11"/>
      <c r="AA51" s="11"/>
      <c r="AB51" s="11"/>
      <c r="AC51" s="11"/>
      <c r="AD51" s="11"/>
    </row>
    <row r="52" customFormat="false" ht="14.9" hidden="false" customHeight="false" outlineLevel="0" collapsed="false">
      <c r="A52" s="9" t="s">
        <v>153</v>
      </c>
      <c r="B52" s="9" t="s">
        <v>161</v>
      </c>
      <c r="C52" s="10" t="s">
        <v>155</v>
      </c>
      <c r="D52" s="11" t="s">
        <v>216</v>
      </c>
      <c r="E52" s="11" t="s">
        <v>217</v>
      </c>
      <c r="F52" s="36" t="n">
        <v>41.88555</v>
      </c>
      <c r="G52" s="13" t="n">
        <v>3.20423</v>
      </c>
      <c r="H52" s="14" t="n">
        <v>45186</v>
      </c>
      <c r="I52" s="15" t="n">
        <v>2023</v>
      </c>
      <c r="J52" s="11" t="s">
        <v>169</v>
      </c>
      <c r="K52" s="16" t="s">
        <v>218</v>
      </c>
      <c r="L52" s="17" t="n">
        <v>30</v>
      </c>
      <c r="M52" s="11" t="s">
        <v>160</v>
      </c>
      <c r="N52" s="17" t="n">
        <v>45</v>
      </c>
      <c r="O52" s="17" t="n">
        <v>0</v>
      </c>
      <c r="P52" s="17" t="n">
        <v>16</v>
      </c>
      <c r="Q52" s="17" t="n">
        <v>0</v>
      </c>
      <c r="R52" s="18" t="n">
        <f aca="false">SUM(N52:Q52)</f>
        <v>61</v>
      </c>
      <c r="S52" s="18" t="n">
        <f aca="false">SUM(O52:Q52)</f>
        <v>16</v>
      </c>
      <c r="T52" s="19" t="n">
        <f aca="false">(S52/R52)*100</f>
        <v>26.2295081967213</v>
      </c>
      <c r="U52" s="20" t="n">
        <f aca="false">((O52+Q52)/R52)*100</f>
        <v>0</v>
      </c>
      <c r="V52" s="20" t="n">
        <v>26.84</v>
      </c>
      <c r="W52" s="11"/>
      <c r="X52" s="11"/>
      <c r="Y52" s="11"/>
      <c r="Z52" s="11"/>
      <c r="AA52" s="11"/>
      <c r="AB52" s="11"/>
      <c r="AC52" s="11"/>
      <c r="AD52" s="11"/>
    </row>
    <row r="53" customFormat="false" ht="14.9" hidden="false" customHeight="false" outlineLevel="0" collapsed="false">
      <c r="A53" s="9" t="s">
        <v>153</v>
      </c>
      <c r="B53" s="9" t="s">
        <v>215</v>
      </c>
      <c r="C53" s="10" t="s">
        <v>155</v>
      </c>
      <c r="D53" s="11" t="s">
        <v>216</v>
      </c>
      <c r="E53" s="11" t="s">
        <v>217</v>
      </c>
      <c r="F53" s="36" t="n">
        <v>41.88555</v>
      </c>
      <c r="G53" s="13" t="n">
        <v>3.20423</v>
      </c>
      <c r="H53" s="14" t="n">
        <v>45186</v>
      </c>
      <c r="I53" s="15" t="n">
        <v>2023</v>
      </c>
      <c r="J53" s="11" t="s">
        <v>169</v>
      </c>
      <c r="K53" s="16" t="s">
        <v>164</v>
      </c>
      <c r="L53" s="22" t="n">
        <v>20</v>
      </c>
      <c r="M53" s="11" t="s">
        <v>160</v>
      </c>
      <c r="N53" s="22" t="n">
        <v>35</v>
      </c>
      <c r="O53" s="22" t="n">
        <v>4</v>
      </c>
      <c r="P53" s="22" t="n">
        <v>11</v>
      </c>
      <c r="Q53" s="22" t="n">
        <v>2</v>
      </c>
      <c r="R53" s="18" t="n">
        <f aca="false">SUM(N53:Q53)</f>
        <v>52</v>
      </c>
      <c r="S53" s="18" t="n">
        <f aca="false">SUM(O53:Q53)</f>
        <v>17</v>
      </c>
      <c r="T53" s="19" t="n">
        <f aca="false">(S53/R53)*100</f>
        <v>32.6923076923077</v>
      </c>
      <c r="U53" s="20" t="n">
        <f aca="false">((O53+Q53)/R53)*100</f>
        <v>11.5384615384615</v>
      </c>
      <c r="V53" s="11"/>
      <c r="W53" s="11"/>
      <c r="X53" s="11"/>
      <c r="Y53" s="11"/>
      <c r="Z53" s="11"/>
      <c r="AA53" s="11"/>
      <c r="AB53" s="11"/>
      <c r="AC53" s="11"/>
      <c r="AD53" s="11"/>
    </row>
    <row r="54" customFormat="false" ht="14.9" hidden="false" customHeight="false" outlineLevel="0" collapsed="false">
      <c r="A54" s="9" t="s">
        <v>153</v>
      </c>
      <c r="B54" s="9" t="s">
        <v>161</v>
      </c>
      <c r="C54" s="10" t="s">
        <v>155</v>
      </c>
      <c r="D54" s="11" t="s">
        <v>216</v>
      </c>
      <c r="E54" s="11" t="s">
        <v>217</v>
      </c>
      <c r="F54" s="36" t="n">
        <v>41.88555</v>
      </c>
      <c r="G54" s="13" t="n">
        <v>3.20423</v>
      </c>
      <c r="H54" s="14" t="n">
        <v>45186</v>
      </c>
      <c r="I54" s="15" t="n">
        <v>2023</v>
      </c>
      <c r="J54" s="11" t="s">
        <v>169</v>
      </c>
      <c r="K54" s="16" t="s">
        <v>218</v>
      </c>
      <c r="L54" s="17" t="n">
        <v>20</v>
      </c>
      <c r="M54" s="11" t="s">
        <v>160</v>
      </c>
      <c r="N54" s="17" t="n">
        <v>45</v>
      </c>
      <c r="O54" s="17" t="n">
        <v>1</v>
      </c>
      <c r="P54" s="17" t="n">
        <v>17</v>
      </c>
      <c r="Q54" s="17" t="n">
        <v>0</v>
      </c>
      <c r="R54" s="18" t="n">
        <f aca="false">SUM(N54:Q54)</f>
        <v>63</v>
      </c>
      <c r="S54" s="18" t="n">
        <f aca="false">SUM(O54:Q54)</f>
        <v>18</v>
      </c>
      <c r="T54" s="19" t="n">
        <f aca="false">(S54/R54)*100</f>
        <v>28.5714285714286</v>
      </c>
      <c r="U54" s="20" t="n">
        <f aca="false">((O54+Q54)/R54)*100</f>
        <v>1.58730158730159</v>
      </c>
      <c r="V54" s="20" t="n">
        <v>30.63</v>
      </c>
      <c r="W54" s="11"/>
      <c r="X54" s="11"/>
      <c r="Y54" s="11"/>
      <c r="Z54" s="11"/>
      <c r="AA54" s="11"/>
      <c r="AB54" s="11"/>
      <c r="AC54" s="11"/>
      <c r="AD54" s="11"/>
    </row>
    <row r="55" customFormat="false" ht="14.9" hidden="false" customHeight="false" outlineLevel="0" collapsed="false">
      <c r="A55" s="9" t="s">
        <v>153</v>
      </c>
      <c r="B55" s="9" t="s">
        <v>219</v>
      </c>
      <c r="C55" s="10" t="s">
        <v>155</v>
      </c>
      <c r="D55" s="11" t="s">
        <v>216</v>
      </c>
      <c r="E55" s="11" t="s">
        <v>217</v>
      </c>
      <c r="F55" s="36" t="n">
        <v>41.88555</v>
      </c>
      <c r="G55" s="13" t="n">
        <v>3.20423</v>
      </c>
      <c r="H55" s="14" t="n">
        <v>45186</v>
      </c>
      <c r="I55" s="15" t="n">
        <v>2023</v>
      </c>
      <c r="J55" s="11" t="s">
        <v>169</v>
      </c>
      <c r="K55" s="16" t="s">
        <v>220</v>
      </c>
      <c r="L55" s="22" t="n">
        <v>25</v>
      </c>
      <c r="M55" s="11" t="s">
        <v>160</v>
      </c>
      <c r="N55" s="22" t="n">
        <v>15</v>
      </c>
      <c r="O55" s="22" t="n">
        <v>2</v>
      </c>
      <c r="P55" s="22" t="n">
        <v>25</v>
      </c>
      <c r="Q55" s="22" t="n">
        <v>8</v>
      </c>
      <c r="R55" s="18" t="n">
        <f aca="false">SUM(N55:Q55)</f>
        <v>50</v>
      </c>
      <c r="S55" s="18" t="n">
        <f aca="false">SUM(O55:Q55)</f>
        <v>35</v>
      </c>
      <c r="T55" s="19" t="n">
        <f aca="false">(S55/R55)*100</f>
        <v>70</v>
      </c>
      <c r="U55" s="20" t="n">
        <f aca="false">((O55+Q55)/R55)*100</f>
        <v>20</v>
      </c>
      <c r="V55" s="11"/>
      <c r="W55" s="11"/>
      <c r="X55" s="11"/>
      <c r="Y55" s="11"/>
      <c r="Z55" s="11"/>
      <c r="AA55" s="11"/>
      <c r="AB55" s="11"/>
      <c r="AC55" s="11"/>
      <c r="AD55" s="11"/>
    </row>
    <row r="56" customFormat="false" ht="14.9" hidden="false" customHeight="false" outlineLevel="0" collapsed="false">
      <c r="A56" s="9" t="s">
        <v>153</v>
      </c>
      <c r="B56" s="9" t="s">
        <v>221</v>
      </c>
      <c r="C56" s="10" t="s">
        <v>155</v>
      </c>
      <c r="D56" s="11" t="s">
        <v>216</v>
      </c>
      <c r="E56" s="11" t="s">
        <v>217</v>
      </c>
      <c r="F56" s="36" t="n">
        <v>41.88555</v>
      </c>
      <c r="G56" s="13" t="n">
        <v>3.20423</v>
      </c>
      <c r="H56" s="14" t="n">
        <v>45186</v>
      </c>
      <c r="I56" s="15" t="n">
        <v>2023</v>
      </c>
      <c r="J56" s="11" t="s">
        <v>169</v>
      </c>
      <c r="K56" s="16" t="s">
        <v>222</v>
      </c>
      <c r="L56" s="17" t="n">
        <v>25</v>
      </c>
      <c r="M56" s="11" t="s">
        <v>160</v>
      </c>
      <c r="N56" s="17" t="n">
        <v>15</v>
      </c>
      <c r="O56" s="17" t="n">
        <v>1</v>
      </c>
      <c r="P56" s="17" t="n">
        <v>20</v>
      </c>
      <c r="Q56" s="17" t="n">
        <v>2</v>
      </c>
      <c r="R56" s="18" t="n">
        <f aca="false">SUM(N56:Q56)</f>
        <v>38</v>
      </c>
      <c r="S56" s="18" t="n">
        <f aca="false">SUM(O56:Q56)</f>
        <v>23</v>
      </c>
      <c r="T56" s="19" t="n">
        <f aca="false">(S56/R56)*100</f>
        <v>60.5263157894737</v>
      </c>
      <c r="U56" s="20" t="n">
        <f aca="false">((O56+Q56)/R56)*100</f>
        <v>7.89473684210526</v>
      </c>
      <c r="V56" s="20" t="n">
        <v>65.26</v>
      </c>
      <c r="W56" s="11"/>
      <c r="X56" s="11"/>
      <c r="Y56" s="11"/>
      <c r="Z56" s="11"/>
      <c r="AA56" s="11"/>
      <c r="AB56" s="11"/>
      <c r="AC56" s="11"/>
      <c r="AD56" s="11"/>
    </row>
    <row r="57" customFormat="false" ht="14.9" hidden="false" customHeight="false" outlineLevel="0" collapsed="false">
      <c r="A57" s="9" t="s">
        <v>153</v>
      </c>
      <c r="B57" s="9" t="s">
        <v>223</v>
      </c>
      <c r="C57" s="10" t="s">
        <v>155</v>
      </c>
      <c r="D57" s="11" t="s">
        <v>216</v>
      </c>
      <c r="E57" s="11" t="s">
        <v>217</v>
      </c>
      <c r="F57" s="36" t="n">
        <v>41.88555</v>
      </c>
      <c r="G57" s="13" t="n">
        <v>3.20423</v>
      </c>
      <c r="H57" s="14" t="n">
        <v>45186</v>
      </c>
      <c r="I57" s="15" t="n">
        <v>2023</v>
      </c>
      <c r="J57" s="11" t="s">
        <v>169</v>
      </c>
      <c r="K57" s="16" t="s">
        <v>224</v>
      </c>
      <c r="L57" s="17" t="n">
        <v>25</v>
      </c>
      <c r="M57" s="11" t="s">
        <v>160</v>
      </c>
      <c r="N57" s="17" t="n">
        <v>29</v>
      </c>
      <c r="O57" s="17" t="n">
        <v>1</v>
      </c>
      <c r="P57" s="17" t="n">
        <v>18</v>
      </c>
      <c r="Q57" s="17" t="n">
        <v>7</v>
      </c>
      <c r="R57" s="18" t="n">
        <f aca="false">SUM(N57:Q57)</f>
        <v>55</v>
      </c>
      <c r="S57" s="18" t="n">
        <f aca="false">SUM(O57:Q57)</f>
        <v>26</v>
      </c>
      <c r="T57" s="19" t="n">
        <f aca="false">(S57/R57)*100</f>
        <v>47.2727272727273</v>
      </c>
      <c r="U57" s="20" t="n">
        <f aca="false">((O57+Q57)/R57)*100</f>
        <v>14.5454545454545</v>
      </c>
      <c r="V57" s="11"/>
      <c r="W57" s="11"/>
      <c r="X57" s="11"/>
      <c r="Y57" s="11"/>
      <c r="Z57" s="11"/>
      <c r="AA57" s="11"/>
      <c r="AB57" s="11"/>
      <c r="AC57" s="11"/>
      <c r="AD57" s="11"/>
    </row>
    <row r="58" customFormat="false" ht="14.9" hidden="false" customHeight="false" outlineLevel="0" collapsed="false">
      <c r="A58" s="9" t="s">
        <v>153</v>
      </c>
      <c r="B58" s="9" t="s">
        <v>225</v>
      </c>
      <c r="C58" s="10" t="s">
        <v>155</v>
      </c>
      <c r="D58" s="11" t="s">
        <v>216</v>
      </c>
      <c r="E58" s="11" t="s">
        <v>217</v>
      </c>
      <c r="F58" s="36" t="n">
        <v>41.88555</v>
      </c>
      <c r="G58" s="13" t="n">
        <v>3.20423</v>
      </c>
      <c r="H58" s="14" t="n">
        <v>45186</v>
      </c>
      <c r="I58" s="15" t="n">
        <v>2023</v>
      </c>
      <c r="J58" s="11" t="s">
        <v>169</v>
      </c>
      <c r="K58" s="16" t="s">
        <v>226</v>
      </c>
      <c r="L58" s="22" t="n">
        <v>25</v>
      </c>
      <c r="M58" s="11" t="s">
        <v>160</v>
      </c>
      <c r="N58" s="22" t="n">
        <v>28</v>
      </c>
      <c r="O58" s="22" t="n">
        <v>3</v>
      </c>
      <c r="P58" s="22" t="n">
        <v>11</v>
      </c>
      <c r="Q58" s="22" t="n">
        <v>5</v>
      </c>
      <c r="R58" s="18" t="n">
        <f aca="false">SUM(N58:Q58)</f>
        <v>47</v>
      </c>
      <c r="S58" s="18" t="n">
        <f aca="false">SUM(O58:Q58)</f>
        <v>19</v>
      </c>
      <c r="T58" s="19" t="n">
        <f aca="false">(S58/R58)*100</f>
        <v>40.4255319148936</v>
      </c>
      <c r="U58" s="20" t="n">
        <f aca="false">((O58+Q58)/R58)*100</f>
        <v>17.0212765957447</v>
      </c>
      <c r="V58" s="20" t="n">
        <v>43.85</v>
      </c>
      <c r="W58" s="11"/>
      <c r="X58" s="11"/>
      <c r="Y58" s="11"/>
      <c r="Z58" s="11"/>
      <c r="AA58" s="11"/>
      <c r="AB58" s="11"/>
      <c r="AC58" s="11"/>
      <c r="AD58" s="11"/>
    </row>
    <row r="59" customFormat="false" ht="14.9" hidden="false" customHeight="false" outlineLevel="0" collapsed="false">
      <c r="A59" s="9" t="s">
        <v>153</v>
      </c>
      <c r="B59" s="9" t="s">
        <v>227</v>
      </c>
      <c r="C59" s="10" t="s">
        <v>155</v>
      </c>
      <c r="D59" s="11" t="s">
        <v>216</v>
      </c>
      <c r="E59" s="11" t="s">
        <v>217</v>
      </c>
      <c r="F59" s="36" t="n">
        <v>41.88555</v>
      </c>
      <c r="G59" s="13" t="n">
        <v>3.20423</v>
      </c>
      <c r="H59" s="14" t="n">
        <v>45186</v>
      </c>
      <c r="I59" s="15" t="n">
        <v>2023</v>
      </c>
      <c r="J59" s="11" t="s">
        <v>169</v>
      </c>
      <c r="K59" s="16" t="s">
        <v>178</v>
      </c>
      <c r="L59" s="17" t="n">
        <v>17</v>
      </c>
      <c r="M59" s="11" t="s">
        <v>160</v>
      </c>
      <c r="N59" s="17" t="n">
        <v>14</v>
      </c>
      <c r="O59" s="17" t="n">
        <v>11</v>
      </c>
      <c r="P59" s="17" t="n">
        <v>39</v>
      </c>
      <c r="Q59" s="17" t="n">
        <v>29</v>
      </c>
      <c r="R59" s="18" t="n">
        <f aca="false">SUM(N59:Q59)</f>
        <v>93</v>
      </c>
      <c r="S59" s="18" t="n">
        <f aca="false">SUM(O59:Q59)</f>
        <v>79</v>
      </c>
      <c r="T59" s="19" t="n">
        <f aca="false">(S59/R59)*100</f>
        <v>84.9462365591398</v>
      </c>
      <c r="U59" s="20" t="n">
        <f aca="false">((O59+Q59)/R59)*100</f>
        <v>43.010752688172</v>
      </c>
      <c r="V59" s="20" t="n">
        <v>58.29</v>
      </c>
      <c r="W59" s="11"/>
      <c r="X59" s="11"/>
      <c r="Y59" s="11"/>
      <c r="Z59" s="11"/>
      <c r="AA59" s="11"/>
      <c r="AB59" s="11"/>
      <c r="AC59" s="11"/>
      <c r="AD59" s="11"/>
    </row>
    <row r="60" customFormat="false" ht="14.9" hidden="false" customHeight="false" outlineLevel="0" collapsed="false">
      <c r="A60" s="25" t="s">
        <v>153</v>
      </c>
      <c r="B60" s="25" t="s">
        <v>228</v>
      </c>
      <c r="C60" s="27" t="s">
        <v>155</v>
      </c>
      <c r="D60" s="28" t="s">
        <v>183</v>
      </c>
      <c r="E60" s="28" t="s">
        <v>229</v>
      </c>
      <c r="F60" s="12" t="n">
        <v>41.86325</v>
      </c>
      <c r="G60" s="37" t="n">
        <v>3.18994</v>
      </c>
      <c r="H60" s="14" t="n">
        <v>45192</v>
      </c>
      <c r="I60" s="15" t="n">
        <v>2023</v>
      </c>
      <c r="J60" s="28" t="s">
        <v>185</v>
      </c>
      <c r="K60" s="29" t="s">
        <v>230</v>
      </c>
      <c r="L60" s="22" t="n">
        <v>18</v>
      </c>
      <c r="M60" s="11" t="s">
        <v>160</v>
      </c>
      <c r="N60" s="22" t="n">
        <v>28</v>
      </c>
      <c r="O60" s="22" t="n">
        <v>5</v>
      </c>
      <c r="P60" s="22" t="n">
        <v>15</v>
      </c>
      <c r="Q60" s="22" t="n">
        <v>1</v>
      </c>
      <c r="R60" s="18" t="n">
        <f aca="false">SUM(N60:Q60)</f>
        <v>49</v>
      </c>
      <c r="S60" s="18" t="n">
        <f aca="false">SUM(O60:Q60)</f>
        <v>21</v>
      </c>
      <c r="T60" s="19" t="n">
        <f aca="false">(S60/R60)*100</f>
        <v>42.8571428571429</v>
      </c>
      <c r="U60" s="20" t="n">
        <f aca="false">((O60+Q60)/R60)*100</f>
        <v>12.2448979591837</v>
      </c>
      <c r="V60" s="28"/>
      <c r="W60" s="28"/>
      <c r="X60" s="28"/>
      <c r="Y60" s="28"/>
      <c r="Z60" s="28"/>
      <c r="AA60" s="28"/>
      <c r="AB60" s="28"/>
      <c r="AC60" s="28"/>
      <c r="AD60" s="28"/>
    </row>
    <row r="61" customFormat="false" ht="14.9" hidden="false" customHeight="false" outlineLevel="0" collapsed="false">
      <c r="A61" s="9" t="s">
        <v>153</v>
      </c>
      <c r="B61" s="9" t="s">
        <v>231</v>
      </c>
      <c r="C61" s="10" t="s">
        <v>155</v>
      </c>
      <c r="D61" s="11" t="s">
        <v>183</v>
      </c>
      <c r="E61" s="28" t="s">
        <v>229</v>
      </c>
      <c r="F61" s="12" t="n">
        <v>41.86325</v>
      </c>
      <c r="G61" s="37" t="n">
        <v>3.18994</v>
      </c>
      <c r="H61" s="14" t="n">
        <v>45192</v>
      </c>
      <c r="I61" s="15" t="n">
        <v>2023</v>
      </c>
      <c r="J61" s="11" t="s">
        <v>185</v>
      </c>
      <c r="K61" s="16" t="s">
        <v>232</v>
      </c>
      <c r="L61" s="17" t="n">
        <v>18</v>
      </c>
      <c r="M61" s="11" t="s">
        <v>160</v>
      </c>
      <c r="N61" s="17" t="n">
        <v>33</v>
      </c>
      <c r="O61" s="17" t="n">
        <v>3</v>
      </c>
      <c r="P61" s="17" t="n">
        <v>18</v>
      </c>
      <c r="Q61" s="17" t="n">
        <v>6</v>
      </c>
      <c r="R61" s="18" t="n">
        <f aca="false">SUM(N61:Q61)</f>
        <v>60</v>
      </c>
      <c r="S61" s="18" t="n">
        <f aca="false">SUM(O61:Q61)</f>
        <v>27</v>
      </c>
      <c r="T61" s="19" t="n">
        <f aca="false">(S61/R61)*100</f>
        <v>45</v>
      </c>
      <c r="U61" s="20" t="n">
        <f aca="false">((O61+Q61)/R61)*100</f>
        <v>15</v>
      </c>
      <c r="V61" s="11"/>
      <c r="W61" s="11"/>
      <c r="X61" s="11"/>
      <c r="Y61" s="11"/>
      <c r="Z61" s="11"/>
      <c r="AA61" s="11"/>
      <c r="AB61" s="11"/>
      <c r="AC61" s="11"/>
      <c r="AD61" s="11"/>
    </row>
    <row r="62" customFormat="false" ht="14.9" hidden="false" customHeight="false" outlineLevel="0" collapsed="false">
      <c r="A62" s="9" t="s">
        <v>153</v>
      </c>
      <c r="B62" s="9" t="s">
        <v>233</v>
      </c>
      <c r="C62" s="10" t="s">
        <v>155</v>
      </c>
      <c r="D62" s="11" t="s">
        <v>183</v>
      </c>
      <c r="E62" s="28" t="s">
        <v>229</v>
      </c>
      <c r="F62" s="12" t="n">
        <v>41.86325</v>
      </c>
      <c r="G62" s="37" t="n">
        <v>3.18994</v>
      </c>
      <c r="H62" s="14" t="n">
        <v>45192</v>
      </c>
      <c r="I62" s="15" t="n">
        <v>2023</v>
      </c>
      <c r="J62" s="11" t="s">
        <v>185</v>
      </c>
      <c r="K62" s="16" t="s">
        <v>234</v>
      </c>
      <c r="L62" s="17" t="n">
        <v>20</v>
      </c>
      <c r="M62" s="11" t="s">
        <v>160</v>
      </c>
      <c r="N62" s="17" t="n">
        <v>7</v>
      </c>
      <c r="O62" s="17" t="n">
        <v>4</v>
      </c>
      <c r="P62" s="17" t="n">
        <v>15</v>
      </c>
      <c r="Q62" s="17" t="n">
        <v>3</v>
      </c>
      <c r="R62" s="18" t="n">
        <f aca="false">SUM(N62:Q62)</f>
        <v>29</v>
      </c>
      <c r="S62" s="18" t="n">
        <f aca="false">SUM(O62:Q62)</f>
        <v>22</v>
      </c>
      <c r="T62" s="19" t="n">
        <f aca="false">(S62/R62)*100</f>
        <v>75.8620689655172</v>
      </c>
      <c r="U62" s="20" t="n">
        <f aca="false">((O62+Q62)/R62)*100</f>
        <v>24.1379310344828</v>
      </c>
      <c r="V62" s="11"/>
      <c r="W62" s="11"/>
      <c r="X62" s="11"/>
      <c r="Y62" s="11"/>
      <c r="Z62" s="11"/>
      <c r="AA62" s="11"/>
      <c r="AB62" s="11"/>
      <c r="AC62" s="11"/>
      <c r="AD62" s="11"/>
    </row>
    <row r="63" customFormat="false" ht="14.9" hidden="false" customHeight="false" outlineLevel="0" collapsed="false">
      <c r="A63" s="9" t="s">
        <v>153</v>
      </c>
      <c r="B63" s="9" t="s">
        <v>235</v>
      </c>
      <c r="C63" s="10" t="s">
        <v>155</v>
      </c>
      <c r="D63" s="11" t="s">
        <v>183</v>
      </c>
      <c r="E63" s="28" t="s">
        <v>229</v>
      </c>
      <c r="F63" s="12" t="n">
        <v>41.86325</v>
      </c>
      <c r="G63" s="37" t="n">
        <v>3.18994</v>
      </c>
      <c r="H63" s="14" t="n">
        <v>45192</v>
      </c>
      <c r="I63" s="15" t="n">
        <v>2023</v>
      </c>
      <c r="J63" s="11" t="s">
        <v>185</v>
      </c>
      <c r="K63" s="16" t="s">
        <v>236</v>
      </c>
      <c r="L63" s="17" t="n">
        <v>20</v>
      </c>
      <c r="M63" s="11" t="s">
        <v>160</v>
      </c>
      <c r="N63" s="17" t="n">
        <v>7</v>
      </c>
      <c r="O63" s="17" t="n">
        <v>13</v>
      </c>
      <c r="P63" s="17" t="n">
        <v>18</v>
      </c>
      <c r="Q63" s="17" t="n">
        <v>1</v>
      </c>
      <c r="R63" s="18" t="n">
        <f aca="false">SUM(N63:Q63)</f>
        <v>39</v>
      </c>
      <c r="S63" s="18" t="n">
        <f aca="false">SUM(O63:Q63)</f>
        <v>32</v>
      </c>
      <c r="T63" s="19" t="n">
        <f aca="false">(S63/R63)*100</f>
        <v>82.051282051282</v>
      </c>
      <c r="U63" s="20" t="n">
        <f aca="false">((O63+Q63)/R63)*100</f>
        <v>35.8974358974359</v>
      </c>
      <c r="V63" s="11"/>
      <c r="W63" s="11"/>
      <c r="X63" s="11"/>
      <c r="Y63" s="11"/>
      <c r="Z63" s="11"/>
      <c r="AA63" s="11"/>
      <c r="AB63" s="11"/>
      <c r="AC63" s="11"/>
      <c r="AD63" s="11"/>
    </row>
    <row r="64" customFormat="false" ht="14.9" hidden="false" customHeight="false" outlineLevel="0" collapsed="false">
      <c r="A64" s="9" t="s">
        <v>153</v>
      </c>
      <c r="B64" s="9" t="s">
        <v>237</v>
      </c>
      <c r="C64" s="10" t="s">
        <v>155</v>
      </c>
      <c r="D64" s="11" t="s">
        <v>183</v>
      </c>
      <c r="E64" s="28" t="s">
        <v>229</v>
      </c>
      <c r="F64" s="12" t="n">
        <v>41.86325</v>
      </c>
      <c r="G64" s="37" t="n">
        <v>3.18994</v>
      </c>
      <c r="H64" s="14" t="n">
        <v>45192</v>
      </c>
      <c r="I64" s="15" t="n">
        <v>2023</v>
      </c>
      <c r="J64" s="11" t="s">
        <v>185</v>
      </c>
      <c r="K64" s="16" t="s">
        <v>182</v>
      </c>
      <c r="L64" s="17" t="n">
        <v>16</v>
      </c>
      <c r="M64" s="11" t="s">
        <v>160</v>
      </c>
      <c r="N64" s="17" t="n">
        <v>19</v>
      </c>
      <c r="O64" s="17" t="n">
        <v>2</v>
      </c>
      <c r="P64" s="17" t="n">
        <v>36</v>
      </c>
      <c r="Q64" s="17" t="n">
        <v>11</v>
      </c>
      <c r="R64" s="18" t="n">
        <f aca="false">SUM(N64:Q64)</f>
        <v>68</v>
      </c>
      <c r="S64" s="18" t="n">
        <f aca="false">SUM(O64:Q64)</f>
        <v>49</v>
      </c>
      <c r="T64" s="19" t="n">
        <f aca="false">(S64/R64)*100</f>
        <v>72.0588235294118</v>
      </c>
      <c r="U64" s="20" t="n">
        <f aca="false">((O64+Q64)/R64)*100</f>
        <v>19.1176470588235</v>
      </c>
      <c r="V64" s="11"/>
      <c r="W64" s="11"/>
      <c r="X64" s="11"/>
      <c r="Y64" s="11"/>
      <c r="Z64" s="11"/>
      <c r="AA64" s="11"/>
      <c r="AB64" s="11"/>
      <c r="AC64" s="11"/>
      <c r="AD64" s="11"/>
    </row>
    <row r="65" customFormat="false" ht="14.9" hidden="false" customHeight="false" outlineLevel="0" collapsed="false">
      <c r="A65" s="9" t="s">
        <v>153</v>
      </c>
      <c r="B65" s="9" t="s">
        <v>238</v>
      </c>
      <c r="C65" s="10" t="s">
        <v>155</v>
      </c>
      <c r="D65" s="11" t="s">
        <v>183</v>
      </c>
      <c r="E65" s="28" t="s">
        <v>229</v>
      </c>
      <c r="F65" s="12" t="n">
        <v>41.86325</v>
      </c>
      <c r="G65" s="37" t="n">
        <v>3.18994</v>
      </c>
      <c r="H65" s="14" t="n">
        <v>45192</v>
      </c>
      <c r="I65" s="15" t="n">
        <v>2023</v>
      </c>
      <c r="J65" s="11" t="s">
        <v>185</v>
      </c>
      <c r="K65" s="16" t="s">
        <v>182</v>
      </c>
      <c r="L65" s="17" t="n">
        <v>20</v>
      </c>
      <c r="M65" s="11" t="s">
        <v>160</v>
      </c>
      <c r="N65" s="17" t="n">
        <v>43</v>
      </c>
      <c r="O65" s="17" t="n">
        <v>0</v>
      </c>
      <c r="P65" s="17" t="n">
        <v>25</v>
      </c>
      <c r="Q65" s="17" t="n">
        <v>3</v>
      </c>
      <c r="R65" s="18" t="n">
        <f aca="false">SUM(N65:Q65)</f>
        <v>71</v>
      </c>
      <c r="S65" s="18" t="n">
        <f aca="false">SUM(O65:Q65)</f>
        <v>28</v>
      </c>
      <c r="T65" s="19" t="n">
        <f aca="false">(S65/R65)*100</f>
        <v>39.4366197183099</v>
      </c>
      <c r="U65" s="20" t="n">
        <f aca="false">((O65+Q65)/R65)*100</f>
        <v>4.22535211267606</v>
      </c>
      <c r="V65" s="11"/>
      <c r="W65" s="11"/>
      <c r="X65" s="11"/>
      <c r="Y65" s="11"/>
      <c r="Z65" s="11"/>
      <c r="AA65" s="11"/>
      <c r="AB65" s="11"/>
      <c r="AC65" s="11"/>
      <c r="AD65" s="11"/>
    </row>
    <row r="66" customFormat="false" ht="14.9" hidden="false" customHeight="false" outlineLevel="0" collapsed="false">
      <c r="A66" s="9" t="s">
        <v>153</v>
      </c>
      <c r="B66" s="9" t="s">
        <v>79</v>
      </c>
      <c r="C66" s="30" t="s">
        <v>155</v>
      </c>
      <c r="D66" s="11" t="s">
        <v>183</v>
      </c>
      <c r="E66" s="28" t="s">
        <v>229</v>
      </c>
      <c r="F66" s="12" t="n">
        <v>41.86325</v>
      </c>
      <c r="G66" s="37" t="n">
        <v>3.18994</v>
      </c>
      <c r="H66" s="14" t="n">
        <v>45192</v>
      </c>
      <c r="I66" s="15" t="n">
        <v>2023</v>
      </c>
      <c r="J66" s="11" t="s">
        <v>185</v>
      </c>
      <c r="K66" s="16" t="s">
        <v>196</v>
      </c>
      <c r="L66" s="17" t="n">
        <v>18</v>
      </c>
      <c r="M66" s="11" t="s">
        <v>160</v>
      </c>
      <c r="N66" s="17" t="n">
        <v>14</v>
      </c>
      <c r="O66" s="17" t="n">
        <v>15</v>
      </c>
      <c r="P66" s="17" t="n">
        <v>11</v>
      </c>
      <c r="Q66" s="17" t="n">
        <v>11</v>
      </c>
      <c r="R66" s="18" t="n">
        <f aca="false">SUM(N66:Q66)</f>
        <v>51</v>
      </c>
      <c r="S66" s="18" t="n">
        <f aca="false">SUM(O66:Q66)</f>
        <v>37</v>
      </c>
      <c r="T66" s="19" t="n">
        <f aca="false">(S66/R66)*100</f>
        <v>72.5490196078431</v>
      </c>
      <c r="U66" s="20" t="n">
        <f aca="false">((O66+Q66)/R66)*100</f>
        <v>50.9803921568627</v>
      </c>
      <c r="V66" s="11"/>
      <c r="W66" s="11"/>
      <c r="X66" s="11"/>
      <c r="Y66" s="11"/>
      <c r="Z66" s="11"/>
      <c r="AA66" s="11"/>
      <c r="AB66" s="11"/>
      <c r="AC66" s="11"/>
      <c r="AD66" s="11"/>
    </row>
    <row r="67" customFormat="false" ht="14.9" hidden="false" customHeight="false" outlineLevel="0" collapsed="false">
      <c r="A67" s="9" t="s">
        <v>153</v>
      </c>
      <c r="B67" s="9" t="s">
        <v>193</v>
      </c>
      <c r="C67" s="30" t="s">
        <v>155</v>
      </c>
      <c r="D67" s="11" t="s">
        <v>183</v>
      </c>
      <c r="E67" s="28" t="s">
        <v>229</v>
      </c>
      <c r="F67" s="12" t="n">
        <v>41.86325</v>
      </c>
      <c r="G67" s="37" t="n">
        <v>3.18994</v>
      </c>
      <c r="H67" s="14" t="n">
        <v>45192</v>
      </c>
      <c r="I67" s="15" t="n">
        <v>2023</v>
      </c>
      <c r="J67" s="11" t="s">
        <v>185</v>
      </c>
      <c r="K67" s="16" t="s">
        <v>188</v>
      </c>
      <c r="L67" s="17" t="n">
        <v>18</v>
      </c>
      <c r="M67" s="11" t="s">
        <v>160</v>
      </c>
      <c r="N67" s="17" t="n">
        <v>33</v>
      </c>
      <c r="O67" s="17" t="n">
        <v>6</v>
      </c>
      <c r="P67" s="17" t="n">
        <v>10</v>
      </c>
      <c r="Q67" s="17" t="n">
        <v>5</v>
      </c>
      <c r="R67" s="18" t="n">
        <f aca="false">SUM(N67:Q67)</f>
        <v>54</v>
      </c>
      <c r="S67" s="18" t="n">
        <f aca="false">SUM(O67:Q67)</f>
        <v>21</v>
      </c>
      <c r="T67" s="19" t="n">
        <f aca="false">(S67/R67)*100</f>
        <v>38.8888888888889</v>
      </c>
      <c r="U67" s="20" t="n">
        <f aca="false">((O67+Q67)/R67)*100</f>
        <v>20.3703703703704</v>
      </c>
      <c r="V67" s="11"/>
      <c r="W67" s="11"/>
      <c r="X67" s="11"/>
      <c r="Y67" s="11"/>
      <c r="Z67" s="11"/>
      <c r="AA67" s="11"/>
      <c r="AB67" s="11"/>
      <c r="AC67" s="11"/>
      <c r="AD67" s="11"/>
    </row>
    <row r="68" customFormat="false" ht="18" hidden="false" customHeight="true" outlineLevel="0" collapsed="false">
      <c r="A68" s="9" t="s">
        <v>153</v>
      </c>
      <c r="B68" s="9" t="s">
        <v>228</v>
      </c>
      <c r="C68" s="30" t="s">
        <v>155</v>
      </c>
      <c r="D68" s="11" t="s">
        <v>183</v>
      </c>
      <c r="E68" s="28" t="s">
        <v>229</v>
      </c>
      <c r="F68" s="12" t="n">
        <v>41.86325</v>
      </c>
      <c r="G68" s="37" t="n">
        <v>3.18994</v>
      </c>
      <c r="H68" s="14" t="n">
        <v>45192</v>
      </c>
      <c r="I68" s="15" t="n">
        <v>2023</v>
      </c>
      <c r="J68" s="11" t="s">
        <v>185</v>
      </c>
      <c r="K68" s="16" t="s">
        <v>230</v>
      </c>
      <c r="L68" s="17" t="n">
        <v>20</v>
      </c>
      <c r="M68" s="11" t="s">
        <v>160</v>
      </c>
      <c r="N68" s="17" t="n">
        <v>23</v>
      </c>
      <c r="O68" s="17" t="n">
        <v>1</v>
      </c>
      <c r="P68" s="17" t="n">
        <v>21</v>
      </c>
      <c r="Q68" s="17" t="n">
        <v>3</v>
      </c>
      <c r="R68" s="18" t="n">
        <f aca="false">SUM(N68:Q68)</f>
        <v>48</v>
      </c>
      <c r="S68" s="18" t="n">
        <f aca="false">SUM(O68:Q68)</f>
        <v>25</v>
      </c>
      <c r="T68" s="19" t="n">
        <f aca="false">(S68/R68)*100</f>
        <v>52.0833333333333</v>
      </c>
      <c r="U68" s="20" t="n">
        <f aca="false">((O68+Q68)/R68)*100</f>
        <v>8.33333333333333</v>
      </c>
      <c r="V68" s="11"/>
      <c r="W68" s="11"/>
      <c r="X68" s="11"/>
      <c r="Y68" s="11"/>
      <c r="Z68" s="11"/>
      <c r="AA68" s="11"/>
      <c r="AB68" s="11"/>
      <c r="AC68" s="11"/>
      <c r="AD68" s="11"/>
    </row>
    <row r="69" customFormat="false" ht="18" hidden="false" customHeight="true" outlineLevel="0" collapsed="false">
      <c r="A69" s="9" t="s">
        <v>153</v>
      </c>
      <c r="B69" s="9" t="s">
        <v>231</v>
      </c>
      <c r="C69" s="30" t="s">
        <v>155</v>
      </c>
      <c r="D69" s="11" t="s">
        <v>183</v>
      </c>
      <c r="E69" s="28" t="s">
        <v>229</v>
      </c>
      <c r="F69" s="12" t="n">
        <v>41.86325</v>
      </c>
      <c r="G69" s="37" t="n">
        <v>3.18994</v>
      </c>
      <c r="H69" s="14" t="n">
        <v>45192</v>
      </c>
      <c r="I69" s="15" t="n">
        <v>2023</v>
      </c>
      <c r="J69" s="11" t="s">
        <v>185</v>
      </c>
      <c r="K69" s="16" t="s">
        <v>232</v>
      </c>
      <c r="L69" s="17" t="n">
        <v>20</v>
      </c>
      <c r="M69" s="11" t="s">
        <v>160</v>
      </c>
      <c r="N69" s="17" t="n">
        <v>27</v>
      </c>
      <c r="O69" s="17" t="n">
        <v>3</v>
      </c>
      <c r="P69" s="17" t="n">
        <v>20</v>
      </c>
      <c r="Q69" s="17" t="n">
        <v>3</v>
      </c>
      <c r="R69" s="18" t="n">
        <f aca="false">SUM(N69:Q69)</f>
        <v>53</v>
      </c>
      <c r="S69" s="18" t="n">
        <f aca="false">SUM(O69:Q69)</f>
        <v>26</v>
      </c>
      <c r="T69" s="19" t="n">
        <f aca="false">(S69/R69)*100</f>
        <v>49.0566037735849</v>
      </c>
      <c r="U69" s="20" t="n">
        <f aca="false">((O69+Q69)/R69)*100</f>
        <v>11.3207547169811</v>
      </c>
      <c r="V69" s="11"/>
      <c r="W69" s="11"/>
      <c r="X69" s="11"/>
      <c r="Y69" s="11"/>
      <c r="Z69" s="11"/>
      <c r="AA69" s="11"/>
      <c r="AB69" s="11"/>
      <c r="AC69" s="11"/>
      <c r="AD69" s="11"/>
    </row>
    <row r="70" customFormat="false" ht="18" hidden="false" customHeight="true" outlineLevel="0" collapsed="false">
      <c r="A70" s="9" t="s">
        <v>153</v>
      </c>
      <c r="B70" s="9" t="s">
        <v>233</v>
      </c>
      <c r="C70" s="30" t="s">
        <v>155</v>
      </c>
      <c r="D70" s="11" t="s">
        <v>183</v>
      </c>
      <c r="E70" s="28" t="s">
        <v>229</v>
      </c>
      <c r="F70" s="12" t="n">
        <v>41.86325</v>
      </c>
      <c r="G70" s="37" t="n">
        <v>3.18994</v>
      </c>
      <c r="H70" s="14" t="n">
        <v>45192</v>
      </c>
      <c r="I70" s="15" t="n">
        <v>2023</v>
      </c>
      <c r="J70" s="11" t="s">
        <v>185</v>
      </c>
      <c r="K70" s="16" t="s">
        <v>234</v>
      </c>
      <c r="L70" s="17" t="n">
        <v>16</v>
      </c>
      <c r="M70" s="11" t="s">
        <v>160</v>
      </c>
      <c r="N70" s="17" t="n">
        <v>4</v>
      </c>
      <c r="O70" s="17" t="n">
        <v>5</v>
      </c>
      <c r="P70" s="17" t="n">
        <v>12</v>
      </c>
      <c r="Q70" s="17" t="n">
        <v>7</v>
      </c>
      <c r="R70" s="18" t="n">
        <f aca="false">SUM(N70:Q70)</f>
        <v>28</v>
      </c>
      <c r="S70" s="18" t="n">
        <f aca="false">SUM(O70:Q70)</f>
        <v>24</v>
      </c>
      <c r="T70" s="19" t="n">
        <f aca="false">(S70/R70)*100</f>
        <v>85.7142857142857</v>
      </c>
      <c r="U70" s="20" t="n">
        <f aca="false">((O70+Q70)/R70)*100</f>
        <v>42.8571428571429</v>
      </c>
      <c r="V70" s="11"/>
      <c r="W70" s="11"/>
      <c r="X70" s="11"/>
      <c r="Y70" s="11"/>
      <c r="Z70" s="11"/>
      <c r="AA70" s="11"/>
      <c r="AB70" s="11"/>
      <c r="AC70" s="11"/>
      <c r="AD70" s="11"/>
    </row>
    <row r="71" customFormat="false" ht="18" hidden="false" customHeight="true" outlineLevel="0" collapsed="false">
      <c r="A71" s="9" t="s">
        <v>153</v>
      </c>
      <c r="B71" s="9" t="s">
        <v>235</v>
      </c>
      <c r="C71" s="30" t="s">
        <v>155</v>
      </c>
      <c r="D71" s="11" t="s">
        <v>183</v>
      </c>
      <c r="E71" s="28" t="s">
        <v>229</v>
      </c>
      <c r="F71" s="12" t="n">
        <v>41.86325</v>
      </c>
      <c r="G71" s="37" t="n">
        <v>3.18994</v>
      </c>
      <c r="H71" s="14" t="n">
        <v>45192</v>
      </c>
      <c r="I71" s="15" t="n">
        <v>2023</v>
      </c>
      <c r="J71" s="11" t="s">
        <v>185</v>
      </c>
      <c r="K71" s="16" t="s">
        <v>236</v>
      </c>
      <c r="L71" s="17" t="n">
        <v>16</v>
      </c>
      <c r="M71" s="11" t="s">
        <v>160</v>
      </c>
      <c r="N71" s="17" t="n">
        <v>4</v>
      </c>
      <c r="O71" s="17" t="n">
        <v>3</v>
      </c>
      <c r="P71" s="17" t="n">
        <v>17</v>
      </c>
      <c r="Q71" s="17" t="n">
        <v>2</v>
      </c>
      <c r="R71" s="18" t="n">
        <f aca="false">SUM(N71:Q71)</f>
        <v>26</v>
      </c>
      <c r="S71" s="18" t="n">
        <f aca="false">SUM(O71:Q71)</f>
        <v>22</v>
      </c>
      <c r="T71" s="19" t="n">
        <f aca="false">(S71/R71)*100</f>
        <v>84.6153846153846</v>
      </c>
      <c r="U71" s="20" t="n">
        <f aca="false">((O71+Q71)/R71)*100</f>
        <v>19.2307692307692</v>
      </c>
      <c r="V71" s="11"/>
      <c r="W71" s="11"/>
      <c r="X71" s="11"/>
      <c r="Y71" s="11"/>
      <c r="Z71" s="11"/>
      <c r="AA71" s="11"/>
      <c r="AB71" s="11"/>
      <c r="AC71" s="11"/>
      <c r="AD71" s="11"/>
    </row>
    <row r="72" customFormat="false" ht="18" hidden="false" customHeight="true" outlineLevel="0" collapsed="false">
      <c r="A72" s="25" t="s">
        <v>153</v>
      </c>
      <c r="B72" s="25" t="s">
        <v>79</v>
      </c>
      <c r="C72" s="38" t="s">
        <v>155</v>
      </c>
      <c r="D72" s="28" t="s">
        <v>183</v>
      </c>
      <c r="E72" s="28" t="s">
        <v>229</v>
      </c>
      <c r="F72" s="12" t="n">
        <v>41.86325</v>
      </c>
      <c r="G72" s="37" t="n">
        <v>3.18994</v>
      </c>
      <c r="H72" s="14" t="n">
        <v>45192</v>
      </c>
      <c r="I72" s="15" t="n">
        <v>2023</v>
      </c>
      <c r="J72" s="28" t="s">
        <v>185</v>
      </c>
      <c r="K72" s="29" t="s">
        <v>196</v>
      </c>
      <c r="L72" s="22" t="n">
        <v>30</v>
      </c>
      <c r="M72" s="11" t="s">
        <v>160</v>
      </c>
      <c r="N72" s="22" t="n">
        <v>19</v>
      </c>
      <c r="O72" s="22" t="n">
        <v>0</v>
      </c>
      <c r="P72" s="22" t="n">
        <v>29</v>
      </c>
      <c r="Q72" s="22" t="n">
        <v>0</v>
      </c>
      <c r="R72" s="18" t="n">
        <f aca="false">SUM(N72:Q72)</f>
        <v>48</v>
      </c>
      <c r="S72" s="18" t="n">
        <f aca="false">SUM(O72:Q72)</f>
        <v>29</v>
      </c>
      <c r="T72" s="19" t="n">
        <f aca="false">(S72/R72)*100</f>
        <v>60.4166666666667</v>
      </c>
      <c r="U72" s="20" t="n">
        <f aca="false">((O72+Q72)/R72)*100</f>
        <v>0</v>
      </c>
      <c r="V72" s="28"/>
      <c r="W72" s="28"/>
      <c r="X72" s="28"/>
      <c r="Y72" s="28"/>
      <c r="Z72" s="28"/>
      <c r="AA72" s="28"/>
      <c r="AB72" s="28"/>
      <c r="AC72" s="28"/>
      <c r="AD72" s="28"/>
    </row>
    <row r="73" customFormat="false" ht="18" hidden="false" customHeight="true" outlineLevel="0" collapsed="false">
      <c r="A73" s="9" t="s">
        <v>153</v>
      </c>
      <c r="B73" s="9" t="s">
        <v>193</v>
      </c>
      <c r="C73" s="30" t="s">
        <v>155</v>
      </c>
      <c r="D73" s="11" t="s">
        <v>183</v>
      </c>
      <c r="E73" s="28" t="s">
        <v>229</v>
      </c>
      <c r="F73" s="12" t="n">
        <v>41.86325</v>
      </c>
      <c r="G73" s="37" t="n">
        <v>3.18994</v>
      </c>
      <c r="H73" s="14" t="n">
        <v>45192</v>
      </c>
      <c r="I73" s="15" t="n">
        <v>2023</v>
      </c>
      <c r="J73" s="11" t="s">
        <v>185</v>
      </c>
      <c r="K73" s="16" t="s">
        <v>188</v>
      </c>
      <c r="L73" s="17" t="n">
        <v>30</v>
      </c>
      <c r="M73" s="11" t="s">
        <v>160</v>
      </c>
      <c r="N73" s="17" t="n">
        <v>30</v>
      </c>
      <c r="O73" s="17" t="n">
        <v>0</v>
      </c>
      <c r="P73" s="17" t="n">
        <v>13</v>
      </c>
      <c r="Q73" s="17" t="n">
        <v>0</v>
      </c>
      <c r="R73" s="18" t="n">
        <f aca="false">SUM(N73:Q73)</f>
        <v>43</v>
      </c>
      <c r="S73" s="18" t="n">
        <f aca="false">SUM(O73:Q73)</f>
        <v>13</v>
      </c>
      <c r="T73" s="19" t="n">
        <f aca="false">(S73/R73)*100</f>
        <v>30.2325581395349</v>
      </c>
      <c r="U73" s="20" t="n">
        <f aca="false">((O73+Q73)/R73)*100</f>
        <v>0</v>
      </c>
      <c r="V73" s="11"/>
      <c r="W73" s="11"/>
      <c r="X73" s="11"/>
      <c r="Y73" s="11"/>
      <c r="Z73" s="11"/>
      <c r="AA73" s="11"/>
      <c r="AB73" s="11"/>
      <c r="AC73" s="11"/>
      <c r="AD73" s="11"/>
    </row>
    <row r="74" customFormat="false" ht="18" hidden="false" customHeight="true" outlineLevel="0" collapsed="false">
      <c r="A74" s="9" t="s">
        <v>153</v>
      </c>
      <c r="B74" s="31" t="s">
        <v>239</v>
      </c>
      <c r="C74" s="11" t="s">
        <v>199</v>
      </c>
      <c r="D74" s="11" t="s">
        <v>200</v>
      </c>
      <c r="E74" s="11" t="s">
        <v>240</v>
      </c>
      <c r="F74" s="35" t="n">
        <v>41.92011</v>
      </c>
      <c r="G74" s="13" t="n">
        <v>3.22311</v>
      </c>
      <c r="H74" s="14" t="n">
        <v>45193</v>
      </c>
      <c r="I74" s="15" t="n">
        <v>2023</v>
      </c>
      <c r="J74" s="11" t="s">
        <v>185</v>
      </c>
      <c r="K74" s="16" t="s">
        <v>206</v>
      </c>
      <c r="L74" s="17" t="n">
        <v>30</v>
      </c>
      <c r="M74" s="11" t="s">
        <v>160</v>
      </c>
      <c r="N74" s="17" t="n">
        <v>40</v>
      </c>
      <c r="O74" s="17" t="n">
        <v>3</v>
      </c>
      <c r="P74" s="17" t="n">
        <v>10</v>
      </c>
      <c r="Q74" s="17" t="n">
        <v>0</v>
      </c>
      <c r="R74" s="18" t="n">
        <f aca="false">SUM(N74:Q74)</f>
        <v>53</v>
      </c>
      <c r="S74" s="18" t="n">
        <f aca="false">SUM(O74:Q74)</f>
        <v>13</v>
      </c>
      <c r="T74" s="19" t="n">
        <f aca="false">(S74/R74)*100</f>
        <v>24.5283018867925</v>
      </c>
      <c r="U74" s="20" t="n">
        <f aca="false">((O74+Q74)/R74)*100</f>
        <v>5.66037735849057</v>
      </c>
      <c r="V74" s="11"/>
      <c r="W74" s="11"/>
      <c r="X74" s="11"/>
      <c r="Y74" s="11"/>
      <c r="Z74" s="11"/>
      <c r="AA74" s="11"/>
      <c r="AB74" s="11"/>
      <c r="AC74" s="11"/>
      <c r="AD74" s="11"/>
    </row>
    <row r="75" customFormat="false" ht="18" hidden="false" customHeight="true" outlineLevel="0" collapsed="false">
      <c r="A75" s="9" t="s">
        <v>153</v>
      </c>
      <c r="B75" s="31" t="s">
        <v>241</v>
      </c>
      <c r="C75" s="11" t="s">
        <v>199</v>
      </c>
      <c r="D75" s="11" t="s">
        <v>200</v>
      </c>
      <c r="E75" s="11" t="s">
        <v>240</v>
      </c>
      <c r="F75" s="35" t="n">
        <v>41.92011</v>
      </c>
      <c r="G75" s="13" t="n">
        <v>3.22311</v>
      </c>
      <c r="H75" s="14" t="n">
        <v>45193</v>
      </c>
      <c r="I75" s="15" t="n">
        <v>2023</v>
      </c>
      <c r="J75" s="11" t="s">
        <v>185</v>
      </c>
      <c r="K75" s="16" t="s">
        <v>242</v>
      </c>
      <c r="L75" s="17" t="n">
        <v>30</v>
      </c>
      <c r="M75" s="11" t="s">
        <v>160</v>
      </c>
      <c r="N75" s="17" t="n">
        <v>28</v>
      </c>
      <c r="O75" s="17" t="n">
        <v>4</v>
      </c>
      <c r="P75" s="17" t="n">
        <v>17</v>
      </c>
      <c r="Q75" s="17" t="n">
        <v>0</v>
      </c>
      <c r="R75" s="18" t="n">
        <f aca="false">SUM(N75:Q75)</f>
        <v>49</v>
      </c>
      <c r="S75" s="18" t="n">
        <f aca="false">SUM(O75:Q75)</f>
        <v>21</v>
      </c>
      <c r="T75" s="19" t="n">
        <f aca="false">(S75/R75)*100</f>
        <v>42.8571428571429</v>
      </c>
      <c r="U75" s="20" t="n">
        <f aca="false">((O75+Q75)/R75)*100</f>
        <v>8.16326530612245</v>
      </c>
      <c r="V75" s="11"/>
      <c r="W75" s="11"/>
      <c r="X75" s="11"/>
      <c r="Y75" s="11"/>
      <c r="Z75" s="11"/>
      <c r="AA75" s="11"/>
      <c r="AB75" s="11"/>
      <c r="AC75" s="11"/>
      <c r="AD75" s="11"/>
    </row>
    <row r="76" customFormat="false" ht="18" hidden="false" customHeight="true" outlineLevel="0" collapsed="false">
      <c r="A76" s="9" t="s">
        <v>153</v>
      </c>
      <c r="B76" s="31" t="s">
        <v>243</v>
      </c>
      <c r="C76" s="11" t="s">
        <v>199</v>
      </c>
      <c r="D76" s="11" t="s">
        <v>200</v>
      </c>
      <c r="E76" s="11" t="s">
        <v>240</v>
      </c>
      <c r="F76" s="35" t="n">
        <v>41.92011</v>
      </c>
      <c r="G76" s="13" t="n">
        <v>3.22311</v>
      </c>
      <c r="H76" s="14" t="n">
        <v>45193</v>
      </c>
      <c r="I76" s="15" t="n">
        <v>2023</v>
      </c>
      <c r="J76" s="11" t="s">
        <v>185</v>
      </c>
      <c r="K76" s="16" t="s">
        <v>244</v>
      </c>
      <c r="L76" s="17" t="n">
        <v>30</v>
      </c>
      <c r="M76" s="11" t="s">
        <v>160</v>
      </c>
      <c r="N76" s="17" t="n">
        <v>17</v>
      </c>
      <c r="O76" s="17" t="n">
        <v>0</v>
      </c>
      <c r="P76" s="17" t="n">
        <v>14</v>
      </c>
      <c r="Q76" s="17" t="n">
        <v>0</v>
      </c>
      <c r="R76" s="18" t="n">
        <f aca="false">SUM(N76:Q76)</f>
        <v>31</v>
      </c>
      <c r="S76" s="18" t="n">
        <f aca="false">SUM(O76:Q76)</f>
        <v>14</v>
      </c>
      <c r="T76" s="19" t="n">
        <f aca="false">(S76/R76)*100</f>
        <v>45.1612903225806</v>
      </c>
      <c r="U76" s="20" t="n">
        <f aca="false">((O76+Q76)/R76)*100</f>
        <v>0</v>
      </c>
      <c r="V76" s="11"/>
      <c r="W76" s="11"/>
      <c r="X76" s="11"/>
      <c r="Y76" s="11"/>
      <c r="Z76" s="11"/>
      <c r="AA76" s="11"/>
      <c r="AB76" s="11"/>
      <c r="AC76" s="11"/>
      <c r="AD76" s="11"/>
    </row>
    <row r="77" customFormat="false" ht="18" hidden="false" customHeight="true" outlineLevel="0" collapsed="false">
      <c r="A77" s="9" t="s">
        <v>153</v>
      </c>
      <c r="B77" s="21" t="s">
        <v>245</v>
      </c>
      <c r="C77" s="11" t="s">
        <v>199</v>
      </c>
      <c r="D77" s="11" t="s">
        <v>200</v>
      </c>
      <c r="E77" s="11" t="s">
        <v>240</v>
      </c>
      <c r="F77" s="35" t="n">
        <v>41.92011</v>
      </c>
      <c r="G77" s="13" t="n">
        <v>3.22311</v>
      </c>
      <c r="H77" s="14" t="n">
        <v>45193</v>
      </c>
      <c r="I77" s="15" t="n">
        <v>2023</v>
      </c>
      <c r="J77" s="11" t="s">
        <v>185</v>
      </c>
      <c r="K77" s="16" t="s">
        <v>246</v>
      </c>
      <c r="L77" s="17" t="n">
        <v>25</v>
      </c>
      <c r="M77" s="11" t="s">
        <v>160</v>
      </c>
      <c r="N77" s="17" t="n">
        <v>41</v>
      </c>
      <c r="O77" s="17" t="n">
        <v>5</v>
      </c>
      <c r="P77" s="17" t="n">
        <v>3</v>
      </c>
      <c r="Q77" s="17" t="n">
        <v>0</v>
      </c>
      <c r="R77" s="18" t="n">
        <f aca="false">SUM(N77:Q77)</f>
        <v>49</v>
      </c>
      <c r="S77" s="18" t="n">
        <f aca="false">SUM(O77:Q77)</f>
        <v>8</v>
      </c>
      <c r="T77" s="19" t="n">
        <f aca="false">(S77/R77)*100</f>
        <v>16.3265306122449</v>
      </c>
      <c r="U77" s="20" t="n">
        <f aca="false">((O77+Q77)/R77)*100</f>
        <v>10.2040816326531</v>
      </c>
      <c r="V77" s="11"/>
      <c r="W77" s="11"/>
      <c r="X77" s="11"/>
      <c r="Y77" s="11"/>
      <c r="Z77" s="11"/>
      <c r="AA77" s="11"/>
      <c r="AB77" s="11"/>
      <c r="AC77" s="11"/>
      <c r="AD77" s="11"/>
    </row>
    <row r="78" customFormat="false" ht="18" hidden="false" customHeight="true" outlineLevel="0" collapsed="false">
      <c r="A78" s="9" t="s">
        <v>153</v>
      </c>
      <c r="B78" s="21" t="s">
        <v>247</v>
      </c>
      <c r="C78" s="11" t="s">
        <v>199</v>
      </c>
      <c r="D78" s="11" t="s">
        <v>200</v>
      </c>
      <c r="E78" s="11" t="s">
        <v>240</v>
      </c>
      <c r="F78" s="35" t="n">
        <v>41.92011</v>
      </c>
      <c r="G78" s="13" t="n">
        <v>3.22311</v>
      </c>
      <c r="H78" s="14" t="n">
        <v>45193</v>
      </c>
      <c r="I78" s="15" t="n">
        <v>2023</v>
      </c>
      <c r="J78" s="11" t="s">
        <v>185</v>
      </c>
      <c r="K78" s="16" t="s">
        <v>170</v>
      </c>
      <c r="L78" s="17" t="n">
        <v>30</v>
      </c>
      <c r="M78" s="11" t="s">
        <v>160</v>
      </c>
      <c r="N78" s="17" t="n">
        <v>15</v>
      </c>
      <c r="O78" s="17" t="n">
        <v>5</v>
      </c>
      <c r="P78" s="17" t="n">
        <v>6</v>
      </c>
      <c r="Q78" s="17" t="n">
        <v>5</v>
      </c>
      <c r="R78" s="18" t="n">
        <f aca="false">SUM(N78:Q78)</f>
        <v>31</v>
      </c>
      <c r="S78" s="18" t="n">
        <f aca="false">SUM(O78:Q78)</f>
        <v>16</v>
      </c>
      <c r="T78" s="19" t="n">
        <f aca="false">(S78/R78)*100</f>
        <v>51.6129032258065</v>
      </c>
      <c r="U78" s="20" t="n">
        <f aca="false">((O78+Q78)/R78)*100</f>
        <v>32.258064516129</v>
      </c>
      <c r="V78" s="11"/>
      <c r="W78" s="11"/>
      <c r="X78" s="11"/>
      <c r="Y78" s="11"/>
      <c r="Z78" s="11"/>
      <c r="AA78" s="11"/>
      <c r="AB78" s="11"/>
      <c r="AC78" s="11"/>
      <c r="AD78" s="11"/>
    </row>
    <row r="79" customFormat="false" ht="18" hidden="false" customHeight="true" outlineLevel="0" collapsed="false">
      <c r="A79" s="9" t="s">
        <v>153</v>
      </c>
      <c r="B79" s="21" t="s">
        <v>248</v>
      </c>
      <c r="C79" s="11" t="s">
        <v>199</v>
      </c>
      <c r="D79" s="11" t="s">
        <v>200</v>
      </c>
      <c r="E79" s="11" t="s">
        <v>240</v>
      </c>
      <c r="F79" s="35" t="n">
        <v>41.92011</v>
      </c>
      <c r="G79" s="13" t="n">
        <v>3.22311</v>
      </c>
      <c r="H79" s="14" t="n">
        <v>45193</v>
      </c>
      <c r="I79" s="15" t="n">
        <v>2023</v>
      </c>
      <c r="J79" s="11" t="s">
        <v>185</v>
      </c>
      <c r="K79" s="16" t="s">
        <v>162</v>
      </c>
      <c r="L79" s="17" t="n">
        <v>25</v>
      </c>
      <c r="M79" s="11" t="s">
        <v>160</v>
      </c>
      <c r="N79" s="17" t="n">
        <v>35</v>
      </c>
      <c r="O79" s="17" t="n">
        <v>1</v>
      </c>
      <c r="P79" s="17" t="n">
        <v>0</v>
      </c>
      <c r="Q79" s="17" t="n">
        <v>0</v>
      </c>
      <c r="R79" s="18" t="n">
        <f aca="false">SUM(N79:Q79)</f>
        <v>36</v>
      </c>
      <c r="S79" s="18" t="n">
        <f aca="false">SUM(O79:Q79)</f>
        <v>1</v>
      </c>
      <c r="T79" s="19" t="n">
        <f aca="false">(S79/R79)*100</f>
        <v>2.77777777777778</v>
      </c>
      <c r="U79" s="20" t="n">
        <f aca="false">((O79+Q79)/R79)*100</f>
        <v>2.77777777777778</v>
      </c>
      <c r="V79" s="11"/>
      <c r="W79" s="11"/>
      <c r="X79" s="11"/>
      <c r="Y79" s="11"/>
      <c r="Z79" s="11"/>
      <c r="AA79" s="11"/>
      <c r="AB79" s="11"/>
      <c r="AC79" s="11"/>
      <c r="AD79" s="11"/>
    </row>
    <row r="80" customFormat="false" ht="14.9" hidden="false" customHeight="false" outlineLevel="0" collapsed="false">
      <c r="A80" s="9" t="s">
        <v>153</v>
      </c>
      <c r="B80" s="31" t="s">
        <v>239</v>
      </c>
      <c r="C80" s="11" t="s">
        <v>199</v>
      </c>
      <c r="D80" s="11" t="s">
        <v>200</v>
      </c>
      <c r="E80" s="11" t="s">
        <v>249</v>
      </c>
      <c r="F80" s="12" t="n">
        <v>41.91893</v>
      </c>
      <c r="G80" s="13" t="n">
        <v>3.22024</v>
      </c>
      <c r="H80" s="14" t="n">
        <v>45193</v>
      </c>
      <c r="I80" s="15" t="n">
        <v>2023</v>
      </c>
      <c r="J80" s="11" t="s">
        <v>214</v>
      </c>
      <c r="K80" s="16" t="s">
        <v>206</v>
      </c>
      <c r="L80" s="17" t="n">
        <v>25</v>
      </c>
      <c r="M80" s="11" t="s">
        <v>160</v>
      </c>
      <c r="N80" s="17" t="n">
        <v>30</v>
      </c>
      <c r="O80" s="17" t="n">
        <v>10</v>
      </c>
      <c r="P80" s="17" t="n">
        <v>8</v>
      </c>
      <c r="Q80" s="17" t="n">
        <v>3</v>
      </c>
      <c r="R80" s="18" t="n">
        <f aca="false">SUM(N80:Q80)</f>
        <v>51</v>
      </c>
      <c r="S80" s="18" t="n">
        <f aca="false">SUM(O80:Q80)</f>
        <v>21</v>
      </c>
      <c r="T80" s="19" t="n">
        <f aca="false">(S80/R80)*100</f>
        <v>41.1764705882353</v>
      </c>
      <c r="U80" s="20" t="n">
        <f aca="false">((O80+Q80)/R80)*100</f>
        <v>25.4901960784314</v>
      </c>
      <c r="V80" s="11"/>
      <c r="W80" s="11"/>
      <c r="X80" s="11"/>
      <c r="Y80" s="11"/>
      <c r="Z80" s="11"/>
      <c r="AA80" s="11"/>
      <c r="AB80" s="11"/>
      <c r="AC80" s="11"/>
      <c r="AD80" s="11"/>
    </row>
    <row r="81" customFormat="false" ht="14.9" hidden="false" customHeight="false" outlineLevel="0" collapsed="false">
      <c r="A81" s="9" t="s">
        <v>153</v>
      </c>
      <c r="B81" s="31" t="s">
        <v>241</v>
      </c>
      <c r="C81" s="11" t="s">
        <v>199</v>
      </c>
      <c r="D81" s="11" t="s">
        <v>200</v>
      </c>
      <c r="E81" s="11" t="s">
        <v>249</v>
      </c>
      <c r="F81" s="12" t="n">
        <v>41.91893</v>
      </c>
      <c r="G81" s="13" t="n">
        <v>3.22024</v>
      </c>
      <c r="H81" s="14" t="n">
        <v>45193</v>
      </c>
      <c r="I81" s="15" t="n">
        <v>2023</v>
      </c>
      <c r="J81" s="11" t="s">
        <v>214</v>
      </c>
      <c r="K81" s="16" t="s">
        <v>242</v>
      </c>
      <c r="L81" s="17" t="n">
        <v>25</v>
      </c>
      <c r="M81" s="11" t="s">
        <v>160</v>
      </c>
      <c r="N81" s="17" t="n">
        <v>35</v>
      </c>
      <c r="O81" s="17" t="n">
        <v>8</v>
      </c>
      <c r="P81" s="17" t="n">
        <v>10</v>
      </c>
      <c r="Q81" s="17" t="n">
        <v>0</v>
      </c>
      <c r="R81" s="18" t="n">
        <f aca="false">SUM(N81:Q81)</f>
        <v>53</v>
      </c>
      <c r="S81" s="18" t="n">
        <f aca="false">SUM(O81:Q81)</f>
        <v>18</v>
      </c>
      <c r="T81" s="19" t="n">
        <f aca="false">(S81/R81)*100</f>
        <v>33.9622641509434</v>
      </c>
      <c r="U81" s="20" t="n">
        <f aca="false">((O81+Q81)/R81)*100</f>
        <v>15.0943396226415</v>
      </c>
      <c r="V81" s="11"/>
      <c r="W81" s="11"/>
      <c r="X81" s="11"/>
      <c r="Y81" s="11"/>
      <c r="Z81" s="11"/>
      <c r="AA81" s="11"/>
      <c r="AB81" s="11"/>
      <c r="AC81" s="11"/>
      <c r="AD81" s="11"/>
    </row>
    <row r="82" customFormat="false" ht="14.9" hidden="false" customHeight="false" outlineLevel="0" collapsed="false">
      <c r="A82" s="9" t="s">
        <v>153</v>
      </c>
      <c r="B82" s="31" t="s">
        <v>243</v>
      </c>
      <c r="C82" s="11" t="s">
        <v>199</v>
      </c>
      <c r="D82" s="11" t="s">
        <v>200</v>
      </c>
      <c r="E82" s="11" t="s">
        <v>249</v>
      </c>
      <c r="F82" s="12" t="n">
        <v>41.91893</v>
      </c>
      <c r="G82" s="13" t="n">
        <v>3.22024</v>
      </c>
      <c r="H82" s="14" t="n">
        <v>45193</v>
      </c>
      <c r="I82" s="15" t="n">
        <v>2023</v>
      </c>
      <c r="J82" s="11" t="s">
        <v>214</v>
      </c>
      <c r="K82" s="16" t="s">
        <v>244</v>
      </c>
      <c r="L82" s="17" t="n">
        <v>25</v>
      </c>
      <c r="M82" s="11" t="s">
        <v>160</v>
      </c>
      <c r="N82" s="17" t="n">
        <v>30</v>
      </c>
      <c r="O82" s="17" t="n">
        <v>0</v>
      </c>
      <c r="P82" s="17" t="n">
        <v>24</v>
      </c>
      <c r="Q82" s="17" t="n">
        <v>3</v>
      </c>
      <c r="R82" s="18" t="n">
        <f aca="false">SUM(N82:Q82)</f>
        <v>57</v>
      </c>
      <c r="S82" s="18" t="n">
        <f aca="false">SUM(O82:Q82)</f>
        <v>27</v>
      </c>
      <c r="T82" s="19" t="n">
        <f aca="false">(S82/R82)*100</f>
        <v>47.3684210526316</v>
      </c>
      <c r="U82" s="20" t="n">
        <f aca="false">((O82+Q82)/R82)*100</f>
        <v>5.26315789473684</v>
      </c>
      <c r="V82" s="11"/>
      <c r="W82" s="11"/>
      <c r="X82" s="11"/>
      <c r="Y82" s="11"/>
      <c r="Z82" s="11"/>
      <c r="AA82" s="11"/>
      <c r="AB82" s="11"/>
      <c r="AC82" s="11"/>
      <c r="AD82" s="11"/>
    </row>
    <row r="83" customFormat="false" ht="14.9" hidden="false" customHeight="false" outlineLevel="0" collapsed="false">
      <c r="A83" s="25" t="s">
        <v>153</v>
      </c>
      <c r="B83" s="26" t="s">
        <v>245</v>
      </c>
      <c r="C83" s="28" t="s">
        <v>199</v>
      </c>
      <c r="D83" s="28" t="s">
        <v>200</v>
      </c>
      <c r="E83" s="11" t="s">
        <v>249</v>
      </c>
      <c r="F83" s="12" t="n">
        <v>41.91893</v>
      </c>
      <c r="G83" s="13" t="n">
        <v>3.22024</v>
      </c>
      <c r="H83" s="14" t="n">
        <v>45193</v>
      </c>
      <c r="I83" s="15" t="n">
        <v>2023</v>
      </c>
      <c r="J83" s="28" t="s">
        <v>214</v>
      </c>
      <c r="K83" s="29" t="s">
        <v>246</v>
      </c>
      <c r="L83" s="22" t="n">
        <v>25</v>
      </c>
      <c r="M83" s="11" t="s">
        <v>160</v>
      </c>
      <c r="N83" s="22" t="n">
        <v>70</v>
      </c>
      <c r="O83" s="22" t="n">
        <v>10</v>
      </c>
      <c r="P83" s="22" t="n">
        <v>0</v>
      </c>
      <c r="Q83" s="22" t="n">
        <v>0</v>
      </c>
      <c r="R83" s="18" t="n">
        <f aca="false">SUM(N83:Q83)</f>
        <v>80</v>
      </c>
      <c r="S83" s="18" t="n">
        <f aca="false">SUM(O83:Q83)</f>
        <v>10</v>
      </c>
      <c r="T83" s="19" t="n">
        <f aca="false">(S83/R83)*100</f>
        <v>12.5</v>
      </c>
      <c r="U83" s="20" t="n">
        <f aca="false">((O83+Q83)/R83)*100</f>
        <v>12.5</v>
      </c>
      <c r="V83" s="28"/>
      <c r="W83" s="28"/>
      <c r="X83" s="28"/>
      <c r="Y83" s="28"/>
      <c r="Z83" s="28"/>
      <c r="AA83" s="28"/>
      <c r="AB83" s="28"/>
      <c r="AC83" s="28"/>
      <c r="AD83" s="28"/>
    </row>
    <row r="84" customFormat="false" ht="14.9" hidden="false" customHeight="false" outlineLevel="0" collapsed="false">
      <c r="A84" s="9" t="s">
        <v>153</v>
      </c>
      <c r="B84" s="21" t="s">
        <v>247</v>
      </c>
      <c r="C84" s="11" t="s">
        <v>199</v>
      </c>
      <c r="D84" s="11" t="s">
        <v>200</v>
      </c>
      <c r="E84" s="11" t="s">
        <v>249</v>
      </c>
      <c r="F84" s="12" t="n">
        <v>41.91893</v>
      </c>
      <c r="G84" s="13" t="n">
        <v>3.22024</v>
      </c>
      <c r="H84" s="14" t="n">
        <v>45193</v>
      </c>
      <c r="I84" s="15" t="n">
        <v>2023</v>
      </c>
      <c r="J84" s="11" t="s">
        <v>214</v>
      </c>
      <c r="K84" s="16" t="s">
        <v>170</v>
      </c>
      <c r="L84" s="17" t="n">
        <v>25</v>
      </c>
      <c r="M84" s="11" t="s">
        <v>160</v>
      </c>
      <c r="N84" s="17" t="n">
        <v>20</v>
      </c>
      <c r="O84" s="17" t="n">
        <v>2</v>
      </c>
      <c r="P84" s="17" t="n">
        <v>0</v>
      </c>
      <c r="Q84" s="17" t="n">
        <v>12</v>
      </c>
      <c r="R84" s="18" t="n">
        <f aca="false">SUM(N84:Q84)</f>
        <v>34</v>
      </c>
      <c r="S84" s="18" t="n">
        <f aca="false">SUM(O84:Q84)</f>
        <v>14</v>
      </c>
      <c r="T84" s="19" t="n">
        <f aca="false">(S84/R84)*100</f>
        <v>41.1764705882353</v>
      </c>
      <c r="U84" s="20" t="n">
        <f aca="false">((O84+Q84)/R84)*100</f>
        <v>41.1764705882353</v>
      </c>
      <c r="V84" s="11"/>
      <c r="W84" s="11"/>
      <c r="X84" s="11"/>
      <c r="Y84" s="11"/>
      <c r="Z84" s="11"/>
      <c r="AA84" s="11"/>
      <c r="AB84" s="11"/>
      <c r="AC84" s="11"/>
      <c r="AD84" s="11"/>
    </row>
    <row r="85" customFormat="false" ht="14.9" hidden="false" customHeight="false" outlineLevel="0" collapsed="false">
      <c r="A85" s="9" t="s">
        <v>153</v>
      </c>
      <c r="B85" s="21" t="s">
        <v>248</v>
      </c>
      <c r="C85" s="11" t="s">
        <v>199</v>
      </c>
      <c r="D85" s="11" t="s">
        <v>200</v>
      </c>
      <c r="E85" s="11" t="s">
        <v>249</v>
      </c>
      <c r="F85" s="12" t="n">
        <v>41.91893</v>
      </c>
      <c r="G85" s="13" t="n">
        <v>3.22024</v>
      </c>
      <c r="H85" s="14" t="n">
        <v>45193</v>
      </c>
      <c r="I85" s="15" t="n">
        <v>2023</v>
      </c>
      <c r="J85" s="11" t="s">
        <v>214</v>
      </c>
      <c r="K85" s="16" t="s">
        <v>162</v>
      </c>
      <c r="L85" s="17" t="n">
        <v>25</v>
      </c>
      <c r="M85" s="11" t="s">
        <v>160</v>
      </c>
      <c r="N85" s="17" t="n">
        <v>56</v>
      </c>
      <c r="O85" s="17" t="n">
        <v>5</v>
      </c>
      <c r="P85" s="17" t="n">
        <v>0</v>
      </c>
      <c r="Q85" s="17" t="n">
        <v>0</v>
      </c>
      <c r="R85" s="18" t="n">
        <f aca="false">SUM(N85:Q85)</f>
        <v>61</v>
      </c>
      <c r="S85" s="18" t="n">
        <f aca="false">SUM(O85:Q85)</f>
        <v>5</v>
      </c>
      <c r="T85" s="19" t="n">
        <f aca="false">(S85/R85)*100</f>
        <v>8.19672131147541</v>
      </c>
      <c r="U85" s="20" t="n">
        <f aca="false">((O85+Q85)/R85)*100</f>
        <v>8.19672131147541</v>
      </c>
      <c r="V85" s="11"/>
      <c r="W85" s="11"/>
      <c r="X85" s="11"/>
      <c r="Y85" s="11"/>
      <c r="Z85" s="11"/>
      <c r="AA85" s="11"/>
      <c r="AB85" s="11"/>
      <c r="AC85" s="11"/>
      <c r="AD85" s="11"/>
    </row>
    <row r="86" customFormat="false" ht="14.9" hidden="false" customHeight="false" outlineLevel="0" collapsed="false">
      <c r="A86" s="9" t="s">
        <v>153</v>
      </c>
      <c r="B86" s="31" t="s">
        <v>198</v>
      </c>
      <c r="C86" s="11" t="s">
        <v>199</v>
      </c>
      <c r="D86" s="11" t="s">
        <v>200</v>
      </c>
      <c r="E86" s="11" t="s">
        <v>249</v>
      </c>
      <c r="F86" s="12" t="n">
        <v>41.91893</v>
      </c>
      <c r="G86" s="13" t="n">
        <v>3.22024</v>
      </c>
      <c r="H86" s="14" t="n">
        <v>45193</v>
      </c>
      <c r="I86" s="15" t="n">
        <v>2023</v>
      </c>
      <c r="J86" s="11" t="s">
        <v>214</v>
      </c>
      <c r="K86" s="16" t="s">
        <v>182</v>
      </c>
      <c r="L86" s="17" t="n">
        <v>25</v>
      </c>
      <c r="M86" s="11" t="s">
        <v>160</v>
      </c>
      <c r="N86" s="17" t="n">
        <v>19</v>
      </c>
      <c r="O86" s="17" t="n">
        <v>0</v>
      </c>
      <c r="P86" s="17" t="n">
        <v>45</v>
      </c>
      <c r="Q86" s="17" t="n">
        <v>2</v>
      </c>
      <c r="R86" s="18" t="n">
        <f aca="false">SUM(N86:Q86)</f>
        <v>66</v>
      </c>
      <c r="S86" s="18" t="n">
        <f aca="false">SUM(O86:Q86)</f>
        <v>47</v>
      </c>
      <c r="T86" s="19" t="n">
        <f aca="false">(S86/R86)*100</f>
        <v>71.2121212121212</v>
      </c>
      <c r="U86" s="20" t="n">
        <f aca="false">((O86+Q86)/R86)*100</f>
        <v>3.03030303030303</v>
      </c>
      <c r="V86" s="11"/>
      <c r="W86" s="11"/>
      <c r="X86" s="11"/>
      <c r="Y86" s="11"/>
      <c r="Z86" s="11"/>
      <c r="AA86" s="11"/>
      <c r="AB86" s="11"/>
      <c r="AC86" s="11"/>
      <c r="AD86" s="11"/>
    </row>
    <row r="87" customFormat="false" ht="14.9" hidden="false" customHeight="false" outlineLevel="0" collapsed="false">
      <c r="A87" s="9" t="s">
        <v>153</v>
      </c>
      <c r="B87" s="31" t="s">
        <v>250</v>
      </c>
      <c r="C87" s="30" t="s">
        <v>251</v>
      </c>
      <c r="D87" s="30" t="s">
        <v>252</v>
      </c>
      <c r="E87" s="11" t="s">
        <v>253</v>
      </c>
      <c r="F87" s="12" t="n">
        <v>42.23714</v>
      </c>
      <c r="G87" s="13" t="n">
        <v>3.26397</v>
      </c>
      <c r="H87" s="14" t="n">
        <v>45206</v>
      </c>
      <c r="I87" s="15" t="n">
        <v>2023</v>
      </c>
      <c r="J87" s="11" t="s">
        <v>254</v>
      </c>
      <c r="K87" s="16" t="s">
        <v>255</v>
      </c>
      <c r="L87" s="17" t="n">
        <v>27</v>
      </c>
      <c r="M87" s="11" t="s">
        <v>160</v>
      </c>
      <c r="N87" s="17" t="n">
        <v>43</v>
      </c>
      <c r="O87" s="17" t="n">
        <v>0</v>
      </c>
      <c r="P87" s="17" t="n">
        <v>11</v>
      </c>
      <c r="Q87" s="17" t="n">
        <v>4</v>
      </c>
      <c r="R87" s="18" t="n">
        <f aca="false">SUM(N87:Q87)</f>
        <v>58</v>
      </c>
      <c r="S87" s="18" t="n">
        <f aca="false">SUM(O87:Q87)</f>
        <v>15</v>
      </c>
      <c r="T87" s="19" t="n">
        <f aca="false">(S87/R87)*100</f>
        <v>25.8620689655172</v>
      </c>
      <c r="U87" s="20" t="n">
        <f aca="false">((O87+Q87)/R87)*100</f>
        <v>6.89655172413793</v>
      </c>
      <c r="V87" s="11"/>
      <c r="W87" s="11"/>
      <c r="X87" s="11"/>
      <c r="Y87" s="11"/>
      <c r="Z87" s="11"/>
      <c r="AA87" s="11"/>
      <c r="AB87" s="11"/>
      <c r="AC87" s="11"/>
      <c r="AD87" s="11"/>
    </row>
    <row r="88" customFormat="false" ht="14.9" hidden="false" customHeight="false" outlineLevel="0" collapsed="false">
      <c r="A88" s="9" t="s">
        <v>153</v>
      </c>
      <c r="B88" s="31" t="s">
        <v>250</v>
      </c>
      <c r="C88" s="30" t="s">
        <v>251</v>
      </c>
      <c r="D88" s="30" t="s">
        <v>252</v>
      </c>
      <c r="E88" s="11" t="s">
        <v>253</v>
      </c>
      <c r="F88" s="12" t="n">
        <v>42.23714</v>
      </c>
      <c r="G88" s="13" t="n">
        <v>3.26397</v>
      </c>
      <c r="H88" s="14" t="n">
        <v>45206</v>
      </c>
      <c r="I88" s="15" t="n">
        <v>2023</v>
      </c>
      <c r="J88" s="11" t="s">
        <v>254</v>
      </c>
      <c r="K88" s="16" t="s">
        <v>255</v>
      </c>
      <c r="L88" s="17" t="n">
        <v>20</v>
      </c>
      <c r="M88" s="11" t="s">
        <v>160</v>
      </c>
      <c r="N88" s="17" t="n">
        <v>0</v>
      </c>
      <c r="O88" s="17" t="n">
        <v>6</v>
      </c>
      <c r="P88" s="17" t="n">
        <v>4</v>
      </c>
      <c r="Q88" s="17" t="n">
        <v>1</v>
      </c>
      <c r="R88" s="18" t="n">
        <f aca="false">SUM(N88:Q88)</f>
        <v>11</v>
      </c>
      <c r="S88" s="18" t="n">
        <f aca="false">SUM(O88:Q88)</f>
        <v>11</v>
      </c>
      <c r="T88" s="19" t="n">
        <f aca="false">(S88/R88)*100</f>
        <v>100</v>
      </c>
      <c r="U88" s="20" t="n">
        <f aca="false">((O88+Q88)/R88)*100</f>
        <v>63.6363636363636</v>
      </c>
      <c r="V88" s="11"/>
      <c r="W88" s="11"/>
      <c r="X88" s="11"/>
      <c r="Y88" s="11"/>
      <c r="Z88" s="11"/>
      <c r="AA88" s="11"/>
      <c r="AB88" s="11"/>
      <c r="AC88" s="11"/>
      <c r="AD88" s="11"/>
    </row>
    <row r="89" customFormat="false" ht="14.9" hidden="false" customHeight="false" outlineLevel="0" collapsed="false">
      <c r="A89" s="9" t="s">
        <v>153</v>
      </c>
      <c r="B89" s="31" t="s">
        <v>256</v>
      </c>
      <c r="C89" s="30" t="s">
        <v>251</v>
      </c>
      <c r="D89" s="30" t="s">
        <v>252</v>
      </c>
      <c r="E89" s="11" t="s">
        <v>253</v>
      </c>
      <c r="F89" s="12" t="n">
        <v>42.23714</v>
      </c>
      <c r="G89" s="13" t="n">
        <v>3.26397</v>
      </c>
      <c r="H89" s="14" t="n">
        <v>45206</v>
      </c>
      <c r="I89" s="15" t="n">
        <v>2023</v>
      </c>
      <c r="J89" s="11" t="s">
        <v>254</v>
      </c>
      <c r="K89" s="16" t="s">
        <v>257</v>
      </c>
      <c r="L89" s="17" t="n">
        <v>20</v>
      </c>
      <c r="M89" s="11" t="s">
        <v>160</v>
      </c>
      <c r="N89" s="17" t="n">
        <v>45</v>
      </c>
      <c r="O89" s="17" t="n">
        <v>28</v>
      </c>
      <c r="P89" s="17" t="n">
        <v>10</v>
      </c>
      <c r="Q89" s="17" t="n">
        <v>12</v>
      </c>
      <c r="R89" s="18" t="n">
        <f aca="false">SUM(N89:Q89)</f>
        <v>95</v>
      </c>
      <c r="S89" s="18" t="n">
        <f aca="false">SUM(O89:Q89)</f>
        <v>50</v>
      </c>
      <c r="T89" s="19" t="n">
        <f aca="false">(S89/R89)*100</f>
        <v>52.6315789473684</v>
      </c>
      <c r="U89" s="20" t="n">
        <f aca="false">((O89+Q89)/R89)*100</f>
        <v>42.1052631578947</v>
      </c>
      <c r="V89" s="11"/>
      <c r="W89" s="11"/>
      <c r="X89" s="11"/>
      <c r="Y89" s="11"/>
      <c r="Z89" s="11"/>
      <c r="AA89" s="11"/>
      <c r="AB89" s="11"/>
      <c r="AC89" s="11"/>
      <c r="AD89" s="11"/>
    </row>
    <row r="90" customFormat="false" ht="14.9" hidden="false" customHeight="false" outlineLevel="0" collapsed="false">
      <c r="A90" s="9" t="s">
        <v>153</v>
      </c>
      <c r="B90" s="31" t="s">
        <v>258</v>
      </c>
      <c r="C90" s="30" t="s">
        <v>251</v>
      </c>
      <c r="D90" s="30" t="s">
        <v>252</v>
      </c>
      <c r="E90" s="11" t="s">
        <v>253</v>
      </c>
      <c r="F90" s="12" t="n">
        <v>42.23714</v>
      </c>
      <c r="G90" s="13" t="n">
        <v>3.26397</v>
      </c>
      <c r="H90" s="14" t="n">
        <v>45206</v>
      </c>
      <c r="I90" s="15" t="n">
        <v>2023</v>
      </c>
      <c r="J90" s="11" t="s">
        <v>254</v>
      </c>
      <c r="K90" s="16" t="s">
        <v>259</v>
      </c>
      <c r="L90" s="17" t="n">
        <v>20</v>
      </c>
      <c r="M90" s="11" t="s">
        <v>160</v>
      </c>
      <c r="N90" s="17" t="n">
        <v>25</v>
      </c>
      <c r="O90" s="17" t="n">
        <v>16</v>
      </c>
      <c r="P90" s="17" t="n">
        <v>16</v>
      </c>
      <c r="Q90" s="17" t="n">
        <v>19</v>
      </c>
      <c r="R90" s="18" t="n">
        <f aca="false">SUM(N90:Q90)</f>
        <v>76</v>
      </c>
      <c r="S90" s="18" t="n">
        <f aca="false">SUM(O90:Q90)</f>
        <v>51</v>
      </c>
      <c r="T90" s="19" t="n">
        <f aca="false">(S90/R90)*100</f>
        <v>67.1052631578947</v>
      </c>
      <c r="U90" s="20" t="n">
        <f aca="false">((O90+Q90)/R90)*100</f>
        <v>46.0526315789474</v>
      </c>
      <c r="V90" s="11"/>
      <c r="W90" s="11"/>
      <c r="X90" s="11"/>
      <c r="Y90" s="11"/>
      <c r="Z90" s="11"/>
      <c r="AA90" s="11"/>
      <c r="AB90" s="11"/>
      <c r="AC90" s="11"/>
      <c r="AD90" s="11"/>
    </row>
    <row r="91" customFormat="false" ht="14.9" hidden="false" customHeight="false" outlineLevel="0" collapsed="false">
      <c r="A91" s="9" t="s">
        <v>153</v>
      </c>
      <c r="B91" s="31" t="s">
        <v>258</v>
      </c>
      <c r="C91" s="30" t="s">
        <v>251</v>
      </c>
      <c r="D91" s="30" t="s">
        <v>252</v>
      </c>
      <c r="E91" s="11" t="s">
        <v>253</v>
      </c>
      <c r="F91" s="12" t="n">
        <v>42.23714</v>
      </c>
      <c r="G91" s="13" t="n">
        <v>3.26397</v>
      </c>
      <c r="H91" s="14" t="n">
        <v>45206</v>
      </c>
      <c r="I91" s="15" t="n">
        <v>2023</v>
      </c>
      <c r="J91" s="11" t="s">
        <v>254</v>
      </c>
      <c r="K91" s="16" t="s">
        <v>260</v>
      </c>
      <c r="L91" s="22" t="n">
        <v>15</v>
      </c>
      <c r="M91" s="11" t="s">
        <v>160</v>
      </c>
      <c r="N91" s="22" t="n">
        <v>4</v>
      </c>
      <c r="O91" s="22" t="n">
        <v>2</v>
      </c>
      <c r="P91" s="22" t="n">
        <v>3</v>
      </c>
      <c r="Q91" s="22" t="n">
        <v>2</v>
      </c>
      <c r="R91" s="18" t="n">
        <f aca="false">SUM(N91:Q91)</f>
        <v>11</v>
      </c>
      <c r="S91" s="18" t="n">
        <f aca="false">SUM(O91:Q91)</f>
        <v>7</v>
      </c>
      <c r="T91" s="19" t="n">
        <f aca="false">(S91/R91)*100</f>
        <v>63.6363636363636</v>
      </c>
      <c r="U91" s="20" t="n">
        <f aca="false">((O91+Q91)/R91)*100</f>
        <v>36.3636363636364</v>
      </c>
      <c r="V91" s="11"/>
      <c r="W91" s="11"/>
      <c r="X91" s="11"/>
      <c r="Y91" s="11"/>
      <c r="Z91" s="11"/>
      <c r="AA91" s="11"/>
      <c r="AB91" s="11"/>
      <c r="AC91" s="11"/>
      <c r="AD91" s="11"/>
    </row>
    <row r="92" customFormat="false" ht="14.9" hidden="false" customHeight="false" outlineLevel="0" collapsed="false">
      <c r="A92" s="9" t="s">
        <v>153</v>
      </c>
      <c r="B92" s="31" t="s">
        <v>261</v>
      </c>
      <c r="C92" s="30" t="s">
        <v>251</v>
      </c>
      <c r="D92" s="30" t="s">
        <v>252</v>
      </c>
      <c r="E92" s="11" t="s">
        <v>253</v>
      </c>
      <c r="F92" s="12" t="n">
        <v>42.23714</v>
      </c>
      <c r="G92" s="13" t="n">
        <v>3.26397</v>
      </c>
      <c r="H92" s="14" t="n">
        <v>45206</v>
      </c>
      <c r="I92" s="15" t="n">
        <v>2023</v>
      </c>
      <c r="J92" s="11" t="s">
        <v>254</v>
      </c>
      <c r="K92" s="16" t="s">
        <v>262</v>
      </c>
      <c r="L92" s="17" t="n">
        <v>27</v>
      </c>
      <c r="M92" s="11" t="s">
        <v>160</v>
      </c>
      <c r="N92" s="17" t="n">
        <v>10</v>
      </c>
      <c r="O92" s="17" t="n">
        <v>7</v>
      </c>
      <c r="P92" s="17" t="n">
        <v>23</v>
      </c>
      <c r="Q92" s="17" t="n">
        <v>13</v>
      </c>
      <c r="R92" s="18" t="n">
        <f aca="false">SUM(N92:Q92)</f>
        <v>53</v>
      </c>
      <c r="S92" s="18" t="n">
        <f aca="false">SUM(O92:Q92)</f>
        <v>43</v>
      </c>
      <c r="T92" s="19" t="n">
        <f aca="false">(S92/R92)*100</f>
        <v>81.1320754716981</v>
      </c>
      <c r="U92" s="20" t="n">
        <f aca="false">((O92+Q92)/R92)*100</f>
        <v>37.7358490566038</v>
      </c>
      <c r="V92" s="11"/>
      <c r="W92" s="11"/>
      <c r="X92" s="11"/>
      <c r="Y92" s="11"/>
      <c r="Z92" s="11"/>
      <c r="AA92" s="11"/>
      <c r="AB92" s="11"/>
      <c r="AC92" s="11"/>
      <c r="AD92" s="11"/>
    </row>
    <row r="93" customFormat="false" ht="14.9" hidden="false" customHeight="false" outlineLevel="0" collapsed="false">
      <c r="A93" s="9" t="s">
        <v>153</v>
      </c>
      <c r="B93" s="31" t="s">
        <v>263</v>
      </c>
      <c r="C93" s="30" t="s">
        <v>251</v>
      </c>
      <c r="D93" s="30" t="s">
        <v>252</v>
      </c>
      <c r="E93" s="11" t="s">
        <v>253</v>
      </c>
      <c r="F93" s="12" t="n">
        <v>42.23714</v>
      </c>
      <c r="G93" s="13" t="n">
        <v>3.26397</v>
      </c>
      <c r="H93" s="14" t="n">
        <v>45206</v>
      </c>
      <c r="I93" s="15" t="n">
        <v>2023</v>
      </c>
      <c r="J93" s="11" t="s">
        <v>254</v>
      </c>
      <c r="K93" s="16" t="s">
        <v>264</v>
      </c>
      <c r="L93" s="22" t="n">
        <v>27</v>
      </c>
      <c r="M93" s="11" t="s">
        <v>160</v>
      </c>
      <c r="N93" s="22" t="n">
        <v>20</v>
      </c>
      <c r="O93" s="22" t="n">
        <v>3</v>
      </c>
      <c r="P93" s="22" t="n">
        <v>20</v>
      </c>
      <c r="Q93" s="22" t="n">
        <v>4</v>
      </c>
      <c r="R93" s="18" t="n">
        <f aca="false">SUM(N93:Q93)</f>
        <v>47</v>
      </c>
      <c r="S93" s="18" t="n">
        <f aca="false">SUM(O93:Q93)</f>
        <v>27</v>
      </c>
      <c r="T93" s="19" t="n">
        <f aca="false">(S93/R93)*100</f>
        <v>57.4468085106383</v>
      </c>
      <c r="U93" s="20" t="n">
        <f aca="false">((O93+Q93)/R93)*100</f>
        <v>14.8936170212766</v>
      </c>
      <c r="V93" s="11"/>
      <c r="W93" s="11"/>
      <c r="X93" s="11"/>
      <c r="Y93" s="11"/>
      <c r="Z93" s="11"/>
      <c r="AA93" s="11"/>
      <c r="AB93" s="11"/>
      <c r="AC93" s="11"/>
      <c r="AD93" s="11"/>
    </row>
    <row r="94" customFormat="false" ht="14.9" hidden="false" customHeight="false" outlineLevel="0" collapsed="false">
      <c r="A94" s="9" t="s">
        <v>153</v>
      </c>
      <c r="B94" s="21" t="s">
        <v>265</v>
      </c>
      <c r="C94" s="30" t="s">
        <v>251</v>
      </c>
      <c r="D94" s="30" t="s">
        <v>252</v>
      </c>
      <c r="E94" s="11" t="s">
        <v>253</v>
      </c>
      <c r="F94" s="12" t="n">
        <v>42.23714</v>
      </c>
      <c r="G94" s="13" t="n">
        <v>3.26397</v>
      </c>
      <c r="H94" s="14" t="n">
        <v>45206</v>
      </c>
      <c r="I94" s="34" t="n">
        <v>2023</v>
      </c>
      <c r="J94" s="11" t="s">
        <v>254</v>
      </c>
      <c r="K94" s="16" t="s">
        <v>266</v>
      </c>
      <c r="L94" s="17" t="n">
        <v>27</v>
      </c>
      <c r="M94" s="11" t="s">
        <v>160</v>
      </c>
      <c r="N94" s="17" t="n">
        <v>43</v>
      </c>
      <c r="O94" s="17" t="n">
        <v>5</v>
      </c>
      <c r="P94" s="17" t="n">
        <v>45</v>
      </c>
      <c r="Q94" s="17" t="n">
        <v>10</v>
      </c>
      <c r="R94" s="18" t="n">
        <f aca="false">SUM(N94:Q94)</f>
        <v>103</v>
      </c>
      <c r="S94" s="18" t="n">
        <f aca="false">SUM(O94:Q94)</f>
        <v>60</v>
      </c>
      <c r="T94" s="19" t="n">
        <f aca="false">(S94/R94)*100</f>
        <v>58.252427184466</v>
      </c>
      <c r="U94" s="20" t="n">
        <f aca="false">((O94+Q94)/R94)*100</f>
        <v>14.5631067961165</v>
      </c>
      <c r="V94" s="11"/>
      <c r="W94" s="11"/>
      <c r="X94" s="11"/>
      <c r="Y94" s="11"/>
      <c r="Z94" s="11"/>
      <c r="AA94" s="11"/>
      <c r="AB94" s="11"/>
      <c r="AC94" s="11"/>
      <c r="AD94" s="11"/>
    </row>
    <row r="95" customFormat="false" ht="14.9" hidden="false" customHeight="false" outlineLevel="0" collapsed="false">
      <c r="A95" s="9" t="s">
        <v>153</v>
      </c>
      <c r="B95" s="31" t="s">
        <v>250</v>
      </c>
      <c r="C95" s="30" t="s">
        <v>251</v>
      </c>
      <c r="D95" s="30" t="s">
        <v>252</v>
      </c>
      <c r="E95" s="11" t="s">
        <v>267</v>
      </c>
      <c r="F95" s="12" t="n">
        <v>42.23827</v>
      </c>
      <c r="G95" s="13" t="n">
        <v>3.26408</v>
      </c>
      <c r="H95" s="14" t="n">
        <v>45206</v>
      </c>
      <c r="I95" s="15" t="n">
        <v>2023</v>
      </c>
      <c r="J95" s="11" t="s">
        <v>214</v>
      </c>
      <c r="K95" s="16" t="s">
        <v>255</v>
      </c>
      <c r="L95" s="22" t="n">
        <v>24.4</v>
      </c>
      <c r="M95" s="11" t="s">
        <v>160</v>
      </c>
      <c r="N95" s="22" t="n">
        <v>24</v>
      </c>
      <c r="O95" s="22" t="n">
        <v>1</v>
      </c>
      <c r="P95" s="22" t="n">
        <v>10</v>
      </c>
      <c r="Q95" s="22" t="n">
        <v>6</v>
      </c>
      <c r="R95" s="18" t="n">
        <f aca="false">SUM(N95:Q95)</f>
        <v>41</v>
      </c>
      <c r="S95" s="18" t="n">
        <f aca="false">SUM(O95:Q95)</f>
        <v>17</v>
      </c>
      <c r="T95" s="19" t="n">
        <f aca="false">(S95/R95)*100</f>
        <v>41.4634146341463</v>
      </c>
      <c r="U95" s="20" t="n">
        <f aca="false">((O95+Q95)/R95)*100</f>
        <v>17.0731707317073</v>
      </c>
      <c r="V95" s="11"/>
      <c r="W95" s="11"/>
      <c r="X95" s="11"/>
      <c r="Y95" s="11"/>
      <c r="Z95" s="11"/>
      <c r="AA95" s="11"/>
      <c r="AB95" s="11"/>
      <c r="AC95" s="11"/>
      <c r="AD95" s="11"/>
    </row>
    <row r="96" customFormat="false" ht="14.9" hidden="false" customHeight="false" outlineLevel="0" collapsed="false">
      <c r="A96" s="9" t="s">
        <v>153</v>
      </c>
      <c r="B96" s="31" t="s">
        <v>250</v>
      </c>
      <c r="C96" s="30" t="s">
        <v>251</v>
      </c>
      <c r="D96" s="30" t="s">
        <v>252</v>
      </c>
      <c r="E96" s="11" t="s">
        <v>267</v>
      </c>
      <c r="F96" s="12" t="n">
        <v>42.23827</v>
      </c>
      <c r="G96" s="13" t="n">
        <v>3.26408</v>
      </c>
      <c r="H96" s="14" t="n">
        <v>45206</v>
      </c>
      <c r="I96" s="15" t="n">
        <v>2023</v>
      </c>
      <c r="J96" s="11" t="s">
        <v>214</v>
      </c>
      <c r="K96" s="16" t="s">
        <v>255</v>
      </c>
      <c r="L96" s="17" t="n">
        <v>18</v>
      </c>
      <c r="M96" s="11" t="s">
        <v>268</v>
      </c>
      <c r="N96" s="17" t="n">
        <v>14</v>
      </c>
      <c r="O96" s="17" t="n">
        <v>15</v>
      </c>
      <c r="P96" s="17" t="n">
        <v>63</v>
      </c>
      <c r="Q96" s="17" t="n">
        <v>20</v>
      </c>
      <c r="R96" s="18" t="n">
        <f aca="false">SUM(N96:Q96)</f>
        <v>112</v>
      </c>
      <c r="S96" s="18" t="n">
        <f aca="false">SUM(O96:Q96)</f>
        <v>98</v>
      </c>
      <c r="T96" s="19" t="n">
        <f aca="false">(S96/R96)*100</f>
        <v>87.5</v>
      </c>
      <c r="U96" s="20" t="n">
        <f aca="false">((O96+Q96)/R96)*100</f>
        <v>31.25</v>
      </c>
      <c r="V96" s="11"/>
      <c r="W96" s="11"/>
      <c r="X96" s="11"/>
      <c r="Y96" s="11"/>
      <c r="Z96" s="11"/>
      <c r="AA96" s="11"/>
      <c r="AB96" s="11"/>
      <c r="AC96" s="11"/>
      <c r="AD96" s="11"/>
    </row>
    <row r="97" customFormat="false" ht="14.9" hidden="false" customHeight="false" outlineLevel="0" collapsed="false">
      <c r="A97" s="9" t="s">
        <v>153</v>
      </c>
      <c r="B97" s="31" t="s">
        <v>269</v>
      </c>
      <c r="C97" s="30" t="s">
        <v>251</v>
      </c>
      <c r="D97" s="30" t="s">
        <v>252</v>
      </c>
      <c r="E97" s="11" t="s">
        <v>267</v>
      </c>
      <c r="F97" s="12" t="n">
        <v>42.23827</v>
      </c>
      <c r="G97" s="13" t="n">
        <v>3.26408</v>
      </c>
      <c r="H97" s="14" t="n">
        <v>45206</v>
      </c>
      <c r="I97" s="15" t="n">
        <v>2023</v>
      </c>
      <c r="J97" s="11" t="s">
        <v>214</v>
      </c>
      <c r="K97" s="16" t="s">
        <v>266</v>
      </c>
      <c r="L97" s="22" t="n">
        <v>22</v>
      </c>
      <c r="M97" s="11" t="s">
        <v>160</v>
      </c>
      <c r="N97" s="22" t="n">
        <v>11</v>
      </c>
      <c r="O97" s="22" t="n">
        <v>3</v>
      </c>
      <c r="P97" s="22" t="n">
        <v>3</v>
      </c>
      <c r="Q97" s="22" t="n">
        <v>5</v>
      </c>
      <c r="R97" s="18" t="n">
        <f aca="false">SUM(N97:Q97)</f>
        <v>22</v>
      </c>
      <c r="S97" s="18" t="n">
        <f aca="false">SUM(O97:Q97)</f>
        <v>11</v>
      </c>
      <c r="T97" s="19" t="n">
        <f aca="false">(S97/R97)*100</f>
        <v>50</v>
      </c>
      <c r="U97" s="20" t="n">
        <f aca="false">((O97+Q97)/R97)*100</f>
        <v>36.3636363636364</v>
      </c>
      <c r="V97" s="11"/>
      <c r="W97" s="11"/>
      <c r="X97" s="11"/>
      <c r="Y97" s="11"/>
      <c r="Z97" s="11"/>
      <c r="AA97" s="11"/>
      <c r="AB97" s="11"/>
      <c r="AC97" s="11"/>
      <c r="AD97" s="11"/>
    </row>
    <row r="98" customFormat="false" ht="14.9" hidden="false" customHeight="false" outlineLevel="0" collapsed="false">
      <c r="A98" s="9" t="s">
        <v>153</v>
      </c>
      <c r="B98" s="31" t="s">
        <v>269</v>
      </c>
      <c r="C98" s="30" t="s">
        <v>251</v>
      </c>
      <c r="D98" s="30" t="s">
        <v>252</v>
      </c>
      <c r="E98" s="11" t="s">
        <v>267</v>
      </c>
      <c r="F98" s="12" t="n">
        <v>42.23827</v>
      </c>
      <c r="G98" s="13" t="n">
        <v>3.26408</v>
      </c>
      <c r="H98" s="14" t="n">
        <v>45206</v>
      </c>
      <c r="I98" s="15" t="n">
        <v>2023</v>
      </c>
      <c r="J98" s="11" t="s">
        <v>214</v>
      </c>
      <c r="K98" s="16" t="s">
        <v>266</v>
      </c>
      <c r="L98" s="17" t="n">
        <v>15</v>
      </c>
      <c r="M98" s="11" t="s">
        <v>268</v>
      </c>
      <c r="N98" s="17" t="n">
        <v>0</v>
      </c>
      <c r="O98" s="17" t="n">
        <v>2</v>
      </c>
      <c r="P98" s="17" t="n">
        <v>48</v>
      </c>
      <c r="Q98" s="17" t="n">
        <v>25</v>
      </c>
      <c r="R98" s="18" t="n">
        <f aca="false">SUM(N98:Q98)</f>
        <v>75</v>
      </c>
      <c r="S98" s="18" t="n">
        <f aca="false">SUM(O98:Q98)</f>
        <v>75</v>
      </c>
      <c r="T98" s="19" t="n">
        <f aca="false">(S98/R98)*100</f>
        <v>100</v>
      </c>
      <c r="U98" s="20" t="n">
        <f aca="false">((O98+Q98)/R98)*100</f>
        <v>36</v>
      </c>
      <c r="V98" s="11"/>
      <c r="W98" s="11"/>
      <c r="X98" s="11"/>
      <c r="Y98" s="11"/>
      <c r="Z98" s="11"/>
      <c r="AA98" s="11"/>
      <c r="AB98" s="11"/>
      <c r="AC98" s="11"/>
      <c r="AD98" s="11"/>
    </row>
    <row r="99" customFormat="false" ht="14.9" hidden="false" customHeight="false" outlineLevel="0" collapsed="false">
      <c r="A99" s="9" t="s">
        <v>153</v>
      </c>
      <c r="B99" s="31" t="s">
        <v>258</v>
      </c>
      <c r="C99" s="30" t="s">
        <v>251</v>
      </c>
      <c r="D99" s="30" t="s">
        <v>252</v>
      </c>
      <c r="E99" s="11" t="s">
        <v>267</v>
      </c>
      <c r="F99" s="12" t="n">
        <v>42.23827</v>
      </c>
      <c r="G99" s="13" t="n">
        <v>3.26408</v>
      </c>
      <c r="H99" s="14" t="n">
        <v>45206</v>
      </c>
      <c r="I99" s="15" t="n">
        <v>2023</v>
      </c>
      <c r="J99" s="11" t="s">
        <v>214</v>
      </c>
      <c r="K99" s="16" t="s">
        <v>262</v>
      </c>
      <c r="L99" s="17" t="n">
        <v>15</v>
      </c>
      <c r="M99" s="11" t="s">
        <v>268</v>
      </c>
      <c r="N99" s="17" t="n">
        <v>11</v>
      </c>
      <c r="O99" s="17" t="n">
        <v>6</v>
      </c>
      <c r="P99" s="17" t="n">
        <v>91</v>
      </c>
      <c r="Q99" s="17" t="n">
        <v>42</v>
      </c>
      <c r="R99" s="18" t="n">
        <f aca="false">SUM(N99:Q99)</f>
        <v>150</v>
      </c>
      <c r="S99" s="18" t="n">
        <f aca="false">SUM(O99:Q99)</f>
        <v>139</v>
      </c>
      <c r="T99" s="19" t="n">
        <f aca="false">(S99/R99)*100</f>
        <v>92.6666666666667</v>
      </c>
      <c r="U99" s="20" t="n">
        <f aca="false">((O99+Q99)/R99)*100</f>
        <v>32</v>
      </c>
      <c r="V99" s="11"/>
      <c r="W99" s="11"/>
      <c r="X99" s="11"/>
      <c r="Y99" s="11"/>
      <c r="Z99" s="11"/>
      <c r="AA99" s="11"/>
      <c r="AB99" s="11"/>
      <c r="AC99" s="11"/>
      <c r="AD99" s="11"/>
    </row>
    <row r="100" customFormat="false" ht="14.9" hidden="false" customHeight="false" outlineLevel="0" collapsed="false">
      <c r="A100" s="9" t="s">
        <v>153</v>
      </c>
      <c r="B100" s="31" t="s">
        <v>258</v>
      </c>
      <c r="C100" s="30" t="s">
        <v>251</v>
      </c>
      <c r="D100" s="30" t="s">
        <v>252</v>
      </c>
      <c r="E100" s="11" t="s">
        <v>267</v>
      </c>
      <c r="F100" s="12" t="n">
        <v>42.23827</v>
      </c>
      <c r="G100" s="13" t="n">
        <v>3.26408</v>
      </c>
      <c r="H100" s="14" t="n">
        <v>45206</v>
      </c>
      <c r="I100" s="15" t="n">
        <v>2023</v>
      </c>
      <c r="J100" s="11" t="s">
        <v>214</v>
      </c>
      <c r="K100" s="16" t="s">
        <v>262</v>
      </c>
      <c r="L100" s="17" t="n">
        <v>10</v>
      </c>
      <c r="M100" s="11" t="s">
        <v>268</v>
      </c>
      <c r="N100" s="17" t="n">
        <v>15</v>
      </c>
      <c r="O100" s="17" t="n">
        <v>4</v>
      </c>
      <c r="P100" s="17" t="n">
        <v>80</v>
      </c>
      <c r="Q100" s="17" t="n">
        <v>17</v>
      </c>
      <c r="R100" s="18" t="n">
        <f aca="false">SUM(N100:Q100)</f>
        <v>116</v>
      </c>
      <c r="S100" s="18" t="n">
        <f aca="false">SUM(O100:Q100)</f>
        <v>101</v>
      </c>
      <c r="T100" s="19" t="n">
        <f aca="false">(S100/R100)*100</f>
        <v>87.0689655172414</v>
      </c>
      <c r="U100" s="20" t="n">
        <f aca="false">((O100+Q100)/R100)*100</f>
        <v>18.1034482758621</v>
      </c>
      <c r="V100" s="11"/>
      <c r="W100" s="11"/>
      <c r="X100" s="11"/>
      <c r="Y100" s="11"/>
      <c r="Z100" s="11"/>
      <c r="AA100" s="11"/>
      <c r="AB100" s="11"/>
      <c r="AC100" s="11"/>
      <c r="AD100" s="11"/>
    </row>
    <row r="101" customFormat="false" ht="14.9" hidden="false" customHeight="false" outlineLevel="0" collapsed="false">
      <c r="A101" s="9" t="s">
        <v>153</v>
      </c>
      <c r="B101" s="31" t="s">
        <v>261</v>
      </c>
      <c r="C101" s="30" t="s">
        <v>251</v>
      </c>
      <c r="D101" s="30" t="s">
        <v>252</v>
      </c>
      <c r="E101" s="11" t="s">
        <v>267</v>
      </c>
      <c r="F101" s="12" t="n">
        <v>42.23827</v>
      </c>
      <c r="G101" s="13" t="n">
        <v>3.26408</v>
      </c>
      <c r="H101" s="14" t="n">
        <v>45206</v>
      </c>
      <c r="I101" s="15" t="n">
        <v>2023</v>
      </c>
      <c r="J101" s="11" t="s">
        <v>214</v>
      </c>
      <c r="K101" s="16" t="s">
        <v>270</v>
      </c>
      <c r="L101" s="17" t="n">
        <v>21</v>
      </c>
      <c r="M101" s="11" t="s">
        <v>160</v>
      </c>
      <c r="N101" s="17" t="n">
        <v>39</v>
      </c>
      <c r="O101" s="17" t="n">
        <v>6</v>
      </c>
      <c r="P101" s="17" t="n">
        <v>5</v>
      </c>
      <c r="Q101" s="17" t="n">
        <v>1</v>
      </c>
      <c r="R101" s="18" t="n">
        <f aca="false">SUM(N101:Q101)</f>
        <v>51</v>
      </c>
      <c r="S101" s="18" t="n">
        <f aca="false">SUM(O101:Q101)</f>
        <v>12</v>
      </c>
      <c r="T101" s="19" t="n">
        <f aca="false">(S101/R101)*100</f>
        <v>23.5294117647059</v>
      </c>
      <c r="U101" s="20" t="n">
        <f aca="false">((O101+Q101)/R101)*100</f>
        <v>13.7254901960784</v>
      </c>
      <c r="V101" s="11"/>
      <c r="W101" s="11"/>
      <c r="X101" s="11"/>
      <c r="Y101" s="11"/>
      <c r="Z101" s="11"/>
      <c r="AA101" s="11"/>
      <c r="AB101" s="11"/>
      <c r="AC101" s="11"/>
      <c r="AD101" s="11"/>
    </row>
    <row r="102" customFormat="false" ht="14.9" hidden="false" customHeight="false" outlineLevel="0" collapsed="false">
      <c r="A102" s="9" t="s">
        <v>153</v>
      </c>
      <c r="B102" s="31" t="s">
        <v>261</v>
      </c>
      <c r="C102" s="30" t="s">
        <v>251</v>
      </c>
      <c r="D102" s="30" t="s">
        <v>252</v>
      </c>
      <c r="E102" s="11" t="s">
        <v>267</v>
      </c>
      <c r="F102" s="12" t="n">
        <v>42.23827</v>
      </c>
      <c r="G102" s="13" t="n">
        <v>3.26408</v>
      </c>
      <c r="H102" s="14" t="n">
        <v>45206</v>
      </c>
      <c r="I102" s="15" t="n">
        <v>2023</v>
      </c>
      <c r="J102" s="11" t="s">
        <v>214</v>
      </c>
      <c r="K102" s="16" t="s">
        <v>270</v>
      </c>
      <c r="L102" s="17" t="n">
        <v>13</v>
      </c>
      <c r="M102" s="11" t="s">
        <v>268</v>
      </c>
      <c r="N102" s="17" t="n">
        <v>3</v>
      </c>
      <c r="O102" s="17" t="n">
        <v>10</v>
      </c>
      <c r="P102" s="17" t="n">
        <v>25</v>
      </c>
      <c r="Q102" s="17" t="n">
        <v>14</v>
      </c>
      <c r="R102" s="18" t="n">
        <f aca="false">SUM(N102:Q102)</f>
        <v>52</v>
      </c>
      <c r="S102" s="18" t="n">
        <f aca="false">SUM(O102:Q102)</f>
        <v>49</v>
      </c>
      <c r="T102" s="19" t="n">
        <f aca="false">(S102/R102)*100</f>
        <v>94.2307692307692</v>
      </c>
      <c r="U102" s="20" t="n">
        <f aca="false">((O102+Q102)/R102)*100</f>
        <v>46.1538461538462</v>
      </c>
      <c r="V102" s="11"/>
      <c r="W102" s="11"/>
      <c r="X102" s="11"/>
      <c r="Y102" s="11"/>
      <c r="Z102" s="11"/>
      <c r="AA102" s="11"/>
      <c r="AB102" s="11"/>
      <c r="AC102" s="11"/>
      <c r="AD102" s="11"/>
    </row>
    <row r="103" customFormat="false" ht="14.9" hidden="false" customHeight="false" outlineLevel="0" collapsed="false">
      <c r="A103" s="9" t="s">
        <v>153</v>
      </c>
      <c r="B103" s="31" t="s">
        <v>263</v>
      </c>
      <c r="C103" s="30" t="s">
        <v>251</v>
      </c>
      <c r="D103" s="30" t="s">
        <v>252</v>
      </c>
      <c r="E103" s="11" t="s">
        <v>267</v>
      </c>
      <c r="F103" s="12" t="n">
        <v>42.23827</v>
      </c>
      <c r="G103" s="13" t="n">
        <v>3.26408</v>
      </c>
      <c r="H103" s="14" t="n">
        <v>45206</v>
      </c>
      <c r="I103" s="15" t="n">
        <v>2023</v>
      </c>
      <c r="J103" s="11" t="s">
        <v>214</v>
      </c>
      <c r="K103" s="16" t="s">
        <v>264</v>
      </c>
      <c r="L103" s="17" t="n">
        <v>23</v>
      </c>
      <c r="M103" s="11" t="s">
        <v>160</v>
      </c>
      <c r="N103" s="17" t="n">
        <v>25</v>
      </c>
      <c r="O103" s="17" t="n">
        <v>4</v>
      </c>
      <c r="P103" s="17" t="n">
        <v>7</v>
      </c>
      <c r="Q103" s="17" t="n">
        <v>0</v>
      </c>
      <c r="R103" s="18" t="n">
        <f aca="false">SUM(N103:Q103)</f>
        <v>36</v>
      </c>
      <c r="S103" s="18" t="n">
        <f aca="false">SUM(O103:Q103)</f>
        <v>11</v>
      </c>
      <c r="T103" s="19" t="n">
        <f aca="false">(S103/R103)*100</f>
        <v>30.5555555555556</v>
      </c>
      <c r="U103" s="20" t="n">
        <f aca="false">((O103+Q103)/R103)*100</f>
        <v>11.1111111111111</v>
      </c>
      <c r="V103" s="11"/>
      <c r="W103" s="11"/>
      <c r="X103" s="11"/>
      <c r="Y103" s="11"/>
      <c r="Z103" s="11"/>
      <c r="AA103" s="11"/>
      <c r="AB103" s="11"/>
      <c r="AC103" s="11"/>
      <c r="AD103" s="11"/>
    </row>
    <row r="104" customFormat="false" ht="14.9" hidden="false" customHeight="false" outlineLevel="0" collapsed="false">
      <c r="A104" s="9" t="s">
        <v>153</v>
      </c>
      <c r="B104" s="31" t="s">
        <v>263</v>
      </c>
      <c r="C104" s="30" t="s">
        <v>251</v>
      </c>
      <c r="D104" s="30" t="s">
        <v>252</v>
      </c>
      <c r="E104" s="11" t="s">
        <v>267</v>
      </c>
      <c r="F104" s="12" t="n">
        <v>42.23827</v>
      </c>
      <c r="G104" s="13" t="n">
        <v>3.26408</v>
      </c>
      <c r="H104" s="14" t="n">
        <v>45206</v>
      </c>
      <c r="I104" s="15" t="n">
        <v>2023</v>
      </c>
      <c r="J104" s="11" t="s">
        <v>214</v>
      </c>
      <c r="K104" s="16" t="s">
        <v>264</v>
      </c>
      <c r="L104" s="17" t="n">
        <v>16</v>
      </c>
      <c r="M104" s="11" t="s">
        <v>268</v>
      </c>
      <c r="N104" s="17" t="n">
        <v>16</v>
      </c>
      <c r="O104" s="17" t="n">
        <v>4</v>
      </c>
      <c r="P104" s="17" t="n">
        <v>30</v>
      </c>
      <c r="Q104" s="17" t="n">
        <v>10</v>
      </c>
      <c r="R104" s="18" t="n">
        <f aca="false">SUM(N104:Q104)</f>
        <v>60</v>
      </c>
      <c r="S104" s="18" t="n">
        <f aca="false">SUM(O104:Q104)</f>
        <v>44</v>
      </c>
      <c r="T104" s="19" t="n">
        <f aca="false">(S104/R104)*100</f>
        <v>73.3333333333333</v>
      </c>
      <c r="U104" s="20" t="n">
        <f aca="false">((O104+Q104)/R104)*100</f>
        <v>23.3333333333333</v>
      </c>
      <c r="V104" s="11"/>
      <c r="W104" s="11"/>
      <c r="X104" s="11"/>
      <c r="Y104" s="11"/>
      <c r="Z104" s="11"/>
      <c r="AA104" s="11"/>
      <c r="AB104" s="11"/>
      <c r="AC104" s="11"/>
      <c r="AD104" s="11"/>
    </row>
    <row r="105" customFormat="false" ht="14.9" hidden="false" customHeight="false" outlineLevel="0" collapsed="false">
      <c r="A105" s="9" t="s">
        <v>153</v>
      </c>
      <c r="B105" s="21" t="s">
        <v>265</v>
      </c>
      <c r="C105" s="30" t="s">
        <v>251</v>
      </c>
      <c r="D105" s="30" t="s">
        <v>252</v>
      </c>
      <c r="E105" s="11" t="s">
        <v>267</v>
      </c>
      <c r="F105" s="12" t="n">
        <v>42.23827</v>
      </c>
      <c r="G105" s="13" t="n">
        <v>3.26408</v>
      </c>
      <c r="H105" s="14" t="n">
        <v>45206</v>
      </c>
      <c r="I105" s="15" t="n">
        <v>2023</v>
      </c>
      <c r="J105" s="11" t="s">
        <v>214</v>
      </c>
      <c r="K105" s="16" t="s">
        <v>257</v>
      </c>
      <c r="L105" s="17" t="n">
        <v>15</v>
      </c>
      <c r="M105" s="11" t="s">
        <v>268</v>
      </c>
      <c r="N105" s="17" t="n">
        <v>11</v>
      </c>
      <c r="O105" s="17" t="n">
        <v>6</v>
      </c>
      <c r="P105" s="17" t="n">
        <v>100</v>
      </c>
      <c r="Q105" s="17" t="n">
        <v>13</v>
      </c>
      <c r="R105" s="18" t="n">
        <f aca="false">SUM(N105:Q105)</f>
        <v>130</v>
      </c>
      <c r="S105" s="18" t="n">
        <f aca="false">SUM(O105:Q105)</f>
        <v>119</v>
      </c>
      <c r="T105" s="19" t="n">
        <f aca="false">(S105/R105)*100</f>
        <v>91.5384615384615</v>
      </c>
      <c r="U105" s="20" t="n">
        <f aca="false">((O105+Q105)/R105)*100</f>
        <v>14.6153846153846</v>
      </c>
      <c r="V105" s="11"/>
      <c r="W105" s="11"/>
      <c r="X105" s="11"/>
      <c r="Y105" s="11"/>
      <c r="Z105" s="11"/>
      <c r="AA105" s="11"/>
      <c r="AB105" s="11"/>
      <c r="AC105" s="11"/>
      <c r="AD105" s="11"/>
    </row>
    <row r="106" customFormat="false" ht="14.9" hidden="false" customHeight="false" outlineLevel="0" collapsed="false">
      <c r="A106" s="25" t="s">
        <v>153</v>
      </c>
      <c r="B106" s="26" t="s">
        <v>265</v>
      </c>
      <c r="C106" s="38" t="s">
        <v>251</v>
      </c>
      <c r="D106" s="38" t="s">
        <v>252</v>
      </c>
      <c r="E106" s="28" t="s">
        <v>267</v>
      </c>
      <c r="F106" s="12" t="n">
        <v>42.23827</v>
      </c>
      <c r="G106" s="13" t="n">
        <v>3.26408</v>
      </c>
      <c r="H106" s="14" t="n">
        <v>45206</v>
      </c>
      <c r="I106" s="15" t="n">
        <v>2023</v>
      </c>
      <c r="J106" s="28" t="s">
        <v>214</v>
      </c>
      <c r="K106" s="29" t="s">
        <v>257</v>
      </c>
      <c r="L106" s="22" t="n">
        <v>10</v>
      </c>
      <c r="M106" s="11" t="s">
        <v>268</v>
      </c>
      <c r="N106" s="22" t="n">
        <v>2</v>
      </c>
      <c r="O106" s="22" t="n">
        <v>3</v>
      </c>
      <c r="P106" s="22" t="n">
        <v>90</v>
      </c>
      <c r="Q106" s="22" t="n">
        <v>0</v>
      </c>
      <c r="R106" s="18" t="n">
        <f aca="false">SUM(N106:Q106)</f>
        <v>95</v>
      </c>
      <c r="S106" s="18" t="n">
        <f aca="false">SUM(O106:Q106)</f>
        <v>93</v>
      </c>
      <c r="T106" s="19" t="n">
        <f aca="false">(S106/R106)*100</f>
        <v>97.8947368421053</v>
      </c>
      <c r="U106" s="20" t="n">
        <f aca="false">((O106+Q106)/R106)*100</f>
        <v>3.15789473684211</v>
      </c>
      <c r="V106" s="28"/>
      <c r="W106" s="28"/>
      <c r="X106" s="28"/>
      <c r="Y106" s="28"/>
      <c r="Z106" s="28"/>
      <c r="AA106" s="28"/>
      <c r="AB106" s="28"/>
      <c r="AC106" s="28"/>
      <c r="AD106" s="28"/>
    </row>
    <row r="107" customFormat="false" ht="14.9" hidden="false" customHeight="false" outlineLevel="0" collapsed="false">
      <c r="A107" s="9" t="s">
        <v>153</v>
      </c>
      <c r="B107" s="11" t="s">
        <v>250</v>
      </c>
      <c r="C107" s="30" t="s">
        <v>251</v>
      </c>
      <c r="D107" s="30" t="s">
        <v>252</v>
      </c>
      <c r="E107" s="11" t="s">
        <v>271</v>
      </c>
      <c r="F107" s="12" t="n">
        <v>42.23746</v>
      </c>
      <c r="G107" s="13" t="n">
        <v>3.26462</v>
      </c>
      <c r="H107" s="14" t="n">
        <v>45207</v>
      </c>
      <c r="I107" s="15" t="n">
        <v>2023</v>
      </c>
      <c r="J107" s="11" t="s">
        <v>254</v>
      </c>
      <c r="K107" s="16" t="s">
        <v>272</v>
      </c>
      <c r="L107" s="17" t="n">
        <v>27</v>
      </c>
      <c r="M107" s="11" t="s">
        <v>160</v>
      </c>
      <c r="N107" s="17" t="n">
        <v>38</v>
      </c>
      <c r="O107" s="17" t="n">
        <v>8</v>
      </c>
      <c r="P107" s="17" t="n">
        <v>18</v>
      </c>
      <c r="Q107" s="17" t="n">
        <v>16</v>
      </c>
      <c r="R107" s="18" t="n">
        <f aca="false">SUM(N107:Q107)</f>
        <v>80</v>
      </c>
      <c r="S107" s="18" t="n">
        <f aca="false">SUM(O107:Q107)</f>
        <v>42</v>
      </c>
      <c r="T107" s="19" t="n">
        <f aca="false">(S107/R107)*100</f>
        <v>52.5</v>
      </c>
      <c r="U107" s="20" t="n">
        <f aca="false">((O107+Q107)/R107)*100</f>
        <v>30</v>
      </c>
      <c r="V107" s="11"/>
      <c r="W107" s="11"/>
      <c r="X107" s="11"/>
      <c r="Y107" s="11"/>
      <c r="Z107" s="11"/>
      <c r="AA107" s="11"/>
      <c r="AB107" s="11"/>
      <c r="AC107" s="11"/>
      <c r="AD107" s="11"/>
    </row>
    <row r="108" customFormat="false" ht="14.9" hidden="false" customHeight="false" outlineLevel="0" collapsed="false">
      <c r="A108" s="9" t="s">
        <v>153</v>
      </c>
      <c r="B108" s="11" t="s">
        <v>250</v>
      </c>
      <c r="C108" s="30" t="s">
        <v>251</v>
      </c>
      <c r="D108" s="30" t="s">
        <v>252</v>
      </c>
      <c r="E108" s="11" t="s">
        <v>271</v>
      </c>
      <c r="F108" s="12" t="n">
        <v>42.23746</v>
      </c>
      <c r="G108" s="13" t="n">
        <v>3.26462</v>
      </c>
      <c r="H108" s="14" t="n">
        <v>45207</v>
      </c>
      <c r="I108" s="15" t="n">
        <v>2023</v>
      </c>
      <c r="J108" s="11" t="s">
        <v>254</v>
      </c>
      <c r="K108" s="16" t="s">
        <v>272</v>
      </c>
      <c r="L108" s="17" t="n">
        <v>21</v>
      </c>
      <c r="M108" s="11" t="s">
        <v>268</v>
      </c>
      <c r="N108" s="17" t="n">
        <v>6</v>
      </c>
      <c r="O108" s="17" t="n">
        <v>1</v>
      </c>
      <c r="P108" s="17" t="n">
        <v>4</v>
      </c>
      <c r="Q108" s="17" t="n">
        <v>5</v>
      </c>
      <c r="R108" s="18" t="n">
        <f aca="false">SUM(N108:Q108)</f>
        <v>16</v>
      </c>
      <c r="S108" s="18" t="n">
        <f aca="false">SUM(O108:Q108)</f>
        <v>10</v>
      </c>
      <c r="T108" s="19" t="n">
        <f aca="false">(S108/R108)*100</f>
        <v>62.5</v>
      </c>
      <c r="U108" s="20" t="n">
        <f aca="false">((O108+Q108)/R108)*100</f>
        <v>37.5</v>
      </c>
      <c r="V108" s="11"/>
      <c r="W108" s="11"/>
      <c r="X108" s="11"/>
      <c r="Y108" s="11"/>
      <c r="Z108" s="11"/>
      <c r="AA108" s="11"/>
      <c r="AB108" s="11"/>
      <c r="AC108" s="11"/>
      <c r="AD108" s="11"/>
    </row>
    <row r="109" customFormat="false" ht="14.9" hidden="false" customHeight="false" outlineLevel="0" collapsed="false">
      <c r="A109" s="9" t="s">
        <v>153</v>
      </c>
      <c r="B109" s="11" t="s">
        <v>250</v>
      </c>
      <c r="C109" s="30" t="s">
        <v>251</v>
      </c>
      <c r="D109" s="30" t="s">
        <v>252</v>
      </c>
      <c r="E109" s="11" t="s">
        <v>271</v>
      </c>
      <c r="F109" s="12" t="n">
        <v>42.23746</v>
      </c>
      <c r="G109" s="13" t="n">
        <v>3.26462</v>
      </c>
      <c r="H109" s="14" t="n">
        <v>45207</v>
      </c>
      <c r="I109" s="15" t="n">
        <v>2023</v>
      </c>
      <c r="J109" s="11" t="s">
        <v>254</v>
      </c>
      <c r="K109" s="16" t="s">
        <v>272</v>
      </c>
      <c r="L109" s="17" t="n">
        <v>18</v>
      </c>
      <c r="M109" s="11" t="s">
        <v>268</v>
      </c>
      <c r="N109" s="17" t="n">
        <v>8</v>
      </c>
      <c r="O109" s="17" t="n">
        <v>10</v>
      </c>
      <c r="P109" s="17" t="n">
        <v>7</v>
      </c>
      <c r="Q109" s="17" t="n">
        <v>11</v>
      </c>
      <c r="R109" s="18" t="n">
        <f aca="false">SUM(N109:Q109)</f>
        <v>36</v>
      </c>
      <c r="S109" s="18" t="n">
        <f aca="false">SUM(O109:Q109)</f>
        <v>28</v>
      </c>
      <c r="T109" s="19" t="n">
        <f aca="false">(S109/R109)*100</f>
        <v>77.7777777777778</v>
      </c>
      <c r="U109" s="20" t="n">
        <f aca="false">((O109+Q109)/R109)*100</f>
        <v>58.3333333333333</v>
      </c>
      <c r="V109" s="11"/>
      <c r="W109" s="11"/>
      <c r="X109" s="11"/>
      <c r="Y109" s="11"/>
      <c r="Z109" s="11"/>
      <c r="AA109" s="11"/>
      <c r="AB109" s="11"/>
      <c r="AC109" s="11"/>
      <c r="AD109" s="11"/>
    </row>
    <row r="110" customFormat="false" ht="14.9" hidden="false" customHeight="false" outlineLevel="0" collapsed="false">
      <c r="A110" s="9" t="s">
        <v>153</v>
      </c>
      <c r="B110" s="11" t="s">
        <v>258</v>
      </c>
      <c r="C110" s="30" t="s">
        <v>251</v>
      </c>
      <c r="D110" s="30" t="s">
        <v>252</v>
      </c>
      <c r="E110" s="11" t="s">
        <v>271</v>
      </c>
      <c r="F110" s="12" t="n">
        <v>42.23746</v>
      </c>
      <c r="G110" s="13" t="n">
        <v>3.26462</v>
      </c>
      <c r="H110" s="14" t="n">
        <v>45207</v>
      </c>
      <c r="I110" s="15" t="n">
        <v>2023</v>
      </c>
      <c r="J110" s="11" t="s">
        <v>254</v>
      </c>
      <c r="K110" s="16" t="s">
        <v>262</v>
      </c>
      <c r="L110" s="17" t="n">
        <v>30</v>
      </c>
      <c r="M110" s="11" t="s">
        <v>160</v>
      </c>
      <c r="N110" s="17" t="n">
        <v>60</v>
      </c>
      <c r="O110" s="17" t="n">
        <v>2</v>
      </c>
      <c r="P110" s="17" t="n">
        <v>38</v>
      </c>
      <c r="Q110" s="17" t="n">
        <v>3</v>
      </c>
      <c r="R110" s="18" t="n">
        <f aca="false">SUM(N110:Q110)</f>
        <v>103</v>
      </c>
      <c r="S110" s="18" t="n">
        <f aca="false">SUM(O110:Q110)</f>
        <v>43</v>
      </c>
      <c r="T110" s="19" t="n">
        <f aca="false">(S110/R110)*100</f>
        <v>41.747572815534</v>
      </c>
      <c r="U110" s="20" t="n">
        <f aca="false">((O110+Q110)/R110)*100</f>
        <v>4.85436893203883</v>
      </c>
      <c r="V110" s="11"/>
      <c r="W110" s="11"/>
      <c r="X110" s="11"/>
      <c r="Y110" s="11"/>
      <c r="Z110" s="11"/>
      <c r="AA110" s="11"/>
      <c r="AB110" s="11"/>
      <c r="AC110" s="11"/>
      <c r="AD110" s="11"/>
    </row>
    <row r="111" customFormat="false" ht="14.9" hidden="false" customHeight="false" outlineLevel="0" collapsed="false">
      <c r="A111" s="9" t="s">
        <v>153</v>
      </c>
      <c r="B111" s="11" t="s">
        <v>273</v>
      </c>
      <c r="C111" s="30" t="s">
        <v>251</v>
      </c>
      <c r="D111" s="30" t="s">
        <v>252</v>
      </c>
      <c r="E111" s="11" t="s">
        <v>271</v>
      </c>
      <c r="F111" s="12" t="n">
        <v>42.23746</v>
      </c>
      <c r="G111" s="13" t="n">
        <v>3.26462</v>
      </c>
      <c r="H111" s="14" t="n">
        <v>45207</v>
      </c>
      <c r="I111" s="15" t="n">
        <v>2023</v>
      </c>
      <c r="J111" s="11" t="s">
        <v>254</v>
      </c>
      <c r="K111" s="16" t="s">
        <v>274</v>
      </c>
      <c r="L111" s="17" t="n">
        <v>27</v>
      </c>
      <c r="M111" s="11" t="s">
        <v>160</v>
      </c>
      <c r="N111" s="17" t="n">
        <v>32</v>
      </c>
      <c r="O111" s="17" t="n">
        <v>2</v>
      </c>
      <c r="P111" s="17" t="n">
        <v>24</v>
      </c>
      <c r="Q111" s="17" t="n">
        <v>2</v>
      </c>
      <c r="R111" s="18" t="n">
        <f aca="false">SUM(N111:Q111)</f>
        <v>60</v>
      </c>
      <c r="S111" s="18" t="n">
        <f aca="false">SUM(O111:Q111)</f>
        <v>28</v>
      </c>
      <c r="T111" s="19" t="n">
        <f aca="false">(S111/R111)*100</f>
        <v>46.6666666666667</v>
      </c>
      <c r="U111" s="20" t="n">
        <f aca="false">((O111+Q111)/R111)*100</f>
        <v>6.66666666666667</v>
      </c>
      <c r="V111" s="11"/>
      <c r="W111" s="11"/>
      <c r="X111" s="11"/>
      <c r="Y111" s="11"/>
      <c r="Z111" s="11"/>
      <c r="AA111" s="11"/>
      <c r="AB111" s="11"/>
      <c r="AC111" s="11"/>
      <c r="AD111" s="11"/>
    </row>
    <row r="112" customFormat="false" ht="14.9" hidden="false" customHeight="false" outlineLevel="0" collapsed="false">
      <c r="A112" s="9" t="s">
        <v>153</v>
      </c>
      <c r="B112" s="11" t="s">
        <v>275</v>
      </c>
      <c r="C112" s="30" t="s">
        <v>251</v>
      </c>
      <c r="D112" s="30" t="s">
        <v>252</v>
      </c>
      <c r="E112" s="11" t="s">
        <v>271</v>
      </c>
      <c r="F112" s="12" t="n">
        <v>42.23746</v>
      </c>
      <c r="G112" s="13" t="n">
        <v>3.26462</v>
      </c>
      <c r="H112" s="14" t="n">
        <v>45207</v>
      </c>
      <c r="I112" s="15" t="n">
        <v>2023</v>
      </c>
      <c r="J112" s="11" t="s">
        <v>254</v>
      </c>
      <c r="K112" s="16" t="s">
        <v>264</v>
      </c>
      <c r="L112" s="17" t="n">
        <v>27</v>
      </c>
      <c r="M112" s="11" t="s">
        <v>160</v>
      </c>
      <c r="N112" s="17" t="n">
        <v>3</v>
      </c>
      <c r="O112" s="17" t="n">
        <v>6</v>
      </c>
      <c r="P112" s="17" t="n">
        <v>9</v>
      </c>
      <c r="Q112" s="17" t="n">
        <v>8</v>
      </c>
      <c r="R112" s="18" t="n">
        <f aca="false">SUM(N112:Q112)</f>
        <v>26</v>
      </c>
      <c r="S112" s="18" t="n">
        <f aca="false">SUM(O112:Q112)</f>
        <v>23</v>
      </c>
      <c r="T112" s="19" t="n">
        <f aca="false">(S112/R112)*100</f>
        <v>88.4615384615385</v>
      </c>
      <c r="U112" s="20" t="n">
        <f aca="false">((O112+Q112)/R112)*100</f>
        <v>53.8461538461539</v>
      </c>
      <c r="V112" s="11"/>
      <c r="W112" s="11"/>
      <c r="X112" s="11"/>
      <c r="Y112" s="11"/>
      <c r="Z112" s="11"/>
      <c r="AA112" s="11"/>
      <c r="AB112" s="11"/>
      <c r="AC112" s="11"/>
      <c r="AD112" s="11"/>
    </row>
    <row r="113" customFormat="false" ht="14.9" hidden="false" customHeight="false" outlineLevel="0" collapsed="false">
      <c r="A113" s="9" t="s">
        <v>153</v>
      </c>
      <c r="B113" s="11" t="s">
        <v>265</v>
      </c>
      <c r="C113" s="30" t="s">
        <v>251</v>
      </c>
      <c r="D113" s="30" t="s">
        <v>252</v>
      </c>
      <c r="E113" s="11" t="s">
        <v>271</v>
      </c>
      <c r="F113" s="12" t="n">
        <v>42.23746</v>
      </c>
      <c r="G113" s="13" t="n">
        <v>3.26462</v>
      </c>
      <c r="H113" s="14" t="n">
        <v>45207</v>
      </c>
      <c r="I113" s="15" t="n">
        <v>2023</v>
      </c>
      <c r="J113" s="11" t="s">
        <v>254</v>
      </c>
      <c r="K113" s="16" t="s">
        <v>257</v>
      </c>
      <c r="L113" s="17" t="n">
        <v>30</v>
      </c>
      <c r="M113" s="11" t="s">
        <v>160</v>
      </c>
      <c r="N113" s="17" t="n">
        <v>54</v>
      </c>
      <c r="O113" s="17" t="n">
        <v>4</v>
      </c>
      <c r="P113" s="17" t="n">
        <v>35</v>
      </c>
      <c r="Q113" s="17" t="n">
        <v>2</v>
      </c>
      <c r="R113" s="18" t="n">
        <f aca="false">SUM(N113:Q113)</f>
        <v>95</v>
      </c>
      <c r="S113" s="18" t="n">
        <f aca="false">SUM(O113:Q113)</f>
        <v>41</v>
      </c>
      <c r="T113" s="19" t="n">
        <f aca="false">(S113/R113)*100</f>
        <v>43.1578947368421</v>
      </c>
      <c r="U113" s="20" t="n">
        <f aca="false">((O113+Q113)/R113)*100</f>
        <v>6.31578947368421</v>
      </c>
      <c r="V113" s="11"/>
      <c r="W113" s="11"/>
      <c r="X113" s="11"/>
      <c r="Y113" s="11"/>
      <c r="Z113" s="11"/>
      <c r="AA113" s="11"/>
      <c r="AB113" s="11"/>
      <c r="AC113" s="11"/>
      <c r="AD113" s="11"/>
    </row>
    <row r="114" customFormat="false" ht="14.9" hidden="false" customHeight="false" outlineLevel="0" collapsed="false">
      <c r="A114" s="11" t="s">
        <v>276</v>
      </c>
      <c r="B114" s="11" t="s">
        <v>277</v>
      </c>
      <c r="C114" s="30" t="s">
        <v>251</v>
      </c>
      <c r="D114" s="30" t="s">
        <v>252</v>
      </c>
      <c r="E114" s="11" t="s">
        <v>271</v>
      </c>
      <c r="F114" s="12" t="n">
        <v>42.23746</v>
      </c>
      <c r="G114" s="13" t="n">
        <v>3.26462</v>
      </c>
      <c r="H114" s="14" t="n">
        <v>45207</v>
      </c>
      <c r="I114" s="15" t="n">
        <v>2023</v>
      </c>
      <c r="J114" s="11" t="s">
        <v>254</v>
      </c>
      <c r="K114" s="11" t="s">
        <v>278</v>
      </c>
      <c r="L114" s="17" t="n">
        <v>27</v>
      </c>
      <c r="M114" s="11" t="s">
        <v>160</v>
      </c>
      <c r="N114" s="17" t="n">
        <v>115</v>
      </c>
      <c r="O114" s="17" t="n">
        <v>2</v>
      </c>
      <c r="P114" s="17" t="n">
        <v>20</v>
      </c>
      <c r="Q114" s="17" t="n">
        <v>7</v>
      </c>
      <c r="R114" s="18" t="n">
        <f aca="false">SUM(N114:Q114)</f>
        <v>144</v>
      </c>
      <c r="S114" s="18" t="n">
        <f aca="false">SUM(O114:Q114)</f>
        <v>29</v>
      </c>
      <c r="T114" s="19" t="n">
        <f aca="false">(S114/R114)*100</f>
        <v>20.1388888888889</v>
      </c>
      <c r="U114" s="20" t="n">
        <f aca="false">((O114+Q114)/R114)*100</f>
        <v>6.25</v>
      </c>
      <c r="V114" s="11"/>
      <c r="W114" s="11"/>
      <c r="X114" s="11"/>
      <c r="Y114" s="11"/>
      <c r="Z114" s="11"/>
      <c r="AA114" s="11"/>
      <c r="AB114" s="11"/>
      <c r="AC114" s="11"/>
      <c r="AD114" s="11"/>
    </row>
    <row r="115" customFormat="false" ht="14.9" hidden="false" customHeight="false" outlineLevel="0" collapsed="false">
      <c r="A115" s="9" t="s">
        <v>153</v>
      </c>
      <c r="B115" s="11" t="s">
        <v>250</v>
      </c>
      <c r="C115" s="30" t="s">
        <v>251</v>
      </c>
      <c r="D115" s="30" t="s">
        <v>252</v>
      </c>
      <c r="E115" s="11" t="s">
        <v>279</v>
      </c>
      <c r="F115" s="12" t="n">
        <v>42.23789</v>
      </c>
      <c r="G115" s="13" t="n">
        <v>3.25965</v>
      </c>
      <c r="H115" s="14" t="n">
        <v>45207</v>
      </c>
      <c r="I115" s="15" t="n">
        <v>2023</v>
      </c>
      <c r="J115" s="11" t="s">
        <v>214</v>
      </c>
      <c r="K115" s="11" t="s">
        <v>278</v>
      </c>
      <c r="L115" s="17" t="n">
        <v>28</v>
      </c>
      <c r="M115" s="11" t="s">
        <v>160</v>
      </c>
      <c r="N115" s="17" t="n">
        <v>38</v>
      </c>
      <c r="O115" s="17" t="n">
        <v>1</v>
      </c>
      <c r="P115" s="17" t="n">
        <v>24</v>
      </c>
      <c r="Q115" s="17" t="n">
        <v>4</v>
      </c>
      <c r="R115" s="18" t="n">
        <f aca="false">SUM(N115:Q115)</f>
        <v>67</v>
      </c>
      <c r="S115" s="18" t="n">
        <f aca="false">SUM(O115:Q115)</f>
        <v>29</v>
      </c>
      <c r="T115" s="19" t="n">
        <f aca="false">(S115/R115)*100</f>
        <v>43.2835820895522</v>
      </c>
      <c r="U115" s="20" t="n">
        <f aca="false">((O115+Q115)/R115)*100</f>
        <v>7.46268656716418</v>
      </c>
      <c r="V115" s="11"/>
      <c r="W115" s="11"/>
      <c r="X115" s="11"/>
      <c r="Y115" s="11"/>
      <c r="Z115" s="11"/>
      <c r="AA115" s="11"/>
      <c r="AB115" s="11"/>
      <c r="AC115" s="11"/>
      <c r="AD115" s="11"/>
    </row>
    <row r="116" customFormat="false" ht="14.9" hidden="false" customHeight="false" outlineLevel="0" collapsed="false">
      <c r="A116" s="9" t="s">
        <v>153</v>
      </c>
      <c r="B116" s="11" t="s">
        <v>250</v>
      </c>
      <c r="C116" s="30" t="s">
        <v>251</v>
      </c>
      <c r="D116" s="30" t="s">
        <v>252</v>
      </c>
      <c r="E116" s="11" t="s">
        <v>279</v>
      </c>
      <c r="F116" s="12" t="n">
        <v>42.23789</v>
      </c>
      <c r="G116" s="13" t="n">
        <v>3.25965</v>
      </c>
      <c r="H116" s="14" t="n">
        <v>45207</v>
      </c>
      <c r="I116" s="15" t="n">
        <v>2023</v>
      </c>
      <c r="J116" s="11" t="s">
        <v>214</v>
      </c>
      <c r="K116" s="11" t="s">
        <v>278</v>
      </c>
      <c r="L116" s="17" t="n">
        <v>15</v>
      </c>
      <c r="M116" s="11" t="s">
        <v>268</v>
      </c>
      <c r="N116" s="17" t="n">
        <v>5</v>
      </c>
      <c r="O116" s="17" t="n">
        <v>7</v>
      </c>
      <c r="P116" s="17" t="n">
        <v>34</v>
      </c>
      <c r="Q116" s="17" t="n">
        <v>18</v>
      </c>
      <c r="R116" s="18" t="n">
        <f aca="false">SUM(N116:Q116)</f>
        <v>64</v>
      </c>
      <c r="S116" s="18" t="n">
        <f aca="false">SUM(O116:Q116)</f>
        <v>59</v>
      </c>
      <c r="T116" s="19" t="n">
        <f aca="false">(S116/R116)*100</f>
        <v>92.1875</v>
      </c>
      <c r="U116" s="20" t="n">
        <f aca="false">((O116+Q116)/R116)*100</f>
        <v>39.0625</v>
      </c>
      <c r="V116" s="11"/>
      <c r="W116" s="11"/>
      <c r="X116" s="11"/>
      <c r="Y116" s="11"/>
      <c r="Z116" s="11"/>
      <c r="AA116" s="11"/>
      <c r="AB116" s="11"/>
      <c r="AC116" s="11"/>
      <c r="AD116" s="11"/>
    </row>
    <row r="117" customFormat="false" ht="14.9" hidden="false" customHeight="false" outlineLevel="0" collapsed="false">
      <c r="A117" s="9" t="s">
        <v>153</v>
      </c>
      <c r="B117" s="11" t="s">
        <v>258</v>
      </c>
      <c r="C117" s="30" t="s">
        <v>251</v>
      </c>
      <c r="D117" s="30" t="s">
        <v>252</v>
      </c>
      <c r="E117" s="11" t="s">
        <v>279</v>
      </c>
      <c r="F117" s="12" t="n">
        <v>42.23789</v>
      </c>
      <c r="G117" s="13" t="n">
        <v>3.25965</v>
      </c>
      <c r="H117" s="14" t="n">
        <v>45207</v>
      </c>
      <c r="I117" s="15" t="n">
        <v>2023</v>
      </c>
      <c r="J117" s="11" t="s">
        <v>214</v>
      </c>
      <c r="K117" s="11" t="s">
        <v>262</v>
      </c>
      <c r="L117" s="17" t="n">
        <v>35</v>
      </c>
      <c r="M117" s="11" t="s">
        <v>268</v>
      </c>
      <c r="N117" s="17" t="n">
        <v>9</v>
      </c>
      <c r="O117" s="17" t="n">
        <v>0</v>
      </c>
      <c r="P117" s="17" t="n">
        <v>10</v>
      </c>
      <c r="Q117" s="17" t="n">
        <v>0</v>
      </c>
      <c r="R117" s="18" t="n">
        <f aca="false">SUM(N117:Q117)</f>
        <v>19</v>
      </c>
      <c r="S117" s="18" t="n">
        <f aca="false">SUM(O117:Q117)</f>
        <v>10</v>
      </c>
      <c r="T117" s="19" t="n">
        <f aca="false">(S117/R117)*100</f>
        <v>52.6315789473684</v>
      </c>
      <c r="U117" s="20" t="n">
        <f aca="false">((O117+Q117)/R117)*100</f>
        <v>0</v>
      </c>
      <c r="V117" s="11"/>
      <c r="W117" s="11"/>
      <c r="X117" s="11"/>
      <c r="Y117" s="11"/>
      <c r="Z117" s="11"/>
      <c r="AA117" s="11"/>
      <c r="AB117" s="11"/>
      <c r="AC117" s="11"/>
      <c r="AD117" s="11"/>
    </row>
    <row r="118" customFormat="false" ht="14.9" hidden="false" customHeight="false" outlineLevel="0" collapsed="false">
      <c r="A118" s="9" t="s">
        <v>153</v>
      </c>
      <c r="B118" s="11" t="s">
        <v>258</v>
      </c>
      <c r="C118" s="30" t="s">
        <v>251</v>
      </c>
      <c r="D118" s="30" t="s">
        <v>252</v>
      </c>
      <c r="E118" s="11" t="s">
        <v>279</v>
      </c>
      <c r="F118" s="12" t="n">
        <v>42.23789</v>
      </c>
      <c r="G118" s="13" t="n">
        <v>3.25965</v>
      </c>
      <c r="H118" s="14" t="n">
        <v>45207</v>
      </c>
      <c r="I118" s="15" t="n">
        <v>2023</v>
      </c>
      <c r="J118" s="11" t="s">
        <v>214</v>
      </c>
      <c r="K118" s="11" t="s">
        <v>262</v>
      </c>
      <c r="L118" s="17" t="n">
        <v>10</v>
      </c>
      <c r="M118" s="11" t="s">
        <v>268</v>
      </c>
      <c r="N118" s="17" t="n">
        <v>12</v>
      </c>
      <c r="O118" s="17" t="n">
        <v>0</v>
      </c>
      <c r="P118" s="17" t="n">
        <v>144</v>
      </c>
      <c r="Q118" s="17" t="n">
        <v>0</v>
      </c>
      <c r="R118" s="18" t="n">
        <f aca="false">SUM(N118:Q118)</f>
        <v>156</v>
      </c>
      <c r="S118" s="18" t="n">
        <f aca="false">SUM(O118:Q118)</f>
        <v>144</v>
      </c>
      <c r="T118" s="19" t="n">
        <f aca="false">(S118/R118)*100</f>
        <v>92.3076923076923</v>
      </c>
      <c r="U118" s="20" t="n">
        <f aca="false">((O118+Q118)/R118)*100</f>
        <v>0</v>
      </c>
      <c r="V118" s="11"/>
      <c r="W118" s="11"/>
      <c r="X118" s="11"/>
      <c r="Y118" s="11"/>
      <c r="Z118" s="11"/>
      <c r="AA118" s="11"/>
      <c r="AB118" s="11"/>
      <c r="AC118" s="11"/>
      <c r="AD118" s="11"/>
    </row>
    <row r="119" customFormat="false" ht="14.9" hidden="false" customHeight="false" outlineLevel="0" collapsed="false">
      <c r="A119" s="9" t="s">
        <v>153</v>
      </c>
      <c r="B119" s="11" t="s">
        <v>273</v>
      </c>
      <c r="C119" s="30" t="s">
        <v>251</v>
      </c>
      <c r="D119" s="30" t="s">
        <v>252</v>
      </c>
      <c r="E119" s="11" t="s">
        <v>279</v>
      </c>
      <c r="F119" s="12" t="n">
        <v>42.23789</v>
      </c>
      <c r="G119" s="13" t="n">
        <v>3.25965</v>
      </c>
      <c r="H119" s="14" t="n">
        <v>45207</v>
      </c>
      <c r="I119" s="15" t="n">
        <v>2023</v>
      </c>
      <c r="J119" s="11" t="s">
        <v>214</v>
      </c>
      <c r="K119" s="11" t="s">
        <v>264</v>
      </c>
      <c r="L119" s="17" t="n">
        <v>27</v>
      </c>
      <c r="M119" s="11" t="s">
        <v>160</v>
      </c>
      <c r="N119" s="17" t="n">
        <v>35</v>
      </c>
      <c r="O119" s="17" t="n">
        <v>2</v>
      </c>
      <c r="P119" s="17" t="n">
        <v>16</v>
      </c>
      <c r="Q119" s="17" t="n">
        <v>4</v>
      </c>
      <c r="R119" s="18" t="n">
        <f aca="false">SUM(N119:Q119)</f>
        <v>57</v>
      </c>
      <c r="S119" s="18" t="n">
        <f aca="false">SUM(O119:Q119)</f>
        <v>22</v>
      </c>
      <c r="T119" s="19" t="n">
        <f aca="false">(S119/R119)*100</f>
        <v>38.5964912280702</v>
      </c>
      <c r="U119" s="20" t="n">
        <f aca="false">((O119+Q119)/R119)*100</f>
        <v>10.5263157894737</v>
      </c>
      <c r="V119" s="11"/>
      <c r="W119" s="11"/>
      <c r="X119" s="11"/>
      <c r="Y119" s="11"/>
      <c r="Z119" s="11"/>
      <c r="AA119" s="11"/>
      <c r="AB119" s="11"/>
      <c r="AC119" s="11"/>
      <c r="AD119" s="11"/>
    </row>
    <row r="120" customFormat="false" ht="14.9" hidden="false" customHeight="false" outlineLevel="0" collapsed="false">
      <c r="A120" s="9" t="s">
        <v>153</v>
      </c>
      <c r="B120" s="11" t="s">
        <v>273</v>
      </c>
      <c r="C120" s="30" t="s">
        <v>251</v>
      </c>
      <c r="D120" s="30" t="s">
        <v>252</v>
      </c>
      <c r="E120" s="11" t="s">
        <v>279</v>
      </c>
      <c r="F120" s="12" t="n">
        <v>42.23789</v>
      </c>
      <c r="G120" s="13" t="n">
        <v>3.25965</v>
      </c>
      <c r="H120" s="14" t="n">
        <v>45207</v>
      </c>
      <c r="I120" s="15" t="n">
        <v>2023</v>
      </c>
      <c r="J120" s="11" t="s">
        <v>214</v>
      </c>
      <c r="K120" s="11" t="s">
        <v>264</v>
      </c>
      <c r="L120" s="17" t="n">
        <v>15</v>
      </c>
      <c r="M120" s="11" t="s">
        <v>268</v>
      </c>
      <c r="N120" s="17" t="n">
        <v>7</v>
      </c>
      <c r="O120" s="17" t="n">
        <v>6</v>
      </c>
      <c r="P120" s="17" t="n">
        <v>30</v>
      </c>
      <c r="Q120" s="17" t="n">
        <v>1</v>
      </c>
      <c r="R120" s="18" t="n">
        <f aca="false">SUM(N120:Q120)</f>
        <v>44</v>
      </c>
      <c r="S120" s="18" t="n">
        <f aca="false">SUM(O120:Q120)</f>
        <v>37</v>
      </c>
      <c r="T120" s="19" t="n">
        <f aca="false">(S120/R120)*100</f>
        <v>84.0909090909091</v>
      </c>
      <c r="U120" s="20" t="n">
        <f aca="false">((O120+Q120)/R120)*100</f>
        <v>15.9090909090909</v>
      </c>
      <c r="V120" s="11"/>
      <c r="W120" s="11"/>
      <c r="X120" s="11"/>
      <c r="Y120" s="11"/>
      <c r="Z120" s="11"/>
      <c r="AA120" s="11"/>
      <c r="AB120" s="11"/>
      <c r="AC120" s="11"/>
      <c r="AD120" s="11"/>
    </row>
    <row r="121" customFormat="false" ht="14.9" hidden="false" customHeight="false" outlineLevel="0" collapsed="false">
      <c r="A121" s="9" t="s">
        <v>153</v>
      </c>
      <c r="B121" s="11" t="s">
        <v>275</v>
      </c>
      <c r="C121" s="30" t="s">
        <v>251</v>
      </c>
      <c r="D121" s="30" t="s">
        <v>252</v>
      </c>
      <c r="E121" s="11" t="s">
        <v>279</v>
      </c>
      <c r="F121" s="12" t="n">
        <v>42.23789</v>
      </c>
      <c r="G121" s="13" t="n">
        <v>3.25965</v>
      </c>
      <c r="H121" s="14" t="n">
        <v>45207</v>
      </c>
      <c r="I121" s="15" t="n">
        <v>2023</v>
      </c>
      <c r="J121" s="11" t="s">
        <v>214</v>
      </c>
      <c r="K121" s="11" t="s">
        <v>270</v>
      </c>
      <c r="L121" s="17" t="n">
        <v>19</v>
      </c>
      <c r="M121" s="11" t="s">
        <v>268</v>
      </c>
      <c r="N121" s="17" t="n">
        <v>36</v>
      </c>
      <c r="O121" s="17" t="n">
        <v>5</v>
      </c>
      <c r="P121" s="17" t="n">
        <v>36</v>
      </c>
      <c r="Q121" s="17" t="n">
        <v>15</v>
      </c>
      <c r="R121" s="18" t="n">
        <f aca="false">SUM(N121:Q121)</f>
        <v>92</v>
      </c>
      <c r="S121" s="18" t="n">
        <f aca="false">SUM(O121:Q121)</f>
        <v>56</v>
      </c>
      <c r="T121" s="19" t="n">
        <f aca="false">(S121/R121)*100</f>
        <v>60.8695652173913</v>
      </c>
      <c r="U121" s="20" t="n">
        <f aca="false">((O121+Q121)/R121)*100</f>
        <v>21.7391304347826</v>
      </c>
      <c r="V121" s="11"/>
      <c r="W121" s="11"/>
      <c r="X121" s="11"/>
      <c r="Y121" s="11"/>
      <c r="Z121" s="11"/>
      <c r="AA121" s="11"/>
      <c r="AB121" s="11"/>
      <c r="AC121" s="11"/>
      <c r="AD121" s="11"/>
    </row>
    <row r="122" customFormat="false" ht="14.9" hidden="false" customHeight="false" outlineLevel="0" collapsed="false">
      <c r="A122" s="9" t="s">
        <v>153</v>
      </c>
      <c r="B122" s="11" t="s">
        <v>265</v>
      </c>
      <c r="C122" s="10" t="s">
        <v>251</v>
      </c>
      <c r="D122" s="10" t="s">
        <v>252</v>
      </c>
      <c r="E122" s="11" t="s">
        <v>279</v>
      </c>
      <c r="F122" s="12" t="n">
        <v>42.23789</v>
      </c>
      <c r="G122" s="13" t="n">
        <v>3.25965</v>
      </c>
      <c r="H122" s="39" t="n">
        <v>45207</v>
      </c>
      <c r="I122" s="15" t="n">
        <v>2023</v>
      </c>
      <c r="J122" s="11" t="s">
        <v>214</v>
      </c>
      <c r="K122" s="11" t="s">
        <v>272</v>
      </c>
      <c r="L122" s="17" t="n">
        <v>35</v>
      </c>
      <c r="M122" s="11" t="s">
        <v>268</v>
      </c>
      <c r="N122" s="17" t="n">
        <v>36</v>
      </c>
      <c r="O122" s="17" t="n">
        <v>0</v>
      </c>
      <c r="P122" s="17" t="n">
        <v>0</v>
      </c>
      <c r="Q122" s="17" t="n">
        <v>0</v>
      </c>
      <c r="R122" s="18" t="n">
        <f aca="false">SUM(N122:Q122)</f>
        <v>36</v>
      </c>
      <c r="S122" s="18" t="n">
        <f aca="false">SUM(O122:Q122)</f>
        <v>0</v>
      </c>
      <c r="T122" s="19" t="n">
        <f aca="false">(S122/R122)*100</f>
        <v>0</v>
      </c>
      <c r="U122" s="20" t="n">
        <f aca="false">((O122+Q122)/R122)*100</f>
        <v>0</v>
      </c>
      <c r="V122" s="11"/>
      <c r="W122" s="11"/>
      <c r="X122" s="11"/>
      <c r="Y122" s="11"/>
      <c r="Z122" s="11"/>
      <c r="AA122" s="11"/>
      <c r="AB122" s="11"/>
      <c r="AC122" s="11"/>
      <c r="AD122" s="11"/>
    </row>
    <row r="123" customFormat="false" ht="14.9" hidden="false" customHeight="false" outlineLevel="0" collapsed="false">
      <c r="A123" s="9" t="s">
        <v>153</v>
      </c>
      <c r="B123" s="11" t="s">
        <v>265</v>
      </c>
      <c r="C123" s="10" t="s">
        <v>251</v>
      </c>
      <c r="D123" s="10" t="s">
        <v>252</v>
      </c>
      <c r="E123" s="11" t="s">
        <v>279</v>
      </c>
      <c r="F123" s="12" t="n">
        <v>42.23789</v>
      </c>
      <c r="G123" s="13" t="n">
        <v>3.25965</v>
      </c>
      <c r="H123" s="39" t="n">
        <v>45207</v>
      </c>
      <c r="I123" s="15" t="n">
        <v>2023</v>
      </c>
      <c r="J123" s="11" t="s">
        <v>214</v>
      </c>
      <c r="K123" s="11" t="s">
        <v>272</v>
      </c>
      <c r="L123" s="17" t="n">
        <v>8</v>
      </c>
      <c r="M123" s="11" t="s">
        <v>268</v>
      </c>
      <c r="N123" s="17" t="n">
        <v>3</v>
      </c>
      <c r="O123" s="17" t="n">
        <v>2</v>
      </c>
      <c r="P123" s="17" t="n">
        <v>52</v>
      </c>
      <c r="Q123" s="17" t="n">
        <v>5</v>
      </c>
      <c r="R123" s="18" t="n">
        <f aca="false">SUM(N123:Q123)</f>
        <v>62</v>
      </c>
      <c r="S123" s="18" t="n">
        <f aca="false">SUM(O123:Q123)</f>
        <v>59</v>
      </c>
      <c r="T123" s="19" t="n">
        <f aca="false">(S123/R123)*100</f>
        <v>95.1612903225807</v>
      </c>
      <c r="U123" s="20" t="n">
        <f aca="false">((O123+Q123)/R123)*100</f>
        <v>11.2903225806452</v>
      </c>
      <c r="V123" s="11"/>
      <c r="W123" s="11"/>
      <c r="X123" s="11"/>
      <c r="Y123" s="11"/>
      <c r="Z123" s="11"/>
      <c r="AA123" s="11"/>
      <c r="AB123" s="11"/>
      <c r="AC123" s="11"/>
      <c r="AD123" s="11"/>
    </row>
    <row r="124" customFormat="false" ht="14.9" hidden="false" customHeight="false" outlineLevel="0" collapsed="false">
      <c r="A124" s="9" t="s">
        <v>153</v>
      </c>
      <c r="B124" s="31" t="s">
        <v>269</v>
      </c>
      <c r="C124" s="30" t="s">
        <v>251</v>
      </c>
      <c r="D124" s="30" t="s">
        <v>252</v>
      </c>
      <c r="E124" s="11" t="s">
        <v>279</v>
      </c>
      <c r="F124" s="12" t="n">
        <v>42.23789</v>
      </c>
      <c r="G124" s="13" t="n">
        <v>3.25965</v>
      </c>
      <c r="H124" s="14" t="n">
        <v>45207</v>
      </c>
      <c r="I124" s="15" t="n">
        <v>2023</v>
      </c>
      <c r="J124" s="11" t="s">
        <v>214</v>
      </c>
      <c r="K124" s="11" t="s">
        <v>272</v>
      </c>
      <c r="L124" s="17" t="n">
        <v>15</v>
      </c>
      <c r="M124" s="11" t="s">
        <v>268</v>
      </c>
      <c r="N124" s="17" t="n">
        <v>0</v>
      </c>
      <c r="O124" s="17" t="n">
        <v>0</v>
      </c>
      <c r="P124" s="17" t="n">
        <v>110</v>
      </c>
      <c r="Q124" s="17" t="n">
        <v>7</v>
      </c>
      <c r="R124" s="18" t="n">
        <f aca="false">SUM(N124:Q124)</f>
        <v>117</v>
      </c>
      <c r="S124" s="18" t="n">
        <f aca="false">SUM(O124:Q124)</f>
        <v>117</v>
      </c>
      <c r="T124" s="19" t="n">
        <f aca="false">(S124/R124)*100</f>
        <v>100</v>
      </c>
      <c r="U124" s="20" t="n">
        <f aca="false">((O124+Q124)/R124)*100</f>
        <v>5.98290598290598</v>
      </c>
      <c r="V124" s="11"/>
      <c r="W124" s="11"/>
      <c r="X124" s="11"/>
      <c r="Y124" s="11"/>
      <c r="Z124" s="11"/>
      <c r="AA124" s="11"/>
      <c r="AB124" s="11"/>
      <c r="AC124" s="11"/>
      <c r="AD124" s="11"/>
    </row>
    <row r="125" customFormat="false" ht="14.9" hidden="false" customHeight="false" outlineLevel="0" collapsed="false">
      <c r="A125" s="11" t="s">
        <v>276</v>
      </c>
      <c r="B125" s="11" t="s">
        <v>277</v>
      </c>
      <c r="C125" s="11" t="s">
        <v>251</v>
      </c>
      <c r="D125" s="11" t="s">
        <v>252</v>
      </c>
      <c r="E125" s="11" t="s">
        <v>279</v>
      </c>
      <c r="F125" s="12" t="n">
        <v>42.23789</v>
      </c>
      <c r="G125" s="13" t="n">
        <v>3.25965</v>
      </c>
      <c r="H125" s="14" t="n">
        <v>45207</v>
      </c>
      <c r="I125" s="15" t="n">
        <v>2023</v>
      </c>
      <c r="J125" s="11" t="s">
        <v>214</v>
      </c>
      <c r="K125" s="11" t="s">
        <v>278</v>
      </c>
      <c r="L125" s="17" t="n">
        <v>18</v>
      </c>
      <c r="M125" s="11" t="s">
        <v>268</v>
      </c>
      <c r="N125" s="17" t="n">
        <v>19</v>
      </c>
      <c r="O125" s="17" t="n">
        <v>7</v>
      </c>
      <c r="P125" s="17" t="n">
        <v>41</v>
      </c>
      <c r="Q125" s="17" t="n">
        <v>3</v>
      </c>
      <c r="R125" s="18" t="n">
        <f aca="false">SUM(N125:Q125)</f>
        <v>70</v>
      </c>
      <c r="S125" s="18" t="n">
        <f aca="false">SUM(O125:Q125)</f>
        <v>51</v>
      </c>
      <c r="T125" s="19" t="n">
        <f aca="false">(S125/R125)*100</f>
        <v>72.8571428571429</v>
      </c>
      <c r="U125" s="20" t="n">
        <f aca="false">((O125+Q125)/R125)*100</f>
        <v>14.2857142857143</v>
      </c>
      <c r="V125" s="11"/>
      <c r="W125" s="11"/>
      <c r="X125" s="11"/>
      <c r="Y125" s="11"/>
      <c r="Z125" s="11"/>
      <c r="AA125" s="11"/>
      <c r="AB125" s="11"/>
      <c r="AC125" s="11"/>
      <c r="AD125" s="11"/>
    </row>
    <row r="126" customFormat="false" ht="14.9" hidden="false" customHeight="false" outlineLevel="0" collapsed="false">
      <c r="A126" s="11" t="s">
        <v>276</v>
      </c>
      <c r="B126" s="11" t="s">
        <v>277</v>
      </c>
      <c r="C126" s="11" t="s">
        <v>280</v>
      </c>
      <c r="D126" s="11" t="s">
        <v>281</v>
      </c>
      <c r="E126" s="11" t="s">
        <v>282</v>
      </c>
      <c r="F126" s="12" t="n">
        <v>42.3325</v>
      </c>
      <c r="G126" s="13" t="n">
        <v>3.28327</v>
      </c>
      <c r="H126" s="14" t="n">
        <v>45204</v>
      </c>
      <c r="I126" s="15" t="n">
        <v>2023</v>
      </c>
      <c r="J126" s="11" t="s">
        <v>214</v>
      </c>
      <c r="K126" s="16" t="s">
        <v>182</v>
      </c>
      <c r="L126" s="11" t="n">
        <v>22</v>
      </c>
      <c r="M126" s="11" t="s">
        <v>268</v>
      </c>
      <c r="N126" s="11" t="n">
        <v>47</v>
      </c>
      <c r="O126" s="11" t="n">
        <v>32</v>
      </c>
      <c r="P126" s="11" t="n">
        <v>20</v>
      </c>
      <c r="Q126" s="11" t="n">
        <v>3</v>
      </c>
      <c r="R126" s="18" t="n">
        <f aca="false">SUM(N126:Q126)</f>
        <v>102</v>
      </c>
      <c r="S126" s="18" t="n">
        <f aca="false">SUM(O126:Q126)</f>
        <v>55</v>
      </c>
      <c r="T126" s="19" t="n">
        <f aca="false">(S126/R126)*100</f>
        <v>53.921568627451</v>
      </c>
      <c r="U126" s="20" t="n">
        <f aca="false">((O126+Q126)/R126)*100</f>
        <v>34.3137254901961</v>
      </c>
      <c r="V126" s="11"/>
      <c r="W126" s="11"/>
      <c r="X126" s="11"/>
      <c r="Y126" s="11"/>
      <c r="Z126" s="11"/>
      <c r="AA126" s="11"/>
      <c r="AB126" s="11"/>
      <c r="AC126" s="11"/>
      <c r="AD126" s="11"/>
    </row>
    <row r="127" customFormat="false" ht="14.9" hidden="false" customHeight="false" outlineLevel="0" collapsed="false">
      <c r="A127" s="11" t="s">
        <v>276</v>
      </c>
      <c r="B127" s="11" t="s">
        <v>277</v>
      </c>
      <c r="C127" s="11" t="s">
        <v>280</v>
      </c>
      <c r="D127" s="11" t="s">
        <v>281</v>
      </c>
      <c r="E127" s="11" t="s">
        <v>282</v>
      </c>
      <c r="F127" s="12" t="n">
        <v>42.3325</v>
      </c>
      <c r="G127" s="13" t="n">
        <v>3.28327</v>
      </c>
      <c r="H127" s="14" t="n">
        <v>45204</v>
      </c>
      <c r="I127" s="15" t="n">
        <v>2023</v>
      </c>
      <c r="J127" s="11" t="s">
        <v>214</v>
      </c>
      <c r="K127" s="16" t="s">
        <v>182</v>
      </c>
      <c r="L127" s="11" t="n">
        <v>15</v>
      </c>
      <c r="M127" s="11" t="s">
        <v>268</v>
      </c>
      <c r="N127" s="11" t="n">
        <v>11</v>
      </c>
      <c r="O127" s="11" t="n">
        <v>39</v>
      </c>
      <c r="P127" s="11" t="n">
        <v>47</v>
      </c>
      <c r="Q127" s="11" t="n">
        <v>3</v>
      </c>
      <c r="R127" s="40" t="n">
        <f aca="false">SUM(N127:Q127)</f>
        <v>100</v>
      </c>
      <c r="S127" s="40" t="n">
        <f aca="false">SUM(O127:Q127)</f>
        <v>89</v>
      </c>
      <c r="T127" s="40" t="n">
        <f aca="false">(S127/R127)*100</f>
        <v>89</v>
      </c>
      <c r="U127" s="11" t="n">
        <f aca="false">((O127+Q127)/R127)*100</f>
        <v>42</v>
      </c>
      <c r="V127" s="11"/>
      <c r="W127" s="11"/>
      <c r="X127" s="11"/>
      <c r="Y127" s="11"/>
      <c r="Z127" s="11"/>
      <c r="AA127" s="11"/>
      <c r="AB127" s="11"/>
      <c r="AC127" s="11"/>
      <c r="AD127" s="11"/>
    </row>
    <row r="128" customFormat="false" ht="14.9" hidden="false" customHeight="false" outlineLevel="0" collapsed="false">
      <c r="A128" s="11" t="s">
        <v>276</v>
      </c>
      <c r="B128" s="11" t="s">
        <v>277</v>
      </c>
      <c r="C128" s="11" t="s">
        <v>280</v>
      </c>
      <c r="D128" s="11" t="s">
        <v>281</v>
      </c>
      <c r="E128" s="11" t="s">
        <v>282</v>
      </c>
      <c r="F128" s="12" t="n">
        <v>42.3325</v>
      </c>
      <c r="G128" s="13" t="n">
        <v>3.28327</v>
      </c>
      <c r="H128" s="14" t="n">
        <v>45204</v>
      </c>
      <c r="I128" s="15" t="n">
        <v>2023</v>
      </c>
      <c r="J128" s="11" t="s">
        <v>283</v>
      </c>
      <c r="K128" s="16" t="s">
        <v>182</v>
      </c>
      <c r="L128" s="11" t="n">
        <v>20</v>
      </c>
      <c r="M128" s="11" t="s">
        <v>268</v>
      </c>
      <c r="N128" s="11" t="n">
        <v>52</v>
      </c>
      <c r="O128" s="11" t="n">
        <v>28</v>
      </c>
      <c r="P128" s="11" t="n">
        <v>17</v>
      </c>
      <c r="Q128" s="11" t="n">
        <v>4</v>
      </c>
      <c r="R128" s="40" t="n">
        <f aca="false">SUM(N128:Q128)</f>
        <v>101</v>
      </c>
      <c r="S128" s="40" t="n">
        <f aca="false">SUM(O128:Q128)</f>
        <v>49</v>
      </c>
      <c r="T128" s="40" t="n">
        <f aca="false">(S128/R128)*100</f>
        <v>48.5148514851485</v>
      </c>
      <c r="U128" s="11" t="n">
        <f aca="false">((O128+Q128)/R128)*100</f>
        <v>31.6831683168317</v>
      </c>
      <c r="V128" s="11"/>
      <c r="W128" s="11"/>
      <c r="X128" s="11"/>
      <c r="Y128" s="11"/>
      <c r="Z128" s="11"/>
      <c r="AA128" s="11"/>
      <c r="AB128" s="11"/>
      <c r="AC128" s="11"/>
      <c r="AD128" s="11"/>
    </row>
    <row r="129" customFormat="false" ht="14.9" hidden="false" customHeight="false" outlineLevel="0" collapsed="false">
      <c r="A129" s="11" t="s">
        <v>153</v>
      </c>
      <c r="B129" s="11" t="s">
        <v>284</v>
      </c>
      <c r="C129" s="11" t="s">
        <v>280</v>
      </c>
      <c r="D129" s="11" t="s">
        <v>281</v>
      </c>
      <c r="E129" s="11" t="s">
        <v>285</v>
      </c>
      <c r="F129" s="12" t="n">
        <v>42.33543</v>
      </c>
      <c r="G129" s="13" t="n">
        <v>3.28057</v>
      </c>
      <c r="H129" s="39" t="n">
        <v>45204</v>
      </c>
      <c r="I129" s="15" t="n">
        <v>2023</v>
      </c>
      <c r="J129" s="11" t="s">
        <v>185</v>
      </c>
      <c r="K129" s="16" t="s">
        <v>286</v>
      </c>
      <c r="L129" s="11" t="n">
        <v>29</v>
      </c>
      <c r="M129" s="11" t="s">
        <v>160</v>
      </c>
      <c r="N129" s="11" t="n">
        <v>30</v>
      </c>
      <c r="O129" s="11" t="n">
        <v>0</v>
      </c>
      <c r="P129" s="11" t="n">
        <v>0</v>
      </c>
      <c r="Q129" s="11" t="n">
        <v>24</v>
      </c>
      <c r="R129" s="40" t="n">
        <f aca="false">SUM(N129:Q129)</f>
        <v>54</v>
      </c>
      <c r="S129" s="40" t="n">
        <f aca="false">SUM(O129:Q129)</f>
        <v>24</v>
      </c>
      <c r="T129" s="40" t="n">
        <f aca="false">(S129/R129)*100</f>
        <v>44.4444444444444</v>
      </c>
      <c r="U129" s="11" t="n">
        <f aca="false">((O129+Q129)/R129)*100</f>
        <v>44.4444444444444</v>
      </c>
      <c r="V129" s="11"/>
      <c r="W129" s="11"/>
      <c r="X129" s="11"/>
      <c r="Y129" s="11"/>
      <c r="Z129" s="11"/>
      <c r="AA129" s="11"/>
      <c r="AB129" s="11"/>
      <c r="AC129" s="11"/>
      <c r="AD129" s="11"/>
    </row>
    <row r="130" customFormat="false" ht="14.9" hidden="false" customHeight="false" outlineLevel="0" collapsed="false">
      <c r="A130" s="11" t="s">
        <v>153</v>
      </c>
      <c r="B130" s="11" t="s">
        <v>287</v>
      </c>
      <c r="C130" s="11" t="s">
        <v>280</v>
      </c>
      <c r="D130" s="11" t="s">
        <v>281</v>
      </c>
      <c r="E130" s="11" t="s">
        <v>282</v>
      </c>
      <c r="F130" s="12" t="n">
        <v>42.3325</v>
      </c>
      <c r="G130" s="13" t="n">
        <v>3.28327</v>
      </c>
      <c r="H130" s="39" t="n">
        <v>45204</v>
      </c>
      <c r="I130" s="15" t="n">
        <v>2023</v>
      </c>
      <c r="J130" s="11" t="s">
        <v>214</v>
      </c>
      <c r="K130" s="16" t="s">
        <v>288</v>
      </c>
      <c r="L130" s="11" t="n">
        <v>15</v>
      </c>
      <c r="M130" s="11" t="s">
        <v>268</v>
      </c>
      <c r="N130" s="11" t="n">
        <v>4</v>
      </c>
      <c r="O130" s="11" t="n">
        <v>10</v>
      </c>
      <c r="P130" s="11" t="n">
        <v>14</v>
      </c>
      <c r="Q130" s="11" t="n">
        <v>22</v>
      </c>
      <c r="R130" s="40" t="n">
        <f aca="false">SUM(N130:Q130)</f>
        <v>50</v>
      </c>
      <c r="S130" s="40" t="n">
        <f aca="false">SUM(O130:Q130)</f>
        <v>46</v>
      </c>
      <c r="T130" s="40" t="n">
        <f aca="false">(S130/R130)*100</f>
        <v>92</v>
      </c>
      <c r="U130" s="11" t="n">
        <f aca="false">((O130+Q130)/R130)*100</f>
        <v>64</v>
      </c>
      <c r="V130" s="11"/>
      <c r="W130" s="11"/>
      <c r="X130" s="11"/>
      <c r="Y130" s="11"/>
      <c r="Z130" s="11"/>
      <c r="AA130" s="11"/>
      <c r="AB130" s="11"/>
      <c r="AC130" s="11"/>
      <c r="AD130" s="11"/>
    </row>
    <row r="131" customFormat="false" ht="14.9" hidden="false" customHeight="false" outlineLevel="0" collapsed="false">
      <c r="A131" s="11" t="s">
        <v>153</v>
      </c>
      <c r="B131" s="11" t="s">
        <v>287</v>
      </c>
      <c r="C131" s="11" t="s">
        <v>280</v>
      </c>
      <c r="D131" s="11" t="s">
        <v>281</v>
      </c>
      <c r="E131" s="11" t="s">
        <v>282</v>
      </c>
      <c r="F131" s="12" t="n">
        <v>42.3325</v>
      </c>
      <c r="G131" s="13" t="n">
        <v>3.28327</v>
      </c>
      <c r="H131" s="39" t="n">
        <v>45204</v>
      </c>
      <c r="I131" s="15" t="n">
        <v>2023</v>
      </c>
      <c r="J131" s="11" t="s">
        <v>214</v>
      </c>
      <c r="K131" s="16" t="s">
        <v>288</v>
      </c>
      <c r="L131" s="11" t="n">
        <v>29</v>
      </c>
      <c r="M131" s="11" t="s">
        <v>268</v>
      </c>
      <c r="N131" s="11" t="n">
        <v>32</v>
      </c>
      <c r="O131" s="11" t="n">
        <v>0</v>
      </c>
      <c r="P131" s="11" t="n">
        <v>18</v>
      </c>
      <c r="Q131" s="11" t="n">
        <v>0</v>
      </c>
      <c r="R131" s="40" t="n">
        <f aca="false">SUM(N131:Q131)</f>
        <v>50</v>
      </c>
      <c r="S131" s="40" t="n">
        <f aca="false">SUM(O131:Q131)</f>
        <v>18</v>
      </c>
      <c r="T131" s="40" t="n">
        <f aca="false">(S131/R131)*100</f>
        <v>36</v>
      </c>
      <c r="U131" s="11" t="n">
        <f aca="false">((O131+Q131)/R131)*100</f>
        <v>0</v>
      </c>
      <c r="V131" s="11"/>
      <c r="W131" s="11"/>
      <c r="X131" s="11"/>
      <c r="Y131" s="11"/>
      <c r="Z131" s="11"/>
      <c r="AA131" s="11"/>
      <c r="AB131" s="11"/>
      <c r="AC131" s="11"/>
      <c r="AD131" s="11"/>
    </row>
    <row r="132" customFormat="false" ht="14.9" hidden="false" customHeight="false" outlineLevel="0" collapsed="false">
      <c r="A132" s="11" t="s">
        <v>153</v>
      </c>
      <c r="B132" s="11" t="s">
        <v>287</v>
      </c>
      <c r="C132" s="11" t="s">
        <v>280</v>
      </c>
      <c r="D132" s="11" t="s">
        <v>281</v>
      </c>
      <c r="E132" s="11" t="s">
        <v>282</v>
      </c>
      <c r="F132" s="12" t="n">
        <v>42.3325</v>
      </c>
      <c r="G132" s="13" t="n">
        <v>3.28327</v>
      </c>
      <c r="H132" s="39" t="n">
        <v>45204</v>
      </c>
      <c r="I132" s="15" t="n">
        <v>2023</v>
      </c>
      <c r="J132" s="11" t="s">
        <v>214</v>
      </c>
      <c r="K132" s="16" t="s">
        <v>288</v>
      </c>
      <c r="L132" s="11" t="n">
        <v>22</v>
      </c>
      <c r="M132" s="11" t="s">
        <v>268</v>
      </c>
      <c r="N132" s="11" t="n">
        <v>20</v>
      </c>
      <c r="O132" s="11" t="n">
        <v>3</v>
      </c>
      <c r="P132" s="11" t="n">
        <v>23</v>
      </c>
      <c r="Q132" s="11" t="n">
        <v>5</v>
      </c>
      <c r="R132" s="40" t="n">
        <f aca="false">SUM(N132:Q132)</f>
        <v>51</v>
      </c>
      <c r="S132" s="40" t="n">
        <f aca="false">SUM(O132:Q132)</f>
        <v>31</v>
      </c>
      <c r="T132" s="40" t="n">
        <f aca="false">(S132/R132)*100</f>
        <v>60.7843137254902</v>
      </c>
      <c r="U132" s="11" t="n">
        <f aca="false">((O132+Q132)/R132)*100</f>
        <v>15.6862745098039</v>
      </c>
      <c r="V132" s="11"/>
      <c r="W132" s="11"/>
      <c r="X132" s="11"/>
      <c r="Y132" s="11"/>
      <c r="Z132" s="11"/>
      <c r="AA132" s="11"/>
      <c r="AB132" s="11"/>
      <c r="AC132" s="11"/>
      <c r="AD132" s="11"/>
    </row>
    <row r="133" s="12" customFormat="true" ht="14.9" hidden="false" customHeight="false" outlineLevel="0" collapsed="false">
      <c r="A133" s="11" t="s">
        <v>276</v>
      </c>
      <c r="B133" s="11" t="s">
        <v>277</v>
      </c>
      <c r="C133" s="11" t="s">
        <v>280</v>
      </c>
      <c r="D133" s="11" t="s">
        <v>281</v>
      </c>
      <c r="E133" s="11" t="s">
        <v>285</v>
      </c>
      <c r="F133" s="12" t="n">
        <v>42.33543</v>
      </c>
      <c r="G133" s="13" t="n">
        <v>3.28057</v>
      </c>
      <c r="H133" s="41" t="n">
        <v>45204</v>
      </c>
      <c r="I133" s="15" t="n">
        <v>2023</v>
      </c>
      <c r="J133" s="11" t="s">
        <v>185</v>
      </c>
      <c r="K133" s="16" t="s">
        <v>182</v>
      </c>
      <c r="L133" s="11" t="n">
        <v>28</v>
      </c>
      <c r="M133" s="11" t="s">
        <v>268</v>
      </c>
      <c r="N133" s="11" t="n">
        <v>67</v>
      </c>
      <c r="O133" s="11" t="n">
        <v>4</v>
      </c>
      <c r="P133" s="11" t="n">
        <v>26</v>
      </c>
      <c r="Q133" s="11" t="n">
        <v>4</v>
      </c>
      <c r="R133" s="40" t="n">
        <f aca="false">SUM(N133:Q133)</f>
        <v>101</v>
      </c>
      <c r="S133" s="40" t="n">
        <f aca="false">SUM(O133:Q133)</f>
        <v>34</v>
      </c>
      <c r="T133" s="40" t="n">
        <f aca="false">(S133/R133)*100</f>
        <v>33.6633663366337</v>
      </c>
      <c r="U133" s="11" t="n">
        <f aca="false">((O133+Q133)/R133)*100</f>
        <v>7.92079207920792</v>
      </c>
      <c r="V133" s="11"/>
      <c r="W133" s="11"/>
      <c r="X133" s="11"/>
      <c r="Y133" s="11"/>
      <c r="Z133" s="11"/>
      <c r="AA133" s="11"/>
      <c r="AB133" s="11"/>
      <c r="AC133" s="11"/>
      <c r="AD133" s="11"/>
    </row>
    <row r="134" s="12" customFormat="true" ht="14.9" hidden="false" customHeight="false" outlineLevel="0" collapsed="false">
      <c r="A134" s="11" t="s">
        <v>276</v>
      </c>
      <c r="B134" s="11" t="s">
        <v>277</v>
      </c>
      <c r="C134" s="11" t="s">
        <v>280</v>
      </c>
      <c r="D134" s="11" t="s">
        <v>281</v>
      </c>
      <c r="E134" s="11" t="s">
        <v>285</v>
      </c>
      <c r="F134" s="12" t="n">
        <v>42.33543</v>
      </c>
      <c r="G134" s="13" t="n">
        <v>3.28057</v>
      </c>
      <c r="H134" s="41" t="n">
        <v>45204</v>
      </c>
      <c r="I134" s="15" t="n">
        <v>2023</v>
      </c>
      <c r="J134" s="11" t="s">
        <v>185</v>
      </c>
      <c r="K134" s="16" t="s">
        <v>182</v>
      </c>
      <c r="L134" s="11" t="n">
        <v>25</v>
      </c>
      <c r="M134" s="11" t="s">
        <v>268</v>
      </c>
      <c r="N134" s="11" t="n">
        <v>57</v>
      </c>
      <c r="O134" s="11" t="n">
        <v>24</v>
      </c>
      <c r="P134" s="11" t="n">
        <v>14</v>
      </c>
      <c r="Q134" s="11" t="n">
        <v>5</v>
      </c>
      <c r="R134" s="40" t="n">
        <f aca="false">SUM(N134:Q134)</f>
        <v>100</v>
      </c>
      <c r="S134" s="40" t="n">
        <f aca="false">SUM(O134:Q134)</f>
        <v>43</v>
      </c>
      <c r="T134" s="40" t="n">
        <f aca="false">(S134/R134)*100</f>
        <v>43</v>
      </c>
      <c r="U134" s="11" t="n">
        <f aca="false">((O134+Q134)/R134)*100</f>
        <v>29</v>
      </c>
      <c r="V134" s="11"/>
      <c r="W134" s="11"/>
      <c r="X134" s="11"/>
      <c r="Y134" s="11"/>
      <c r="Z134" s="11"/>
      <c r="AA134" s="11"/>
      <c r="AB134" s="11"/>
      <c r="AC134" s="11"/>
      <c r="AD134" s="11"/>
    </row>
    <row r="135" s="12" customFormat="true" ht="14.9" hidden="false" customHeight="false" outlineLevel="0" collapsed="false">
      <c r="A135" s="11" t="s">
        <v>276</v>
      </c>
      <c r="B135" s="11" t="s">
        <v>277</v>
      </c>
      <c r="C135" s="11" t="s">
        <v>280</v>
      </c>
      <c r="D135" s="11" t="s">
        <v>281</v>
      </c>
      <c r="E135" s="11" t="s">
        <v>285</v>
      </c>
      <c r="F135" s="12" t="n">
        <v>42.33543</v>
      </c>
      <c r="G135" s="13" t="n">
        <v>3.28057</v>
      </c>
      <c r="H135" s="41" t="n">
        <v>45204</v>
      </c>
      <c r="I135" s="15" t="n">
        <v>2023</v>
      </c>
      <c r="J135" s="11" t="s">
        <v>185</v>
      </c>
      <c r="K135" s="16" t="s">
        <v>182</v>
      </c>
      <c r="L135" s="11" t="n">
        <v>15</v>
      </c>
      <c r="M135" s="11" t="s">
        <v>268</v>
      </c>
      <c r="N135" s="11" t="n">
        <v>10</v>
      </c>
      <c r="O135" s="11" t="n">
        <v>15</v>
      </c>
      <c r="P135" s="11" t="n">
        <v>63</v>
      </c>
      <c r="Q135" s="11" t="n">
        <v>13</v>
      </c>
      <c r="R135" s="40" t="n">
        <f aca="false">SUM(N135:Q135)</f>
        <v>101</v>
      </c>
      <c r="S135" s="40" t="n">
        <f aca="false">SUM(O135:Q135)</f>
        <v>91</v>
      </c>
      <c r="T135" s="40" t="n">
        <f aca="false">(S135/R135)*100</f>
        <v>90.0990099009901</v>
      </c>
      <c r="U135" s="11" t="n">
        <f aca="false">((O135+Q135)/R135)*100</f>
        <v>27.7227722772277</v>
      </c>
      <c r="V135" s="11"/>
      <c r="W135" s="11"/>
      <c r="X135" s="11"/>
      <c r="Y135" s="11"/>
      <c r="Z135" s="11"/>
      <c r="AA135" s="11"/>
      <c r="AB135" s="11"/>
      <c r="AC135" s="11"/>
      <c r="AD135" s="11"/>
    </row>
    <row r="136" customFormat="false" ht="14.9" hidden="false" customHeight="false" outlineLevel="0" collapsed="false">
      <c r="A136" s="11" t="s">
        <v>153</v>
      </c>
      <c r="B136" s="11" t="s">
        <v>284</v>
      </c>
      <c r="C136" s="11" t="s">
        <v>280</v>
      </c>
      <c r="D136" s="11" t="s">
        <v>281</v>
      </c>
      <c r="E136" s="11" t="s">
        <v>289</v>
      </c>
      <c r="F136" s="12" t="n">
        <v>42.3328</v>
      </c>
      <c r="G136" s="13" t="n">
        <v>3.28411</v>
      </c>
      <c r="H136" s="39" t="n">
        <v>45204</v>
      </c>
      <c r="I136" s="15" t="n">
        <v>2023</v>
      </c>
      <c r="J136" s="11" t="s">
        <v>214</v>
      </c>
      <c r="K136" s="16" t="s">
        <v>286</v>
      </c>
      <c r="L136" s="11" t="n">
        <v>17</v>
      </c>
      <c r="M136" s="11" t="s">
        <v>268</v>
      </c>
      <c r="N136" s="11" t="n">
        <v>14</v>
      </c>
      <c r="O136" s="11" t="n">
        <v>0</v>
      </c>
      <c r="P136" s="11" t="n">
        <v>19</v>
      </c>
      <c r="Q136" s="11" t="n">
        <v>27</v>
      </c>
      <c r="R136" s="40" t="n">
        <f aca="false">SUM(N136:Q136)</f>
        <v>60</v>
      </c>
      <c r="S136" s="40" t="n">
        <f aca="false">SUM(O136:Q136)</f>
        <v>46</v>
      </c>
      <c r="T136" s="40" t="n">
        <f aca="false">(S136/R136)*100</f>
        <v>76.6666666666667</v>
      </c>
      <c r="U136" s="11" t="n">
        <f aca="false">((O136+Q136)/R136)*100</f>
        <v>45</v>
      </c>
      <c r="V136" s="11"/>
      <c r="W136" s="11"/>
      <c r="X136" s="11"/>
      <c r="Y136" s="11"/>
      <c r="Z136" s="11"/>
      <c r="AA136" s="11"/>
      <c r="AB136" s="11"/>
      <c r="AC136" s="11"/>
      <c r="AD136" s="11"/>
    </row>
    <row r="137" customFormat="false" ht="14.9" hidden="false" customHeight="false" outlineLevel="0" collapsed="false">
      <c r="A137" s="11" t="s">
        <v>153</v>
      </c>
      <c r="B137" s="11" t="s">
        <v>284</v>
      </c>
      <c r="C137" s="11" t="s">
        <v>280</v>
      </c>
      <c r="D137" s="11" t="s">
        <v>281</v>
      </c>
      <c r="E137" s="11" t="s">
        <v>289</v>
      </c>
      <c r="F137" s="12" t="n">
        <v>42.3328</v>
      </c>
      <c r="G137" s="13" t="n">
        <v>3.28411</v>
      </c>
      <c r="H137" s="39" t="n">
        <v>45204</v>
      </c>
      <c r="I137" s="15" t="n">
        <v>2023</v>
      </c>
      <c r="J137" s="11" t="s">
        <v>214</v>
      </c>
      <c r="K137" s="16" t="s">
        <v>286</v>
      </c>
      <c r="L137" s="11" t="n">
        <v>14</v>
      </c>
      <c r="M137" s="11" t="s">
        <v>268</v>
      </c>
      <c r="N137" s="11" t="n">
        <v>3</v>
      </c>
      <c r="O137" s="11" t="n">
        <v>0</v>
      </c>
      <c r="P137" s="11" t="n">
        <v>3</v>
      </c>
      <c r="Q137" s="11" t="n">
        <v>15</v>
      </c>
      <c r="R137" s="40" t="n">
        <f aca="false">SUM(N137:Q137)</f>
        <v>21</v>
      </c>
      <c r="S137" s="40" t="n">
        <f aca="false">SUM(O137:Q137)</f>
        <v>18</v>
      </c>
      <c r="T137" s="40" t="n">
        <f aca="false">(S137/R137)*100</f>
        <v>85.7142857142857</v>
      </c>
      <c r="U137" s="11" t="n">
        <f aca="false">((O137+Q137)/R137)*100</f>
        <v>71.4285714285714</v>
      </c>
      <c r="V137" s="11"/>
      <c r="W137" s="11"/>
      <c r="X137" s="11"/>
      <c r="Y137" s="11"/>
      <c r="Z137" s="11"/>
      <c r="AA137" s="11"/>
      <c r="AB137" s="11"/>
      <c r="AC137" s="11"/>
      <c r="AD137" s="11"/>
    </row>
    <row r="138" customFormat="false" ht="14.9" hidden="false" customHeight="false" outlineLevel="0" collapsed="false">
      <c r="A138" s="11" t="s">
        <v>153</v>
      </c>
      <c r="B138" s="11" t="s">
        <v>284</v>
      </c>
      <c r="C138" s="11" t="s">
        <v>280</v>
      </c>
      <c r="D138" s="11" t="s">
        <v>281</v>
      </c>
      <c r="E138" s="11" t="s">
        <v>289</v>
      </c>
      <c r="F138" s="12" t="n">
        <v>42.3328</v>
      </c>
      <c r="G138" s="13" t="n">
        <v>3.28411</v>
      </c>
      <c r="H138" s="39" t="n">
        <v>45204</v>
      </c>
      <c r="I138" s="15" t="n">
        <v>2023</v>
      </c>
      <c r="J138" s="11" t="s">
        <v>214</v>
      </c>
      <c r="K138" s="16" t="s">
        <v>286</v>
      </c>
      <c r="L138" s="11" t="n">
        <v>20</v>
      </c>
      <c r="M138" s="11" t="s">
        <v>160</v>
      </c>
      <c r="N138" s="11" t="n">
        <v>15</v>
      </c>
      <c r="O138" s="11" t="n">
        <v>0</v>
      </c>
      <c r="P138" s="11" t="n">
        <v>20</v>
      </c>
      <c r="Q138" s="11" t="n">
        <v>25</v>
      </c>
      <c r="R138" s="40" t="n">
        <f aca="false">SUM(N138:Q138)</f>
        <v>60</v>
      </c>
      <c r="S138" s="40" t="n">
        <f aca="false">SUM(O138:Q138)</f>
        <v>45</v>
      </c>
      <c r="T138" s="40" t="n">
        <f aca="false">(S138/R138)*100</f>
        <v>75</v>
      </c>
      <c r="U138" s="11" t="n">
        <f aca="false">((O138+Q138)/R138)*100</f>
        <v>41.6666666666667</v>
      </c>
      <c r="V138" s="11"/>
      <c r="W138" s="11"/>
      <c r="X138" s="11"/>
      <c r="Y138" s="11"/>
      <c r="Z138" s="11"/>
      <c r="AA138" s="11"/>
      <c r="AB138" s="11"/>
      <c r="AC138" s="11"/>
      <c r="AD138" s="11"/>
    </row>
    <row r="139" customFormat="false" ht="14.9" hidden="false" customHeight="false" outlineLevel="0" collapsed="false">
      <c r="A139" s="11" t="s">
        <v>153</v>
      </c>
      <c r="B139" s="11" t="s">
        <v>284</v>
      </c>
      <c r="C139" s="11" t="s">
        <v>280</v>
      </c>
      <c r="D139" s="11" t="s">
        <v>281</v>
      </c>
      <c r="E139" s="11" t="s">
        <v>289</v>
      </c>
      <c r="F139" s="12" t="n">
        <v>42.3328</v>
      </c>
      <c r="G139" s="13" t="n">
        <v>3.28411</v>
      </c>
      <c r="H139" s="39" t="n">
        <v>45204</v>
      </c>
      <c r="I139" s="15" t="n">
        <v>2023</v>
      </c>
      <c r="J139" s="11" t="s">
        <v>214</v>
      </c>
      <c r="K139" s="16" t="s">
        <v>286</v>
      </c>
      <c r="L139" s="11" t="n">
        <v>20</v>
      </c>
      <c r="M139" s="11" t="s">
        <v>268</v>
      </c>
      <c r="N139" s="11" t="n">
        <v>15</v>
      </c>
      <c r="O139" s="11" t="n">
        <v>0</v>
      </c>
      <c r="P139" s="11" t="n">
        <v>2</v>
      </c>
      <c r="Q139" s="11" t="n">
        <v>0</v>
      </c>
      <c r="R139" s="40" t="n">
        <f aca="false">SUM(N139:Q139)</f>
        <v>17</v>
      </c>
      <c r="S139" s="40" t="n">
        <f aca="false">SUM(O139:Q139)</f>
        <v>2</v>
      </c>
      <c r="T139" s="40" t="n">
        <f aca="false">(S139/R139)*100</f>
        <v>11.7647058823529</v>
      </c>
      <c r="U139" s="11" t="n">
        <f aca="false">((O139+Q139)/R139)*100</f>
        <v>0</v>
      </c>
      <c r="V139" s="11"/>
      <c r="W139" s="11"/>
      <c r="X139" s="11"/>
      <c r="Y139" s="11"/>
      <c r="Z139" s="11"/>
      <c r="AA139" s="11"/>
      <c r="AB139" s="11"/>
      <c r="AC139" s="11"/>
      <c r="AD139" s="11"/>
    </row>
    <row r="140" customFormat="false" ht="14.9" hidden="false" customHeight="false" outlineLevel="0" collapsed="false">
      <c r="A140" s="11" t="s">
        <v>276</v>
      </c>
      <c r="B140" s="11" t="s">
        <v>286</v>
      </c>
      <c r="C140" s="11" t="s">
        <v>280</v>
      </c>
      <c r="D140" s="11" t="s">
        <v>281</v>
      </c>
      <c r="E140" s="11" t="s">
        <v>285</v>
      </c>
      <c r="F140" s="12" t="n">
        <v>42.33543</v>
      </c>
      <c r="G140" s="13" t="n">
        <v>3.28057</v>
      </c>
      <c r="H140" s="39" t="n">
        <v>45204</v>
      </c>
      <c r="I140" s="15" t="n">
        <v>2023</v>
      </c>
      <c r="J140" s="11" t="s">
        <v>185</v>
      </c>
      <c r="K140" s="16" t="s">
        <v>284</v>
      </c>
      <c r="L140" s="11" t="n">
        <v>28</v>
      </c>
      <c r="M140" s="11" t="s">
        <v>160</v>
      </c>
      <c r="N140" s="11" t="n">
        <v>35</v>
      </c>
      <c r="O140" s="11" t="n">
        <v>6</v>
      </c>
      <c r="P140" s="11" t="n">
        <v>14</v>
      </c>
      <c r="Q140" s="11" t="n">
        <v>10</v>
      </c>
      <c r="R140" s="40" t="n">
        <f aca="false">SUM(N140:Q140)</f>
        <v>65</v>
      </c>
      <c r="S140" s="40" t="n">
        <f aca="false">SUM(O140:Q140)</f>
        <v>30</v>
      </c>
      <c r="T140" s="40" t="n">
        <f aca="false">(S140/R140)*100</f>
        <v>46.1538461538462</v>
      </c>
      <c r="U140" s="11" t="n">
        <f aca="false">((O140+Q140)/R140)*100</f>
        <v>24.6153846153846</v>
      </c>
      <c r="V140" s="11"/>
      <c r="W140" s="11"/>
      <c r="X140" s="11"/>
      <c r="Y140" s="11"/>
      <c r="Z140" s="11"/>
      <c r="AA140" s="11"/>
      <c r="AB140" s="11"/>
      <c r="AC140" s="11"/>
      <c r="AD140" s="11"/>
    </row>
    <row r="141" customFormat="false" ht="14.9" hidden="false" customHeight="false" outlineLevel="0" collapsed="false">
      <c r="A141" s="11" t="s">
        <v>153</v>
      </c>
      <c r="B141" s="11" t="s">
        <v>284</v>
      </c>
      <c r="C141" s="11" t="s">
        <v>280</v>
      </c>
      <c r="D141" s="11" t="s">
        <v>281</v>
      </c>
      <c r="E141" s="11" t="s">
        <v>285</v>
      </c>
      <c r="F141" s="12" t="n">
        <v>42.33543</v>
      </c>
      <c r="G141" s="13" t="n">
        <v>3.28057</v>
      </c>
      <c r="H141" s="39" t="n">
        <v>45204</v>
      </c>
      <c r="I141" s="15" t="n">
        <v>2023</v>
      </c>
      <c r="J141" s="11" t="s">
        <v>185</v>
      </c>
      <c r="K141" s="16" t="s">
        <v>286</v>
      </c>
      <c r="L141" s="11" t="n">
        <v>15</v>
      </c>
      <c r="M141" s="11" t="s">
        <v>268</v>
      </c>
      <c r="N141" s="11" t="n">
        <v>30</v>
      </c>
      <c r="O141" s="11" t="n">
        <v>0</v>
      </c>
      <c r="P141" s="11" t="n">
        <v>0</v>
      </c>
      <c r="Q141" s="11" t="n">
        <v>25</v>
      </c>
      <c r="R141" s="40" t="n">
        <f aca="false">SUM(N141:Q141)</f>
        <v>55</v>
      </c>
      <c r="S141" s="40" t="n">
        <f aca="false">SUM(O141:Q141)</f>
        <v>25</v>
      </c>
      <c r="T141" s="40" t="n">
        <f aca="false">(S141/R141)*100</f>
        <v>45.4545454545455</v>
      </c>
      <c r="U141" s="11" t="n">
        <f aca="false">((O141+Q141)/R141)*100</f>
        <v>45.4545454545455</v>
      </c>
      <c r="V141" s="11"/>
      <c r="W141" s="11"/>
      <c r="X141" s="11"/>
      <c r="Y141" s="11"/>
      <c r="Z141" s="11"/>
      <c r="AA141" s="11"/>
      <c r="AB141" s="11"/>
      <c r="AC141" s="11"/>
      <c r="AD141" s="11"/>
    </row>
    <row r="142" customFormat="false" ht="14.9" hidden="false" customHeight="false" outlineLevel="0" collapsed="false">
      <c r="A142" s="11" t="s">
        <v>276</v>
      </c>
      <c r="B142" s="11" t="s">
        <v>286</v>
      </c>
      <c r="C142" s="11" t="s">
        <v>280</v>
      </c>
      <c r="D142" s="11" t="s">
        <v>281</v>
      </c>
      <c r="E142" s="11" t="s">
        <v>289</v>
      </c>
      <c r="F142" s="12" t="n">
        <v>42.3328</v>
      </c>
      <c r="G142" s="13" t="n">
        <v>3.28411</v>
      </c>
      <c r="H142" s="39" t="n">
        <v>45204</v>
      </c>
      <c r="I142" s="15" t="n">
        <v>2023</v>
      </c>
      <c r="J142" s="11" t="s">
        <v>214</v>
      </c>
      <c r="K142" s="16" t="s">
        <v>284</v>
      </c>
      <c r="L142" s="11" t="n">
        <v>23</v>
      </c>
      <c r="M142" s="11" t="s">
        <v>160</v>
      </c>
      <c r="N142" s="11" t="n">
        <v>28</v>
      </c>
      <c r="O142" s="11" t="n">
        <v>3</v>
      </c>
      <c r="P142" s="11" t="n">
        <v>26</v>
      </c>
      <c r="Q142" s="11" t="n">
        <v>12</v>
      </c>
      <c r="R142" s="40" t="n">
        <f aca="false">SUM(N142:Q142)</f>
        <v>69</v>
      </c>
      <c r="S142" s="40" t="n">
        <f aca="false">SUM(O142:Q142)</f>
        <v>41</v>
      </c>
      <c r="T142" s="40" t="n">
        <f aca="false">(S142/R142)*100</f>
        <v>59.4202898550725</v>
      </c>
      <c r="U142" s="11" t="n">
        <f aca="false">((O142+Q142)/R142)*100</f>
        <v>21.7391304347826</v>
      </c>
      <c r="V142" s="11"/>
      <c r="W142" s="11"/>
      <c r="X142" s="11"/>
      <c r="Y142" s="11"/>
      <c r="Z142" s="11"/>
      <c r="AA142" s="11"/>
      <c r="AB142" s="11"/>
      <c r="AC142" s="11"/>
      <c r="AD142" s="11"/>
    </row>
    <row r="143" customFormat="false" ht="14.9" hidden="false" customHeight="false" outlineLevel="0" collapsed="false">
      <c r="A143" s="11" t="s">
        <v>276</v>
      </c>
      <c r="B143" s="11" t="s">
        <v>286</v>
      </c>
      <c r="C143" s="11" t="s">
        <v>280</v>
      </c>
      <c r="D143" s="11" t="s">
        <v>281</v>
      </c>
      <c r="E143" s="11" t="s">
        <v>289</v>
      </c>
      <c r="F143" s="12" t="n">
        <v>42.3328</v>
      </c>
      <c r="G143" s="13" t="n">
        <v>3.28411</v>
      </c>
      <c r="H143" s="39" t="n">
        <v>45204</v>
      </c>
      <c r="I143" s="15" t="n">
        <v>2023</v>
      </c>
      <c r="J143" s="11" t="s">
        <v>214</v>
      </c>
      <c r="K143" s="16" t="s">
        <v>284</v>
      </c>
      <c r="L143" s="11" t="n">
        <v>15</v>
      </c>
      <c r="M143" s="11" t="s">
        <v>268</v>
      </c>
      <c r="N143" s="11" t="n">
        <v>6</v>
      </c>
      <c r="O143" s="17" t="n">
        <v>10</v>
      </c>
      <c r="P143" s="11" t="n">
        <v>22</v>
      </c>
      <c r="Q143" s="11" t="n">
        <v>11</v>
      </c>
      <c r="R143" s="40" t="n">
        <f aca="false">SUM(N143:Q143)</f>
        <v>49</v>
      </c>
      <c r="S143" s="40" t="n">
        <f aca="false">SUM(O143:Q143)</f>
        <v>43</v>
      </c>
      <c r="T143" s="40" t="n">
        <f aca="false">(S143/R143)*100</f>
        <v>87.7551020408163</v>
      </c>
      <c r="U143" s="11" t="n">
        <f aca="false">((O143+Q143)/R143)*100</f>
        <v>42.8571428571429</v>
      </c>
      <c r="V143" s="11"/>
      <c r="W143" s="11"/>
      <c r="X143" s="11"/>
      <c r="Y143" s="11"/>
      <c r="Z143" s="11"/>
      <c r="AA143" s="11"/>
      <c r="AB143" s="11"/>
      <c r="AC143" s="11"/>
      <c r="AD143" s="11"/>
    </row>
    <row r="144" customFormat="false" ht="14.9" hidden="false" customHeight="false" outlineLevel="0" collapsed="false">
      <c r="A144" s="11" t="s">
        <v>153</v>
      </c>
      <c r="B144" s="11" t="s">
        <v>288</v>
      </c>
      <c r="C144" s="11" t="s">
        <v>280</v>
      </c>
      <c r="D144" s="11" t="s">
        <v>281</v>
      </c>
      <c r="E144" s="11" t="s">
        <v>282</v>
      </c>
      <c r="F144" s="12" t="n">
        <v>42.3325</v>
      </c>
      <c r="G144" s="13" t="n">
        <v>3.28327</v>
      </c>
      <c r="H144" s="39" t="n">
        <v>45204</v>
      </c>
      <c r="I144" s="15" t="n">
        <v>2023</v>
      </c>
      <c r="J144" s="11" t="s">
        <v>214</v>
      </c>
      <c r="K144" s="16" t="s">
        <v>290</v>
      </c>
      <c r="L144" s="11" t="n">
        <v>20</v>
      </c>
      <c r="M144" s="11" t="s">
        <v>268</v>
      </c>
      <c r="N144" s="11" t="n">
        <v>35</v>
      </c>
      <c r="O144" s="11" t="n">
        <v>11</v>
      </c>
      <c r="P144" s="11" t="n">
        <v>10</v>
      </c>
      <c r="Q144" s="11" t="n">
        <v>10</v>
      </c>
      <c r="R144" s="40" t="n">
        <f aca="false">SUM(N144:Q144)</f>
        <v>66</v>
      </c>
      <c r="S144" s="40" t="n">
        <f aca="false">SUM(O144:Q144)</f>
        <v>31</v>
      </c>
      <c r="T144" s="40" t="n">
        <f aca="false">(S144/R144)*100</f>
        <v>46.969696969697</v>
      </c>
      <c r="U144" s="11" t="n">
        <f aca="false">((O144+Q144)/R144)*100</f>
        <v>31.8181818181818</v>
      </c>
      <c r="V144" s="11"/>
      <c r="W144" s="11"/>
      <c r="X144" s="11"/>
      <c r="Y144" s="11"/>
      <c r="Z144" s="11"/>
      <c r="AA144" s="11"/>
      <c r="AB144" s="11"/>
      <c r="AC144" s="11"/>
      <c r="AD144" s="11"/>
    </row>
    <row r="145" customFormat="false" ht="14.9" hidden="false" customHeight="false" outlineLevel="0" collapsed="false">
      <c r="A145" s="11" t="s">
        <v>153</v>
      </c>
      <c r="B145" s="11" t="s">
        <v>288</v>
      </c>
      <c r="C145" s="11" t="s">
        <v>280</v>
      </c>
      <c r="D145" s="11" t="s">
        <v>281</v>
      </c>
      <c r="E145" s="11" t="s">
        <v>282</v>
      </c>
      <c r="F145" s="12" t="n">
        <v>42.3325</v>
      </c>
      <c r="G145" s="13" t="n">
        <v>3.28327</v>
      </c>
      <c r="H145" s="39" t="n">
        <v>45204</v>
      </c>
      <c r="I145" s="15" t="n">
        <v>2023</v>
      </c>
      <c r="J145" s="11" t="s">
        <v>214</v>
      </c>
      <c r="K145" s="16" t="s">
        <v>290</v>
      </c>
      <c r="L145" s="11" t="n">
        <v>20</v>
      </c>
      <c r="M145" s="11" t="s">
        <v>160</v>
      </c>
      <c r="N145" s="11" t="n">
        <v>0</v>
      </c>
      <c r="O145" s="11" t="n">
        <v>2</v>
      </c>
      <c r="P145" s="11" t="n">
        <v>7</v>
      </c>
      <c r="Q145" s="11" t="n">
        <v>2</v>
      </c>
      <c r="R145" s="40" t="n">
        <f aca="false">SUM(N145:Q145)</f>
        <v>11</v>
      </c>
      <c r="S145" s="40" t="n">
        <f aca="false">SUM(O145:Q145)</f>
        <v>11</v>
      </c>
      <c r="T145" s="40" t="n">
        <f aca="false">(S145/R145)*100</f>
        <v>100</v>
      </c>
      <c r="U145" s="11" t="n">
        <f aca="false">((O145+Q145)/R145)*100</f>
        <v>36.3636363636364</v>
      </c>
      <c r="V145" s="11"/>
      <c r="W145" s="11"/>
      <c r="X145" s="11"/>
      <c r="Y145" s="11"/>
      <c r="Z145" s="11"/>
      <c r="AA145" s="11"/>
      <c r="AB145" s="11"/>
      <c r="AC145" s="11"/>
      <c r="AD145" s="11"/>
    </row>
    <row r="146" customFormat="false" ht="14.9" hidden="false" customHeight="false" outlineLevel="0" collapsed="false">
      <c r="A146" s="11" t="s">
        <v>153</v>
      </c>
      <c r="B146" s="11" t="s">
        <v>288</v>
      </c>
      <c r="C146" s="11" t="s">
        <v>280</v>
      </c>
      <c r="D146" s="11" t="s">
        <v>281</v>
      </c>
      <c r="E146" s="11" t="s">
        <v>282</v>
      </c>
      <c r="F146" s="12" t="n">
        <v>42.3325</v>
      </c>
      <c r="G146" s="13" t="n">
        <v>3.28327</v>
      </c>
      <c r="H146" s="39" t="n">
        <v>45204</v>
      </c>
      <c r="I146" s="15" t="n">
        <v>2023</v>
      </c>
      <c r="J146" s="11" t="s">
        <v>214</v>
      </c>
      <c r="K146" s="16" t="s">
        <v>290</v>
      </c>
      <c r="L146" s="11" t="n">
        <v>15</v>
      </c>
      <c r="M146" s="11" t="s">
        <v>268</v>
      </c>
      <c r="N146" s="11" t="n">
        <v>14</v>
      </c>
      <c r="O146" s="11" t="n">
        <v>5</v>
      </c>
      <c r="P146" s="11" t="n">
        <v>15</v>
      </c>
      <c r="Q146" s="11" t="n">
        <v>20</v>
      </c>
      <c r="R146" s="40" t="n">
        <f aca="false">SUM(N146:Q146)</f>
        <v>54</v>
      </c>
      <c r="S146" s="40" t="n">
        <f aca="false">SUM(O146:Q146)</f>
        <v>40</v>
      </c>
      <c r="T146" s="40" t="n">
        <f aca="false">(S146/R146)*100</f>
        <v>74.0740740740741</v>
      </c>
      <c r="U146" s="11" t="n">
        <f aca="false">((O146+Q146)/R146)*100</f>
        <v>46.2962962962963</v>
      </c>
      <c r="V146" s="11"/>
      <c r="W146" s="11"/>
      <c r="X146" s="11"/>
      <c r="Y146" s="11"/>
      <c r="Z146" s="11"/>
      <c r="AA146" s="11"/>
      <c r="AB146" s="11"/>
      <c r="AC146" s="11"/>
      <c r="AD146" s="11"/>
    </row>
    <row r="147" customFormat="false" ht="14.9" hidden="false" customHeight="false" outlineLevel="0" collapsed="false">
      <c r="A147" s="11" t="s">
        <v>153</v>
      </c>
      <c r="B147" s="11" t="s">
        <v>291</v>
      </c>
      <c r="C147" s="11" t="s">
        <v>280</v>
      </c>
      <c r="D147" s="11" t="s">
        <v>281</v>
      </c>
      <c r="E147" s="11" t="s">
        <v>285</v>
      </c>
      <c r="F147" s="12" t="n">
        <v>42.33543</v>
      </c>
      <c r="G147" s="13" t="n">
        <v>3.28057</v>
      </c>
      <c r="H147" s="39" t="n">
        <v>45204</v>
      </c>
      <c r="I147" s="15" t="n">
        <v>2023</v>
      </c>
      <c r="J147" s="11" t="s">
        <v>185</v>
      </c>
      <c r="K147" s="16" t="s">
        <v>292</v>
      </c>
      <c r="L147" s="11" t="n">
        <v>28</v>
      </c>
      <c r="M147" s="11" t="s">
        <v>160</v>
      </c>
      <c r="N147" s="11" t="n">
        <v>11</v>
      </c>
      <c r="O147" s="11" t="n">
        <v>0</v>
      </c>
      <c r="P147" s="11" t="n">
        <v>12</v>
      </c>
      <c r="Q147" s="11" t="n">
        <v>3</v>
      </c>
      <c r="R147" s="40" t="n">
        <f aca="false">SUM(N147:Q147)</f>
        <v>26</v>
      </c>
      <c r="S147" s="40" t="n">
        <f aca="false">SUM(O147:Q147)</f>
        <v>15</v>
      </c>
      <c r="T147" s="40" t="n">
        <f aca="false">(S147/R147)*100</f>
        <v>57.6923076923077</v>
      </c>
      <c r="U147" s="11" t="n">
        <f aca="false">((O147+Q147)/R147)*100</f>
        <v>11.5384615384615</v>
      </c>
      <c r="V147" s="11"/>
      <c r="W147" s="11"/>
      <c r="X147" s="11"/>
      <c r="Y147" s="11"/>
      <c r="Z147" s="11"/>
      <c r="AA147" s="11"/>
      <c r="AB147" s="11"/>
      <c r="AC147" s="11"/>
      <c r="AD147" s="11"/>
    </row>
    <row r="148" customFormat="false" ht="14.9" hidden="false" customHeight="false" outlineLevel="0" collapsed="false">
      <c r="A148" s="11" t="s">
        <v>153</v>
      </c>
      <c r="B148" s="11" t="s">
        <v>291</v>
      </c>
      <c r="C148" s="11" t="s">
        <v>280</v>
      </c>
      <c r="D148" s="11" t="s">
        <v>281</v>
      </c>
      <c r="E148" s="11" t="s">
        <v>285</v>
      </c>
      <c r="F148" s="12" t="n">
        <v>42.33543</v>
      </c>
      <c r="G148" s="13" t="n">
        <v>3.28057</v>
      </c>
      <c r="H148" s="39" t="n">
        <v>45204</v>
      </c>
      <c r="I148" s="15" t="n">
        <v>2023</v>
      </c>
      <c r="J148" s="11" t="s">
        <v>185</v>
      </c>
      <c r="K148" s="16" t="s">
        <v>292</v>
      </c>
      <c r="L148" s="11" t="n">
        <v>14</v>
      </c>
      <c r="M148" s="11" t="s">
        <v>268</v>
      </c>
      <c r="N148" s="11" t="n">
        <v>10</v>
      </c>
      <c r="O148" s="11" t="n">
        <v>11</v>
      </c>
      <c r="P148" s="11" t="n">
        <v>5</v>
      </c>
      <c r="Q148" s="11" t="n">
        <v>7</v>
      </c>
      <c r="R148" s="40" t="n">
        <f aca="false">SUM(N148:Q148)</f>
        <v>33</v>
      </c>
      <c r="S148" s="40" t="n">
        <f aca="false">SUM(O148:Q148)</f>
        <v>23</v>
      </c>
      <c r="T148" s="40" t="n">
        <f aca="false">(S148/R148)*100</f>
        <v>69.6969696969697</v>
      </c>
      <c r="U148" s="11" t="n">
        <f aca="false">((O148+Q148)/R148)*100</f>
        <v>54.5454545454545</v>
      </c>
      <c r="V148" s="11"/>
      <c r="W148" s="11"/>
      <c r="X148" s="11"/>
      <c r="Y148" s="11"/>
      <c r="Z148" s="11"/>
      <c r="AA148" s="11"/>
      <c r="AB148" s="11"/>
      <c r="AC148" s="11"/>
      <c r="AD148" s="11"/>
    </row>
    <row r="149" customFormat="false" ht="14.9" hidden="false" customHeight="false" outlineLevel="0" collapsed="false">
      <c r="A149" s="11" t="s">
        <v>153</v>
      </c>
      <c r="B149" s="11" t="s">
        <v>291</v>
      </c>
      <c r="C149" s="11" t="s">
        <v>280</v>
      </c>
      <c r="D149" s="11" t="s">
        <v>281</v>
      </c>
      <c r="E149" s="11" t="s">
        <v>289</v>
      </c>
      <c r="F149" s="12" t="n">
        <v>42.3328</v>
      </c>
      <c r="G149" s="13" t="n">
        <v>3.28411</v>
      </c>
      <c r="H149" s="39" t="n">
        <v>45204</v>
      </c>
      <c r="I149" s="15" t="n">
        <v>2023</v>
      </c>
      <c r="J149" s="11" t="s">
        <v>214</v>
      </c>
      <c r="K149" s="16" t="s">
        <v>292</v>
      </c>
      <c r="L149" s="11" t="n">
        <v>23</v>
      </c>
      <c r="M149" s="11" t="s">
        <v>160</v>
      </c>
      <c r="N149" s="11" t="n">
        <v>23</v>
      </c>
      <c r="O149" s="11" t="n">
        <v>2</v>
      </c>
      <c r="P149" s="11" t="n">
        <v>16</v>
      </c>
      <c r="Q149" s="11" t="n">
        <v>18</v>
      </c>
      <c r="R149" s="40" t="n">
        <f aca="false">SUM(N149:Q149)</f>
        <v>59</v>
      </c>
      <c r="S149" s="40" t="n">
        <f aca="false">SUM(O149:Q149)</f>
        <v>36</v>
      </c>
      <c r="T149" s="40" t="n">
        <f aca="false">(S149/R149)*100</f>
        <v>61.0169491525424</v>
      </c>
      <c r="U149" s="11" t="n">
        <f aca="false">((O149+Q149)/R149)*100</f>
        <v>33.8983050847458</v>
      </c>
      <c r="V149" s="11"/>
      <c r="W149" s="11"/>
      <c r="X149" s="11"/>
      <c r="Y149" s="11"/>
      <c r="Z149" s="11"/>
      <c r="AA149" s="11"/>
      <c r="AB149" s="11"/>
      <c r="AC149" s="11"/>
      <c r="AD149" s="11"/>
    </row>
    <row r="150" customFormat="false" ht="14.9" hidden="false" customHeight="false" outlineLevel="0" collapsed="false">
      <c r="A150" s="11" t="s">
        <v>153</v>
      </c>
      <c r="B150" s="11" t="s">
        <v>291</v>
      </c>
      <c r="C150" s="11" t="s">
        <v>280</v>
      </c>
      <c r="D150" s="11" t="s">
        <v>281</v>
      </c>
      <c r="E150" s="11" t="s">
        <v>289</v>
      </c>
      <c r="F150" s="12" t="n">
        <v>42.3328</v>
      </c>
      <c r="G150" s="13" t="n">
        <v>3.28411</v>
      </c>
      <c r="H150" s="39" t="n">
        <v>45204</v>
      </c>
      <c r="I150" s="34" t="n">
        <v>2023</v>
      </c>
      <c r="J150" s="11" t="s">
        <v>214</v>
      </c>
      <c r="K150" s="16" t="s">
        <v>292</v>
      </c>
      <c r="L150" s="11" t="n">
        <v>14</v>
      </c>
      <c r="M150" s="11" t="s">
        <v>268</v>
      </c>
      <c r="N150" s="11" t="n">
        <v>1</v>
      </c>
      <c r="O150" s="11" t="n">
        <v>3</v>
      </c>
      <c r="P150" s="11" t="n">
        <v>20</v>
      </c>
      <c r="Q150" s="11" t="n">
        <v>11</v>
      </c>
      <c r="R150" s="40" t="n">
        <f aca="false">SUM(N150:Q150)</f>
        <v>35</v>
      </c>
      <c r="S150" s="40" t="n">
        <f aca="false">SUM(O150:Q150)</f>
        <v>34</v>
      </c>
      <c r="T150" s="40" t="n">
        <f aca="false">(S150/R150)*100</f>
        <v>97.1428571428571</v>
      </c>
      <c r="U150" s="11" t="n">
        <f aca="false">((O150+Q150)/R150)*100</f>
        <v>40</v>
      </c>
      <c r="V150" s="11"/>
      <c r="W150" s="11"/>
      <c r="X150" s="11"/>
      <c r="Y150" s="11"/>
      <c r="Z150" s="11"/>
      <c r="AA150" s="11"/>
      <c r="AB150" s="11"/>
      <c r="AC150" s="11"/>
      <c r="AD150" s="11"/>
    </row>
    <row r="151" customFormat="false" ht="14.9" hidden="false" customHeight="false" outlineLevel="0" collapsed="false">
      <c r="A151" s="11" t="s">
        <v>153</v>
      </c>
      <c r="B151" s="11" t="s">
        <v>288</v>
      </c>
      <c r="C151" s="11" t="s">
        <v>280</v>
      </c>
      <c r="D151" s="11" t="s">
        <v>281</v>
      </c>
      <c r="E151" s="11" t="s">
        <v>285</v>
      </c>
      <c r="F151" s="12" t="n">
        <v>42.33543</v>
      </c>
      <c r="G151" s="13" t="n">
        <v>3.28057</v>
      </c>
      <c r="H151" s="39" t="n">
        <v>45204</v>
      </c>
      <c r="I151" s="15" t="n">
        <v>2023</v>
      </c>
      <c r="J151" s="11" t="s">
        <v>185</v>
      </c>
      <c r="K151" s="16" t="s">
        <v>290</v>
      </c>
      <c r="L151" s="11" t="n">
        <v>20</v>
      </c>
      <c r="M151" s="11" t="s">
        <v>268</v>
      </c>
      <c r="N151" s="11" t="n">
        <v>15</v>
      </c>
      <c r="O151" s="11" t="n">
        <v>5</v>
      </c>
      <c r="P151" s="11" t="n">
        <v>17</v>
      </c>
      <c r="Q151" s="11" t="n">
        <v>5</v>
      </c>
      <c r="R151" s="40" t="n">
        <f aca="false">SUM(N151:Q151)</f>
        <v>42</v>
      </c>
      <c r="S151" s="40" t="n">
        <f aca="false">SUM(O151:Q151)</f>
        <v>27</v>
      </c>
      <c r="T151" s="40" t="n">
        <f aca="false">(S151/R151)*100</f>
        <v>64.2857142857143</v>
      </c>
      <c r="U151" s="11" t="n">
        <f aca="false">((O151+Q151)/R151)*100</f>
        <v>23.8095238095238</v>
      </c>
      <c r="V151" s="11"/>
      <c r="W151" s="11"/>
      <c r="X151" s="11"/>
      <c r="Y151" s="11"/>
      <c r="Z151" s="11"/>
      <c r="AA151" s="11"/>
      <c r="AB151" s="11"/>
      <c r="AC151" s="11"/>
      <c r="AD151" s="11"/>
    </row>
    <row r="152" customFormat="false" ht="14.9" hidden="false" customHeight="false" outlineLevel="0" collapsed="false">
      <c r="A152" s="11" t="s">
        <v>153</v>
      </c>
      <c r="B152" s="11" t="s">
        <v>288</v>
      </c>
      <c r="C152" s="11" t="s">
        <v>280</v>
      </c>
      <c r="D152" s="11" t="s">
        <v>281</v>
      </c>
      <c r="E152" s="11" t="s">
        <v>285</v>
      </c>
      <c r="F152" s="12" t="n">
        <v>42.33543</v>
      </c>
      <c r="G152" s="13" t="n">
        <v>3.28057</v>
      </c>
      <c r="H152" s="39" t="n">
        <v>45204</v>
      </c>
      <c r="I152" s="15" t="n">
        <v>2023</v>
      </c>
      <c r="J152" s="11" t="s">
        <v>185</v>
      </c>
      <c r="K152" s="16" t="s">
        <v>290</v>
      </c>
      <c r="L152" s="11" t="n">
        <v>15</v>
      </c>
      <c r="M152" s="11" t="s">
        <v>268</v>
      </c>
      <c r="N152" s="11" t="n">
        <v>5</v>
      </c>
      <c r="O152" s="11" t="n">
        <v>0</v>
      </c>
      <c r="P152" s="11" t="n">
        <v>10</v>
      </c>
      <c r="Q152" s="11" t="n">
        <v>15</v>
      </c>
      <c r="R152" s="40" t="n">
        <f aca="false">SUM(N152:Q152)</f>
        <v>30</v>
      </c>
      <c r="S152" s="40" t="n">
        <f aca="false">SUM(O152:Q152)</f>
        <v>25</v>
      </c>
      <c r="T152" s="40" t="n">
        <f aca="false">(S152/R152)*100</f>
        <v>83.3333333333333</v>
      </c>
      <c r="U152" s="11" t="n">
        <f aca="false">((O152+Q152)/R152)*100</f>
        <v>50</v>
      </c>
      <c r="V152" s="11"/>
      <c r="W152" s="11"/>
      <c r="X152" s="11"/>
      <c r="Y152" s="11"/>
      <c r="Z152" s="11"/>
      <c r="AA152" s="11"/>
      <c r="AB152" s="11"/>
      <c r="AC152" s="11"/>
      <c r="AD152" s="11"/>
    </row>
    <row r="153" customFormat="false" ht="14.9" hidden="false" customHeight="false" outlineLevel="0" collapsed="false">
      <c r="A153" s="11" t="s">
        <v>153</v>
      </c>
      <c r="B153" s="11" t="s">
        <v>288</v>
      </c>
      <c r="C153" s="11" t="s">
        <v>280</v>
      </c>
      <c r="D153" s="11" t="s">
        <v>281</v>
      </c>
      <c r="E153" s="11" t="s">
        <v>285</v>
      </c>
      <c r="F153" s="12" t="n">
        <v>42.33543</v>
      </c>
      <c r="G153" s="13" t="n">
        <v>3.28057</v>
      </c>
      <c r="H153" s="39" t="n">
        <v>45204</v>
      </c>
      <c r="I153" s="15" t="n">
        <v>2023</v>
      </c>
      <c r="J153" s="11" t="s">
        <v>185</v>
      </c>
      <c r="K153" s="16" t="s">
        <v>290</v>
      </c>
      <c r="L153" s="11" t="n">
        <v>28</v>
      </c>
      <c r="M153" s="11" t="s">
        <v>268</v>
      </c>
      <c r="N153" s="11" t="n">
        <v>55</v>
      </c>
      <c r="O153" s="11" t="n">
        <v>1</v>
      </c>
      <c r="P153" s="11" t="n">
        <v>2</v>
      </c>
      <c r="Q153" s="11" t="n">
        <v>0</v>
      </c>
      <c r="R153" s="40" t="n">
        <f aca="false">SUM(N153:Q153)</f>
        <v>58</v>
      </c>
      <c r="S153" s="40" t="n">
        <f aca="false">SUM(O153:Q153)</f>
        <v>3</v>
      </c>
      <c r="T153" s="40" t="n">
        <f aca="false">(S153/R153)*100</f>
        <v>5.17241379310345</v>
      </c>
      <c r="U153" s="11" t="n">
        <f aca="false">((O153+Q153)/R153)*100</f>
        <v>1.72413793103448</v>
      </c>
      <c r="V153" s="11"/>
      <c r="W153" s="11"/>
      <c r="X153" s="11"/>
      <c r="Y153" s="11"/>
      <c r="Z153" s="11"/>
      <c r="AA153" s="11"/>
      <c r="AB153" s="11"/>
      <c r="AC153" s="11"/>
      <c r="AD153" s="11"/>
    </row>
    <row r="154" customFormat="false" ht="14.9" hidden="false" customHeight="false" outlineLevel="0" collapsed="false">
      <c r="A154" s="11" t="s">
        <v>153</v>
      </c>
      <c r="B154" s="11" t="s">
        <v>288</v>
      </c>
      <c r="C154" s="11" t="s">
        <v>280</v>
      </c>
      <c r="D154" s="11" t="s">
        <v>281</v>
      </c>
      <c r="E154" s="11" t="s">
        <v>285</v>
      </c>
      <c r="F154" s="12" t="n">
        <v>42.33543</v>
      </c>
      <c r="G154" s="13" t="n">
        <v>3.28057</v>
      </c>
      <c r="H154" s="39" t="n">
        <v>45204</v>
      </c>
      <c r="I154" s="15" t="n">
        <v>2023</v>
      </c>
      <c r="J154" s="11" t="s">
        <v>185</v>
      </c>
      <c r="K154" s="16" t="s">
        <v>290</v>
      </c>
      <c r="L154" s="11" t="n">
        <v>28</v>
      </c>
      <c r="M154" s="11" t="s">
        <v>160</v>
      </c>
      <c r="N154" s="11" t="n">
        <v>25</v>
      </c>
      <c r="O154" s="11" t="n">
        <v>1</v>
      </c>
      <c r="P154" s="11" t="n">
        <v>2</v>
      </c>
      <c r="Q154" s="11" t="n">
        <v>0</v>
      </c>
      <c r="R154" s="40" t="n">
        <f aca="false">SUM(N154:Q154)</f>
        <v>28</v>
      </c>
      <c r="S154" s="40" t="n">
        <f aca="false">SUM(O154:Q154)</f>
        <v>3</v>
      </c>
      <c r="T154" s="40" t="n">
        <f aca="false">(S154/R154)*100</f>
        <v>10.7142857142857</v>
      </c>
      <c r="U154" s="11" t="n">
        <f aca="false">((O154+Q154)/R154)*100</f>
        <v>3.57142857142857</v>
      </c>
      <c r="V154" s="11"/>
      <c r="W154" s="11"/>
      <c r="X154" s="11"/>
      <c r="Y154" s="11"/>
      <c r="Z154" s="11"/>
      <c r="AA154" s="11"/>
      <c r="AB154" s="11"/>
      <c r="AC154" s="11"/>
      <c r="AD154" s="11"/>
    </row>
    <row r="155" customFormat="false" ht="14.9" hidden="false" customHeight="false" outlineLevel="0" collapsed="false">
      <c r="A155" s="11" t="s">
        <v>153</v>
      </c>
      <c r="B155" s="11" t="s">
        <v>287</v>
      </c>
      <c r="C155" s="11" t="s">
        <v>280</v>
      </c>
      <c r="D155" s="11" t="s">
        <v>281</v>
      </c>
      <c r="E155" s="11" t="s">
        <v>282</v>
      </c>
      <c r="F155" s="12" t="n">
        <v>42.3325</v>
      </c>
      <c r="G155" s="13" t="n">
        <v>3.28327</v>
      </c>
      <c r="H155" s="39" t="n">
        <v>45204</v>
      </c>
      <c r="I155" s="15" t="n">
        <v>2023</v>
      </c>
      <c r="J155" s="11" t="s">
        <v>214</v>
      </c>
      <c r="K155" s="16" t="s">
        <v>288</v>
      </c>
      <c r="L155" s="11" t="n">
        <v>15</v>
      </c>
      <c r="M155" s="11" t="s">
        <v>268</v>
      </c>
      <c r="N155" s="11" t="n">
        <v>15</v>
      </c>
      <c r="O155" s="11" t="n">
        <v>8</v>
      </c>
      <c r="P155" s="11" t="n">
        <v>20</v>
      </c>
      <c r="Q155" s="11" t="n">
        <v>7</v>
      </c>
      <c r="R155" s="40" t="n">
        <f aca="false">SUM(N155:Q155)</f>
        <v>50</v>
      </c>
      <c r="S155" s="40" t="n">
        <f aca="false">SUM(O155:Q155)</f>
        <v>35</v>
      </c>
      <c r="T155" s="40" t="n">
        <f aca="false">(S155/R155)*100</f>
        <v>70</v>
      </c>
      <c r="U155" s="11" t="n">
        <f aca="false">((O155+Q155)/R155)*100</f>
        <v>30</v>
      </c>
      <c r="V155" s="11"/>
      <c r="W155" s="11"/>
      <c r="X155" s="11"/>
      <c r="Y155" s="11"/>
      <c r="Z155" s="11"/>
      <c r="AA155" s="11"/>
      <c r="AB155" s="11"/>
      <c r="AC155" s="11"/>
      <c r="AD155" s="11"/>
    </row>
    <row r="156" customFormat="false" ht="14.9" hidden="false" customHeight="false" outlineLevel="0" collapsed="false">
      <c r="A156" s="11" t="s">
        <v>153</v>
      </c>
      <c r="B156" s="11" t="s">
        <v>287</v>
      </c>
      <c r="C156" s="11" t="s">
        <v>280</v>
      </c>
      <c r="D156" s="11" t="s">
        <v>281</v>
      </c>
      <c r="E156" s="11" t="s">
        <v>282</v>
      </c>
      <c r="F156" s="12" t="n">
        <v>42.3325</v>
      </c>
      <c r="G156" s="13" t="n">
        <v>3.28327</v>
      </c>
      <c r="H156" s="39" t="n">
        <v>45204</v>
      </c>
      <c r="I156" s="15" t="n">
        <v>2023</v>
      </c>
      <c r="J156" s="11" t="s">
        <v>214</v>
      </c>
      <c r="K156" s="16" t="s">
        <v>288</v>
      </c>
      <c r="L156" s="11" t="n">
        <v>20</v>
      </c>
      <c r="M156" s="11" t="s">
        <v>268</v>
      </c>
      <c r="N156" s="11" t="n">
        <v>19</v>
      </c>
      <c r="O156" s="11" t="n">
        <v>11</v>
      </c>
      <c r="P156" s="11" t="n">
        <v>20</v>
      </c>
      <c r="Q156" s="11" t="n">
        <v>5</v>
      </c>
      <c r="R156" s="40" t="n">
        <f aca="false">SUM(N156:Q156)</f>
        <v>55</v>
      </c>
      <c r="S156" s="40" t="n">
        <f aca="false">SUM(O156:Q156)</f>
        <v>36</v>
      </c>
      <c r="T156" s="40" t="n">
        <f aca="false">(S156/R156)*100</f>
        <v>65.4545454545455</v>
      </c>
      <c r="U156" s="11" t="n">
        <f aca="false">((O156+Q156)/R156)*100</f>
        <v>29.0909090909091</v>
      </c>
      <c r="V156" s="11"/>
      <c r="W156" s="11"/>
      <c r="X156" s="11"/>
      <c r="Y156" s="11"/>
      <c r="Z156" s="11"/>
      <c r="AA156" s="11"/>
      <c r="AB156" s="11"/>
      <c r="AC156" s="11"/>
      <c r="AD156" s="11"/>
    </row>
    <row r="157" customFormat="false" ht="14.9" hidden="false" customHeight="false" outlineLevel="0" collapsed="false">
      <c r="A157" s="11" t="s">
        <v>153</v>
      </c>
      <c r="B157" s="11" t="s">
        <v>287</v>
      </c>
      <c r="C157" s="11" t="s">
        <v>280</v>
      </c>
      <c r="D157" s="11" t="s">
        <v>281</v>
      </c>
      <c r="E157" s="11" t="s">
        <v>282</v>
      </c>
      <c r="F157" s="12" t="n">
        <v>42.3325</v>
      </c>
      <c r="G157" s="13" t="n">
        <v>3.28327</v>
      </c>
      <c r="H157" s="39" t="n">
        <v>45204</v>
      </c>
      <c r="I157" s="15" t="n">
        <v>2023</v>
      </c>
      <c r="J157" s="11" t="s">
        <v>214</v>
      </c>
      <c r="K157" s="16" t="s">
        <v>288</v>
      </c>
      <c r="L157" s="11" t="n">
        <v>21</v>
      </c>
      <c r="M157" s="11" t="s">
        <v>160</v>
      </c>
      <c r="N157" s="11" t="n">
        <v>25</v>
      </c>
      <c r="O157" s="11" t="n">
        <v>9</v>
      </c>
      <c r="P157" s="11" t="n">
        <v>9</v>
      </c>
      <c r="Q157" s="11" t="n">
        <v>6</v>
      </c>
      <c r="R157" s="40" t="n">
        <f aca="false">SUM(N157:Q157)</f>
        <v>49</v>
      </c>
      <c r="S157" s="40" t="n">
        <f aca="false">SUM(O157:Q157)</f>
        <v>24</v>
      </c>
      <c r="T157" s="40" t="n">
        <f aca="false">(S157/R157)*100</f>
        <v>48.9795918367347</v>
      </c>
      <c r="U157" s="11" t="n">
        <f aca="false">((O157+Q157)/R157)*100</f>
        <v>30.6122448979592</v>
      </c>
      <c r="V157" s="11"/>
      <c r="W157" s="11"/>
      <c r="X157" s="11"/>
      <c r="Y157" s="11"/>
      <c r="Z157" s="11"/>
      <c r="AA157" s="11"/>
      <c r="AB157" s="11"/>
      <c r="AC157" s="11"/>
      <c r="AD157" s="11"/>
    </row>
    <row r="158" customFormat="false" ht="14.9" hidden="false" customHeight="false" outlineLevel="0" collapsed="false">
      <c r="A158" s="11" t="s">
        <v>153</v>
      </c>
      <c r="B158" s="11" t="s">
        <v>293</v>
      </c>
      <c r="C158" s="11" t="s">
        <v>280</v>
      </c>
      <c r="D158" s="11" t="s">
        <v>281</v>
      </c>
      <c r="E158" s="11" t="s">
        <v>285</v>
      </c>
      <c r="F158" s="12" t="n">
        <v>42.33543</v>
      </c>
      <c r="G158" s="13" t="n">
        <v>3.28057</v>
      </c>
      <c r="H158" s="39" t="n">
        <v>45204</v>
      </c>
      <c r="I158" s="15" t="n">
        <v>2023</v>
      </c>
      <c r="J158" s="11" t="s">
        <v>185</v>
      </c>
      <c r="K158" s="16" t="s">
        <v>294</v>
      </c>
      <c r="L158" s="11" t="n">
        <v>28</v>
      </c>
      <c r="M158" s="11" t="s">
        <v>160</v>
      </c>
      <c r="N158" s="11" t="n">
        <v>8</v>
      </c>
      <c r="O158" s="11" t="n">
        <v>0</v>
      </c>
      <c r="P158" s="11" t="n">
        <v>5</v>
      </c>
      <c r="Q158" s="11" t="n">
        <v>2</v>
      </c>
      <c r="R158" s="40" t="n">
        <f aca="false">SUM(N158:Q158)</f>
        <v>15</v>
      </c>
      <c r="S158" s="40" t="n">
        <f aca="false">SUM(O158:Q158)</f>
        <v>7</v>
      </c>
      <c r="T158" s="40" t="n">
        <f aca="false">(S158/R158)*100</f>
        <v>46.6666666666667</v>
      </c>
      <c r="U158" s="11" t="n">
        <f aca="false">((O158+Q158)/R158)*100</f>
        <v>13.3333333333333</v>
      </c>
      <c r="V158" s="11"/>
      <c r="W158" s="11"/>
      <c r="X158" s="11"/>
      <c r="Y158" s="11"/>
      <c r="Z158" s="11"/>
      <c r="AA158" s="11"/>
      <c r="AB158" s="11"/>
      <c r="AC158" s="11"/>
      <c r="AD158" s="11"/>
    </row>
    <row r="159" customFormat="false" ht="14.9" hidden="false" customHeight="false" outlineLevel="0" collapsed="false">
      <c r="A159" s="11" t="s">
        <v>153</v>
      </c>
      <c r="B159" s="11" t="s">
        <v>293</v>
      </c>
      <c r="C159" s="11" t="s">
        <v>280</v>
      </c>
      <c r="D159" s="11" t="s">
        <v>281</v>
      </c>
      <c r="E159" s="11" t="s">
        <v>285</v>
      </c>
      <c r="F159" s="12" t="n">
        <v>42.33543</v>
      </c>
      <c r="G159" s="13" t="n">
        <v>3.28057</v>
      </c>
      <c r="H159" s="39" t="n">
        <v>45204</v>
      </c>
      <c r="I159" s="15" t="n">
        <v>2023</v>
      </c>
      <c r="J159" s="11" t="s">
        <v>185</v>
      </c>
      <c r="K159" s="16" t="s">
        <v>294</v>
      </c>
      <c r="L159" s="11" t="n">
        <v>15</v>
      </c>
      <c r="M159" s="11" t="s">
        <v>268</v>
      </c>
      <c r="N159" s="11" t="n">
        <v>25</v>
      </c>
      <c r="O159" s="11" t="n">
        <v>0</v>
      </c>
      <c r="P159" s="11" t="n">
        <v>9</v>
      </c>
      <c r="Q159" s="11" t="n">
        <v>0</v>
      </c>
      <c r="R159" s="40" t="n">
        <f aca="false">SUM(N159:Q159)</f>
        <v>34</v>
      </c>
      <c r="S159" s="40" t="n">
        <f aca="false">SUM(O159:Q159)</f>
        <v>9</v>
      </c>
      <c r="T159" s="40" t="n">
        <f aca="false">(S159/R159)*100</f>
        <v>26.4705882352941</v>
      </c>
      <c r="U159" s="11" t="n">
        <f aca="false">((O159+Q159)/R159)*100</f>
        <v>0</v>
      </c>
      <c r="V159" s="11"/>
      <c r="W159" s="11"/>
      <c r="X159" s="11"/>
      <c r="Y159" s="11"/>
      <c r="Z159" s="11"/>
      <c r="AA159" s="11"/>
      <c r="AB159" s="11"/>
      <c r="AC159" s="11"/>
      <c r="AD159" s="11"/>
    </row>
    <row r="160" customFormat="false" ht="14.9" hidden="false" customHeight="false" outlineLevel="0" collapsed="false">
      <c r="A160" s="11" t="s">
        <v>153</v>
      </c>
      <c r="B160" s="11" t="s">
        <v>293</v>
      </c>
      <c r="C160" s="11" t="s">
        <v>280</v>
      </c>
      <c r="D160" s="11" t="s">
        <v>281</v>
      </c>
      <c r="E160" s="11" t="s">
        <v>289</v>
      </c>
      <c r="F160" s="12" t="n">
        <v>42.3328</v>
      </c>
      <c r="G160" s="13" t="n">
        <v>3.28411</v>
      </c>
      <c r="H160" s="39" t="n">
        <v>45204</v>
      </c>
      <c r="I160" s="15" t="n">
        <v>2023</v>
      </c>
      <c r="J160" s="11" t="s">
        <v>214</v>
      </c>
      <c r="K160" s="16" t="s">
        <v>294</v>
      </c>
      <c r="L160" s="11" t="n">
        <v>21</v>
      </c>
      <c r="M160" s="11" t="s">
        <v>160</v>
      </c>
      <c r="N160" s="11" t="n">
        <v>38</v>
      </c>
      <c r="O160" s="11" t="n">
        <v>2</v>
      </c>
      <c r="P160" s="11" t="n">
        <v>29</v>
      </c>
      <c r="Q160" s="11" t="n">
        <v>0</v>
      </c>
      <c r="R160" s="40" t="n">
        <f aca="false">SUM(N160:Q160)</f>
        <v>69</v>
      </c>
      <c r="S160" s="40" t="n">
        <f aca="false">SUM(O160:Q160)</f>
        <v>31</v>
      </c>
      <c r="T160" s="40" t="n">
        <f aca="false">(S160/R160)*100</f>
        <v>44.9275362318841</v>
      </c>
      <c r="U160" s="11" t="n">
        <f aca="false">((O160+Q160)/R160)*100</f>
        <v>2.89855072463768</v>
      </c>
      <c r="V160" s="11"/>
      <c r="W160" s="11"/>
      <c r="X160" s="11"/>
      <c r="Y160" s="11"/>
      <c r="Z160" s="11"/>
      <c r="AA160" s="11"/>
      <c r="AB160" s="11"/>
      <c r="AC160" s="11"/>
      <c r="AD160" s="11"/>
    </row>
    <row r="161" customFormat="false" ht="14.9" hidden="false" customHeight="false" outlineLevel="0" collapsed="false">
      <c r="A161" s="11" t="s">
        <v>153</v>
      </c>
      <c r="B161" s="11" t="s">
        <v>293</v>
      </c>
      <c r="C161" s="11" t="s">
        <v>280</v>
      </c>
      <c r="D161" s="11" t="s">
        <v>281</v>
      </c>
      <c r="E161" s="11" t="s">
        <v>289</v>
      </c>
      <c r="F161" s="12" t="n">
        <v>42.3328</v>
      </c>
      <c r="G161" s="13" t="n">
        <v>3.28411</v>
      </c>
      <c r="H161" s="39" t="n">
        <v>45204</v>
      </c>
      <c r="I161" s="15" t="n">
        <v>2023</v>
      </c>
      <c r="J161" s="11" t="s">
        <v>214</v>
      </c>
      <c r="K161" s="16" t="s">
        <v>294</v>
      </c>
      <c r="L161" s="11" t="n">
        <v>13</v>
      </c>
      <c r="M161" s="11" t="s">
        <v>268</v>
      </c>
      <c r="N161" s="11" t="n">
        <v>1</v>
      </c>
      <c r="O161" s="11" t="n">
        <v>0</v>
      </c>
      <c r="P161" s="11" t="n">
        <v>20</v>
      </c>
      <c r="Q161" s="11" t="n">
        <v>2</v>
      </c>
      <c r="R161" s="40" t="n">
        <f aca="false">SUM(N161:Q161)</f>
        <v>23</v>
      </c>
      <c r="S161" s="40" t="n">
        <f aca="false">SUM(O161:Q161)</f>
        <v>22</v>
      </c>
      <c r="T161" s="40" t="n">
        <f aca="false">(S161/R161)*100</f>
        <v>95.6521739130435</v>
      </c>
      <c r="U161" s="11" t="n">
        <f aca="false">((O161+Q161)/R161)*100</f>
        <v>8.69565217391304</v>
      </c>
      <c r="V161" s="11"/>
      <c r="W161" s="11"/>
      <c r="X161" s="11"/>
      <c r="Y161" s="11"/>
      <c r="Z161" s="11"/>
      <c r="AA161" s="11"/>
      <c r="AB161" s="11"/>
      <c r="AC161" s="11"/>
      <c r="AD161" s="11"/>
    </row>
    <row r="162" customFormat="false" ht="14.9" hidden="false" customHeight="false" outlineLevel="0" collapsed="false">
      <c r="A162" s="11" t="s">
        <v>153</v>
      </c>
      <c r="B162" s="42" t="s">
        <v>295</v>
      </c>
      <c r="C162" s="11" t="s">
        <v>251</v>
      </c>
      <c r="D162" s="11" t="s">
        <v>296</v>
      </c>
      <c r="E162" s="43" t="s">
        <v>297</v>
      </c>
      <c r="F162" s="44" t="n">
        <v>42.31938</v>
      </c>
      <c r="G162" s="45" t="n">
        <v>3.33131</v>
      </c>
      <c r="H162" s="39" t="n">
        <v>45213</v>
      </c>
      <c r="I162" s="15" t="n">
        <v>2023</v>
      </c>
      <c r="J162" s="11" t="s">
        <v>298</v>
      </c>
      <c r="K162" s="42" t="s">
        <v>295</v>
      </c>
      <c r="L162" s="11" t="n">
        <v>24</v>
      </c>
      <c r="M162" s="43" t="s">
        <v>160</v>
      </c>
      <c r="N162" s="46" t="n">
        <f aca="false">41+34</f>
        <v>75</v>
      </c>
      <c r="O162" s="46" t="n">
        <f aca="false">16+7</f>
        <v>23</v>
      </c>
      <c r="P162" s="46" t="n">
        <f aca="false">3+4</f>
        <v>7</v>
      </c>
      <c r="Q162" s="46" t="n">
        <f aca="false">0+1</f>
        <v>1</v>
      </c>
      <c r="R162" s="40" t="n">
        <f aca="false">SUM(N162:Q162)</f>
        <v>106</v>
      </c>
      <c r="S162" s="40" t="n">
        <f aca="false">SUM(O162:Q162)</f>
        <v>31</v>
      </c>
      <c r="T162" s="40" t="n">
        <f aca="false">(S162/R162)*100</f>
        <v>29.2452830188679</v>
      </c>
      <c r="U162" s="11" t="n">
        <f aca="false">((O162+Q162)/R162)*100</f>
        <v>22.6415094339623</v>
      </c>
      <c r="V162" s="11"/>
      <c r="W162" s="11"/>
      <c r="X162" s="11"/>
      <c r="Y162" s="11"/>
      <c r="Z162" s="11"/>
      <c r="AA162" s="11"/>
      <c r="AB162" s="11"/>
      <c r="AC162" s="11"/>
      <c r="AD162" s="11"/>
    </row>
    <row r="163" customFormat="false" ht="14.9" hidden="false" customHeight="false" outlineLevel="0" collapsed="false">
      <c r="A163" s="11" t="s">
        <v>153</v>
      </c>
      <c r="B163" s="47" t="s">
        <v>299</v>
      </c>
      <c r="C163" s="11" t="s">
        <v>251</v>
      </c>
      <c r="D163" s="11" t="s">
        <v>296</v>
      </c>
      <c r="E163" s="0" t="s">
        <v>297</v>
      </c>
      <c r="F163" s="44" t="n">
        <v>42.31938</v>
      </c>
      <c r="G163" s="45" t="n">
        <v>3.33131</v>
      </c>
      <c r="H163" s="39" t="n">
        <v>45213</v>
      </c>
      <c r="I163" s="15" t="n">
        <v>2023</v>
      </c>
      <c r="J163" s="11" t="s">
        <v>298</v>
      </c>
      <c r="K163" s="47" t="s">
        <v>299</v>
      </c>
      <c r="L163" s="11" t="n">
        <v>27</v>
      </c>
      <c r="M163" s="0" t="s">
        <v>160</v>
      </c>
      <c r="N163" s="48" t="n">
        <f aca="false">19+50</f>
        <v>69</v>
      </c>
      <c r="O163" s="48" t="n">
        <f aca="false">10+11</f>
        <v>21</v>
      </c>
      <c r="P163" s="48" t="n">
        <f aca="false">5</f>
        <v>5</v>
      </c>
      <c r="Q163" s="48" t="n">
        <f aca="false">0</f>
        <v>0</v>
      </c>
      <c r="R163" s="40" t="n">
        <f aca="false">SUM(N163:Q163)</f>
        <v>95</v>
      </c>
      <c r="S163" s="40" t="n">
        <f aca="false">SUM(O163:Q163)</f>
        <v>26</v>
      </c>
      <c r="T163" s="40" t="n">
        <f aca="false">(S163/R163)*100</f>
        <v>27.3684210526316</v>
      </c>
      <c r="U163" s="11" t="n">
        <f aca="false">((O163+Q163)/R163)*100</f>
        <v>22.1052631578947</v>
      </c>
      <c r="V163" s="11"/>
      <c r="W163" s="11"/>
      <c r="X163" s="11"/>
      <c r="Y163" s="11"/>
      <c r="Z163" s="11"/>
      <c r="AA163" s="11"/>
      <c r="AB163" s="11"/>
      <c r="AC163" s="11"/>
      <c r="AD163" s="11"/>
    </row>
    <row r="164" customFormat="false" ht="14.9" hidden="false" customHeight="false" outlineLevel="0" collapsed="false">
      <c r="A164" s="11" t="s">
        <v>153</v>
      </c>
      <c r="B164" s="47" t="s">
        <v>300</v>
      </c>
      <c r="C164" s="11" t="s">
        <v>251</v>
      </c>
      <c r="D164" s="11" t="s">
        <v>296</v>
      </c>
      <c r="E164" s="0" t="s">
        <v>297</v>
      </c>
      <c r="F164" s="44" t="n">
        <v>42.31938</v>
      </c>
      <c r="G164" s="45" t="n">
        <v>3.33131</v>
      </c>
      <c r="H164" s="39" t="n">
        <v>45213</v>
      </c>
      <c r="I164" s="15" t="n">
        <v>2023</v>
      </c>
      <c r="J164" s="11" t="s">
        <v>298</v>
      </c>
      <c r="K164" s="47" t="s">
        <v>300</v>
      </c>
      <c r="L164" s="0" t="n">
        <v>24</v>
      </c>
      <c r="M164" s="0" t="s">
        <v>160</v>
      </c>
      <c r="N164" s="48" t="n">
        <f aca="false">30+25+14</f>
        <v>69</v>
      </c>
      <c r="O164" s="48" t="n">
        <f aca="false">15+12+9</f>
        <v>36</v>
      </c>
      <c r="P164" s="48" t="n">
        <f aca="false">1+9+12</f>
        <v>22</v>
      </c>
      <c r="Q164" s="48" t="n">
        <f aca="false">0+8</f>
        <v>8</v>
      </c>
      <c r="R164" s="40" t="n">
        <f aca="false">SUM(N164:Q164)</f>
        <v>135</v>
      </c>
      <c r="S164" s="40" t="n">
        <f aca="false">SUM(O164:Q164)</f>
        <v>66</v>
      </c>
      <c r="T164" s="40" t="n">
        <f aca="false">(S164/R164)*100</f>
        <v>48.8888888888889</v>
      </c>
      <c r="U164" s="11" t="n">
        <f aca="false">((O164+Q164)/R164)*100</f>
        <v>32.5925925925926</v>
      </c>
      <c r="V164" s="11"/>
      <c r="W164" s="11"/>
      <c r="X164" s="11"/>
      <c r="Y164" s="11"/>
      <c r="Z164" s="11"/>
      <c r="AA164" s="11"/>
      <c r="AB164" s="11"/>
      <c r="AC164" s="11"/>
      <c r="AD164" s="11"/>
    </row>
    <row r="165" customFormat="false" ht="14.9" hidden="false" customHeight="false" outlineLevel="0" collapsed="false">
      <c r="A165" s="11" t="s">
        <v>301</v>
      </c>
      <c r="B165" s="47" t="s">
        <v>302</v>
      </c>
      <c r="C165" s="11" t="s">
        <v>251</v>
      </c>
      <c r="D165" s="11" t="s">
        <v>296</v>
      </c>
      <c r="E165" s="0" t="s">
        <v>297</v>
      </c>
      <c r="F165" s="44" t="n">
        <v>42.31938</v>
      </c>
      <c r="G165" s="45" t="n">
        <v>3.33131</v>
      </c>
      <c r="H165" s="39" t="n">
        <v>45213</v>
      </c>
      <c r="I165" s="15" t="n">
        <v>2023</v>
      </c>
      <c r="J165" s="11" t="s">
        <v>298</v>
      </c>
      <c r="K165" s="47" t="s">
        <v>302</v>
      </c>
      <c r="L165" s="0" t="n">
        <v>17</v>
      </c>
      <c r="M165" s="0" t="s">
        <v>160</v>
      </c>
      <c r="N165" s="48" t="n">
        <f aca="false">2+4+9</f>
        <v>15</v>
      </c>
      <c r="O165" s="48" t="n">
        <f aca="false">22+8+22</f>
        <v>52</v>
      </c>
      <c r="P165" s="48" t="n">
        <f aca="false">7+13+4</f>
        <v>24</v>
      </c>
      <c r="Q165" s="48" t="n">
        <f aca="false">12+13+15</f>
        <v>40</v>
      </c>
      <c r="R165" s="40" t="n">
        <f aca="false">SUM(N165:Q165)</f>
        <v>131</v>
      </c>
      <c r="S165" s="40" t="n">
        <f aca="false">SUM(O165:Q165)</f>
        <v>116</v>
      </c>
      <c r="T165" s="40" t="n">
        <f aca="false">(S165/R165)*100</f>
        <v>88.5496183206107</v>
      </c>
      <c r="U165" s="11" t="n">
        <f aca="false">((O165+Q165)/R165)*100</f>
        <v>70.2290076335878</v>
      </c>
      <c r="V165" s="11"/>
      <c r="W165" s="11"/>
      <c r="X165" s="11"/>
      <c r="Y165" s="11"/>
      <c r="Z165" s="11"/>
      <c r="AA165" s="11"/>
      <c r="AB165" s="11"/>
      <c r="AC165" s="11"/>
      <c r="AD165" s="11"/>
    </row>
    <row r="166" customFormat="false" ht="14.9" hidden="false" customHeight="false" outlineLevel="0" collapsed="false">
      <c r="A166" s="11" t="s">
        <v>153</v>
      </c>
      <c r="B166" s="42" t="s">
        <v>303</v>
      </c>
      <c r="C166" s="11" t="s">
        <v>251</v>
      </c>
      <c r="D166" s="11" t="s">
        <v>296</v>
      </c>
      <c r="E166" s="43" t="s">
        <v>304</v>
      </c>
      <c r="F166" s="44" t="n">
        <v>42.3135</v>
      </c>
      <c r="G166" s="45" t="n">
        <v>3.31601</v>
      </c>
      <c r="H166" s="39" t="n">
        <v>45213</v>
      </c>
      <c r="I166" s="15" t="n">
        <v>2023</v>
      </c>
      <c r="J166" s="11" t="s">
        <v>214</v>
      </c>
      <c r="K166" s="42" t="s">
        <v>303</v>
      </c>
      <c r="L166" s="0" t="n">
        <v>20</v>
      </c>
      <c r="M166" s="43" t="s">
        <v>268</v>
      </c>
      <c r="N166" s="46" t="n">
        <f aca="false">7+13</f>
        <v>20</v>
      </c>
      <c r="O166" s="46" t="n">
        <f aca="false">6+6</f>
        <v>12</v>
      </c>
      <c r="P166" s="46" t="n">
        <f aca="false">35+18</f>
        <v>53</v>
      </c>
      <c r="Q166" s="46" t="n">
        <f aca="false">13+13</f>
        <v>26</v>
      </c>
      <c r="R166" s="40" t="n">
        <f aca="false">SUM(N166:Q166)</f>
        <v>111</v>
      </c>
      <c r="S166" s="40" t="n">
        <f aca="false">SUM(O166:Q166)</f>
        <v>91</v>
      </c>
      <c r="T166" s="40" t="n">
        <f aca="false">(S166/R166)*100</f>
        <v>81.981981981982</v>
      </c>
      <c r="U166" s="11" t="n">
        <f aca="false">((O166+Q166)/R166)*100</f>
        <v>34.2342342342342</v>
      </c>
      <c r="V166" s="11"/>
      <c r="W166" s="11"/>
      <c r="X166" s="11"/>
      <c r="Y166" s="11"/>
      <c r="Z166" s="11"/>
      <c r="AA166" s="11"/>
      <c r="AB166" s="11"/>
      <c r="AC166" s="11"/>
      <c r="AD166" s="11"/>
    </row>
    <row r="167" customFormat="false" ht="14.9" hidden="false" customHeight="false" outlineLevel="0" collapsed="false">
      <c r="A167" s="11" t="s">
        <v>153</v>
      </c>
      <c r="B167" s="47" t="s">
        <v>305</v>
      </c>
      <c r="C167" s="11" t="s">
        <v>251</v>
      </c>
      <c r="D167" s="11" t="s">
        <v>296</v>
      </c>
      <c r="E167" s="0" t="s">
        <v>304</v>
      </c>
      <c r="F167" s="44" t="n">
        <v>42.3135</v>
      </c>
      <c r="G167" s="45" t="n">
        <v>3.31601</v>
      </c>
      <c r="H167" s="39" t="n">
        <v>45213</v>
      </c>
      <c r="I167" s="15" t="n">
        <v>2023</v>
      </c>
      <c r="J167" s="11" t="s">
        <v>214</v>
      </c>
      <c r="K167" s="47" t="s">
        <v>305</v>
      </c>
      <c r="L167" s="0" t="n">
        <v>20</v>
      </c>
      <c r="M167" s="0" t="s">
        <v>268</v>
      </c>
      <c r="N167" s="48" t="n">
        <f aca="false">19+20</f>
        <v>39</v>
      </c>
      <c r="O167" s="48" t="n">
        <f aca="false">7+4</f>
        <v>11</v>
      </c>
      <c r="P167" s="48" t="n">
        <f aca="false">22+8</f>
        <v>30</v>
      </c>
      <c r="Q167" s="48" t="n">
        <f aca="false">12+12</f>
        <v>24</v>
      </c>
      <c r="R167" s="40" t="n">
        <f aca="false">SUM(N167:Q167)</f>
        <v>104</v>
      </c>
      <c r="S167" s="40" t="n">
        <f aca="false">SUM(O167:Q167)</f>
        <v>65</v>
      </c>
      <c r="T167" s="40" t="n">
        <f aca="false">(S167/R167)*100</f>
        <v>62.5</v>
      </c>
      <c r="U167" s="11" t="n">
        <f aca="false">((O167+Q167)/R167)*100</f>
        <v>33.6538461538462</v>
      </c>
      <c r="V167" s="11"/>
      <c r="W167" s="11"/>
      <c r="X167" s="11"/>
      <c r="Y167" s="11"/>
      <c r="Z167" s="11"/>
      <c r="AA167" s="11"/>
      <c r="AB167" s="11"/>
      <c r="AC167" s="11"/>
      <c r="AD167" s="11"/>
    </row>
    <row r="168" customFormat="false" ht="14.9" hidden="false" customHeight="false" outlineLevel="0" collapsed="false">
      <c r="A168" s="11" t="s">
        <v>153</v>
      </c>
      <c r="B168" s="47" t="s">
        <v>306</v>
      </c>
      <c r="C168" s="11" t="s">
        <v>251</v>
      </c>
      <c r="D168" s="11" t="s">
        <v>296</v>
      </c>
      <c r="E168" s="0" t="s">
        <v>304</v>
      </c>
      <c r="F168" s="44" t="n">
        <v>42.3135</v>
      </c>
      <c r="G168" s="45" t="n">
        <v>3.31601</v>
      </c>
      <c r="H168" s="39" t="n">
        <v>45213</v>
      </c>
      <c r="I168" s="15" t="n">
        <v>2023</v>
      </c>
      <c r="J168" s="11" t="s">
        <v>214</v>
      </c>
      <c r="K168" s="47" t="s">
        <v>306</v>
      </c>
      <c r="L168" s="0" t="n">
        <v>17</v>
      </c>
      <c r="M168" s="0" t="s">
        <v>268</v>
      </c>
      <c r="N168" s="48" t="n">
        <f aca="false">0+0</f>
        <v>0</v>
      </c>
      <c r="O168" s="48" t="n">
        <f aca="false">2+2</f>
        <v>4</v>
      </c>
      <c r="P168" s="48" t="n">
        <f aca="false">50+60</f>
        <v>110</v>
      </c>
      <c r="Q168" s="48" t="n">
        <f aca="false">2+3</f>
        <v>5</v>
      </c>
      <c r="R168" s="40" t="n">
        <f aca="false">SUM(N168:Q168)</f>
        <v>119</v>
      </c>
      <c r="S168" s="40" t="n">
        <f aca="false">SUM(O168:Q168)</f>
        <v>119</v>
      </c>
      <c r="T168" s="40" t="n">
        <f aca="false">(S168/R168)*100</f>
        <v>100</v>
      </c>
      <c r="U168" s="11" t="n">
        <f aca="false">((O168+Q168)/R168)*100</f>
        <v>7.56302521008403</v>
      </c>
      <c r="V168" s="11"/>
      <c r="W168" s="11"/>
      <c r="X168" s="11"/>
      <c r="Y168" s="11"/>
      <c r="Z168" s="11"/>
      <c r="AA168" s="11"/>
      <c r="AB168" s="11"/>
      <c r="AC168" s="11"/>
      <c r="AD168" s="11"/>
    </row>
    <row r="169" customFormat="false" ht="14.9" hidden="false" customHeight="false" outlineLevel="0" collapsed="false">
      <c r="A169" s="11" t="s">
        <v>153</v>
      </c>
      <c r="B169" s="47" t="s">
        <v>303</v>
      </c>
      <c r="C169" s="11" t="s">
        <v>251</v>
      </c>
      <c r="D169" s="11" t="s">
        <v>296</v>
      </c>
      <c r="E169" s="0" t="s">
        <v>304</v>
      </c>
      <c r="F169" s="44" t="n">
        <v>42.3135</v>
      </c>
      <c r="G169" s="45" t="n">
        <v>3.31601</v>
      </c>
      <c r="H169" s="39" t="n">
        <v>45213</v>
      </c>
      <c r="I169" s="15" t="n">
        <v>2023</v>
      </c>
      <c r="J169" s="11" t="s">
        <v>214</v>
      </c>
      <c r="K169" s="47" t="s">
        <v>303</v>
      </c>
      <c r="L169" s="0" t="n">
        <v>15</v>
      </c>
      <c r="M169" s="0" t="s">
        <v>268</v>
      </c>
      <c r="N169" s="48" t="n">
        <f aca="false">4+12</f>
        <v>16</v>
      </c>
      <c r="O169" s="48" t="n">
        <f aca="false">1+9</f>
        <v>10</v>
      </c>
      <c r="P169" s="48" t="n">
        <f aca="false">45+8</f>
        <v>53</v>
      </c>
      <c r="Q169" s="48" t="n">
        <f aca="false">1+20</f>
        <v>21</v>
      </c>
      <c r="R169" s="40" t="n">
        <f aca="false">SUM(N169:Q169)</f>
        <v>100</v>
      </c>
      <c r="S169" s="40" t="n">
        <f aca="false">SUM(O169:Q169)</f>
        <v>84</v>
      </c>
      <c r="T169" s="40" t="n">
        <f aca="false">(S169/R169)*100</f>
        <v>84</v>
      </c>
      <c r="U169" s="11" t="n">
        <f aca="false">((O169+Q169)/R169)*100</f>
        <v>31</v>
      </c>
      <c r="V169" s="11"/>
      <c r="W169" s="11"/>
      <c r="X169" s="11"/>
      <c r="Y169" s="11"/>
      <c r="Z169" s="11"/>
      <c r="AA169" s="11"/>
      <c r="AB169" s="11"/>
      <c r="AC169" s="11"/>
      <c r="AD169" s="11"/>
    </row>
    <row r="170" customFormat="false" ht="14.9" hidden="false" customHeight="false" outlineLevel="0" collapsed="false">
      <c r="A170" s="11" t="s">
        <v>153</v>
      </c>
      <c r="B170" s="47" t="s">
        <v>305</v>
      </c>
      <c r="C170" s="11" t="s">
        <v>251</v>
      </c>
      <c r="D170" s="11" t="s">
        <v>296</v>
      </c>
      <c r="E170" s="0" t="s">
        <v>304</v>
      </c>
      <c r="F170" s="44" t="n">
        <v>42.3135</v>
      </c>
      <c r="G170" s="45" t="n">
        <v>3.31601</v>
      </c>
      <c r="H170" s="39" t="n">
        <v>45213</v>
      </c>
      <c r="I170" s="15" t="n">
        <v>2023</v>
      </c>
      <c r="J170" s="11" t="s">
        <v>214</v>
      </c>
      <c r="K170" s="47" t="s">
        <v>305</v>
      </c>
      <c r="L170" s="0" t="n">
        <v>15</v>
      </c>
      <c r="M170" s="0" t="s">
        <v>268</v>
      </c>
      <c r="N170" s="48" t="n">
        <f aca="false">17+32</f>
        <v>49</v>
      </c>
      <c r="O170" s="48" t="n">
        <f aca="false">6+6</f>
        <v>12</v>
      </c>
      <c r="P170" s="48" t="n">
        <f aca="false">25+10</f>
        <v>35</v>
      </c>
      <c r="Q170" s="48" t="n">
        <f aca="false">12+18</f>
        <v>30</v>
      </c>
      <c r="R170" s="40" t="n">
        <f aca="false">SUM(N170:Q170)</f>
        <v>126</v>
      </c>
      <c r="S170" s="40" t="n">
        <f aca="false">SUM(O170:Q170)</f>
        <v>77</v>
      </c>
      <c r="T170" s="40" t="n">
        <f aca="false">(S170/R170)*100</f>
        <v>61.1111111111111</v>
      </c>
      <c r="U170" s="11" t="n">
        <f aca="false">((O170+Q170)/R170)*100</f>
        <v>33.3333333333333</v>
      </c>
      <c r="V170" s="11"/>
      <c r="W170" s="11"/>
      <c r="X170" s="11"/>
      <c r="Y170" s="11"/>
      <c r="Z170" s="11"/>
      <c r="AA170" s="11"/>
      <c r="AB170" s="11"/>
      <c r="AC170" s="11"/>
      <c r="AD170" s="11"/>
    </row>
    <row r="171" customFormat="false" ht="14.9" hidden="false" customHeight="false" outlineLevel="0" collapsed="false">
      <c r="A171" s="11" t="s">
        <v>153</v>
      </c>
      <c r="B171" s="47" t="s">
        <v>306</v>
      </c>
      <c r="C171" s="11" t="s">
        <v>251</v>
      </c>
      <c r="D171" s="11" t="s">
        <v>296</v>
      </c>
      <c r="E171" s="0" t="s">
        <v>304</v>
      </c>
      <c r="F171" s="44" t="n">
        <v>42.3135</v>
      </c>
      <c r="G171" s="45" t="n">
        <v>3.31601</v>
      </c>
      <c r="H171" s="39" t="n">
        <v>45213</v>
      </c>
      <c r="I171" s="15" t="n">
        <v>2023</v>
      </c>
      <c r="J171" s="11" t="s">
        <v>214</v>
      </c>
      <c r="K171" s="47" t="s">
        <v>306</v>
      </c>
      <c r="L171" s="0" t="n">
        <v>13</v>
      </c>
      <c r="M171" s="0" t="s">
        <v>268</v>
      </c>
      <c r="N171" s="48" t="n">
        <f aca="false">0</f>
        <v>0</v>
      </c>
      <c r="O171" s="48" t="n">
        <f aca="false">1+22+3</f>
        <v>26</v>
      </c>
      <c r="P171" s="48" t="n">
        <f aca="false">6+18</f>
        <v>24</v>
      </c>
      <c r="Q171" s="48" t="n">
        <f aca="false">30+35</f>
        <v>65</v>
      </c>
      <c r="R171" s="40" t="n">
        <f aca="false">SUM(N171:Q171)</f>
        <v>115</v>
      </c>
      <c r="S171" s="40" t="n">
        <f aca="false">SUM(O171:Q171)</f>
        <v>115</v>
      </c>
      <c r="T171" s="40" t="n">
        <f aca="false">(S171/R171)*100</f>
        <v>100</v>
      </c>
      <c r="U171" s="11" t="n">
        <f aca="false">((O171+Q171)/R171)*100</f>
        <v>79.1304347826087</v>
      </c>
      <c r="V171" s="11"/>
      <c r="W171" s="11"/>
      <c r="X171" s="11"/>
      <c r="Y171" s="11"/>
      <c r="Z171" s="11"/>
      <c r="AA171" s="11"/>
      <c r="AB171" s="11"/>
      <c r="AC171" s="11"/>
      <c r="AD171" s="11"/>
    </row>
    <row r="172" customFormat="false" ht="14.9" hidden="false" customHeight="false" outlineLevel="0" collapsed="false">
      <c r="A172" s="11" t="s">
        <v>153</v>
      </c>
      <c r="B172" s="47" t="s">
        <v>305</v>
      </c>
      <c r="C172" s="11" t="s">
        <v>251</v>
      </c>
      <c r="D172" s="11" t="s">
        <v>296</v>
      </c>
      <c r="E172" s="0" t="s">
        <v>304</v>
      </c>
      <c r="F172" s="44" t="n">
        <v>42.3135</v>
      </c>
      <c r="G172" s="45" t="n">
        <v>3.31601</v>
      </c>
      <c r="H172" s="39" t="n">
        <v>45213</v>
      </c>
      <c r="I172" s="15" t="n">
        <v>2023</v>
      </c>
      <c r="J172" s="11" t="s">
        <v>214</v>
      </c>
      <c r="K172" s="47" t="s">
        <v>305</v>
      </c>
      <c r="L172" s="0" t="n">
        <v>10</v>
      </c>
      <c r="M172" s="0" t="s">
        <v>268</v>
      </c>
      <c r="N172" s="48" t="n">
        <f aca="false">6+15</f>
        <v>21</v>
      </c>
      <c r="O172" s="48" t="n">
        <f aca="false">8+8</f>
        <v>16</v>
      </c>
      <c r="P172" s="48" t="n">
        <f aca="false">30+15</f>
        <v>45</v>
      </c>
      <c r="Q172" s="48" t="n">
        <f aca="false">16+32</f>
        <v>48</v>
      </c>
      <c r="R172" s="40" t="n">
        <f aca="false">SUM(N172:Q172)</f>
        <v>130</v>
      </c>
      <c r="S172" s="40" t="n">
        <f aca="false">SUM(O172:Q172)</f>
        <v>109</v>
      </c>
      <c r="T172" s="40" t="n">
        <f aca="false">(S172/R172)*100</f>
        <v>83.8461538461539</v>
      </c>
      <c r="U172" s="11" t="n">
        <f aca="false">((O172+Q172)/R172)*100</f>
        <v>49.2307692307692</v>
      </c>
      <c r="V172" s="11"/>
      <c r="W172" s="11"/>
      <c r="X172" s="11"/>
      <c r="Y172" s="11"/>
      <c r="Z172" s="11"/>
      <c r="AA172" s="11"/>
      <c r="AB172" s="11"/>
      <c r="AC172" s="11"/>
      <c r="AD172" s="11"/>
    </row>
    <row r="173" customFormat="false" ht="14.9" hidden="false" customHeight="false" outlineLevel="0" collapsed="false">
      <c r="A173" s="11" t="s">
        <v>276</v>
      </c>
      <c r="B173" s="49" t="s">
        <v>220</v>
      </c>
      <c r="C173" s="11" t="s">
        <v>251</v>
      </c>
      <c r="D173" s="11" t="s">
        <v>296</v>
      </c>
      <c r="E173" s="50" t="s">
        <v>304</v>
      </c>
      <c r="F173" s="44" t="n">
        <v>42.3135</v>
      </c>
      <c r="G173" s="45" t="n">
        <v>3.31601</v>
      </c>
      <c r="H173" s="39" t="n">
        <v>45213</v>
      </c>
      <c r="I173" s="15" t="n">
        <v>2023</v>
      </c>
      <c r="J173" s="11" t="s">
        <v>214</v>
      </c>
      <c r="K173" s="16"/>
      <c r="L173" s="0" t="n">
        <v>9</v>
      </c>
      <c r="M173" s="50" t="s">
        <v>268</v>
      </c>
      <c r="N173" s="51" t="n">
        <f aca="false">4</f>
        <v>4</v>
      </c>
      <c r="O173" s="51" t="n">
        <f aca="false">0</f>
        <v>0</v>
      </c>
      <c r="P173" s="51" t="n">
        <f aca="false">68</f>
        <v>68</v>
      </c>
      <c r="Q173" s="51" t="n">
        <f aca="false">10</f>
        <v>10</v>
      </c>
      <c r="R173" s="40" t="n">
        <f aca="false">SUM(N173:Q173)</f>
        <v>82</v>
      </c>
      <c r="S173" s="40" t="n">
        <f aca="false">SUM(O173:Q173)</f>
        <v>78</v>
      </c>
      <c r="T173" s="40" t="n">
        <f aca="false">(S173/R173)*100</f>
        <v>95.1219512195122</v>
      </c>
      <c r="U173" s="11" t="n">
        <f aca="false">((O173+Q173)/R173)*100</f>
        <v>12.1951219512195</v>
      </c>
      <c r="V173" s="11"/>
      <c r="W173" s="11"/>
      <c r="X173" s="11"/>
      <c r="Y173" s="11"/>
      <c r="Z173" s="11"/>
      <c r="AA173" s="11"/>
      <c r="AB173" s="11"/>
      <c r="AC173" s="11"/>
      <c r="AD173" s="11"/>
    </row>
    <row r="174" customFormat="false" ht="13.8" hidden="false" customHeight="false" outlineLevel="0" collapsed="false">
      <c r="A174" s="11"/>
      <c r="B174" s="11"/>
      <c r="C174" s="11"/>
      <c r="D174" s="11"/>
      <c r="E174" s="11"/>
      <c r="F174" s="52"/>
      <c r="G174" s="52"/>
      <c r="H174" s="11"/>
      <c r="I174" s="15"/>
      <c r="J174" s="11"/>
      <c r="K174" s="16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</row>
    <row r="175" customFormat="false" ht="14.9" hidden="false" customHeight="false" outlineLevel="0" collapsed="false">
      <c r="A175" s="11"/>
      <c r="B175" s="11"/>
      <c r="C175" s="11"/>
      <c r="D175" s="11"/>
      <c r="E175" s="11"/>
      <c r="F175" s="13"/>
      <c r="G175" s="13"/>
      <c r="H175" s="11"/>
      <c r="I175" s="15"/>
      <c r="J175" s="11"/>
      <c r="K175" s="16"/>
      <c r="L175" s="11"/>
      <c r="M175" s="11" t="s">
        <v>307</v>
      </c>
      <c r="N175" s="11" t="n">
        <f aca="false">SUM(N2:N173)</f>
        <v>4326</v>
      </c>
      <c r="O175" s="11" t="n">
        <f aca="false">SUM(O2:O173)</f>
        <v>958</v>
      </c>
      <c r="P175" s="11" t="n">
        <f aca="false">SUM(P2:P173)</f>
        <v>3875</v>
      </c>
      <c r="Q175" s="11" t="n">
        <f aca="false">SUM(Q2:Q173)</f>
        <v>1340</v>
      </c>
      <c r="R175" s="11" t="n">
        <f aca="false">SUM(R2:R173)</f>
        <v>10499</v>
      </c>
      <c r="S175" s="11" t="n">
        <f aca="false">SUM(S2:S173)</f>
        <v>6173</v>
      </c>
      <c r="T175" s="11" t="n">
        <f aca="false">SUM(T2:T173)</f>
        <v>9798.36226375961</v>
      </c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</row>
    <row r="176" customFormat="false" ht="13.8" hidden="false" customHeight="false" outlineLevel="0" collapsed="false">
      <c r="A176" s="11"/>
      <c r="B176" s="11"/>
      <c r="C176" s="11"/>
      <c r="D176" s="11"/>
      <c r="E176" s="11"/>
      <c r="F176" s="13"/>
      <c r="G176" s="13"/>
      <c r="H176" s="11"/>
      <c r="I176" s="15"/>
      <c r="J176" s="11"/>
      <c r="K176" s="16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</row>
    <row r="177" customFormat="false" ht="13.8" hidden="false" customHeight="false" outlineLevel="0" collapsed="false">
      <c r="A177" s="11"/>
      <c r="B177" s="11"/>
      <c r="C177" s="11"/>
      <c r="D177" s="11"/>
      <c r="E177" s="11"/>
      <c r="F177" s="13"/>
      <c r="G177" s="13"/>
      <c r="H177" s="11"/>
      <c r="I177" s="15"/>
      <c r="J177" s="11"/>
      <c r="K177" s="16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</row>
    <row r="178" customFormat="false" ht="13.8" hidden="false" customHeight="false" outlineLevel="0" collapsed="false">
      <c r="A178" s="11"/>
      <c r="B178" s="11"/>
      <c r="C178" s="11"/>
      <c r="D178" s="11"/>
      <c r="E178" s="11"/>
      <c r="F178" s="13"/>
      <c r="G178" s="13"/>
      <c r="H178" s="11"/>
      <c r="I178" s="15"/>
      <c r="J178" s="11"/>
      <c r="K178" s="16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</row>
    <row r="179" customFormat="false" ht="13.8" hidden="false" customHeight="false" outlineLevel="0" collapsed="false">
      <c r="A179" s="11"/>
      <c r="B179" s="11"/>
      <c r="C179" s="11"/>
      <c r="D179" s="11"/>
      <c r="E179" s="11"/>
      <c r="F179" s="13"/>
      <c r="G179" s="13"/>
      <c r="H179" s="11"/>
      <c r="I179" s="15"/>
      <c r="J179" s="11"/>
      <c r="K179" s="16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</row>
    <row r="180" customFormat="false" ht="13.8" hidden="false" customHeight="false" outlineLevel="0" collapsed="false">
      <c r="A180" s="11"/>
      <c r="B180" s="11"/>
      <c r="C180" s="11"/>
      <c r="D180" s="11"/>
      <c r="E180" s="11"/>
      <c r="F180" s="13"/>
      <c r="G180" s="13"/>
      <c r="H180" s="11"/>
      <c r="I180" s="15"/>
      <c r="J180" s="11"/>
      <c r="K180" s="16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</row>
    <row r="181" customFormat="false" ht="13.8" hidden="false" customHeight="false" outlineLevel="0" collapsed="false">
      <c r="A181" s="11"/>
      <c r="B181" s="11"/>
      <c r="C181" s="11"/>
      <c r="D181" s="11"/>
      <c r="E181" s="11"/>
      <c r="F181" s="13"/>
      <c r="G181" s="13"/>
      <c r="H181" s="11"/>
      <c r="I181" s="15"/>
      <c r="J181" s="11"/>
      <c r="K181" s="16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</row>
    <row r="182" customFormat="false" ht="13.8" hidden="false" customHeight="false" outlineLevel="0" collapsed="false">
      <c r="A182" s="11"/>
      <c r="B182" s="11"/>
      <c r="C182" s="11"/>
      <c r="D182" s="11"/>
      <c r="E182" s="11"/>
      <c r="F182" s="13"/>
      <c r="G182" s="13"/>
      <c r="H182" s="11"/>
      <c r="I182" s="15"/>
      <c r="J182" s="11"/>
      <c r="K182" s="16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</row>
    <row r="183" customFormat="false" ht="13.8" hidden="false" customHeight="false" outlineLevel="0" collapsed="false">
      <c r="A183" s="11"/>
      <c r="B183" s="11"/>
      <c r="C183" s="11"/>
      <c r="D183" s="11"/>
      <c r="E183" s="11"/>
      <c r="F183" s="13"/>
      <c r="G183" s="13"/>
      <c r="H183" s="11"/>
      <c r="I183" s="15"/>
      <c r="J183" s="11"/>
      <c r="K183" s="16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</row>
    <row r="184" customFormat="false" ht="13.8" hidden="false" customHeight="false" outlineLevel="0" collapsed="false">
      <c r="A184" s="11"/>
      <c r="B184" s="11"/>
      <c r="C184" s="11"/>
      <c r="D184" s="11"/>
      <c r="E184" s="11"/>
      <c r="F184" s="13"/>
      <c r="G184" s="13"/>
      <c r="H184" s="11"/>
      <c r="I184" s="15"/>
      <c r="J184" s="11"/>
      <c r="K184" s="16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</row>
    <row r="185" customFormat="false" ht="13.8" hidden="false" customHeight="false" outlineLevel="0" collapsed="false">
      <c r="A185" s="11"/>
      <c r="B185" s="11"/>
      <c r="C185" s="11"/>
      <c r="D185" s="11"/>
      <c r="E185" s="11"/>
      <c r="F185" s="13"/>
      <c r="G185" s="13"/>
      <c r="H185" s="11"/>
      <c r="I185" s="15"/>
      <c r="J185" s="11"/>
      <c r="K185" s="16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</row>
    <row r="186" customFormat="false" ht="13.8" hidden="false" customHeight="false" outlineLevel="0" collapsed="false">
      <c r="A186" s="11"/>
      <c r="B186" s="11"/>
      <c r="C186" s="11"/>
      <c r="D186" s="11"/>
      <c r="E186" s="11"/>
      <c r="F186" s="13"/>
      <c r="G186" s="13"/>
      <c r="H186" s="11"/>
      <c r="I186" s="15"/>
      <c r="J186" s="11"/>
      <c r="K186" s="16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</row>
    <row r="187" customFormat="false" ht="13.8" hidden="false" customHeight="false" outlineLevel="0" collapsed="false">
      <c r="A187" s="11"/>
      <c r="B187" s="11"/>
      <c r="C187" s="11"/>
      <c r="D187" s="11"/>
      <c r="E187" s="11"/>
      <c r="F187" s="13"/>
      <c r="G187" s="13"/>
      <c r="H187" s="11"/>
      <c r="I187" s="15"/>
      <c r="J187" s="11"/>
      <c r="K187" s="16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</row>
    <row r="188" customFormat="false" ht="13.8" hidden="false" customHeight="false" outlineLevel="0" collapsed="false">
      <c r="A188" s="11"/>
      <c r="B188" s="11"/>
      <c r="C188" s="11"/>
      <c r="D188" s="11"/>
      <c r="E188" s="11"/>
      <c r="F188" s="13"/>
      <c r="G188" s="13"/>
      <c r="H188" s="11"/>
      <c r="I188" s="15"/>
      <c r="J188" s="11"/>
      <c r="K188" s="16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</row>
    <row r="189" customFormat="false" ht="13.8" hidden="false" customHeight="false" outlineLevel="0" collapsed="false">
      <c r="A189" s="11"/>
      <c r="B189" s="11"/>
      <c r="C189" s="11"/>
      <c r="D189" s="11"/>
      <c r="E189" s="11"/>
      <c r="F189" s="13"/>
      <c r="G189" s="13"/>
      <c r="H189" s="11"/>
      <c r="I189" s="15"/>
      <c r="J189" s="11"/>
      <c r="K189" s="16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</row>
    <row r="190" customFormat="false" ht="13.8" hidden="false" customHeight="false" outlineLevel="0" collapsed="false">
      <c r="A190" s="11"/>
      <c r="B190" s="11"/>
      <c r="C190" s="11"/>
      <c r="D190" s="11"/>
      <c r="E190" s="11"/>
      <c r="F190" s="13"/>
      <c r="G190" s="13"/>
      <c r="H190" s="11"/>
      <c r="I190" s="15"/>
      <c r="J190" s="11"/>
      <c r="K190" s="16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</row>
    <row r="191" customFormat="false" ht="13.8" hidden="false" customHeight="false" outlineLevel="0" collapsed="false">
      <c r="A191" s="11"/>
      <c r="B191" s="11"/>
      <c r="C191" s="11"/>
      <c r="D191" s="11"/>
      <c r="E191" s="11"/>
      <c r="F191" s="13"/>
      <c r="G191" s="13"/>
      <c r="H191" s="11"/>
      <c r="I191" s="15"/>
      <c r="J191" s="11"/>
      <c r="K191" s="16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</row>
    <row r="192" customFormat="false" ht="13.8" hidden="false" customHeight="false" outlineLevel="0" collapsed="false">
      <c r="A192" s="11"/>
      <c r="B192" s="11"/>
      <c r="C192" s="11"/>
      <c r="D192" s="11"/>
      <c r="E192" s="11"/>
      <c r="F192" s="13"/>
      <c r="G192" s="13"/>
      <c r="H192" s="11"/>
      <c r="I192" s="15"/>
      <c r="J192" s="11"/>
      <c r="K192" s="16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</row>
    <row r="193" customFormat="false" ht="13.8" hidden="false" customHeight="false" outlineLevel="0" collapsed="false">
      <c r="A193" s="11"/>
      <c r="B193" s="11"/>
      <c r="C193" s="11"/>
      <c r="D193" s="11"/>
      <c r="E193" s="11"/>
      <c r="F193" s="13"/>
      <c r="G193" s="13"/>
      <c r="H193" s="11"/>
      <c r="I193" s="15"/>
      <c r="J193" s="11"/>
      <c r="K193" s="16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</row>
    <row r="194" customFormat="false" ht="13.8" hidden="false" customHeight="false" outlineLevel="0" collapsed="false">
      <c r="A194" s="11"/>
      <c r="B194" s="11"/>
      <c r="C194" s="11"/>
      <c r="D194" s="11"/>
      <c r="E194" s="11"/>
      <c r="F194" s="13"/>
      <c r="G194" s="13"/>
      <c r="H194" s="11"/>
      <c r="I194" s="15"/>
      <c r="J194" s="11"/>
      <c r="K194" s="16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</row>
    <row r="195" customFormat="false" ht="13.8" hidden="false" customHeight="false" outlineLevel="0" collapsed="false">
      <c r="A195" s="11"/>
      <c r="B195" s="11"/>
      <c r="C195" s="11"/>
      <c r="D195" s="11"/>
      <c r="E195" s="11"/>
      <c r="F195" s="13"/>
      <c r="G195" s="13"/>
      <c r="H195" s="11"/>
      <c r="I195" s="15"/>
      <c r="J195" s="11"/>
      <c r="K195" s="16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</row>
    <row r="196" customFormat="false" ht="13.8" hidden="false" customHeight="false" outlineLevel="0" collapsed="false">
      <c r="A196" s="11"/>
      <c r="B196" s="11"/>
      <c r="C196" s="11"/>
      <c r="D196" s="11"/>
      <c r="E196" s="11"/>
      <c r="F196" s="13"/>
      <c r="G196" s="13"/>
      <c r="H196" s="11"/>
      <c r="I196" s="34"/>
      <c r="J196" s="11"/>
      <c r="K196" s="16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</row>
    <row r="197" customFormat="false" ht="13.8" hidden="false" customHeight="false" outlineLevel="0" collapsed="false">
      <c r="A197" s="11"/>
      <c r="B197" s="11"/>
      <c r="C197" s="11"/>
      <c r="D197" s="11"/>
      <c r="E197" s="11"/>
      <c r="F197" s="13"/>
      <c r="G197" s="13"/>
      <c r="H197" s="11"/>
      <c r="I197" s="15"/>
      <c r="J197" s="11"/>
      <c r="K197" s="16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</row>
    <row r="198" customFormat="false" ht="13.8" hidden="false" customHeight="false" outlineLevel="0" collapsed="false">
      <c r="A198" s="11"/>
      <c r="B198" s="11"/>
      <c r="C198" s="11"/>
      <c r="D198" s="11"/>
      <c r="E198" s="11"/>
      <c r="F198" s="13"/>
      <c r="G198" s="13"/>
      <c r="H198" s="11"/>
      <c r="I198" s="15"/>
      <c r="J198" s="11"/>
      <c r="K198" s="16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</row>
    <row r="199" customFormat="false" ht="13.8" hidden="false" customHeight="false" outlineLevel="0" collapsed="false">
      <c r="A199" s="11"/>
      <c r="B199" s="11"/>
      <c r="C199" s="11"/>
      <c r="D199" s="11"/>
      <c r="E199" s="11"/>
      <c r="F199" s="13"/>
      <c r="G199" s="13"/>
      <c r="H199" s="11"/>
      <c r="I199" s="15"/>
      <c r="J199" s="11"/>
      <c r="K199" s="16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</row>
    <row r="200" customFormat="false" ht="13.8" hidden="false" customHeight="false" outlineLevel="0" collapsed="false">
      <c r="A200" s="11"/>
      <c r="B200" s="11"/>
      <c r="C200" s="11"/>
      <c r="D200" s="11"/>
      <c r="E200" s="11"/>
      <c r="F200" s="13"/>
      <c r="G200" s="13"/>
      <c r="H200" s="11"/>
      <c r="I200" s="15"/>
      <c r="J200" s="11"/>
      <c r="K200" s="16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</row>
    <row r="201" customFormat="false" ht="13.8" hidden="false" customHeight="false" outlineLevel="0" collapsed="false">
      <c r="A201" s="11"/>
      <c r="B201" s="11"/>
      <c r="C201" s="11"/>
      <c r="D201" s="11"/>
      <c r="E201" s="11"/>
      <c r="F201" s="13"/>
      <c r="G201" s="13"/>
      <c r="H201" s="11"/>
      <c r="I201" s="15"/>
      <c r="J201" s="11"/>
      <c r="K201" s="16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</row>
    <row r="202" customFormat="false" ht="13.8" hidden="false" customHeight="false" outlineLevel="0" collapsed="false">
      <c r="A202" s="11"/>
      <c r="B202" s="11"/>
      <c r="C202" s="11"/>
      <c r="D202" s="11"/>
      <c r="E202" s="11"/>
      <c r="F202" s="13"/>
      <c r="G202" s="13"/>
      <c r="H202" s="11"/>
      <c r="I202" s="15"/>
      <c r="J202" s="11"/>
      <c r="K202" s="16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</row>
    <row r="203" customFormat="false" ht="13.8" hidden="false" customHeight="false" outlineLevel="0" collapsed="false">
      <c r="A203" s="11"/>
      <c r="B203" s="11"/>
      <c r="C203" s="11"/>
      <c r="D203" s="11"/>
      <c r="E203" s="11"/>
      <c r="F203" s="13"/>
      <c r="G203" s="13"/>
      <c r="H203" s="11"/>
      <c r="I203" s="15"/>
      <c r="J203" s="11"/>
      <c r="K203" s="16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</row>
    <row r="204" customFormat="false" ht="13.8" hidden="false" customHeight="false" outlineLevel="0" collapsed="false">
      <c r="A204" s="11"/>
      <c r="B204" s="11"/>
      <c r="C204" s="11"/>
      <c r="D204" s="11"/>
      <c r="E204" s="11"/>
      <c r="F204" s="13"/>
      <c r="G204" s="13"/>
      <c r="H204" s="11"/>
      <c r="I204" s="15"/>
      <c r="J204" s="11"/>
      <c r="K204" s="16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</row>
    <row r="205" customFormat="false" ht="13.8" hidden="false" customHeight="false" outlineLevel="0" collapsed="false">
      <c r="A205" s="11"/>
      <c r="B205" s="11"/>
      <c r="C205" s="11"/>
      <c r="D205" s="11"/>
      <c r="E205" s="11"/>
      <c r="F205" s="13"/>
      <c r="G205" s="13"/>
      <c r="H205" s="11"/>
      <c r="I205" s="15"/>
      <c r="J205" s="11"/>
      <c r="K205" s="16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</row>
    <row r="206" customFormat="false" ht="13.8" hidden="false" customHeight="false" outlineLevel="0" collapsed="false">
      <c r="A206" s="11"/>
      <c r="B206" s="11"/>
      <c r="C206" s="11"/>
      <c r="D206" s="11"/>
      <c r="E206" s="11"/>
      <c r="F206" s="13"/>
      <c r="G206" s="13"/>
      <c r="H206" s="11"/>
      <c r="I206" s="15"/>
      <c r="J206" s="11"/>
      <c r="K206" s="16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</row>
    <row r="207" customFormat="false" ht="13.8" hidden="false" customHeight="false" outlineLevel="0" collapsed="false">
      <c r="A207" s="11"/>
      <c r="B207" s="11"/>
      <c r="C207" s="11"/>
      <c r="D207" s="11"/>
      <c r="E207" s="11"/>
      <c r="F207" s="13"/>
      <c r="G207" s="13"/>
      <c r="H207" s="11"/>
      <c r="I207" s="15"/>
      <c r="J207" s="11"/>
      <c r="K207" s="16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</row>
    <row r="208" customFormat="false" ht="13.8" hidden="false" customHeight="false" outlineLevel="0" collapsed="false">
      <c r="A208" s="11"/>
      <c r="B208" s="11"/>
      <c r="C208" s="11"/>
      <c r="D208" s="11"/>
      <c r="E208" s="11"/>
      <c r="F208" s="13"/>
      <c r="G208" s="13"/>
      <c r="H208" s="11"/>
      <c r="I208" s="15"/>
      <c r="J208" s="11"/>
      <c r="K208" s="16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</row>
    <row r="209" customFormat="false" ht="13.8" hidden="false" customHeight="false" outlineLevel="0" collapsed="false">
      <c r="A209" s="11"/>
      <c r="B209" s="11"/>
      <c r="C209" s="11"/>
      <c r="D209" s="11"/>
      <c r="E209" s="11"/>
      <c r="F209" s="13"/>
      <c r="G209" s="13"/>
      <c r="H209" s="11"/>
      <c r="I209" s="15"/>
      <c r="J209" s="11"/>
      <c r="K209" s="16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</row>
    <row r="210" customFormat="false" ht="13.8" hidden="false" customHeight="false" outlineLevel="0" collapsed="false">
      <c r="A210" s="11"/>
      <c r="B210" s="11"/>
      <c r="C210" s="11"/>
      <c r="D210" s="11"/>
      <c r="E210" s="11"/>
      <c r="F210" s="13"/>
      <c r="G210" s="13"/>
      <c r="H210" s="11"/>
      <c r="I210" s="15"/>
      <c r="J210" s="11"/>
      <c r="K210" s="16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</row>
    <row r="211" customFormat="false" ht="13.8" hidden="false" customHeight="false" outlineLevel="0" collapsed="false">
      <c r="A211" s="11"/>
      <c r="B211" s="11"/>
      <c r="C211" s="11"/>
      <c r="D211" s="11"/>
      <c r="E211" s="11"/>
      <c r="F211" s="13"/>
      <c r="G211" s="13"/>
      <c r="H211" s="11"/>
      <c r="I211" s="15"/>
      <c r="J211" s="11"/>
      <c r="K211" s="16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</row>
    <row r="212" customFormat="false" ht="13.8" hidden="false" customHeight="false" outlineLevel="0" collapsed="false">
      <c r="A212" s="11"/>
      <c r="B212" s="11"/>
      <c r="C212" s="11"/>
      <c r="D212" s="11"/>
      <c r="E212" s="11"/>
      <c r="F212" s="13"/>
      <c r="G212" s="13"/>
      <c r="H212" s="11"/>
      <c r="I212" s="15"/>
      <c r="J212" s="11"/>
      <c r="K212" s="16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</row>
    <row r="213" customFormat="false" ht="13.8" hidden="false" customHeight="false" outlineLevel="0" collapsed="false">
      <c r="A213" s="11"/>
      <c r="B213" s="11"/>
      <c r="C213" s="11"/>
      <c r="D213" s="11"/>
      <c r="E213" s="11"/>
      <c r="F213" s="13"/>
      <c r="G213" s="13"/>
      <c r="H213" s="11"/>
      <c r="I213" s="15"/>
      <c r="J213" s="11"/>
      <c r="K213" s="16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</row>
    <row r="214" customFormat="false" ht="13.8" hidden="false" customHeight="false" outlineLevel="0" collapsed="false">
      <c r="A214" s="11"/>
      <c r="B214" s="11"/>
      <c r="C214" s="11"/>
      <c r="D214" s="11"/>
      <c r="E214" s="11"/>
      <c r="F214" s="13"/>
      <c r="G214" s="13"/>
      <c r="H214" s="11"/>
      <c r="I214" s="15"/>
      <c r="J214" s="11"/>
      <c r="K214" s="16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</row>
    <row r="215" customFormat="false" ht="13.8" hidden="false" customHeight="false" outlineLevel="0" collapsed="false">
      <c r="A215" s="11"/>
      <c r="B215" s="11"/>
      <c r="C215" s="11"/>
      <c r="D215" s="11"/>
      <c r="E215" s="11"/>
      <c r="F215" s="13"/>
      <c r="G215" s="13"/>
      <c r="H215" s="11"/>
      <c r="I215" s="15"/>
      <c r="J215" s="11"/>
      <c r="K215" s="16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</row>
    <row r="216" customFormat="false" ht="13.8" hidden="false" customHeight="false" outlineLevel="0" collapsed="false">
      <c r="A216" s="11"/>
      <c r="B216" s="11"/>
      <c r="C216" s="11"/>
      <c r="D216" s="11"/>
      <c r="E216" s="11"/>
      <c r="F216" s="13"/>
      <c r="G216" s="13"/>
      <c r="H216" s="11"/>
      <c r="I216" s="11"/>
      <c r="J216" s="11"/>
      <c r="K216" s="16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</row>
    <row r="217" customFormat="false" ht="13.8" hidden="false" customHeight="false" outlineLevel="0" collapsed="false">
      <c r="A217" s="11"/>
      <c r="B217" s="11"/>
      <c r="C217" s="11"/>
      <c r="D217" s="11"/>
      <c r="E217" s="11"/>
      <c r="F217" s="13"/>
      <c r="G217" s="13"/>
      <c r="H217" s="11"/>
      <c r="I217" s="11"/>
      <c r="J217" s="11"/>
      <c r="K217" s="16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</row>
    <row r="218" customFormat="false" ht="13.8" hidden="false" customHeight="false" outlineLevel="0" collapsed="false">
      <c r="A218" s="11"/>
      <c r="B218" s="11"/>
      <c r="C218" s="11"/>
      <c r="D218" s="11"/>
      <c r="E218" s="11"/>
      <c r="F218" s="13"/>
      <c r="G218" s="13"/>
      <c r="H218" s="11"/>
      <c r="I218" s="11"/>
      <c r="J218" s="11"/>
      <c r="K218" s="16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</row>
    <row r="219" customFormat="false" ht="13.8" hidden="false" customHeight="false" outlineLevel="0" collapsed="false">
      <c r="A219" s="11"/>
      <c r="B219" s="11"/>
      <c r="C219" s="11"/>
      <c r="D219" s="11"/>
      <c r="E219" s="11"/>
      <c r="F219" s="13"/>
      <c r="G219" s="13"/>
      <c r="H219" s="11"/>
      <c r="I219" s="11"/>
      <c r="J219" s="11"/>
      <c r="K219" s="16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</row>
    <row r="220" customFormat="false" ht="13.8" hidden="false" customHeight="false" outlineLevel="0" collapsed="false">
      <c r="A220" s="11"/>
      <c r="B220" s="11"/>
      <c r="C220" s="11"/>
      <c r="D220" s="11"/>
      <c r="E220" s="11"/>
      <c r="F220" s="13"/>
      <c r="G220" s="13"/>
      <c r="H220" s="11"/>
      <c r="I220" s="11"/>
      <c r="J220" s="11"/>
      <c r="K220" s="16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</row>
    <row r="221" customFormat="false" ht="13.8" hidden="false" customHeight="false" outlineLevel="0" collapsed="false">
      <c r="A221" s="11"/>
      <c r="B221" s="11"/>
      <c r="C221" s="11"/>
      <c r="D221" s="11"/>
      <c r="E221" s="11"/>
      <c r="F221" s="13"/>
      <c r="G221" s="13"/>
      <c r="H221" s="11"/>
      <c r="I221" s="11"/>
      <c r="J221" s="11"/>
      <c r="K221" s="16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</row>
    <row r="222" customFormat="false" ht="13.8" hidden="false" customHeight="false" outlineLevel="0" collapsed="false">
      <c r="A222" s="11"/>
      <c r="B222" s="11"/>
      <c r="C222" s="11"/>
      <c r="D222" s="11"/>
      <c r="E222" s="11"/>
      <c r="F222" s="13"/>
      <c r="G222" s="13"/>
      <c r="H222" s="11"/>
      <c r="I222" s="11"/>
      <c r="J222" s="11"/>
      <c r="K222" s="16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</row>
    <row r="223" customFormat="false" ht="13.8" hidden="false" customHeight="false" outlineLevel="0" collapsed="false">
      <c r="A223" s="11"/>
      <c r="B223" s="11"/>
      <c r="C223" s="11"/>
      <c r="D223" s="11"/>
      <c r="E223" s="11"/>
      <c r="F223" s="13"/>
      <c r="G223" s="13"/>
      <c r="H223" s="11"/>
      <c r="I223" s="11"/>
      <c r="J223" s="11"/>
      <c r="K223" s="16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</row>
    <row r="224" customFormat="false" ht="13.8" hidden="false" customHeight="false" outlineLevel="0" collapsed="false">
      <c r="A224" s="11"/>
      <c r="B224" s="11"/>
      <c r="C224" s="11"/>
      <c r="D224" s="11"/>
      <c r="E224" s="11"/>
      <c r="F224" s="13"/>
      <c r="G224" s="13"/>
      <c r="H224" s="11"/>
      <c r="I224" s="11"/>
      <c r="J224" s="11"/>
      <c r="K224" s="16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</row>
    <row r="225" customFormat="false" ht="13.8" hidden="false" customHeight="false" outlineLevel="0" collapsed="false">
      <c r="A225" s="11"/>
      <c r="B225" s="11"/>
      <c r="C225" s="11"/>
      <c r="D225" s="11"/>
      <c r="E225" s="11"/>
      <c r="F225" s="13"/>
      <c r="G225" s="13"/>
      <c r="H225" s="11"/>
      <c r="I225" s="11"/>
      <c r="J225" s="11"/>
      <c r="K225" s="16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</row>
    <row r="226" customFormat="false" ht="13.8" hidden="false" customHeight="false" outlineLevel="0" collapsed="false">
      <c r="A226" s="11"/>
      <c r="B226" s="11"/>
      <c r="C226" s="11"/>
      <c r="D226" s="11"/>
      <c r="E226" s="11"/>
      <c r="F226" s="13"/>
      <c r="G226" s="13"/>
      <c r="H226" s="11"/>
      <c r="I226" s="11"/>
      <c r="J226" s="11"/>
      <c r="K226" s="16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</row>
    <row r="227" customFormat="false" ht="13.8" hidden="false" customHeight="false" outlineLevel="0" collapsed="false">
      <c r="A227" s="11"/>
      <c r="B227" s="11"/>
      <c r="C227" s="11"/>
      <c r="D227" s="11"/>
      <c r="E227" s="11"/>
      <c r="F227" s="13"/>
      <c r="G227" s="13"/>
      <c r="H227" s="11"/>
      <c r="I227" s="11"/>
      <c r="J227" s="11"/>
      <c r="K227" s="16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</row>
    <row r="228" customFormat="false" ht="13.8" hidden="false" customHeight="false" outlineLevel="0" collapsed="false">
      <c r="A228" s="11"/>
      <c r="B228" s="11"/>
      <c r="C228" s="11"/>
      <c r="D228" s="11"/>
      <c r="E228" s="11"/>
      <c r="F228" s="13"/>
      <c r="G228" s="13"/>
      <c r="H228" s="11"/>
      <c r="I228" s="11"/>
      <c r="J228" s="11"/>
      <c r="K228" s="16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</row>
    <row r="229" customFormat="false" ht="13.8" hidden="false" customHeight="false" outlineLevel="0" collapsed="false">
      <c r="A229" s="11"/>
      <c r="B229" s="11"/>
      <c r="C229" s="11"/>
      <c r="D229" s="11"/>
      <c r="E229" s="11"/>
      <c r="F229" s="13"/>
      <c r="G229" s="13"/>
      <c r="H229" s="11"/>
      <c r="I229" s="11"/>
      <c r="J229" s="11"/>
      <c r="K229" s="16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</row>
    <row r="230" customFormat="false" ht="13.8" hidden="false" customHeight="false" outlineLevel="0" collapsed="false">
      <c r="A230" s="11"/>
      <c r="B230" s="11"/>
      <c r="C230" s="11"/>
      <c r="D230" s="11"/>
      <c r="E230" s="11"/>
      <c r="F230" s="13"/>
      <c r="G230" s="13"/>
      <c r="H230" s="11"/>
      <c r="I230" s="11"/>
      <c r="J230" s="11"/>
      <c r="K230" s="16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</row>
    <row r="231" customFormat="false" ht="13.8" hidden="false" customHeight="false" outlineLevel="0" collapsed="false">
      <c r="A231" s="11"/>
      <c r="B231" s="11"/>
      <c r="C231" s="11"/>
      <c r="D231" s="11"/>
      <c r="E231" s="11"/>
      <c r="F231" s="13"/>
      <c r="G231" s="13"/>
      <c r="H231" s="11"/>
      <c r="I231" s="11"/>
      <c r="J231" s="11"/>
      <c r="K231" s="16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</row>
    <row r="232" customFormat="false" ht="13.8" hidden="false" customHeight="false" outlineLevel="0" collapsed="false">
      <c r="A232" s="11"/>
      <c r="B232" s="11"/>
      <c r="C232" s="11"/>
      <c r="D232" s="11"/>
      <c r="E232" s="11"/>
      <c r="F232" s="13"/>
      <c r="G232" s="13"/>
      <c r="H232" s="11"/>
      <c r="I232" s="11"/>
      <c r="J232" s="11"/>
      <c r="K232" s="16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</row>
    <row r="233" customFormat="false" ht="13.8" hidden="false" customHeight="false" outlineLevel="0" collapsed="false">
      <c r="A233" s="11"/>
      <c r="B233" s="11"/>
      <c r="C233" s="11"/>
      <c r="D233" s="11"/>
      <c r="E233" s="11"/>
      <c r="F233" s="13"/>
      <c r="G233" s="13"/>
      <c r="H233" s="11"/>
      <c r="I233" s="11"/>
      <c r="J233" s="11"/>
      <c r="K233" s="16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</row>
    <row r="234" customFormat="false" ht="13.8" hidden="false" customHeight="false" outlineLevel="0" collapsed="false">
      <c r="A234" s="11"/>
      <c r="B234" s="11"/>
      <c r="C234" s="11"/>
      <c r="D234" s="11"/>
      <c r="E234" s="11"/>
      <c r="F234" s="13"/>
      <c r="G234" s="13"/>
      <c r="H234" s="11"/>
      <c r="I234" s="11"/>
      <c r="J234" s="11"/>
      <c r="K234" s="16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</row>
    <row r="235" customFormat="false" ht="13.8" hidden="false" customHeight="false" outlineLevel="0" collapsed="false">
      <c r="A235" s="11"/>
      <c r="B235" s="11"/>
      <c r="C235" s="11"/>
      <c r="D235" s="11"/>
      <c r="E235" s="11"/>
      <c r="F235" s="13"/>
      <c r="G235" s="13"/>
      <c r="H235" s="11"/>
      <c r="I235" s="11"/>
      <c r="J235" s="11"/>
      <c r="K235" s="16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</row>
    <row r="236" customFormat="false" ht="13.8" hidden="false" customHeight="false" outlineLevel="0" collapsed="false">
      <c r="A236" s="11"/>
      <c r="B236" s="11"/>
      <c r="C236" s="11"/>
      <c r="D236" s="11"/>
      <c r="E236" s="11"/>
      <c r="F236" s="13"/>
      <c r="G236" s="13"/>
      <c r="H236" s="11"/>
      <c r="I236" s="11"/>
      <c r="J236" s="11"/>
      <c r="K236" s="16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</row>
    <row r="237" customFormat="false" ht="13.8" hidden="false" customHeight="false" outlineLevel="0" collapsed="false">
      <c r="A237" s="11"/>
      <c r="B237" s="11"/>
      <c r="C237" s="11"/>
      <c r="D237" s="11"/>
      <c r="E237" s="11"/>
      <c r="F237" s="13"/>
      <c r="G237" s="13"/>
      <c r="H237" s="11"/>
      <c r="I237" s="11"/>
      <c r="J237" s="11"/>
      <c r="K237" s="16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</row>
    <row r="238" customFormat="false" ht="13.8" hidden="false" customHeight="false" outlineLevel="0" collapsed="false">
      <c r="A238" s="11"/>
      <c r="B238" s="11"/>
      <c r="C238" s="11"/>
      <c r="D238" s="11"/>
      <c r="E238" s="11"/>
      <c r="F238" s="13"/>
      <c r="G238" s="13"/>
      <c r="H238" s="11"/>
      <c r="I238" s="11"/>
      <c r="J238" s="11"/>
      <c r="K238" s="16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</row>
    <row r="239" customFormat="false" ht="13.8" hidden="false" customHeight="false" outlineLevel="0" collapsed="false">
      <c r="A239" s="11"/>
      <c r="B239" s="11"/>
      <c r="C239" s="11"/>
      <c r="D239" s="11"/>
      <c r="E239" s="11"/>
      <c r="F239" s="13"/>
      <c r="G239" s="13"/>
      <c r="H239" s="11"/>
      <c r="I239" s="11"/>
      <c r="J239" s="11"/>
      <c r="K239" s="16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</row>
    <row r="240" customFormat="false" ht="13.8" hidden="false" customHeight="false" outlineLevel="0" collapsed="false">
      <c r="A240" s="11"/>
      <c r="B240" s="11"/>
      <c r="C240" s="11"/>
      <c r="D240" s="11"/>
      <c r="E240" s="11"/>
      <c r="F240" s="13"/>
      <c r="G240" s="13"/>
      <c r="H240" s="11"/>
      <c r="I240" s="11"/>
      <c r="J240" s="11"/>
      <c r="K240" s="16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</row>
    <row r="241" customFormat="false" ht="13.8" hidden="false" customHeight="false" outlineLevel="0" collapsed="false">
      <c r="A241" s="11"/>
      <c r="B241" s="11"/>
      <c r="C241" s="11"/>
      <c r="D241" s="11"/>
      <c r="E241" s="11"/>
      <c r="F241" s="13"/>
      <c r="G241" s="13"/>
      <c r="H241" s="11"/>
      <c r="I241" s="11"/>
      <c r="J241" s="11"/>
      <c r="K241" s="16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</row>
    <row r="242" customFormat="false" ht="13.8" hidden="false" customHeight="false" outlineLevel="0" collapsed="false">
      <c r="A242" s="11"/>
      <c r="B242" s="11"/>
      <c r="C242" s="11"/>
      <c r="D242" s="11"/>
      <c r="E242" s="11"/>
      <c r="F242" s="13"/>
      <c r="G242" s="13"/>
      <c r="H242" s="11"/>
      <c r="I242" s="11"/>
      <c r="J242" s="11"/>
      <c r="K242" s="16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</row>
    <row r="243" customFormat="false" ht="13.8" hidden="false" customHeight="false" outlineLevel="0" collapsed="false">
      <c r="A243" s="11"/>
      <c r="B243" s="11"/>
      <c r="C243" s="11"/>
      <c r="D243" s="11"/>
      <c r="E243" s="11"/>
      <c r="F243" s="13"/>
      <c r="G243" s="13"/>
      <c r="H243" s="11"/>
      <c r="I243" s="11"/>
      <c r="J243" s="11"/>
      <c r="K243" s="16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</row>
    <row r="244" customFormat="false" ht="13.8" hidden="false" customHeight="false" outlineLevel="0" collapsed="false">
      <c r="A244" s="11"/>
      <c r="B244" s="11"/>
      <c r="C244" s="11"/>
      <c r="D244" s="11"/>
      <c r="E244" s="11"/>
      <c r="F244" s="13"/>
      <c r="G244" s="13"/>
      <c r="H244" s="11"/>
      <c r="I244" s="11"/>
      <c r="J244" s="11"/>
      <c r="K244" s="16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</row>
    <row r="245" customFormat="false" ht="13.8" hidden="false" customHeight="false" outlineLevel="0" collapsed="false">
      <c r="A245" s="11"/>
      <c r="B245" s="11"/>
      <c r="C245" s="11"/>
      <c r="D245" s="11"/>
      <c r="E245" s="11"/>
      <c r="F245" s="13"/>
      <c r="G245" s="13"/>
      <c r="H245" s="11"/>
      <c r="I245" s="11"/>
      <c r="J245" s="11"/>
      <c r="K245" s="16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</row>
    <row r="246" customFormat="false" ht="13.8" hidden="false" customHeight="false" outlineLevel="0" collapsed="false">
      <c r="A246" s="11"/>
      <c r="B246" s="11"/>
      <c r="C246" s="11"/>
      <c r="D246" s="11"/>
      <c r="E246" s="11"/>
      <c r="F246" s="13"/>
      <c r="G246" s="13"/>
      <c r="H246" s="11"/>
      <c r="I246" s="11"/>
      <c r="J246" s="11"/>
      <c r="K246" s="16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</row>
    <row r="247" customFormat="false" ht="13.8" hidden="false" customHeight="false" outlineLevel="0" collapsed="false">
      <c r="A247" s="11"/>
      <c r="B247" s="11"/>
      <c r="C247" s="11"/>
      <c r="D247" s="11"/>
      <c r="E247" s="11"/>
      <c r="F247" s="13"/>
      <c r="G247" s="13"/>
      <c r="H247" s="11"/>
      <c r="I247" s="11"/>
      <c r="J247" s="11"/>
      <c r="K247" s="16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</row>
    <row r="248" customFormat="false" ht="13.8" hidden="false" customHeight="false" outlineLevel="0" collapsed="false">
      <c r="A248" s="11"/>
      <c r="B248" s="11"/>
      <c r="C248" s="11"/>
      <c r="D248" s="11"/>
      <c r="E248" s="11"/>
      <c r="F248" s="13"/>
      <c r="G248" s="13"/>
      <c r="H248" s="11"/>
      <c r="I248" s="11"/>
      <c r="J248" s="11"/>
      <c r="K248" s="16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</row>
    <row r="249" customFormat="false" ht="13.8" hidden="false" customHeight="false" outlineLevel="0" collapsed="false">
      <c r="A249" s="11"/>
      <c r="B249" s="11"/>
      <c r="C249" s="11"/>
      <c r="D249" s="11"/>
      <c r="E249" s="11"/>
      <c r="F249" s="13"/>
      <c r="G249" s="13"/>
      <c r="H249" s="11"/>
      <c r="I249" s="11"/>
      <c r="J249" s="11"/>
      <c r="K249" s="16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</row>
    <row r="250" customFormat="false" ht="13.8" hidden="false" customHeight="false" outlineLevel="0" collapsed="false">
      <c r="A250" s="11"/>
      <c r="B250" s="11"/>
      <c r="C250" s="11"/>
      <c r="D250" s="11"/>
      <c r="E250" s="11"/>
      <c r="F250" s="13"/>
      <c r="G250" s="13"/>
      <c r="H250" s="11"/>
      <c r="I250" s="11"/>
      <c r="J250" s="11"/>
      <c r="K250" s="16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</row>
    <row r="251" customFormat="false" ht="13.8" hidden="false" customHeight="false" outlineLevel="0" collapsed="false">
      <c r="A251" s="11"/>
      <c r="B251" s="11"/>
      <c r="C251" s="11"/>
      <c r="D251" s="11"/>
      <c r="E251" s="11"/>
      <c r="F251" s="13"/>
      <c r="G251" s="13"/>
      <c r="H251" s="11"/>
      <c r="I251" s="11"/>
      <c r="J251" s="11"/>
      <c r="K251" s="16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</row>
    <row r="252" customFormat="false" ht="13.8" hidden="false" customHeight="false" outlineLevel="0" collapsed="false">
      <c r="A252" s="11"/>
      <c r="B252" s="11"/>
      <c r="C252" s="11"/>
      <c r="D252" s="11"/>
      <c r="E252" s="11"/>
      <c r="F252" s="13"/>
      <c r="G252" s="13"/>
      <c r="H252" s="11"/>
      <c r="I252" s="11"/>
      <c r="J252" s="11"/>
      <c r="K252" s="16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</row>
    <row r="253" customFormat="false" ht="13.8" hidden="false" customHeight="false" outlineLevel="0" collapsed="false">
      <c r="A253" s="11"/>
      <c r="B253" s="11"/>
      <c r="C253" s="11"/>
      <c r="D253" s="11"/>
      <c r="E253" s="11"/>
      <c r="F253" s="13"/>
      <c r="G253" s="13"/>
      <c r="H253" s="11"/>
      <c r="I253" s="11"/>
      <c r="J253" s="11"/>
      <c r="K253" s="16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</row>
    <row r="254" customFormat="false" ht="13.8" hidden="false" customHeight="false" outlineLevel="0" collapsed="false">
      <c r="A254" s="11"/>
      <c r="B254" s="11"/>
      <c r="C254" s="11"/>
      <c r="D254" s="11"/>
      <c r="E254" s="11"/>
      <c r="F254" s="13"/>
      <c r="G254" s="13"/>
      <c r="H254" s="11"/>
      <c r="I254" s="11"/>
      <c r="J254" s="11"/>
      <c r="K254" s="16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</row>
    <row r="255" customFormat="false" ht="13.8" hidden="false" customHeight="false" outlineLevel="0" collapsed="false">
      <c r="A255" s="11"/>
      <c r="B255" s="11"/>
      <c r="C255" s="11"/>
      <c r="D255" s="11"/>
      <c r="E255" s="11"/>
      <c r="F255" s="13"/>
      <c r="G255" s="13"/>
      <c r="H255" s="11"/>
      <c r="I255" s="11"/>
      <c r="J255" s="11"/>
      <c r="K255" s="16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</row>
    <row r="256" customFormat="false" ht="13.8" hidden="false" customHeight="false" outlineLevel="0" collapsed="false">
      <c r="A256" s="11"/>
      <c r="B256" s="11"/>
      <c r="C256" s="11"/>
      <c r="D256" s="11"/>
      <c r="E256" s="11"/>
      <c r="F256" s="13"/>
      <c r="G256" s="13"/>
      <c r="H256" s="11"/>
      <c r="I256" s="11"/>
      <c r="J256" s="11"/>
      <c r="K256" s="16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</row>
    <row r="257" customFormat="false" ht="13.8" hidden="false" customHeight="false" outlineLevel="0" collapsed="false">
      <c r="A257" s="11"/>
      <c r="B257" s="11"/>
      <c r="C257" s="11"/>
      <c r="D257" s="11"/>
      <c r="E257" s="11"/>
      <c r="F257" s="13"/>
      <c r="G257" s="13"/>
      <c r="H257" s="11"/>
      <c r="I257" s="11"/>
      <c r="J257" s="11"/>
      <c r="K257" s="16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</row>
    <row r="258" customFormat="false" ht="13.8" hidden="false" customHeight="false" outlineLevel="0" collapsed="false">
      <c r="A258" s="11"/>
      <c r="B258" s="11"/>
      <c r="C258" s="11"/>
      <c r="D258" s="11"/>
      <c r="E258" s="11"/>
      <c r="F258" s="13"/>
      <c r="G258" s="13"/>
      <c r="H258" s="11"/>
      <c r="I258" s="11"/>
      <c r="J258" s="11"/>
      <c r="K258" s="16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</row>
    <row r="259" customFormat="false" ht="13.8" hidden="false" customHeight="false" outlineLevel="0" collapsed="false">
      <c r="A259" s="11"/>
      <c r="B259" s="11"/>
      <c r="C259" s="11"/>
      <c r="D259" s="11"/>
      <c r="E259" s="11"/>
      <c r="F259" s="13"/>
      <c r="G259" s="13"/>
      <c r="H259" s="11"/>
      <c r="I259" s="11"/>
      <c r="J259" s="11"/>
      <c r="K259" s="16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</row>
    <row r="260" customFormat="false" ht="13.8" hidden="false" customHeight="false" outlineLevel="0" collapsed="false">
      <c r="A260" s="11"/>
      <c r="B260" s="11"/>
      <c r="C260" s="11"/>
      <c r="D260" s="11"/>
      <c r="E260" s="11"/>
      <c r="F260" s="13"/>
      <c r="G260" s="13"/>
      <c r="H260" s="11"/>
      <c r="I260" s="11"/>
      <c r="J260" s="11"/>
      <c r="K260" s="16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</row>
    <row r="261" customFormat="false" ht="13.8" hidden="false" customHeight="false" outlineLevel="0" collapsed="false">
      <c r="A261" s="11"/>
      <c r="B261" s="11"/>
      <c r="C261" s="11"/>
      <c r="D261" s="11"/>
      <c r="E261" s="11"/>
      <c r="F261" s="13"/>
      <c r="G261" s="13"/>
      <c r="H261" s="11"/>
      <c r="I261" s="11"/>
      <c r="J261" s="11"/>
      <c r="K261" s="16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</row>
    <row r="262" customFormat="false" ht="13.8" hidden="false" customHeight="false" outlineLevel="0" collapsed="false">
      <c r="A262" s="11"/>
      <c r="B262" s="11"/>
      <c r="C262" s="11"/>
      <c r="D262" s="11"/>
      <c r="E262" s="11"/>
      <c r="F262" s="13"/>
      <c r="G262" s="13"/>
      <c r="H262" s="11"/>
      <c r="I262" s="11"/>
      <c r="J262" s="11"/>
      <c r="K262" s="16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</row>
    <row r="263" customFormat="false" ht="13.8" hidden="false" customHeight="false" outlineLevel="0" collapsed="false">
      <c r="A263" s="11"/>
      <c r="B263" s="11"/>
      <c r="C263" s="11"/>
      <c r="D263" s="11"/>
      <c r="E263" s="11"/>
      <c r="F263" s="13"/>
      <c r="G263" s="13"/>
      <c r="H263" s="11"/>
      <c r="I263" s="11"/>
      <c r="J263" s="11"/>
      <c r="K263" s="16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</row>
    <row r="264" customFormat="false" ht="13.8" hidden="false" customHeight="false" outlineLevel="0" collapsed="false">
      <c r="A264" s="11"/>
      <c r="B264" s="11"/>
      <c r="C264" s="11"/>
      <c r="D264" s="11"/>
      <c r="E264" s="11"/>
      <c r="F264" s="13"/>
      <c r="G264" s="13"/>
      <c r="H264" s="11"/>
      <c r="I264" s="11"/>
      <c r="J264" s="11"/>
      <c r="K264" s="16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</row>
    <row r="265" customFormat="false" ht="13.8" hidden="false" customHeight="false" outlineLevel="0" collapsed="false">
      <c r="A265" s="11"/>
      <c r="B265" s="11"/>
      <c r="C265" s="11"/>
      <c r="D265" s="11"/>
      <c r="E265" s="11"/>
      <c r="F265" s="13"/>
      <c r="G265" s="13"/>
      <c r="H265" s="11"/>
      <c r="I265" s="11"/>
      <c r="J265" s="11"/>
      <c r="K265" s="16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</row>
    <row r="266" customFormat="false" ht="13.8" hidden="false" customHeight="false" outlineLevel="0" collapsed="false">
      <c r="A266" s="11"/>
      <c r="B266" s="11"/>
      <c r="C266" s="11"/>
      <c r="D266" s="11"/>
      <c r="E266" s="11"/>
      <c r="F266" s="13"/>
      <c r="G266" s="13"/>
      <c r="H266" s="11"/>
      <c r="I266" s="11"/>
      <c r="J266" s="11"/>
      <c r="K266" s="16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</row>
    <row r="267" customFormat="false" ht="13.8" hidden="false" customHeight="false" outlineLevel="0" collapsed="false">
      <c r="A267" s="11"/>
      <c r="B267" s="11"/>
      <c r="C267" s="11"/>
      <c r="D267" s="11"/>
      <c r="E267" s="11"/>
      <c r="F267" s="13"/>
      <c r="G267" s="13"/>
      <c r="H267" s="11"/>
      <c r="I267" s="11"/>
      <c r="J267" s="11"/>
      <c r="K267" s="16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</row>
    <row r="268" customFormat="false" ht="13.8" hidden="false" customHeight="false" outlineLevel="0" collapsed="false">
      <c r="A268" s="11"/>
      <c r="B268" s="11"/>
      <c r="C268" s="11"/>
      <c r="D268" s="11"/>
      <c r="E268" s="11"/>
      <c r="F268" s="13"/>
      <c r="G268" s="13"/>
      <c r="H268" s="11"/>
      <c r="I268" s="11"/>
      <c r="J268" s="11"/>
      <c r="K268" s="16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</row>
    <row r="269" customFormat="false" ht="13.8" hidden="false" customHeight="false" outlineLevel="0" collapsed="false">
      <c r="A269" s="11"/>
      <c r="B269" s="11"/>
      <c r="C269" s="11"/>
      <c r="D269" s="11"/>
      <c r="E269" s="11"/>
      <c r="F269" s="13"/>
      <c r="G269" s="13"/>
      <c r="H269" s="11"/>
      <c r="I269" s="11"/>
      <c r="J269" s="11"/>
      <c r="K269" s="16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</row>
    <row r="270" customFormat="false" ht="13.8" hidden="false" customHeight="false" outlineLevel="0" collapsed="false">
      <c r="A270" s="11"/>
      <c r="B270" s="11"/>
      <c r="C270" s="11"/>
      <c r="D270" s="11"/>
      <c r="E270" s="11"/>
      <c r="F270" s="13"/>
      <c r="G270" s="13"/>
      <c r="H270" s="11"/>
      <c r="I270" s="11"/>
      <c r="J270" s="11"/>
      <c r="K270" s="16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</row>
    <row r="271" customFormat="false" ht="13.8" hidden="false" customHeight="false" outlineLevel="0" collapsed="false">
      <c r="A271" s="11"/>
      <c r="B271" s="11"/>
      <c r="C271" s="11"/>
      <c r="D271" s="11"/>
      <c r="E271" s="11"/>
      <c r="F271" s="13"/>
      <c r="G271" s="13"/>
      <c r="H271" s="11"/>
      <c r="I271" s="11"/>
      <c r="J271" s="11"/>
      <c r="K271" s="16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</row>
    <row r="272" customFormat="false" ht="13.8" hidden="false" customHeight="false" outlineLevel="0" collapsed="false">
      <c r="A272" s="11"/>
      <c r="B272" s="11"/>
      <c r="C272" s="11"/>
      <c r="D272" s="11"/>
      <c r="E272" s="11"/>
      <c r="F272" s="13"/>
      <c r="G272" s="13"/>
      <c r="H272" s="11"/>
      <c r="I272" s="11"/>
      <c r="J272" s="11"/>
      <c r="K272" s="16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</row>
    <row r="273" customFormat="false" ht="13.8" hidden="false" customHeight="false" outlineLevel="0" collapsed="false">
      <c r="A273" s="11"/>
      <c r="B273" s="11"/>
      <c r="C273" s="11"/>
      <c r="D273" s="11"/>
      <c r="E273" s="11"/>
      <c r="F273" s="13"/>
      <c r="G273" s="13"/>
      <c r="H273" s="11"/>
      <c r="I273" s="11"/>
      <c r="J273" s="11"/>
      <c r="K273" s="16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</row>
    <row r="274" customFormat="false" ht="13.8" hidden="false" customHeight="false" outlineLevel="0" collapsed="false">
      <c r="A274" s="11"/>
      <c r="B274" s="11"/>
      <c r="C274" s="11"/>
      <c r="D274" s="11"/>
      <c r="E274" s="11"/>
      <c r="F274" s="13"/>
      <c r="G274" s="13"/>
      <c r="H274" s="11"/>
      <c r="I274" s="11"/>
      <c r="J274" s="11"/>
      <c r="K274" s="16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</row>
    <row r="275" customFormat="false" ht="13.8" hidden="false" customHeight="false" outlineLevel="0" collapsed="false">
      <c r="A275" s="11"/>
      <c r="B275" s="11"/>
      <c r="C275" s="11"/>
      <c r="D275" s="11"/>
      <c r="E275" s="11"/>
      <c r="F275" s="13"/>
      <c r="G275" s="13"/>
      <c r="H275" s="11"/>
      <c r="I275" s="11"/>
      <c r="J275" s="11"/>
      <c r="K275" s="16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</row>
    <row r="276" customFormat="false" ht="13.8" hidden="false" customHeight="false" outlineLevel="0" collapsed="false">
      <c r="A276" s="11"/>
      <c r="B276" s="11"/>
      <c r="C276" s="11"/>
      <c r="D276" s="11"/>
      <c r="E276" s="11"/>
      <c r="F276" s="13"/>
      <c r="G276" s="13"/>
      <c r="H276" s="11"/>
      <c r="I276" s="11"/>
      <c r="J276" s="11"/>
      <c r="K276" s="16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</row>
    <row r="277" customFormat="false" ht="13.8" hidden="false" customHeight="false" outlineLevel="0" collapsed="false">
      <c r="A277" s="11"/>
      <c r="B277" s="11"/>
      <c r="C277" s="11"/>
      <c r="D277" s="11"/>
      <c r="E277" s="11"/>
      <c r="F277" s="13"/>
      <c r="G277" s="13"/>
      <c r="H277" s="11"/>
      <c r="I277" s="11"/>
      <c r="J277" s="11"/>
      <c r="K277" s="16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</row>
    <row r="278" customFormat="false" ht="13.8" hidden="false" customHeight="false" outlineLevel="0" collapsed="false">
      <c r="A278" s="11"/>
      <c r="B278" s="11"/>
      <c r="C278" s="11"/>
      <c r="D278" s="11"/>
      <c r="E278" s="11"/>
      <c r="F278" s="13"/>
      <c r="G278" s="13"/>
      <c r="H278" s="11"/>
      <c r="I278" s="11"/>
      <c r="J278" s="11"/>
      <c r="K278" s="16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</row>
    <row r="279" customFormat="false" ht="13.8" hidden="false" customHeight="false" outlineLevel="0" collapsed="false">
      <c r="A279" s="11"/>
      <c r="B279" s="11"/>
      <c r="C279" s="11"/>
      <c r="D279" s="11"/>
      <c r="E279" s="11"/>
      <c r="F279" s="13"/>
      <c r="G279" s="13"/>
      <c r="H279" s="11"/>
      <c r="I279" s="11"/>
      <c r="J279" s="11"/>
      <c r="K279" s="16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</row>
    <row r="280" customFormat="false" ht="13.8" hidden="false" customHeight="false" outlineLevel="0" collapsed="false">
      <c r="A280" s="11"/>
      <c r="B280" s="11"/>
      <c r="C280" s="11"/>
      <c r="D280" s="11"/>
      <c r="E280" s="11"/>
      <c r="F280" s="13"/>
      <c r="G280" s="13"/>
      <c r="H280" s="11"/>
      <c r="I280" s="11"/>
      <c r="J280" s="11"/>
      <c r="K280" s="16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</row>
    <row r="281" customFormat="false" ht="13.8" hidden="false" customHeight="false" outlineLevel="0" collapsed="false">
      <c r="A281" s="11"/>
      <c r="B281" s="11"/>
      <c r="C281" s="11"/>
      <c r="D281" s="11"/>
      <c r="E281" s="11"/>
      <c r="F281" s="13"/>
      <c r="G281" s="13"/>
      <c r="H281" s="11"/>
      <c r="I281" s="11"/>
      <c r="J281" s="11"/>
      <c r="K281" s="16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</row>
    <row r="282" customFormat="false" ht="13.8" hidden="false" customHeight="false" outlineLevel="0" collapsed="false">
      <c r="A282" s="11"/>
      <c r="B282" s="11"/>
      <c r="C282" s="11"/>
      <c r="D282" s="11"/>
      <c r="E282" s="11"/>
      <c r="F282" s="13"/>
      <c r="G282" s="13"/>
      <c r="H282" s="11"/>
      <c r="I282" s="11"/>
      <c r="J282" s="11"/>
      <c r="K282" s="16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</row>
    <row r="283" customFormat="false" ht="13.8" hidden="false" customHeight="false" outlineLevel="0" collapsed="false">
      <c r="A283" s="11"/>
      <c r="B283" s="11"/>
      <c r="C283" s="11"/>
      <c r="D283" s="11"/>
      <c r="E283" s="11"/>
      <c r="F283" s="13"/>
      <c r="G283" s="13"/>
      <c r="H283" s="11"/>
      <c r="I283" s="11"/>
      <c r="J283" s="11"/>
      <c r="K283" s="16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</row>
    <row r="284" customFormat="false" ht="13.8" hidden="false" customHeight="false" outlineLevel="0" collapsed="false">
      <c r="A284" s="11"/>
      <c r="B284" s="11"/>
      <c r="C284" s="11"/>
      <c r="D284" s="11"/>
      <c r="E284" s="11"/>
      <c r="F284" s="13"/>
      <c r="G284" s="13"/>
      <c r="H284" s="11"/>
      <c r="I284" s="11"/>
      <c r="J284" s="11"/>
      <c r="K284" s="16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</row>
    <row r="285" customFormat="false" ht="13.8" hidden="false" customHeight="false" outlineLevel="0" collapsed="false">
      <c r="A285" s="11"/>
      <c r="B285" s="11"/>
      <c r="C285" s="11"/>
      <c r="D285" s="11"/>
      <c r="E285" s="11"/>
      <c r="F285" s="13"/>
      <c r="G285" s="13"/>
      <c r="H285" s="11"/>
      <c r="I285" s="11"/>
      <c r="J285" s="11"/>
      <c r="K285" s="16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</row>
    <row r="286" customFormat="false" ht="13.8" hidden="false" customHeight="false" outlineLevel="0" collapsed="false">
      <c r="A286" s="11"/>
      <c r="B286" s="11"/>
      <c r="C286" s="11"/>
      <c r="D286" s="11"/>
      <c r="E286" s="11"/>
      <c r="F286" s="13"/>
      <c r="G286" s="13"/>
      <c r="H286" s="11"/>
      <c r="I286" s="11"/>
      <c r="J286" s="11"/>
      <c r="K286" s="16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</row>
    <row r="287" customFormat="false" ht="13.8" hidden="false" customHeight="false" outlineLevel="0" collapsed="false">
      <c r="A287" s="11"/>
      <c r="B287" s="11"/>
      <c r="C287" s="11"/>
      <c r="D287" s="11"/>
      <c r="E287" s="11"/>
      <c r="F287" s="13"/>
      <c r="G287" s="13"/>
      <c r="H287" s="11"/>
      <c r="I287" s="11"/>
      <c r="J287" s="11"/>
      <c r="K287" s="16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</row>
    <row r="288" customFormat="false" ht="13.8" hidden="false" customHeight="false" outlineLevel="0" collapsed="false">
      <c r="A288" s="11"/>
      <c r="B288" s="11"/>
      <c r="C288" s="11"/>
      <c r="D288" s="11"/>
      <c r="E288" s="11"/>
      <c r="F288" s="13"/>
      <c r="G288" s="13"/>
      <c r="H288" s="11"/>
      <c r="I288" s="11"/>
      <c r="J288" s="11"/>
      <c r="K288" s="16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</row>
    <row r="289" customFormat="false" ht="13.8" hidden="false" customHeight="false" outlineLevel="0" collapsed="false">
      <c r="A289" s="11"/>
      <c r="B289" s="11"/>
      <c r="C289" s="11"/>
      <c r="D289" s="11"/>
      <c r="E289" s="11"/>
      <c r="F289" s="13"/>
      <c r="G289" s="13"/>
      <c r="H289" s="11"/>
      <c r="I289" s="11"/>
      <c r="J289" s="11"/>
      <c r="K289" s="16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</row>
    <row r="290" customFormat="false" ht="13.8" hidden="false" customHeight="false" outlineLevel="0" collapsed="false">
      <c r="A290" s="11"/>
      <c r="B290" s="11"/>
      <c r="C290" s="11"/>
      <c r="D290" s="11"/>
      <c r="E290" s="11"/>
      <c r="F290" s="13"/>
      <c r="G290" s="13"/>
      <c r="H290" s="11"/>
      <c r="I290" s="11"/>
      <c r="J290" s="11"/>
      <c r="K290" s="16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</row>
    <row r="291" customFormat="false" ht="13.8" hidden="false" customHeight="false" outlineLevel="0" collapsed="false">
      <c r="A291" s="11"/>
      <c r="B291" s="11"/>
      <c r="C291" s="11"/>
      <c r="D291" s="11"/>
      <c r="E291" s="11"/>
      <c r="F291" s="13"/>
      <c r="G291" s="13"/>
      <c r="H291" s="11"/>
      <c r="I291" s="11"/>
      <c r="J291" s="11"/>
      <c r="K291" s="16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</row>
    <row r="292" customFormat="false" ht="13.8" hidden="false" customHeight="false" outlineLevel="0" collapsed="false">
      <c r="A292" s="11"/>
      <c r="B292" s="11"/>
      <c r="C292" s="11"/>
      <c r="D292" s="11"/>
      <c r="E292" s="11"/>
      <c r="F292" s="13"/>
      <c r="G292" s="13"/>
      <c r="H292" s="11"/>
      <c r="I292" s="11"/>
      <c r="J292" s="11"/>
      <c r="K292" s="16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</row>
    <row r="293" customFormat="false" ht="13.8" hidden="false" customHeight="false" outlineLevel="0" collapsed="false">
      <c r="A293" s="11"/>
      <c r="B293" s="11"/>
      <c r="C293" s="11"/>
      <c r="D293" s="11"/>
      <c r="E293" s="11"/>
      <c r="F293" s="13"/>
      <c r="G293" s="13"/>
      <c r="H293" s="11"/>
      <c r="I293" s="11"/>
      <c r="J293" s="11"/>
      <c r="K293" s="16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</row>
    <row r="294" customFormat="false" ht="13.8" hidden="false" customHeight="false" outlineLevel="0" collapsed="false">
      <c r="A294" s="11"/>
      <c r="B294" s="11"/>
      <c r="C294" s="11"/>
      <c r="D294" s="11"/>
      <c r="E294" s="11"/>
      <c r="F294" s="13"/>
      <c r="G294" s="13"/>
      <c r="H294" s="11"/>
      <c r="I294" s="11"/>
      <c r="J294" s="11"/>
      <c r="K294" s="16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</row>
    <row r="295" customFormat="false" ht="13.8" hidden="false" customHeight="false" outlineLevel="0" collapsed="false">
      <c r="A295" s="11"/>
      <c r="B295" s="11"/>
      <c r="C295" s="11"/>
      <c r="D295" s="11"/>
      <c r="E295" s="11"/>
      <c r="F295" s="13"/>
      <c r="G295" s="13"/>
      <c r="H295" s="11"/>
      <c r="I295" s="11"/>
      <c r="J295" s="11"/>
      <c r="K295" s="16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</row>
    <row r="296" customFormat="false" ht="13.8" hidden="false" customHeight="false" outlineLevel="0" collapsed="false">
      <c r="A296" s="11"/>
      <c r="B296" s="11"/>
      <c r="C296" s="11"/>
      <c r="D296" s="11"/>
      <c r="E296" s="11"/>
      <c r="F296" s="13"/>
      <c r="G296" s="13"/>
      <c r="H296" s="11"/>
      <c r="I296" s="11"/>
      <c r="J296" s="11"/>
      <c r="K296" s="16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</row>
    <row r="297" customFormat="false" ht="13.8" hidden="false" customHeight="false" outlineLevel="0" collapsed="false">
      <c r="A297" s="11"/>
      <c r="B297" s="11"/>
      <c r="C297" s="11"/>
      <c r="D297" s="11"/>
      <c r="E297" s="11"/>
      <c r="F297" s="13"/>
      <c r="G297" s="13"/>
      <c r="H297" s="11"/>
      <c r="I297" s="11"/>
      <c r="J297" s="11"/>
      <c r="K297" s="16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</row>
    <row r="298" customFormat="false" ht="13.8" hidden="false" customHeight="false" outlineLevel="0" collapsed="false">
      <c r="A298" s="11"/>
      <c r="B298" s="11"/>
      <c r="C298" s="11"/>
      <c r="D298" s="11"/>
      <c r="E298" s="11"/>
      <c r="F298" s="13"/>
      <c r="G298" s="13"/>
      <c r="H298" s="11"/>
      <c r="I298" s="11"/>
      <c r="J298" s="11"/>
      <c r="K298" s="16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</row>
    <row r="299" customFormat="false" ht="13.8" hidden="false" customHeight="false" outlineLevel="0" collapsed="false">
      <c r="A299" s="11"/>
      <c r="B299" s="11"/>
      <c r="C299" s="11"/>
      <c r="D299" s="11"/>
      <c r="E299" s="11"/>
      <c r="F299" s="13"/>
      <c r="G299" s="13"/>
      <c r="H299" s="11"/>
      <c r="I299" s="11"/>
      <c r="J299" s="11"/>
      <c r="K299" s="16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</row>
    <row r="300" customFormat="false" ht="13.8" hidden="false" customHeight="false" outlineLevel="0" collapsed="false">
      <c r="A300" s="11"/>
      <c r="B300" s="11"/>
      <c r="C300" s="11"/>
      <c r="D300" s="11"/>
      <c r="E300" s="11"/>
      <c r="F300" s="13"/>
      <c r="G300" s="13"/>
      <c r="H300" s="11"/>
      <c r="I300" s="11"/>
      <c r="J300" s="11"/>
      <c r="K300" s="16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</row>
    <row r="301" customFormat="false" ht="13.8" hidden="false" customHeight="false" outlineLevel="0" collapsed="false">
      <c r="A301" s="11"/>
      <c r="B301" s="11"/>
      <c r="C301" s="11"/>
      <c r="D301" s="11"/>
      <c r="E301" s="11"/>
      <c r="F301" s="13"/>
      <c r="G301" s="13"/>
      <c r="H301" s="11"/>
      <c r="I301" s="11"/>
      <c r="J301" s="11"/>
      <c r="K301" s="16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</row>
    <row r="302" customFormat="false" ht="13.8" hidden="false" customHeight="false" outlineLevel="0" collapsed="false">
      <c r="A302" s="11"/>
      <c r="B302" s="11"/>
      <c r="C302" s="11"/>
      <c r="D302" s="11"/>
      <c r="E302" s="11"/>
      <c r="F302" s="13"/>
      <c r="G302" s="13"/>
      <c r="H302" s="11"/>
      <c r="I302" s="11"/>
      <c r="J302" s="11"/>
      <c r="K302" s="16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</row>
    <row r="303" customFormat="false" ht="13.8" hidden="false" customHeight="false" outlineLevel="0" collapsed="false">
      <c r="A303" s="11"/>
      <c r="B303" s="11"/>
      <c r="C303" s="11"/>
      <c r="D303" s="11"/>
      <c r="E303" s="11"/>
      <c r="F303" s="13"/>
      <c r="G303" s="13"/>
      <c r="H303" s="11"/>
      <c r="I303" s="11"/>
      <c r="J303" s="11"/>
      <c r="K303" s="16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</row>
    <row r="304" customFormat="false" ht="13.8" hidden="false" customHeight="false" outlineLevel="0" collapsed="false">
      <c r="A304" s="11"/>
      <c r="B304" s="11"/>
      <c r="C304" s="11"/>
      <c r="D304" s="11"/>
      <c r="E304" s="11"/>
      <c r="F304" s="13"/>
      <c r="G304" s="13"/>
      <c r="H304" s="11"/>
      <c r="I304" s="11"/>
      <c r="J304" s="11"/>
      <c r="K304" s="16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</row>
    <row r="305" customFormat="false" ht="13.8" hidden="false" customHeight="false" outlineLevel="0" collapsed="false">
      <c r="A305" s="11"/>
      <c r="B305" s="11"/>
      <c r="C305" s="11"/>
      <c r="D305" s="11"/>
      <c r="E305" s="11"/>
      <c r="F305" s="13"/>
      <c r="G305" s="13"/>
      <c r="H305" s="11"/>
      <c r="I305" s="11"/>
      <c r="J305" s="11"/>
      <c r="K305" s="16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</row>
    <row r="306" customFormat="false" ht="13.8" hidden="false" customHeight="false" outlineLevel="0" collapsed="false">
      <c r="A306" s="11"/>
      <c r="B306" s="11"/>
      <c r="C306" s="11"/>
      <c r="D306" s="11"/>
      <c r="E306" s="11"/>
      <c r="F306" s="13"/>
      <c r="G306" s="13"/>
      <c r="H306" s="11"/>
      <c r="I306" s="11"/>
      <c r="J306" s="11"/>
      <c r="K306" s="16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</row>
    <row r="307" customFormat="false" ht="13.8" hidden="false" customHeight="false" outlineLevel="0" collapsed="false">
      <c r="A307" s="11"/>
      <c r="B307" s="11"/>
      <c r="C307" s="11"/>
      <c r="D307" s="11"/>
      <c r="E307" s="11"/>
      <c r="F307" s="13"/>
      <c r="G307" s="13"/>
      <c r="H307" s="11"/>
      <c r="I307" s="11"/>
      <c r="J307" s="11"/>
      <c r="K307" s="16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</row>
    <row r="308" customFormat="false" ht="13.8" hidden="false" customHeight="false" outlineLevel="0" collapsed="false">
      <c r="A308" s="11"/>
      <c r="B308" s="11"/>
      <c r="C308" s="11"/>
      <c r="D308" s="11"/>
      <c r="E308" s="11"/>
      <c r="F308" s="13"/>
      <c r="G308" s="13"/>
      <c r="H308" s="11"/>
      <c r="I308" s="11"/>
      <c r="J308" s="11"/>
      <c r="K308" s="16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</row>
    <row r="309" customFormat="false" ht="13.8" hidden="false" customHeight="false" outlineLevel="0" collapsed="false">
      <c r="A309" s="11"/>
      <c r="B309" s="11"/>
      <c r="C309" s="11"/>
      <c r="D309" s="11"/>
      <c r="E309" s="11"/>
      <c r="F309" s="13"/>
      <c r="G309" s="13"/>
      <c r="H309" s="11"/>
      <c r="I309" s="11"/>
      <c r="J309" s="11"/>
      <c r="K309" s="16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</row>
    <row r="310" customFormat="false" ht="13.8" hidden="false" customHeight="false" outlineLevel="0" collapsed="false">
      <c r="A310" s="11"/>
      <c r="B310" s="11"/>
      <c r="C310" s="11"/>
      <c r="D310" s="11"/>
      <c r="E310" s="11"/>
      <c r="F310" s="13"/>
      <c r="G310" s="13"/>
      <c r="H310" s="11"/>
      <c r="I310" s="11"/>
      <c r="J310" s="11"/>
      <c r="K310" s="16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</row>
    <row r="311" customFormat="false" ht="13.8" hidden="false" customHeight="false" outlineLevel="0" collapsed="false">
      <c r="A311" s="11"/>
      <c r="B311" s="11"/>
      <c r="C311" s="11"/>
      <c r="D311" s="11"/>
      <c r="E311" s="11"/>
      <c r="F311" s="13"/>
      <c r="G311" s="13"/>
      <c r="H311" s="11"/>
      <c r="I311" s="11"/>
      <c r="J311" s="11"/>
      <c r="K311" s="16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</row>
    <row r="312" customFormat="false" ht="13.8" hidden="false" customHeight="false" outlineLevel="0" collapsed="false">
      <c r="A312" s="11"/>
      <c r="B312" s="11"/>
      <c r="C312" s="11"/>
      <c r="D312" s="11"/>
      <c r="E312" s="11"/>
      <c r="F312" s="13"/>
      <c r="G312" s="13"/>
      <c r="H312" s="11"/>
      <c r="I312" s="11"/>
      <c r="J312" s="11"/>
      <c r="K312" s="16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</row>
    <row r="313" customFormat="false" ht="13.8" hidden="false" customHeight="false" outlineLevel="0" collapsed="false">
      <c r="A313" s="11"/>
      <c r="B313" s="11"/>
      <c r="C313" s="11"/>
      <c r="D313" s="11"/>
      <c r="E313" s="11"/>
      <c r="F313" s="13"/>
      <c r="G313" s="13"/>
      <c r="H313" s="11"/>
      <c r="I313" s="11"/>
      <c r="J313" s="11"/>
      <c r="K313" s="16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</row>
    <row r="314" customFormat="false" ht="13.8" hidden="false" customHeight="false" outlineLevel="0" collapsed="false">
      <c r="A314" s="11"/>
      <c r="B314" s="11"/>
      <c r="C314" s="11"/>
      <c r="D314" s="11"/>
      <c r="E314" s="11"/>
      <c r="F314" s="13"/>
      <c r="G314" s="13"/>
      <c r="H314" s="11"/>
      <c r="I314" s="11"/>
      <c r="J314" s="11"/>
      <c r="K314" s="16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</row>
    <row r="315" customFormat="false" ht="13.8" hidden="false" customHeight="false" outlineLevel="0" collapsed="false">
      <c r="A315" s="11"/>
      <c r="B315" s="11"/>
      <c r="C315" s="11"/>
      <c r="D315" s="11"/>
      <c r="E315" s="11"/>
      <c r="F315" s="13"/>
      <c r="G315" s="13"/>
      <c r="H315" s="11"/>
      <c r="I315" s="11"/>
      <c r="J315" s="11"/>
      <c r="K315" s="16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</row>
    <row r="316" customFormat="false" ht="13.8" hidden="false" customHeight="false" outlineLevel="0" collapsed="false">
      <c r="A316" s="11"/>
      <c r="B316" s="11"/>
      <c r="C316" s="11"/>
      <c r="D316" s="11"/>
      <c r="E316" s="11"/>
      <c r="F316" s="13"/>
      <c r="G316" s="13"/>
      <c r="H316" s="11"/>
      <c r="I316" s="11"/>
      <c r="J316" s="11"/>
      <c r="K316" s="16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</row>
    <row r="317" customFormat="false" ht="13.8" hidden="false" customHeight="false" outlineLevel="0" collapsed="false">
      <c r="A317" s="11"/>
      <c r="B317" s="11"/>
      <c r="C317" s="11"/>
      <c r="D317" s="11"/>
      <c r="E317" s="11"/>
      <c r="F317" s="13"/>
      <c r="G317" s="13"/>
      <c r="H317" s="11"/>
      <c r="I317" s="11"/>
      <c r="J317" s="11"/>
      <c r="K317" s="16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</row>
    <row r="318" customFormat="false" ht="13.8" hidden="false" customHeight="false" outlineLevel="0" collapsed="false">
      <c r="A318" s="11"/>
      <c r="B318" s="11"/>
      <c r="C318" s="11"/>
      <c r="D318" s="11"/>
      <c r="E318" s="11"/>
      <c r="F318" s="13"/>
      <c r="G318" s="13"/>
      <c r="H318" s="11"/>
      <c r="I318" s="11"/>
      <c r="J318" s="11"/>
      <c r="K318" s="16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</row>
    <row r="319" customFormat="false" ht="13.8" hidden="false" customHeight="false" outlineLevel="0" collapsed="false">
      <c r="A319" s="11"/>
      <c r="B319" s="11"/>
      <c r="C319" s="11"/>
      <c r="D319" s="11"/>
      <c r="E319" s="11"/>
      <c r="F319" s="13"/>
      <c r="G319" s="13"/>
      <c r="H319" s="11"/>
      <c r="I319" s="11"/>
      <c r="J319" s="11"/>
      <c r="K319" s="16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</row>
    <row r="320" customFormat="false" ht="13.8" hidden="false" customHeight="false" outlineLevel="0" collapsed="false">
      <c r="A320" s="11"/>
      <c r="B320" s="11"/>
      <c r="C320" s="11"/>
      <c r="D320" s="11"/>
      <c r="E320" s="11"/>
      <c r="F320" s="13"/>
      <c r="G320" s="13"/>
      <c r="H320" s="11"/>
      <c r="I320" s="11"/>
      <c r="J320" s="11"/>
      <c r="K320" s="16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</row>
    <row r="321" customFormat="false" ht="13.8" hidden="false" customHeight="false" outlineLevel="0" collapsed="false">
      <c r="A321" s="11"/>
      <c r="B321" s="11"/>
      <c r="C321" s="11"/>
      <c r="D321" s="11"/>
      <c r="E321" s="11"/>
      <c r="F321" s="13"/>
      <c r="G321" s="13"/>
      <c r="H321" s="11"/>
      <c r="I321" s="11"/>
      <c r="J321" s="11"/>
      <c r="K321" s="16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</row>
    <row r="322" customFormat="false" ht="13.8" hidden="false" customHeight="false" outlineLevel="0" collapsed="false">
      <c r="A322" s="11"/>
      <c r="B322" s="11"/>
      <c r="C322" s="11"/>
      <c r="D322" s="11"/>
      <c r="E322" s="11"/>
      <c r="F322" s="13"/>
      <c r="G322" s="13"/>
      <c r="H322" s="11"/>
      <c r="I322" s="11"/>
      <c r="J322" s="11"/>
      <c r="K322" s="16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</row>
    <row r="323" customFormat="false" ht="13.8" hidden="false" customHeight="false" outlineLevel="0" collapsed="false">
      <c r="A323" s="11"/>
      <c r="B323" s="11"/>
      <c r="C323" s="11"/>
      <c r="D323" s="11"/>
      <c r="E323" s="11"/>
      <c r="F323" s="13"/>
      <c r="G323" s="13"/>
      <c r="H323" s="11"/>
      <c r="I323" s="11"/>
      <c r="J323" s="11"/>
      <c r="K323" s="16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</row>
    <row r="324" customFormat="false" ht="13.8" hidden="false" customHeight="false" outlineLevel="0" collapsed="false">
      <c r="A324" s="11"/>
      <c r="B324" s="11"/>
      <c r="C324" s="11"/>
      <c r="D324" s="11"/>
      <c r="E324" s="11"/>
      <c r="F324" s="13"/>
      <c r="G324" s="13"/>
      <c r="H324" s="11"/>
      <c r="I324" s="11"/>
      <c r="J324" s="11"/>
      <c r="K324" s="16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</row>
    <row r="325" customFormat="false" ht="13.8" hidden="false" customHeight="false" outlineLevel="0" collapsed="false">
      <c r="A325" s="11"/>
      <c r="B325" s="11"/>
      <c r="C325" s="11"/>
      <c r="D325" s="11"/>
      <c r="E325" s="11"/>
      <c r="F325" s="13"/>
      <c r="G325" s="13"/>
      <c r="H325" s="11"/>
      <c r="I325" s="11"/>
      <c r="J325" s="11"/>
      <c r="K325" s="16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</row>
    <row r="326" customFormat="false" ht="13.8" hidden="false" customHeight="false" outlineLevel="0" collapsed="false">
      <c r="A326" s="11"/>
      <c r="B326" s="11"/>
      <c r="C326" s="11"/>
      <c r="D326" s="11"/>
      <c r="E326" s="11"/>
      <c r="F326" s="13"/>
      <c r="G326" s="13"/>
      <c r="H326" s="11"/>
      <c r="I326" s="11"/>
      <c r="J326" s="11"/>
      <c r="K326" s="16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</row>
    <row r="327" customFormat="false" ht="13.8" hidden="false" customHeight="false" outlineLevel="0" collapsed="false">
      <c r="A327" s="11"/>
      <c r="B327" s="11"/>
      <c r="C327" s="11"/>
      <c r="D327" s="11"/>
      <c r="E327" s="11"/>
      <c r="F327" s="13"/>
      <c r="G327" s="13"/>
      <c r="H327" s="11"/>
      <c r="I327" s="11"/>
      <c r="J327" s="11"/>
      <c r="K327" s="16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</row>
    <row r="328" customFormat="false" ht="13.8" hidden="false" customHeight="false" outlineLevel="0" collapsed="false">
      <c r="A328" s="11"/>
      <c r="B328" s="11"/>
      <c r="C328" s="11"/>
      <c r="D328" s="11"/>
      <c r="E328" s="11"/>
      <c r="F328" s="13"/>
      <c r="G328" s="13"/>
      <c r="H328" s="11"/>
      <c r="I328" s="11"/>
      <c r="J328" s="11"/>
      <c r="K328" s="16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</row>
    <row r="329" customFormat="false" ht="13.8" hidden="false" customHeight="false" outlineLevel="0" collapsed="false">
      <c r="A329" s="11"/>
      <c r="B329" s="11"/>
      <c r="C329" s="11"/>
      <c r="D329" s="11"/>
      <c r="E329" s="11"/>
      <c r="F329" s="13"/>
      <c r="G329" s="13"/>
      <c r="H329" s="11"/>
      <c r="I329" s="11"/>
      <c r="J329" s="11"/>
      <c r="K329" s="16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</row>
    <row r="330" customFormat="false" ht="13.8" hidden="false" customHeight="false" outlineLevel="0" collapsed="false">
      <c r="A330" s="11"/>
      <c r="B330" s="11"/>
      <c r="C330" s="11"/>
      <c r="D330" s="11"/>
      <c r="E330" s="11"/>
      <c r="F330" s="13"/>
      <c r="G330" s="13"/>
      <c r="H330" s="11"/>
      <c r="I330" s="11"/>
      <c r="J330" s="11"/>
      <c r="K330" s="16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</row>
    <row r="331" customFormat="false" ht="13.8" hidden="false" customHeight="false" outlineLevel="0" collapsed="false">
      <c r="A331" s="11"/>
      <c r="B331" s="11"/>
      <c r="C331" s="11"/>
      <c r="D331" s="11"/>
      <c r="E331" s="11"/>
      <c r="F331" s="13"/>
      <c r="G331" s="13"/>
      <c r="H331" s="11"/>
      <c r="I331" s="11"/>
      <c r="J331" s="11"/>
      <c r="K331" s="16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</row>
    <row r="332" customFormat="false" ht="13.8" hidden="false" customHeight="false" outlineLevel="0" collapsed="false">
      <c r="A332" s="11"/>
      <c r="B332" s="11"/>
      <c r="C332" s="11"/>
      <c r="D332" s="11"/>
      <c r="E332" s="11"/>
      <c r="F332" s="13"/>
      <c r="G332" s="13"/>
      <c r="H332" s="11"/>
      <c r="I332" s="11"/>
      <c r="J332" s="11"/>
      <c r="K332" s="16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</row>
    <row r="333" customFormat="false" ht="13.8" hidden="false" customHeight="false" outlineLevel="0" collapsed="false">
      <c r="A333" s="11"/>
      <c r="B333" s="11"/>
      <c r="C333" s="11"/>
      <c r="D333" s="11"/>
      <c r="E333" s="11"/>
      <c r="F333" s="13"/>
      <c r="G333" s="13"/>
      <c r="H333" s="11"/>
      <c r="I333" s="11"/>
      <c r="J333" s="11"/>
      <c r="K333" s="16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</row>
    <row r="334" customFormat="false" ht="13.8" hidden="false" customHeight="false" outlineLevel="0" collapsed="false">
      <c r="A334" s="11"/>
      <c r="B334" s="11"/>
      <c r="C334" s="11"/>
      <c r="D334" s="11"/>
      <c r="E334" s="11"/>
      <c r="F334" s="13"/>
      <c r="G334" s="13"/>
      <c r="H334" s="11"/>
      <c r="I334" s="11"/>
      <c r="J334" s="11"/>
      <c r="K334" s="16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</row>
    <row r="335" customFormat="false" ht="13.8" hidden="false" customHeight="false" outlineLevel="0" collapsed="false">
      <c r="A335" s="11"/>
      <c r="B335" s="11"/>
      <c r="C335" s="11"/>
      <c r="D335" s="11"/>
      <c r="E335" s="11"/>
      <c r="F335" s="13"/>
      <c r="G335" s="13"/>
      <c r="H335" s="11"/>
      <c r="I335" s="11"/>
      <c r="J335" s="11"/>
      <c r="K335" s="16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</row>
    <row r="336" customFormat="false" ht="13.8" hidden="false" customHeight="false" outlineLevel="0" collapsed="false">
      <c r="A336" s="11"/>
      <c r="B336" s="11"/>
      <c r="C336" s="11"/>
      <c r="D336" s="11"/>
      <c r="E336" s="11"/>
      <c r="F336" s="13"/>
      <c r="G336" s="13"/>
      <c r="H336" s="11"/>
      <c r="I336" s="11"/>
      <c r="J336" s="11"/>
      <c r="K336" s="16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</row>
    <row r="337" customFormat="false" ht="13.8" hidden="false" customHeight="false" outlineLevel="0" collapsed="false">
      <c r="A337" s="11"/>
      <c r="B337" s="11"/>
      <c r="C337" s="11"/>
      <c r="D337" s="11"/>
      <c r="E337" s="11"/>
      <c r="F337" s="13"/>
      <c r="G337" s="13"/>
      <c r="H337" s="11"/>
      <c r="I337" s="11"/>
      <c r="J337" s="11"/>
      <c r="K337" s="16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</row>
    <row r="338" customFormat="false" ht="13.8" hidden="false" customHeight="false" outlineLevel="0" collapsed="false">
      <c r="A338" s="11"/>
      <c r="B338" s="11"/>
      <c r="C338" s="11"/>
      <c r="D338" s="11"/>
      <c r="E338" s="11"/>
      <c r="F338" s="13"/>
      <c r="G338" s="13"/>
      <c r="H338" s="11"/>
      <c r="I338" s="11"/>
      <c r="J338" s="11"/>
      <c r="K338" s="16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</row>
    <row r="339" customFormat="false" ht="13.8" hidden="false" customHeight="false" outlineLevel="0" collapsed="false">
      <c r="A339" s="11"/>
      <c r="B339" s="11"/>
      <c r="C339" s="11"/>
      <c r="D339" s="11"/>
      <c r="E339" s="11"/>
      <c r="F339" s="13"/>
      <c r="G339" s="13"/>
      <c r="H339" s="11"/>
      <c r="I339" s="11"/>
      <c r="J339" s="11"/>
      <c r="K339" s="16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</row>
    <row r="340" customFormat="false" ht="13.8" hidden="false" customHeight="false" outlineLevel="0" collapsed="false">
      <c r="A340" s="11"/>
      <c r="B340" s="11"/>
      <c r="C340" s="11"/>
      <c r="D340" s="11"/>
      <c r="E340" s="11"/>
      <c r="F340" s="13"/>
      <c r="G340" s="13"/>
      <c r="H340" s="11"/>
      <c r="I340" s="11"/>
      <c r="J340" s="11"/>
      <c r="K340" s="16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</row>
    <row r="341" customFormat="false" ht="13.8" hidden="false" customHeight="false" outlineLevel="0" collapsed="false">
      <c r="A341" s="11"/>
      <c r="B341" s="11"/>
      <c r="C341" s="11"/>
      <c r="D341" s="11"/>
      <c r="E341" s="11"/>
      <c r="F341" s="13"/>
      <c r="G341" s="13"/>
      <c r="H341" s="11"/>
      <c r="I341" s="11"/>
      <c r="J341" s="11"/>
      <c r="K341" s="16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</row>
    <row r="342" customFormat="false" ht="13.8" hidden="false" customHeight="false" outlineLevel="0" collapsed="false">
      <c r="A342" s="11"/>
      <c r="B342" s="11"/>
      <c r="C342" s="11"/>
      <c r="D342" s="11"/>
      <c r="E342" s="11"/>
      <c r="F342" s="13"/>
      <c r="G342" s="13"/>
      <c r="H342" s="11"/>
      <c r="I342" s="11"/>
      <c r="J342" s="11"/>
      <c r="K342" s="16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</row>
    <row r="343" customFormat="false" ht="13.8" hidden="false" customHeight="false" outlineLevel="0" collapsed="false">
      <c r="A343" s="11"/>
      <c r="B343" s="11"/>
      <c r="C343" s="11"/>
      <c r="D343" s="11"/>
      <c r="E343" s="11"/>
      <c r="F343" s="13"/>
      <c r="G343" s="13"/>
      <c r="H343" s="11"/>
      <c r="I343" s="11"/>
      <c r="J343" s="11"/>
      <c r="K343" s="16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</row>
    <row r="344" customFormat="false" ht="13.8" hidden="false" customHeight="false" outlineLevel="0" collapsed="false">
      <c r="A344" s="11"/>
      <c r="B344" s="11"/>
      <c r="C344" s="11"/>
      <c r="D344" s="11"/>
      <c r="E344" s="11"/>
      <c r="F344" s="13"/>
      <c r="G344" s="13"/>
      <c r="H344" s="11"/>
      <c r="I344" s="11"/>
      <c r="J344" s="11"/>
      <c r="K344" s="16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</row>
    <row r="345" customFormat="false" ht="13.8" hidden="false" customHeight="false" outlineLevel="0" collapsed="false">
      <c r="A345" s="11"/>
      <c r="B345" s="11"/>
      <c r="C345" s="11"/>
      <c r="D345" s="11"/>
      <c r="E345" s="11"/>
      <c r="F345" s="13"/>
      <c r="G345" s="13"/>
      <c r="H345" s="11"/>
      <c r="I345" s="11"/>
      <c r="J345" s="11"/>
      <c r="K345" s="16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</row>
    <row r="346" customFormat="false" ht="13.8" hidden="false" customHeight="false" outlineLevel="0" collapsed="false">
      <c r="A346" s="11"/>
      <c r="B346" s="11"/>
      <c r="C346" s="11"/>
      <c r="D346" s="11"/>
      <c r="E346" s="11"/>
      <c r="F346" s="13"/>
      <c r="G346" s="13"/>
      <c r="H346" s="11"/>
      <c r="I346" s="11"/>
      <c r="J346" s="11"/>
      <c r="K346" s="16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</row>
    <row r="347" customFormat="false" ht="13.8" hidden="false" customHeight="false" outlineLevel="0" collapsed="false">
      <c r="A347" s="11"/>
      <c r="B347" s="11"/>
      <c r="C347" s="11"/>
      <c r="D347" s="11"/>
      <c r="E347" s="11"/>
      <c r="F347" s="13"/>
      <c r="G347" s="13"/>
      <c r="H347" s="11"/>
      <c r="I347" s="11"/>
      <c r="J347" s="11"/>
      <c r="K347" s="16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</row>
    <row r="348" customFormat="false" ht="13.8" hidden="false" customHeight="false" outlineLevel="0" collapsed="false">
      <c r="A348" s="11"/>
      <c r="B348" s="11"/>
      <c r="C348" s="11"/>
      <c r="D348" s="11"/>
      <c r="E348" s="11"/>
      <c r="F348" s="13"/>
      <c r="G348" s="13"/>
      <c r="H348" s="11"/>
      <c r="I348" s="11"/>
      <c r="J348" s="11"/>
      <c r="K348" s="16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</row>
    <row r="349" customFormat="false" ht="13.8" hidden="false" customHeight="false" outlineLevel="0" collapsed="false">
      <c r="A349" s="11"/>
      <c r="B349" s="11"/>
      <c r="C349" s="11"/>
      <c r="D349" s="11"/>
      <c r="E349" s="11"/>
      <c r="F349" s="13"/>
      <c r="G349" s="13"/>
      <c r="H349" s="11"/>
      <c r="I349" s="11"/>
      <c r="J349" s="11"/>
      <c r="K349" s="16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</row>
    <row r="350" customFormat="false" ht="13.8" hidden="false" customHeight="false" outlineLevel="0" collapsed="false">
      <c r="A350" s="11"/>
      <c r="B350" s="11"/>
      <c r="C350" s="11"/>
      <c r="D350" s="11"/>
      <c r="E350" s="11"/>
      <c r="F350" s="13"/>
      <c r="G350" s="13"/>
      <c r="H350" s="11"/>
      <c r="I350" s="11"/>
      <c r="J350" s="11"/>
      <c r="K350" s="16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</row>
    <row r="351" customFormat="false" ht="13.8" hidden="false" customHeight="false" outlineLevel="0" collapsed="false">
      <c r="A351" s="11"/>
      <c r="B351" s="11"/>
      <c r="C351" s="11"/>
      <c r="D351" s="11"/>
      <c r="E351" s="11"/>
      <c r="F351" s="13"/>
      <c r="G351" s="13"/>
      <c r="H351" s="11"/>
      <c r="I351" s="11"/>
      <c r="J351" s="11"/>
      <c r="K351" s="16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</row>
    <row r="352" customFormat="false" ht="13.8" hidden="false" customHeight="false" outlineLevel="0" collapsed="false">
      <c r="A352" s="11"/>
      <c r="B352" s="11"/>
      <c r="C352" s="11"/>
      <c r="D352" s="11"/>
      <c r="E352" s="11"/>
      <c r="F352" s="13"/>
      <c r="G352" s="13"/>
      <c r="H352" s="11"/>
      <c r="I352" s="11"/>
      <c r="J352" s="11"/>
      <c r="K352" s="16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</row>
    <row r="353" customFormat="false" ht="13.8" hidden="false" customHeight="false" outlineLevel="0" collapsed="false">
      <c r="A353" s="11"/>
      <c r="B353" s="11"/>
      <c r="C353" s="11"/>
      <c r="D353" s="11"/>
      <c r="E353" s="11"/>
      <c r="F353" s="13"/>
      <c r="G353" s="13"/>
      <c r="H353" s="11"/>
      <c r="I353" s="11"/>
      <c r="J353" s="11"/>
      <c r="K353" s="16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</row>
    <row r="354" customFormat="false" ht="13.8" hidden="false" customHeight="false" outlineLevel="0" collapsed="false">
      <c r="A354" s="11"/>
      <c r="B354" s="11"/>
      <c r="C354" s="11"/>
      <c r="D354" s="11"/>
      <c r="E354" s="11"/>
      <c r="F354" s="13"/>
      <c r="G354" s="13"/>
      <c r="H354" s="11"/>
      <c r="I354" s="11"/>
      <c r="J354" s="11"/>
      <c r="K354" s="16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</row>
    <row r="355" customFormat="false" ht="13.8" hidden="false" customHeight="false" outlineLevel="0" collapsed="false">
      <c r="A355" s="11"/>
      <c r="B355" s="11"/>
      <c r="C355" s="11"/>
      <c r="D355" s="11"/>
      <c r="E355" s="11"/>
      <c r="F355" s="13"/>
      <c r="G355" s="13"/>
      <c r="H355" s="11"/>
      <c r="I355" s="11"/>
      <c r="J355" s="11"/>
      <c r="K355" s="16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</row>
    <row r="356" customFormat="false" ht="13.8" hidden="false" customHeight="false" outlineLevel="0" collapsed="false">
      <c r="A356" s="11"/>
      <c r="B356" s="11"/>
      <c r="C356" s="11"/>
      <c r="D356" s="11"/>
      <c r="E356" s="11"/>
      <c r="F356" s="13"/>
      <c r="G356" s="13"/>
      <c r="H356" s="11"/>
      <c r="I356" s="11"/>
      <c r="J356" s="11"/>
      <c r="K356" s="16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</row>
    <row r="357" customFormat="false" ht="13.8" hidden="false" customHeight="false" outlineLevel="0" collapsed="false">
      <c r="A357" s="11"/>
      <c r="B357" s="11"/>
      <c r="C357" s="11"/>
      <c r="D357" s="11"/>
      <c r="E357" s="11"/>
      <c r="F357" s="13"/>
      <c r="G357" s="13"/>
      <c r="H357" s="11"/>
      <c r="I357" s="11"/>
      <c r="J357" s="11"/>
      <c r="K357" s="16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</row>
    <row r="358" customFormat="false" ht="13.8" hidden="false" customHeight="false" outlineLevel="0" collapsed="false">
      <c r="A358" s="11"/>
      <c r="B358" s="11"/>
      <c r="C358" s="11"/>
      <c r="D358" s="11"/>
      <c r="E358" s="11"/>
      <c r="F358" s="13"/>
      <c r="G358" s="13"/>
      <c r="H358" s="11"/>
      <c r="I358" s="11"/>
      <c r="J358" s="11"/>
      <c r="K358" s="16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</row>
    <row r="359" customFormat="false" ht="13.8" hidden="false" customHeight="false" outlineLevel="0" collapsed="false">
      <c r="A359" s="11"/>
      <c r="B359" s="11"/>
      <c r="C359" s="11"/>
      <c r="D359" s="11"/>
      <c r="E359" s="11"/>
      <c r="F359" s="13"/>
      <c r="G359" s="13"/>
      <c r="H359" s="11"/>
      <c r="I359" s="11"/>
      <c r="J359" s="11"/>
      <c r="K359" s="16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</row>
    <row r="360" customFormat="false" ht="13.8" hidden="false" customHeight="false" outlineLevel="0" collapsed="false">
      <c r="A360" s="11"/>
      <c r="B360" s="11"/>
      <c r="C360" s="11"/>
      <c r="D360" s="11"/>
      <c r="E360" s="11"/>
      <c r="F360" s="13"/>
      <c r="G360" s="13"/>
      <c r="H360" s="11"/>
      <c r="I360" s="11"/>
      <c r="J360" s="11"/>
      <c r="K360" s="16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</row>
    <row r="361" customFormat="false" ht="13.8" hidden="false" customHeight="false" outlineLevel="0" collapsed="false">
      <c r="A361" s="11"/>
      <c r="B361" s="11"/>
      <c r="C361" s="11"/>
      <c r="D361" s="11"/>
      <c r="E361" s="11"/>
      <c r="F361" s="13"/>
      <c r="G361" s="13"/>
      <c r="H361" s="11"/>
      <c r="I361" s="11"/>
      <c r="J361" s="11"/>
      <c r="K361" s="16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</row>
    <row r="362" customFormat="false" ht="13.8" hidden="false" customHeight="false" outlineLevel="0" collapsed="false">
      <c r="A362" s="11"/>
      <c r="B362" s="11"/>
      <c r="C362" s="11"/>
      <c r="D362" s="11"/>
      <c r="E362" s="11"/>
      <c r="F362" s="13"/>
      <c r="G362" s="13"/>
      <c r="H362" s="11"/>
      <c r="I362" s="11"/>
      <c r="J362" s="11"/>
      <c r="K362" s="16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</row>
    <row r="363" customFormat="false" ht="13.8" hidden="false" customHeight="false" outlineLevel="0" collapsed="false">
      <c r="A363" s="11"/>
      <c r="B363" s="11"/>
      <c r="C363" s="11"/>
      <c r="D363" s="11"/>
      <c r="E363" s="11"/>
      <c r="F363" s="13"/>
      <c r="G363" s="13"/>
      <c r="H363" s="11"/>
      <c r="I363" s="11"/>
      <c r="J363" s="11"/>
      <c r="K363" s="16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</row>
    <row r="364" customFormat="false" ht="13.8" hidden="false" customHeight="false" outlineLevel="0" collapsed="false">
      <c r="A364" s="11"/>
      <c r="B364" s="11"/>
      <c r="C364" s="11"/>
      <c r="D364" s="11"/>
      <c r="E364" s="11"/>
      <c r="F364" s="13"/>
      <c r="G364" s="13"/>
      <c r="H364" s="11"/>
      <c r="I364" s="11"/>
      <c r="J364" s="11"/>
      <c r="K364" s="16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</row>
    <row r="365" customFormat="false" ht="13.8" hidden="false" customHeight="false" outlineLevel="0" collapsed="false">
      <c r="A365" s="11"/>
      <c r="B365" s="11"/>
      <c r="C365" s="11"/>
      <c r="D365" s="11"/>
      <c r="E365" s="11"/>
      <c r="F365" s="13"/>
      <c r="G365" s="13"/>
      <c r="H365" s="11"/>
      <c r="I365" s="11"/>
      <c r="J365" s="11"/>
      <c r="K365" s="16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</row>
    <row r="366" customFormat="false" ht="13.8" hidden="false" customHeight="false" outlineLevel="0" collapsed="false">
      <c r="A366" s="11"/>
      <c r="B366" s="11"/>
      <c r="C366" s="11"/>
      <c r="D366" s="11"/>
      <c r="E366" s="11"/>
      <c r="F366" s="13"/>
      <c r="G366" s="13"/>
      <c r="H366" s="11"/>
      <c r="I366" s="11"/>
      <c r="J366" s="11"/>
      <c r="K366" s="16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</row>
    <row r="367" customFormat="false" ht="13.8" hidden="false" customHeight="false" outlineLevel="0" collapsed="false">
      <c r="A367" s="11"/>
      <c r="B367" s="11"/>
      <c r="C367" s="11"/>
      <c r="D367" s="11"/>
      <c r="E367" s="11"/>
      <c r="F367" s="13"/>
      <c r="G367" s="13"/>
      <c r="H367" s="11"/>
      <c r="I367" s="11"/>
      <c r="J367" s="11"/>
      <c r="K367" s="16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</row>
    <row r="368" customFormat="false" ht="13.8" hidden="false" customHeight="false" outlineLevel="0" collapsed="false">
      <c r="A368" s="11"/>
      <c r="B368" s="11"/>
      <c r="C368" s="11"/>
      <c r="D368" s="11"/>
      <c r="E368" s="11"/>
      <c r="F368" s="13"/>
      <c r="G368" s="13"/>
      <c r="H368" s="11"/>
      <c r="I368" s="11"/>
      <c r="J368" s="11"/>
      <c r="K368" s="16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</row>
    <row r="369" customFormat="false" ht="13.8" hidden="false" customHeight="false" outlineLevel="0" collapsed="false">
      <c r="A369" s="11"/>
      <c r="B369" s="11"/>
      <c r="C369" s="11"/>
      <c r="D369" s="11"/>
      <c r="E369" s="11"/>
      <c r="F369" s="13"/>
      <c r="G369" s="13"/>
      <c r="H369" s="11"/>
      <c r="I369" s="11"/>
      <c r="J369" s="11"/>
      <c r="K369" s="16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</row>
    <row r="370" customFormat="false" ht="13.8" hidden="false" customHeight="false" outlineLevel="0" collapsed="false">
      <c r="A370" s="11"/>
      <c r="B370" s="11"/>
      <c r="C370" s="11"/>
      <c r="D370" s="11"/>
      <c r="E370" s="11"/>
      <c r="F370" s="13"/>
      <c r="G370" s="13"/>
      <c r="H370" s="11"/>
      <c r="I370" s="11"/>
      <c r="J370" s="11"/>
      <c r="K370" s="16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</row>
    <row r="371" customFormat="false" ht="13.8" hidden="false" customHeight="false" outlineLevel="0" collapsed="false">
      <c r="A371" s="11"/>
      <c r="B371" s="11"/>
      <c r="C371" s="11"/>
      <c r="D371" s="11"/>
      <c r="E371" s="11"/>
      <c r="F371" s="13"/>
      <c r="G371" s="13"/>
      <c r="H371" s="11"/>
      <c r="I371" s="11"/>
      <c r="J371" s="11"/>
      <c r="K371" s="16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</row>
    <row r="372" customFormat="false" ht="13.8" hidden="false" customHeight="false" outlineLevel="0" collapsed="false">
      <c r="A372" s="11"/>
      <c r="B372" s="11"/>
      <c r="C372" s="11"/>
      <c r="D372" s="11"/>
      <c r="E372" s="11"/>
      <c r="F372" s="13"/>
      <c r="G372" s="13"/>
      <c r="H372" s="11"/>
      <c r="I372" s="11"/>
      <c r="J372" s="11"/>
      <c r="K372" s="16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</row>
    <row r="373" customFormat="false" ht="13.8" hidden="false" customHeight="false" outlineLevel="0" collapsed="false">
      <c r="A373" s="11"/>
      <c r="B373" s="11"/>
      <c r="C373" s="11"/>
      <c r="D373" s="11"/>
      <c r="E373" s="11"/>
      <c r="F373" s="13"/>
      <c r="G373" s="13"/>
      <c r="H373" s="11"/>
      <c r="I373" s="11"/>
      <c r="J373" s="11"/>
      <c r="K373" s="16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</row>
    <row r="374" customFormat="false" ht="13.8" hidden="false" customHeight="false" outlineLevel="0" collapsed="false">
      <c r="A374" s="11"/>
      <c r="B374" s="11"/>
      <c r="C374" s="11"/>
      <c r="D374" s="11"/>
      <c r="E374" s="11"/>
      <c r="F374" s="13"/>
      <c r="G374" s="13"/>
      <c r="H374" s="11"/>
      <c r="I374" s="11"/>
      <c r="J374" s="11"/>
      <c r="K374" s="16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</row>
    <row r="375" customFormat="false" ht="13.8" hidden="false" customHeight="false" outlineLevel="0" collapsed="false">
      <c r="A375" s="11"/>
      <c r="B375" s="11"/>
      <c r="C375" s="11"/>
      <c r="D375" s="11"/>
      <c r="E375" s="11"/>
      <c r="F375" s="13"/>
      <c r="G375" s="13"/>
      <c r="H375" s="11"/>
      <c r="I375" s="11"/>
      <c r="J375" s="11"/>
      <c r="K375" s="16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</row>
    <row r="376" customFormat="false" ht="13.8" hidden="false" customHeight="false" outlineLevel="0" collapsed="false">
      <c r="A376" s="11"/>
      <c r="B376" s="11"/>
      <c r="C376" s="11"/>
      <c r="D376" s="11"/>
      <c r="E376" s="11"/>
      <c r="F376" s="13"/>
      <c r="G376" s="13"/>
      <c r="H376" s="11"/>
      <c r="I376" s="11"/>
      <c r="J376" s="11"/>
      <c r="K376" s="16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</row>
    <row r="377" customFormat="false" ht="13.8" hidden="false" customHeight="false" outlineLevel="0" collapsed="false">
      <c r="A377" s="11"/>
      <c r="B377" s="11"/>
      <c r="C377" s="11"/>
      <c r="D377" s="11"/>
      <c r="E377" s="11"/>
      <c r="F377" s="13"/>
      <c r="G377" s="13"/>
      <c r="H377" s="11"/>
      <c r="I377" s="11"/>
      <c r="J377" s="11"/>
      <c r="K377" s="16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</row>
    <row r="378" customFormat="false" ht="13.8" hidden="false" customHeight="false" outlineLevel="0" collapsed="false">
      <c r="A378" s="11"/>
      <c r="B378" s="11"/>
      <c r="C378" s="11"/>
      <c r="D378" s="11"/>
      <c r="E378" s="11"/>
      <c r="F378" s="13"/>
      <c r="G378" s="13"/>
      <c r="H378" s="11"/>
      <c r="I378" s="11"/>
      <c r="J378" s="11"/>
      <c r="K378" s="16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</row>
    <row r="379" customFormat="false" ht="13.8" hidden="false" customHeight="false" outlineLevel="0" collapsed="false">
      <c r="A379" s="11"/>
      <c r="B379" s="11"/>
      <c r="C379" s="11"/>
      <c r="D379" s="11"/>
      <c r="E379" s="11"/>
      <c r="F379" s="13"/>
      <c r="G379" s="13"/>
      <c r="H379" s="11"/>
      <c r="I379" s="11"/>
      <c r="J379" s="11"/>
      <c r="K379" s="16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</row>
    <row r="380" customFormat="false" ht="13.8" hidden="false" customHeight="false" outlineLevel="0" collapsed="false">
      <c r="A380" s="11"/>
      <c r="B380" s="11"/>
      <c r="C380" s="11"/>
      <c r="D380" s="11"/>
      <c r="E380" s="11"/>
      <c r="F380" s="13"/>
      <c r="G380" s="13"/>
      <c r="H380" s="11"/>
      <c r="I380" s="11"/>
      <c r="J380" s="11"/>
      <c r="K380" s="16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</row>
    <row r="381" customFormat="false" ht="13.8" hidden="false" customHeight="false" outlineLevel="0" collapsed="false">
      <c r="A381" s="11"/>
      <c r="B381" s="11"/>
      <c r="C381" s="11"/>
      <c r="D381" s="11"/>
      <c r="E381" s="11"/>
      <c r="F381" s="13"/>
      <c r="G381" s="13"/>
      <c r="H381" s="11"/>
      <c r="I381" s="11"/>
      <c r="J381" s="11"/>
      <c r="K381" s="16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</row>
    <row r="382" customFormat="false" ht="13.8" hidden="false" customHeight="false" outlineLevel="0" collapsed="false">
      <c r="A382" s="11"/>
      <c r="B382" s="11"/>
      <c r="C382" s="11"/>
      <c r="D382" s="11"/>
      <c r="E382" s="11"/>
      <c r="F382" s="13"/>
      <c r="G382" s="13"/>
      <c r="H382" s="11"/>
      <c r="I382" s="11"/>
      <c r="J382" s="11"/>
      <c r="K382" s="16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</row>
    <row r="383" customFormat="false" ht="13.8" hidden="false" customHeight="false" outlineLevel="0" collapsed="false">
      <c r="A383" s="11"/>
      <c r="B383" s="11"/>
      <c r="C383" s="11"/>
      <c r="D383" s="11"/>
      <c r="E383" s="11"/>
      <c r="F383" s="13"/>
      <c r="G383" s="13"/>
      <c r="H383" s="11"/>
      <c r="I383" s="11"/>
      <c r="J383" s="11"/>
      <c r="K383" s="16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</row>
    <row r="384" customFormat="false" ht="13.8" hidden="false" customHeight="false" outlineLevel="0" collapsed="false">
      <c r="A384" s="11"/>
      <c r="B384" s="11"/>
      <c r="C384" s="11"/>
      <c r="D384" s="11"/>
      <c r="E384" s="11"/>
      <c r="F384" s="13"/>
      <c r="G384" s="13"/>
      <c r="H384" s="11"/>
      <c r="I384" s="11"/>
      <c r="J384" s="11"/>
      <c r="K384" s="16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</row>
    <row r="385" customFormat="false" ht="13.8" hidden="false" customHeight="false" outlineLevel="0" collapsed="false">
      <c r="A385" s="11"/>
      <c r="B385" s="11"/>
      <c r="C385" s="11"/>
      <c r="D385" s="11"/>
      <c r="E385" s="11"/>
      <c r="F385" s="13"/>
      <c r="G385" s="13"/>
      <c r="H385" s="11"/>
      <c r="I385" s="11"/>
      <c r="J385" s="11"/>
      <c r="K385" s="16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</row>
    <row r="386" customFormat="false" ht="13.8" hidden="false" customHeight="false" outlineLevel="0" collapsed="false">
      <c r="A386" s="11"/>
      <c r="B386" s="11"/>
      <c r="C386" s="11"/>
      <c r="D386" s="11"/>
      <c r="E386" s="11"/>
      <c r="F386" s="13"/>
      <c r="G386" s="13"/>
      <c r="H386" s="11"/>
      <c r="I386" s="11"/>
      <c r="J386" s="11"/>
      <c r="K386" s="16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</row>
    <row r="387" customFormat="false" ht="13.8" hidden="false" customHeight="false" outlineLevel="0" collapsed="false">
      <c r="A387" s="11"/>
      <c r="B387" s="11"/>
      <c r="C387" s="11"/>
      <c r="D387" s="11"/>
      <c r="E387" s="11"/>
      <c r="F387" s="13"/>
      <c r="G387" s="13"/>
      <c r="H387" s="11"/>
      <c r="I387" s="11"/>
      <c r="J387" s="11"/>
      <c r="K387" s="16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</row>
    <row r="388" customFormat="false" ht="13.8" hidden="false" customHeight="false" outlineLevel="0" collapsed="false">
      <c r="A388" s="11"/>
      <c r="B388" s="11"/>
      <c r="C388" s="11"/>
      <c r="D388" s="11"/>
      <c r="E388" s="11"/>
      <c r="F388" s="13"/>
      <c r="G388" s="13"/>
      <c r="H388" s="11"/>
      <c r="I388" s="11"/>
      <c r="J388" s="11"/>
      <c r="K388" s="16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</row>
    <row r="389" customFormat="false" ht="13.8" hidden="false" customHeight="false" outlineLevel="0" collapsed="false">
      <c r="A389" s="11"/>
      <c r="B389" s="11"/>
      <c r="C389" s="11"/>
      <c r="D389" s="11"/>
      <c r="E389" s="11"/>
      <c r="F389" s="13"/>
      <c r="G389" s="13"/>
      <c r="H389" s="11"/>
      <c r="I389" s="11"/>
      <c r="J389" s="11"/>
      <c r="K389" s="16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</row>
    <row r="390" customFormat="false" ht="13.8" hidden="false" customHeight="false" outlineLevel="0" collapsed="false">
      <c r="A390" s="11"/>
      <c r="B390" s="11"/>
      <c r="C390" s="11"/>
      <c r="D390" s="11"/>
      <c r="E390" s="11"/>
      <c r="F390" s="13"/>
      <c r="G390" s="13"/>
      <c r="H390" s="11"/>
      <c r="I390" s="11"/>
      <c r="J390" s="11"/>
      <c r="K390" s="16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</row>
    <row r="391" customFormat="false" ht="13.8" hidden="false" customHeight="false" outlineLevel="0" collapsed="false">
      <c r="A391" s="11"/>
      <c r="B391" s="11"/>
      <c r="C391" s="11"/>
      <c r="D391" s="11"/>
      <c r="E391" s="11"/>
      <c r="F391" s="13"/>
      <c r="G391" s="13"/>
      <c r="H391" s="11"/>
      <c r="I391" s="11"/>
      <c r="J391" s="11"/>
      <c r="K391" s="16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</row>
    <row r="392" customFormat="false" ht="13.8" hidden="false" customHeight="false" outlineLevel="0" collapsed="false">
      <c r="A392" s="11"/>
      <c r="B392" s="11"/>
      <c r="C392" s="11"/>
      <c r="D392" s="11"/>
      <c r="E392" s="11"/>
      <c r="F392" s="13"/>
      <c r="G392" s="13"/>
      <c r="H392" s="11"/>
      <c r="I392" s="11"/>
      <c r="J392" s="11"/>
      <c r="K392" s="16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</row>
    <row r="393" customFormat="false" ht="13.8" hidden="false" customHeight="false" outlineLevel="0" collapsed="false">
      <c r="A393" s="11"/>
      <c r="B393" s="11"/>
      <c r="C393" s="11"/>
      <c r="D393" s="11"/>
      <c r="E393" s="11"/>
      <c r="F393" s="13"/>
      <c r="G393" s="13"/>
      <c r="H393" s="11"/>
      <c r="I393" s="11"/>
      <c r="J393" s="11"/>
      <c r="K393" s="16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</row>
    <row r="394" customFormat="false" ht="13.8" hidden="false" customHeight="false" outlineLevel="0" collapsed="false">
      <c r="A394" s="11"/>
      <c r="B394" s="11"/>
      <c r="C394" s="11"/>
      <c r="D394" s="11"/>
      <c r="E394" s="11"/>
      <c r="F394" s="13"/>
      <c r="G394" s="13"/>
      <c r="H394" s="11"/>
      <c r="I394" s="11"/>
      <c r="J394" s="11"/>
      <c r="K394" s="16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</row>
    <row r="395" customFormat="false" ht="13.8" hidden="false" customHeight="false" outlineLevel="0" collapsed="false">
      <c r="A395" s="11"/>
      <c r="B395" s="11"/>
      <c r="C395" s="11"/>
      <c r="D395" s="11"/>
      <c r="E395" s="11"/>
      <c r="F395" s="13"/>
      <c r="G395" s="13"/>
      <c r="H395" s="11"/>
      <c r="I395" s="11"/>
      <c r="J395" s="11"/>
      <c r="K395" s="16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</row>
    <row r="396" customFormat="false" ht="13.8" hidden="false" customHeight="false" outlineLevel="0" collapsed="false">
      <c r="A396" s="11"/>
      <c r="B396" s="11"/>
      <c r="C396" s="11"/>
      <c r="D396" s="11"/>
      <c r="E396" s="11"/>
      <c r="F396" s="13"/>
      <c r="G396" s="13"/>
      <c r="H396" s="11"/>
      <c r="I396" s="11"/>
      <c r="J396" s="11"/>
      <c r="K396" s="16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</row>
    <row r="397" customFormat="false" ht="13.8" hidden="false" customHeight="false" outlineLevel="0" collapsed="false">
      <c r="A397" s="11"/>
      <c r="B397" s="11"/>
      <c r="C397" s="11"/>
      <c r="D397" s="11"/>
      <c r="E397" s="11"/>
      <c r="F397" s="13"/>
      <c r="G397" s="13"/>
      <c r="H397" s="11"/>
      <c r="I397" s="11"/>
      <c r="J397" s="11"/>
      <c r="K397" s="16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</row>
    <row r="398" customFormat="false" ht="13.8" hidden="false" customHeight="false" outlineLevel="0" collapsed="false">
      <c r="A398" s="11"/>
      <c r="B398" s="11"/>
      <c r="C398" s="11"/>
      <c r="D398" s="11"/>
      <c r="E398" s="11"/>
      <c r="F398" s="13"/>
      <c r="G398" s="13"/>
      <c r="H398" s="11"/>
      <c r="I398" s="11"/>
      <c r="J398" s="11"/>
      <c r="K398" s="16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</row>
    <row r="399" customFormat="false" ht="13.8" hidden="false" customHeight="false" outlineLevel="0" collapsed="false">
      <c r="A399" s="11"/>
      <c r="B399" s="11"/>
      <c r="C399" s="11"/>
      <c r="D399" s="11"/>
      <c r="E399" s="11"/>
      <c r="F399" s="13"/>
      <c r="G399" s="13"/>
      <c r="H399" s="11"/>
      <c r="I399" s="11"/>
      <c r="J399" s="11"/>
      <c r="K399" s="16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</row>
    <row r="400" customFormat="false" ht="13.8" hidden="false" customHeight="false" outlineLevel="0" collapsed="false">
      <c r="A400" s="11"/>
      <c r="B400" s="11"/>
      <c r="C400" s="11"/>
      <c r="D400" s="11"/>
      <c r="E400" s="11"/>
      <c r="F400" s="13"/>
      <c r="G400" s="13"/>
      <c r="H400" s="11"/>
      <c r="I400" s="11"/>
      <c r="J400" s="11"/>
      <c r="K400" s="16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</row>
    <row r="401" customFormat="false" ht="13.8" hidden="false" customHeight="false" outlineLevel="0" collapsed="false">
      <c r="A401" s="11"/>
      <c r="B401" s="11"/>
      <c r="C401" s="11"/>
      <c r="D401" s="11"/>
      <c r="E401" s="11"/>
      <c r="F401" s="13"/>
      <c r="G401" s="13"/>
      <c r="H401" s="11"/>
      <c r="I401" s="11"/>
      <c r="J401" s="11"/>
      <c r="K401" s="16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</row>
    <row r="402" customFormat="false" ht="13.8" hidden="false" customHeight="false" outlineLevel="0" collapsed="false">
      <c r="A402" s="11"/>
      <c r="B402" s="11"/>
      <c r="C402" s="11"/>
      <c r="D402" s="11"/>
      <c r="E402" s="11"/>
      <c r="F402" s="13"/>
      <c r="G402" s="13"/>
      <c r="H402" s="11"/>
      <c r="I402" s="11"/>
      <c r="J402" s="11"/>
      <c r="K402" s="16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</row>
    <row r="403" customFormat="false" ht="13.8" hidden="false" customHeight="false" outlineLevel="0" collapsed="false">
      <c r="A403" s="11"/>
      <c r="B403" s="11"/>
      <c r="C403" s="11"/>
      <c r="D403" s="11"/>
      <c r="E403" s="11"/>
      <c r="F403" s="13"/>
      <c r="G403" s="13"/>
      <c r="H403" s="11"/>
      <c r="I403" s="11"/>
      <c r="J403" s="11"/>
      <c r="K403" s="16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</row>
    <row r="404" customFormat="false" ht="13.8" hidden="false" customHeight="false" outlineLevel="0" collapsed="false">
      <c r="A404" s="11"/>
      <c r="B404" s="11"/>
      <c r="C404" s="11"/>
      <c r="D404" s="11"/>
      <c r="E404" s="11"/>
      <c r="F404" s="13"/>
      <c r="G404" s="13"/>
      <c r="H404" s="11"/>
      <c r="I404" s="11"/>
      <c r="J404" s="11"/>
      <c r="K404" s="16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</row>
    <row r="405" customFormat="false" ht="13.8" hidden="false" customHeight="false" outlineLevel="0" collapsed="false">
      <c r="A405" s="11"/>
      <c r="B405" s="11"/>
      <c r="C405" s="11"/>
      <c r="D405" s="11"/>
      <c r="E405" s="11"/>
      <c r="F405" s="13"/>
      <c r="G405" s="13"/>
      <c r="H405" s="11"/>
      <c r="I405" s="11"/>
      <c r="J405" s="11"/>
      <c r="K405" s="16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</row>
    <row r="406" customFormat="false" ht="13.8" hidden="false" customHeight="false" outlineLevel="0" collapsed="false">
      <c r="A406" s="11"/>
      <c r="B406" s="11"/>
      <c r="C406" s="11"/>
      <c r="D406" s="11"/>
      <c r="E406" s="11"/>
      <c r="F406" s="13"/>
      <c r="G406" s="13"/>
      <c r="H406" s="11"/>
      <c r="I406" s="11"/>
      <c r="J406" s="11"/>
      <c r="K406" s="16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</row>
    <row r="407" customFormat="false" ht="13.8" hidden="false" customHeight="false" outlineLevel="0" collapsed="false">
      <c r="A407" s="11"/>
      <c r="B407" s="11"/>
      <c r="C407" s="11"/>
      <c r="D407" s="11"/>
      <c r="E407" s="11"/>
      <c r="F407" s="13"/>
      <c r="G407" s="13"/>
      <c r="H407" s="11"/>
      <c r="I407" s="11"/>
      <c r="J407" s="11"/>
      <c r="K407" s="16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</row>
    <row r="408" customFormat="false" ht="13.8" hidden="false" customHeight="false" outlineLevel="0" collapsed="false">
      <c r="A408" s="11"/>
      <c r="B408" s="11"/>
      <c r="C408" s="11"/>
      <c r="D408" s="11"/>
      <c r="E408" s="11"/>
      <c r="F408" s="13"/>
      <c r="G408" s="13"/>
      <c r="H408" s="11"/>
      <c r="I408" s="11"/>
      <c r="J408" s="11"/>
      <c r="K408" s="16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</row>
    <row r="409" customFormat="false" ht="13.8" hidden="false" customHeight="false" outlineLevel="0" collapsed="false">
      <c r="A409" s="11"/>
      <c r="B409" s="11"/>
      <c r="C409" s="11"/>
      <c r="D409" s="11"/>
      <c r="E409" s="11"/>
      <c r="F409" s="13"/>
      <c r="G409" s="13"/>
      <c r="H409" s="11"/>
      <c r="I409" s="11"/>
      <c r="J409" s="11"/>
      <c r="K409" s="16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</row>
    <row r="410" customFormat="false" ht="13.8" hidden="false" customHeight="false" outlineLevel="0" collapsed="false">
      <c r="A410" s="11"/>
      <c r="B410" s="11"/>
      <c r="C410" s="11"/>
      <c r="D410" s="11"/>
      <c r="E410" s="11"/>
      <c r="F410" s="13"/>
      <c r="G410" s="13"/>
      <c r="H410" s="11"/>
      <c r="I410" s="11"/>
      <c r="J410" s="11"/>
      <c r="K410" s="16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</row>
    <row r="411" customFormat="false" ht="13.8" hidden="false" customHeight="false" outlineLevel="0" collapsed="false">
      <c r="A411" s="11"/>
      <c r="B411" s="11"/>
      <c r="C411" s="11"/>
      <c r="D411" s="11"/>
      <c r="E411" s="11"/>
      <c r="F411" s="13"/>
      <c r="G411" s="13"/>
      <c r="H411" s="11"/>
      <c r="I411" s="11"/>
      <c r="J411" s="11"/>
      <c r="K411" s="16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</row>
    <row r="412" customFormat="false" ht="13.8" hidden="false" customHeight="false" outlineLevel="0" collapsed="false">
      <c r="A412" s="11"/>
      <c r="B412" s="11"/>
      <c r="C412" s="11"/>
      <c r="D412" s="11"/>
      <c r="E412" s="11"/>
      <c r="F412" s="13"/>
      <c r="G412" s="13"/>
      <c r="H412" s="11"/>
      <c r="I412" s="11"/>
      <c r="J412" s="11"/>
      <c r="K412" s="16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</row>
    <row r="413" customFormat="false" ht="13.8" hidden="false" customHeight="false" outlineLevel="0" collapsed="false">
      <c r="A413" s="11"/>
      <c r="B413" s="11"/>
      <c r="C413" s="11"/>
      <c r="D413" s="11"/>
      <c r="E413" s="11"/>
      <c r="F413" s="13"/>
      <c r="G413" s="13"/>
      <c r="H413" s="11"/>
      <c r="I413" s="11"/>
      <c r="J413" s="11"/>
      <c r="K413" s="16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</row>
    <row r="414" customFormat="false" ht="13.8" hidden="false" customHeight="false" outlineLevel="0" collapsed="false">
      <c r="A414" s="11"/>
      <c r="B414" s="11"/>
      <c r="C414" s="11"/>
      <c r="D414" s="11"/>
      <c r="E414" s="11"/>
      <c r="F414" s="13"/>
      <c r="G414" s="13"/>
      <c r="H414" s="11"/>
      <c r="I414" s="11"/>
      <c r="J414" s="11"/>
      <c r="K414" s="16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</row>
    <row r="415" customFormat="false" ht="13.8" hidden="false" customHeight="false" outlineLevel="0" collapsed="false">
      <c r="A415" s="11"/>
      <c r="B415" s="11"/>
      <c r="C415" s="11"/>
      <c r="D415" s="11"/>
      <c r="E415" s="11"/>
      <c r="F415" s="13"/>
      <c r="G415" s="13"/>
      <c r="H415" s="11"/>
      <c r="I415" s="11"/>
      <c r="J415" s="11"/>
      <c r="K415" s="16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</row>
    <row r="416" customFormat="false" ht="13.8" hidden="false" customHeight="false" outlineLevel="0" collapsed="false">
      <c r="A416" s="11"/>
      <c r="B416" s="11"/>
      <c r="C416" s="11"/>
      <c r="D416" s="11"/>
      <c r="E416" s="11"/>
      <c r="F416" s="13"/>
      <c r="G416" s="13"/>
      <c r="H416" s="11"/>
      <c r="I416" s="11"/>
      <c r="J416" s="11"/>
      <c r="K416" s="16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</row>
    <row r="417" customFormat="false" ht="13.8" hidden="false" customHeight="false" outlineLevel="0" collapsed="false">
      <c r="A417" s="11"/>
      <c r="B417" s="11"/>
      <c r="C417" s="11"/>
      <c r="D417" s="11"/>
      <c r="E417" s="11"/>
      <c r="F417" s="13"/>
      <c r="G417" s="13"/>
      <c r="H417" s="11"/>
      <c r="I417" s="11"/>
      <c r="J417" s="11"/>
      <c r="K417" s="16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</row>
    <row r="418" customFormat="false" ht="13.8" hidden="false" customHeight="false" outlineLevel="0" collapsed="false">
      <c r="A418" s="11"/>
      <c r="B418" s="11"/>
      <c r="C418" s="11"/>
      <c r="D418" s="11"/>
      <c r="E418" s="11"/>
      <c r="F418" s="13"/>
      <c r="G418" s="13"/>
      <c r="H418" s="11"/>
      <c r="I418" s="11"/>
      <c r="J418" s="11"/>
      <c r="K418" s="16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</row>
    <row r="419" customFormat="false" ht="13.8" hidden="false" customHeight="false" outlineLevel="0" collapsed="false">
      <c r="A419" s="11"/>
      <c r="B419" s="11"/>
      <c r="C419" s="11"/>
      <c r="D419" s="11"/>
      <c r="E419" s="11"/>
      <c r="F419" s="13"/>
      <c r="G419" s="13"/>
      <c r="H419" s="11"/>
      <c r="I419" s="11"/>
      <c r="J419" s="11"/>
      <c r="K419" s="16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</row>
    <row r="420" customFormat="false" ht="13.8" hidden="false" customHeight="false" outlineLevel="0" collapsed="false">
      <c r="A420" s="11"/>
      <c r="B420" s="11"/>
      <c r="C420" s="11"/>
      <c r="D420" s="11"/>
      <c r="E420" s="11"/>
      <c r="F420" s="13"/>
      <c r="G420" s="13"/>
      <c r="H420" s="11"/>
      <c r="I420" s="11"/>
      <c r="J420" s="11"/>
      <c r="K420" s="16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</row>
    <row r="421" customFormat="false" ht="13.8" hidden="false" customHeight="false" outlineLevel="0" collapsed="false">
      <c r="A421" s="11"/>
      <c r="B421" s="11"/>
      <c r="C421" s="11"/>
      <c r="D421" s="11"/>
      <c r="E421" s="11"/>
      <c r="F421" s="13"/>
      <c r="G421" s="13"/>
      <c r="H421" s="11"/>
      <c r="I421" s="11"/>
      <c r="J421" s="11"/>
      <c r="K421" s="16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</row>
    <row r="422" customFormat="false" ht="13.8" hidden="false" customHeight="false" outlineLevel="0" collapsed="false">
      <c r="A422" s="11"/>
      <c r="B422" s="11"/>
      <c r="C422" s="11"/>
      <c r="D422" s="11"/>
      <c r="E422" s="11"/>
      <c r="F422" s="13"/>
      <c r="G422" s="13"/>
      <c r="H422" s="11"/>
      <c r="I422" s="11"/>
      <c r="J422" s="11"/>
      <c r="K422" s="16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</row>
    <row r="423" customFormat="false" ht="13.8" hidden="false" customHeight="false" outlineLevel="0" collapsed="false">
      <c r="A423" s="11"/>
      <c r="B423" s="11"/>
      <c r="C423" s="11"/>
      <c r="D423" s="11"/>
      <c r="E423" s="11"/>
      <c r="F423" s="13"/>
      <c r="G423" s="13"/>
      <c r="H423" s="11"/>
      <c r="I423" s="11"/>
      <c r="J423" s="11"/>
      <c r="K423" s="16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</row>
    <row r="424" customFormat="false" ht="13.8" hidden="false" customHeight="false" outlineLevel="0" collapsed="false">
      <c r="A424" s="11"/>
      <c r="B424" s="11"/>
      <c r="C424" s="11"/>
      <c r="D424" s="11"/>
      <c r="E424" s="11"/>
      <c r="F424" s="13"/>
      <c r="G424" s="13"/>
      <c r="H424" s="11"/>
      <c r="I424" s="11"/>
      <c r="J424" s="11"/>
      <c r="K424" s="16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</row>
    <row r="425" customFormat="false" ht="13.8" hidden="false" customHeight="false" outlineLevel="0" collapsed="false">
      <c r="A425" s="11"/>
      <c r="B425" s="11"/>
      <c r="C425" s="11"/>
      <c r="D425" s="11"/>
      <c r="E425" s="11"/>
      <c r="F425" s="13"/>
      <c r="G425" s="13"/>
      <c r="H425" s="11"/>
      <c r="I425" s="11"/>
      <c r="J425" s="11"/>
      <c r="K425" s="16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</row>
    <row r="426" customFormat="false" ht="13.8" hidden="false" customHeight="false" outlineLevel="0" collapsed="false">
      <c r="A426" s="11"/>
      <c r="B426" s="11"/>
      <c r="C426" s="11"/>
      <c r="D426" s="11"/>
      <c r="E426" s="11"/>
      <c r="F426" s="13"/>
      <c r="G426" s="13"/>
      <c r="H426" s="11"/>
      <c r="I426" s="11"/>
      <c r="J426" s="11"/>
      <c r="K426" s="16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</row>
    <row r="427" customFormat="false" ht="13.8" hidden="false" customHeight="false" outlineLevel="0" collapsed="false">
      <c r="A427" s="11"/>
      <c r="B427" s="11"/>
      <c r="C427" s="11"/>
      <c r="D427" s="11"/>
      <c r="E427" s="11"/>
      <c r="F427" s="13"/>
      <c r="G427" s="13"/>
      <c r="H427" s="11"/>
      <c r="I427" s="11"/>
      <c r="J427" s="11"/>
      <c r="K427" s="16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</row>
    <row r="428" customFormat="false" ht="13.8" hidden="false" customHeight="false" outlineLevel="0" collapsed="false">
      <c r="A428" s="11"/>
      <c r="B428" s="11"/>
      <c r="C428" s="11"/>
      <c r="D428" s="11"/>
      <c r="E428" s="11"/>
      <c r="F428" s="13"/>
      <c r="G428" s="13"/>
      <c r="H428" s="11"/>
      <c r="I428" s="11"/>
      <c r="J428" s="11"/>
      <c r="K428" s="16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</row>
    <row r="429" customFormat="false" ht="13.8" hidden="false" customHeight="false" outlineLevel="0" collapsed="false">
      <c r="A429" s="11"/>
      <c r="B429" s="11"/>
      <c r="C429" s="11"/>
      <c r="D429" s="11"/>
      <c r="E429" s="11"/>
      <c r="F429" s="13"/>
      <c r="G429" s="13"/>
      <c r="H429" s="11"/>
      <c r="I429" s="11"/>
      <c r="J429" s="11"/>
      <c r="K429" s="16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</row>
    <row r="430" customFormat="false" ht="13.8" hidden="false" customHeight="false" outlineLevel="0" collapsed="false">
      <c r="A430" s="11"/>
      <c r="B430" s="11"/>
      <c r="C430" s="11"/>
      <c r="D430" s="11"/>
      <c r="E430" s="11"/>
      <c r="F430" s="13"/>
      <c r="G430" s="13"/>
      <c r="H430" s="11"/>
      <c r="I430" s="11"/>
      <c r="J430" s="11"/>
      <c r="K430" s="16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</row>
    <row r="431" customFormat="false" ht="13.8" hidden="false" customHeight="false" outlineLevel="0" collapsed="false">
      <c r="A431" s="11"/>
      <c r="B431" s="11"/>
      <c r="C431" s="11"/>
      <c r="D431" s="11"/>
      <c r="E431" s="11"/>
      <c r="F431" s="13"/>
      <c r="G431" s="13"/>
      <c r="H431" s="11"/>
      <c r="I431" s="11"/>
      <c r="J431" s="11"/>
      <c r="K431" s="16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</row>
    <row r="432" customFormat="false" ht="13.8" hidden="false" customHeight="false" outlineLevel="0" collapsed="false">
      <c r="A432" s="11"/>
      <c r="B432" s="11"/>
      <c r="C432" s="11"/>
      <c r="D432" s="11"/>
      <c r="E432" s="11"/>
      <c r="F432" s="13"/>
      <c r="G432" s="13"/>
      <c r="H432" s="11"/>
      <c r="I432" s="11"/>
      <c r="J432" s="11"/>
      <c r="K432" s="16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</row>
    <row r="433" customFormat="false" ht="13.8" hidden="false" customHeight="false" outlineLevel="0" collapsed="false">
      <c r="A433" s="11"/>
      <c r="B433" s="11"/>
      <c r="C433" s="11"/>
      <c r="D433" s="11"/>
      <c r="E433" s="11"/>
      <c r="F433" s="13"/>
      <c r="G433" s="13"/>
      <c r="H433" s="11"/>
      <c r="I433" s="11"/>
      <c r="J433" s="11"/>
      <c r="K433" s="16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</row>
    <row r="434" customFormat="false" ht="13.8" hidden="false" customHeight="false" outlineLevel="0" collapsed="false">
      <c r="A434" s="11"/>
      <c r="B434" s="11"/>
      <c r="C434" s="11"/>
      <c r="D434" s="11"/>
      <c r="E434" s="11"/>
      <c r="F434" s="13"/>
      <c r="G434" s="13"/>
      <c r="H434" s="11"/>
      <c r="I434" s="11"/>
      <c r="J434" s="11"/>
      <c r="K434" s="16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</row>
    <row r="435" customFormat="false" ht="13.8" hidden="false" customHeight="false" outlineLevel="0" collapsed="false">
      <c r="A435" s="11"/>
      <c r="B435" s="11"/>
      <c r="C435" s="11"/>
      <c r="D435" s="11"/>
      <c r="E435" s="11"/>
      <c r="F435" s="13"/>
      <c r="G435" s="13"/>
      <c r="H435" s="11"/>
      <c r="I435" s="11"/>
      <c r="J435" s="11"/>
      <c r="K435" s="16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</row>
    <row r="436" customFormat="false" ht="13.8" hidden="false" customHeight="false" outlineLevel="0" collapsed="false">
      <c r="A436" s="11"/>
      <c r="B436" s="11"/>
      <c r="C436" s="11"/>
      <c r="D436" s="11"/>
      <c r="E436" s="11"/>
      <c r="F436" s="13"/>
      <c r="G436" s="13"/>
      <c r="H436" s="11"/>
      <c r="I436" s="11"/>
      <c r="J436" s="11"/>
      <c r="K436" s="16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</row>
    <row r="437" customFormat="false" ht="13.8" hidden="false" customHeight="false" outlineLevel="0" collapsed="false">
      <c r="A437" s="11"/>
      <c r="B437" s="11"/>
      <c r="C437" s="11"/>
      <c r="D437" s="11"/>
      <c r="E437" s="11"/>
      <c r="F437" s="13"/>
      <c r="G437" s="13"/>
      <c r="H437" s="11"/>
      <c r="I437" s="11"/>
      <c r="J437" s="11"/>
      <c r="K437" s="16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</row>
    <row r="438" customFormat="false" ht="13.8" hidden="false" customHeight="false" outlineLevel="0" collapsed="false">
      <c r="A438" s="11"/>
      <c r="B438" s="11"/>
      <c r="C438" s="11"/>
      <c r="D438" s="11"/>
      <c r="E438" s="11"/>
      <c r="F438" s="13"/>
      <c r="G438" s="13"/>
      <c r="H438" s="11"/>
      <c r="I438" s="11"/>
      <c r="J438" s="11"/>
      <c r="K438" s="16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</row>
    <row r="439" customFormat="false" ht="13.8" hidden="false" customHeight="false" outlineLevel="0" collapsed="false">
      <c r="A439" s="11"/>
      <c r="B439" s="11"/>
      <c r="C439" s="11"/>
      <c r="D439" s="11"/>
      <c r="E439" s="11"/>
      <c r="F439" s="13"/>
      <c r="G439" s="13"/>
      <c r="H439" s="11"/>
      <c r="I439" s="11"/>
      <c r="J439" s="11"/>
      <c r="K439" s="16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</row>
    <row r="440" customFormat="false" ht="13.8" hidden="false" customHeight="false" outlineLevel="0" collapsed="false">
      <c r="A440" s="11"/>
      <c r="B440" s="11"/>
      <c r="C440" s="11"/>
      <c r="D440" s="11"/>
      <c r="E440" s="11"/>
      <c r="F440" s="13"/>
      <c r="G440" s="13"/>
      <c r="H440" s="11"/>
      <c r="I440" s="11"/>
      <c r="J440" s="11"/>
      <c r="K440" s="16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</row>
    <row r="441" customFormat="false" ht="13.8" hidden="false" customHeight="false" outlineLevel="0" collapsed="false">
      <c r="A441" s="11"/>
      <c r="B441" s="11"/>
      <c r="C441" s="11"/>
      <c r="D441" s="11"/>
      <c r="E441" s="11"/>
      <c r="F441" s="13"/>
      <c r="G441" s="13"/>
      <c r="H441" s="11"/>
      <c r="I441" s="11"/>
      <c r="J441" s="11"/>
      <c r="K441" s="16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</row>
    <row r="442" customFormat="false" ht="13.8" hidden="false" customHeight="false" outlineLevel="0" collapsed="false">
      <c r="A442" s="11"/>
      <c r="B442" s="11"/>
      <c r="C442" s="11"/>
      <c r="D442" s="11"/>
      <c r="E442" s="11"/>
      <c r="F442" s="13"/>
      <c r="G442" s="13"/>
      <c r="H442" s="11"/>
      <c r="I442" s="11"/>
      <c r="J442" s="11"/>
      <c r="K442" s="16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</row>
    <row r="443" customFormat="false" ht="13.8" hidden="false" customHeight="false" outlineLevel="0" collapsed="false">
      <c r="A443" s="11"/>
      <c r="B443" s="11"/>
      <c r="C443" s="11"/>
      <c r="D443" s="11"/>
      <c r="E443" s="11"/>
      <c r="F443" s="13"/>
      <c r="G443" s="13"/>
      <c r="H443" s="11"/>
      <c r="I443" s="11"/>
      <c r="J443" s="11"/>
      <c r="K443" s="16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</row>
    <row r="444" customFormat="false" ht="13.8" hidden="false" customHeight="false" outlineLevel="0" collapsed="false">
      <c r="A444" s="11"/>
      <c r="B444" s="11"/>
      <c r="C444" s="11"/>
      <c r="D444" s="11"/>
      <c r="E444" s="11"/>
      <c r="F444" s="13"/>
      <c r="G444" s="13"/>
      <c r="H444" s="11"/>
      <c r="I444" s="11"/>
      <c r="J444" s="11"/>
      <c r="K444" s="16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</row>
    <row r="445" customFormat="false" ht="13.8" hidden="false" customHeight="false" outlineLevel="0" collapsed="false">
      <c r="A445" s="11"/>
      <c r="B445" s="11"/>
      <c r="C445" s="11"/>
      <c r="D445" s="11"/>
      <c r="E445" s="11"/>
      <c r="F445" s="13"/>
      <c r="G445" s="13"/>
      <c r="H445" s="11"/>
      <c r="I445" s="11"/>
      <c r="J445" s="11"/>
      <c r="K445" s="16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</row>
    <row r="446" customFormat="false" ht="13.8" hidden="false" customHeight="false" outlineLevel="0" collapsed="false">
      <c r="A446" s="11"/>
      <c r="B446" s="11"/>
      <c r="C446" s="11"/>
      <c r="D446" s="11"/>
      <c r="E446" s="11"/>
      <c r="F446" s="13"/>
      <c r="G446" s="13"/>
      <c r="H446" s="11"/>
      <c r="I446" s="11"/>
      <c r="J446" s="11"/>
      <c r="K446" s="16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</row>
    <row r="447" customFormat="false" ht="13.8" hidden="false" customHeight="false" outlineLevel="0" collapsed="false">
      <c r="A447" s="11"/>
      <c r="B447" s="11"/>
      <c r="C447" s="11"/>
      <c r="D447" s="11"/>
      <c r="E447" s="11"/>
      <c r="F447" s="13"/>
      <c r="G447" s="13"/>
      <c r="H447" s="11"/>
      <c r="I447" s="11"/>
      <c r="J447" s="11"/>
      <c r="K447" s="16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</row>
    <row r="448" customFormat="false" ht="13.8" hidden="false" customHeight="false" outlineLevel="0" collapsed="false">
      <c r="A448" s="11"/>
      <c r="B448" s="11"/>
      <c r="C448" s="11"/>
      <c r="D448" s="11"/>
      <c r="E448" s="11"/>
      <c r="F448" s="13"/>
      <c r="G448" s="13"/>
      <c r="H448" s="11"/>
      <c r="I448" s="11"/>
      <c r="J448" s="11"/>
      <c r="K448" s="16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</row>
    <row r="449" customFormat="false" ht="13.8" hidden="false" customHeight="false" outlineLevel="0" collapsed="false">
      <c r="A449" s="11"/>
      <c r="B449" s="11"/>
      <c r="C449" s="11"/>
      <c r="D449" s="11"/>
      <c r="E449" s="11"/>
      <c r="F449" s="13"/>
      <c r="G449" s="13"/>
      <c r="H449" s="11"/>
      <c r="I449" s="11"/>
      <c r="J449" s="11"/>
      <c r="K449" s="16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</row>
    <row r="450" customFormat="false" ht="13.8" hidden="false" customHeight="false" outlineLevel="0" collapsed="false">
      <c r="A450" s="11"/>
      <c r="B450" s="11"/>
      <c r="C450" s="11"/>
      <c r="D450" s="11"/>
      <c r="E450" s="11"/>
      <c r="F450" s="13"/>
      <c r="G450" s="13"/>
      <c r="H450" s="11"/>
      <c r="I450" s="11"/>
      <c r="J450" s="11"/>
      <c r="K450" s="16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</row>
    <row r="451" customFormat="false" ht="13.8" hidden="false" customHeight="false" outlineLevel="0" collapsed="false">
      <c r="A451" s="11"/>
      <c r="B451" s="11"/>
      <c r="C451" s="11"/>
      <c r="D451" s="11"/>
      <c r="E451" s="11"/>
      <c r="F451" s="13"/>
      <c r="G451" s="13"/>
      <c r="H451" s="11"/>
      <c r="I451" s="11"/>
      <c r="J451" s="11"/>
      <c r="K451" s="16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</row>
    <row r="452" customFormat="false" ht="13.8" hidden="false" customHeight="false" outlineLevel="0" collapsed="false">
      <c r="A452" s="11"/>
      <c r="B452" s="11"/>
      <c r="C452" s="11"/>
      <c r="D452" s="11"/>
      <c r="E452" s="11"/>
      <c r="F452" s="13"/>
      <c r="G452" s="13"/>
      <c r="H452" s="11"/>
      <c r="I452" s="11"/>
      <c r="J452" s="11"/>
      <c r="K452" s="16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</row>
    <row r="453" customFormat="false" ht="13.8" hidden="false" customHeight="false" outlineLevel="0" collapsed="false">
      <c r="A453" s="11"/>
      <c r="B453" s="11"/>
      <c r="C453" s="11"/>
      <c r="D453" s="11"/>
      <c r="E453" s="11"/>
      <c r="F453" s="13"/>
      <c r="G453" s="13"/>
      <c r="H453" s="11"/>
      <c r="I453" s="11"/>
      <c r="J453" s="11"/>
      <c r="K453" s="16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</row>
    <row r="454" customFormat="false" ht="13.8" hidden="false" customHeight="false" outlineLevel="0" collapsed="false">
      <c r="A454" s="11"/>
      <c r="B454" s="11"/>
      <c r="C454" s="11"/>
      <c r="D454" s="11"/>
      <c r="E454" s="11"/>
      <c r="F454" s="13"/>
      <c r="G454" s="13"/>
      <c r="H454" s="11"/>
      <c r="I454" s="11"/>
      <c r="J454" s="11"/>
      <c r="K454" s="16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</row>
    <row r="455" customFormat="false" ht="13.8" hidden="false" customHeight="false" outlineLevel="0" collapsed="false">
      <c r="A455" s="11"/>
      <c r="B455" s="11"/>
      <c r="C455" s="11"/>
      <c r="D455" s="11"/>
      <c r="E455" s="11"/>
      <c r="F455" s="13"/>
      <c r="G455" s="13"/>
      <c r="H455" s="11"/>
      <c r="I455" s="11"/>
      <c r="J455" s="11"/>
      <c r="K455" s="16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</row>
    <row r="456" customFormat="false" ht="13.8" hidden="false" customHeight="false" outlineLevel="0" collapsed="false">
      <c r="A456" s="11"/>
      <c r="B456" s="11"/>
      <c r="C456" s="11"/>
      <c r="D456" s="11"/>
      <c r="E456" s="11"/>
      <c r="F456" s="13"/>
      <c r="G456" s="13"/>
      <c r="H456" s="11"/>
      <c r="I456" s="11"/>
      <c r="J456" s="11"/>
      <c r="K456" s="16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</row>
    <row r="457" customFormat="false" ht="13.8" hidden="false" customHeight="false" outlineLevel="0" collapsed="false">
      <c r="A457" s="11"/>
      <c r="B457" s="11"/>
      <c r="C457" s="11"/>
      <c r="D457" s="11"/>
      <c r="E457" s="11"/>
      <c r="F457" s="13"/>
      <c r="G457" s="13"/>
      <c r="H457" s="11"/>
      <c r="I457" s="11"/>
      <c r="J457" s="11"/>
      <c r="K457" s="16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</row>
    <row r="458" customFormat="false" ht="13.8" hidden="false" customHeight="false" outlineLevel="0" collapsed="false">
      <c r="A458" s="11"/>
      <c r="B458" s="11"/>
      <c r="C458" s="11"/>
      <c r="D458" s="11"/>
      <c r="E458" s="11"/>
      <c r="F458" s="13"/>
      <c r="G458" s="13"/>
      <c r="H458" s="11"/>
      <c r="I458" s="11"/>
      <c r="J458" s="11"/>
      <c r="K458" s="16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</row>
    <row r="459" customFormat="false" ht="13.8" hidden="false" customHeight="false" outlineLevel="0" collapsed="false">
      <c r="A459" s="11"/>
      <c r="B459" s="11"/>
      <c r="C459" s="11"/>
      <c r="D459" s="11"/>
      <c r="E459" s="11"/>
      <c r="F459" s="13"/>
      <c r="G459" s="13"/>
      <c r="H459" s="11"/>
      <c r="I459" s="11"/>
      <c r="J459" s="11"/>
      <c r="K459" s="16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</row>
    <row r="460" customFormat="false" ht="13.8" hidden="false" customHeight="false" outlineLevel="0" collapsed="false">
      <c r="A460" s="11"/>
      <c r="B460" s="11"/>
      <c r="C460" s="11"/>
      <c r="D460" s="11"/>
      <c r="E460" s="11"/>
      <c r="F460" s="13"/>
      <c r="G460" s="13"/>
      <c r="H460" s="11"/>
      <c r="I460" s="11"/>
      <c r="J460" s="11"/>
      <c r="K460" s="16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</row>
    <row r="461" customFormat="false" ht="13.8" hidden="false" customHeight="false" outlineLevel="0" collapsed="false">
      <c r="A461" s="11"/>
      <c r="B461" s="11"/>
      <c r="C461" s="11"/>
      <c r="D461" s="11"/>
      <c r="E461" s="11"/>
      <c r="F461" s="13"/>
      <c r="G461" s="13"/>
      <c r="H461" s="11"/>
      <c r="I461" s="11"/>
      <c r="J461" s="11"/>
      <c r="K461" s="16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</row>
    <row r="462" customFormat="false" ht="13.8" hidden="false" customHeight="false" outlineLevel="0" collapsed="false">
      <c r="A462" s="11"/>
      <c r="B462" s="11"/>
      <c r="C462" s="11"/>
      <c r="D462" s="11"/>
      <c r="E462" s="11"/>
      <c r="F462" s="13"/>
      <c r="G462" s="13"/>
      <c r="H462" s="11"/>
      <c r="I462" s="11"/>
      <c r="J462" s="11"/>
      <c r="K462" s="16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</row>
    <row r="463" customFormat="false" ht="13.8" hidden="false" customHeight="false" outlineLevel="0" collapsed="false">
      <c r="A463" s="11"/>
      <c r="B463" s="11"/>
      <c r="C463" s="11"/>
      <c r="D463" s="11"/>
      <c r="E463" s="11"/>
      <c r="F463" s="13"/>
      <c r="G463" s="13"/>
      <c r="H463" s="11"/>
      <c r="I463" s="11"/>
      <c r="J463" s="11"/>
      <c r="K463" s="16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</row>
    <row r="464" customFormat="false" ht="13.8" hidden="false" customHeight="false" outlineLevel="0" collapsed="false">
      <c r="A464" s="11"/>
      <c r="B464" s="11"/>
      <c r="C464" s="11"/>
      <c r="D464" s="11"/>
      <c r="E464" s="11"/>
      <c r="F464" s="13"/>
      <c r="G464" s="13"/>
      <c r="H464" s="11"/>
      <c r="I464" s="11"/>
      <c r="J464" s="11"/>
      <c r="K464" s="16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</row>
    <row r="465" customFormat="false" ht="13.8" hidden="false" customHeight="false" outlineLevel="0" collapsed="false">
      <c r="A465" s="11"/>
      <c r="B465" s="11"/>
      <c r="C465" s="11"/>
      <c r="D465" s="11"/>
      <c r="E465" s="11"/>
      <c r="F465" s="13"/>
      <c r="G465" s="13"/>
      <c r="H465" s="11"/>
      <c r="I465" s="11"/>
      <c r="J465" s="11"/>
      <c r="K465" s="16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</row>
    <row r="466" customFormat="false" ht="13.8" hidden="false" customHeight="false" outlineLevel="0" collapsed="false">
      <c r="A466" s="11"/>
      <c r="B466" s="11"/>
      <c r="C466" s="11"/>
      <c r="D466" s="11"/>
      <c r="E466" s="11"/>
      <c r="F466" s="13"/>
      <c r="G466" s="13"/>
      <c r="H466" s="11"/>
      <c r="I466" s="11"/>
      <c r="J466" s="11"/>
      <c r="K466" s="16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</row>
    <row r="467" customFormat="false" ht="13.8" hidden="false" customHeight="false" outlineLevel="0" collapsed="false">
      <c r="A467" s="11"/>
      <c r="B467" s="11"/>
      <c r="C467" s="11"/>
      <c r="D467" s="11"/>
      <c r="E467" s="11"/>
      <c r="F467" s="13"/>
      <c r="G467" s="13"/>
      <c r="H467" s="11"/>
      <c r="I467" s="11"/>
      <c r="J467" s="11"/>
      <c r="K467" s="16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</row>
    <row r="468" customFormat="false" ht="13.8" hidden="false" customHeight="false" outlineLevel="0" collapsed="false">
      <c r="A468" s="11"/>
      <c r="B468" s="11"/>
      <c r="C468" s="11"/>
      <c r="D468" s="11"/>
      <c r="E468" s="11"/>
      <c r="F468" s="13"/>
      <c r="G468" s="13"/>
      <c r="H468" s="11"/>
      <c r="I468" s="11"/>
      <c r="J468" s="11"/>
      <c r="K468" s="16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</row>
    <row r="469" customFormat="false" ht="13.8" hidden="false" customHeight="false" outlineLevel="0" collapsed="false">
      <c r="A469" s="11"/>
      <c r="B469" s="11"/>
      <c r="C469" s="11"/>
      <c r="D469" s="11"/>
      <c r="E469" s="11"/>
      <c r="F469" s="13"/>
      <c r="G469" s="13"/>
      <c r="H469" s="11"/>
      <c r="I469" s="11"/>
      <c r="J469" s="11"/>
      <c r="K469" s="16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</row>
    <row r="470" customFormat="false" ht="13.8" hidden="false" customHeight="false" outlineLevel="0" collapsed="false">
      <c r="A470" s="11"/>
      <c r="B470" s="11"/>
      <c r="C470" s="11"/>
      <c r="D470" s="11"/>
      <c r="E470" s="11"/>
      <c r="F470" s="13"/>
      <c r="G470" s="13"/>
      <c r="H470" s="11"/>
      <c r="I470" s="11"/>
      <c r="J470" s="11"/>
      <c r="K470" s="16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</row>
    <row r="471" customFormat="false" ht="13.8" hidden="false" customHeight="false" outlineLevel="0" collapsed="false">
      <c r="A471" s="11"/>
      <c r="B471" s="11"/>
      <c r="C471" s="11"/>
      <c r="D471" s="11"/>
      <c r="E471" s="11"/>
      <c r="F471" s="13"/>
      <c r="G471" s="13"/>
      <c r="H471" s="11"/>
      <c r="I471" s="11"/>
      <c r="J471" s="11"/>
      <c r="K471" s="16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</row>
    <row r="472" customFormat="false" ht="13.8" hidden="false" customHeight="false" outlineLevel="0" collapsed="false">
      <c r="A472" s="11"/>
      <c r="B472" s="11"/>
      <c r="C472" s="11"/>
      <c r="D472" s="11"/>
      <c r="E472" s="11"/>
      <c r="F472" s="13"/>
      <c r="G472" s="13"/>
      <c r="H472" s="11"/>
      <c r="I472" s="11"/>
      <c r="J472" s="11"/>
      <c r="K472" s="16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</row>
    <row r="473" customFormat="false" ht="13.8" hidden="false" customHeight="false" outlineLevel="0" collapsed="false">
      <c r="A473" s="11"/>
      <c r="B473" s="11"/>
      <c r="C473" s="11"/>
      <c r="D473" s="11"/>
      <c r="E473" s="11"/>
      <c r="F473" s="13"/>
      <c r="G473" s="13"/>
      <c r="H473" s="11"/>
      <c r="I473" s="11"/>
      <c r="J473" s="11"/>
      <c r="K473" s="16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</row>
    <row r="474" customFormat="false" ht="13.8" hidden="false" customHeight="false" outlineLevel="0" collapsed="false">
      <c r="A474" s="11"/>
      <c r="B474" s="11"/>
      <c r="C474" s="11"/>
      <c r="D474" s="11"/>
      <c r="E474" s="11"/>
      <c r="F474" s="13"/>
      <c r="G474" s="13"/>
      <c r="H474" s="11"/>
      <c r="I474" s="11"/>
      <c r="J474" s="11"/>
      <c r="K474" s="16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</row>
    <row r="475" customFormat="false" ht="13.8" hidden="false" customHeight="false" outlineLevel="0" collapsed="false">
      <c r="A475" s="11"/>
      <c r="B475" s="11"/>
      <c r="C475" s="11"/>
      <c r="D475" s="11"/>
      <c r="E475" s="11"/>
      <c r="F475" s="13"/>
      <c r="G475" s="13"/>
      <c r="H475" s="11"/>
      <c r="I475" s="11"/>
      <c r="J475" s="11"/>
      <c r="K475" s="16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</row>
    <row r="476" customFormat="false" ht="13.8" hidden="false" customHeight="false" outlineLevel="0" collapsed="false">
      <c r="A476" s="11"/>
      <c r="B476" s="11"/>
      <c r="C476" s="11"/>
      <c r="D476" s="11"/>
      <c r="E476" s="11"/>
      <c r="F476" s="13"/>
      <c r="G476" s="13"/>
      <c r="H476" s="11"/>
      <c r="I476" s="11"/>
      <c r="J476" s="11"/>
      <c r="K476" s="16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</row>
    <row r="477" customFormat="false" ht="13.8" hidden="false" customHeight="false" outlineLevel="0" collapsed="false">
      <c r="A477" s="11"/>
      <c r="B477" s="11"/>
      <c r="C477" s="11"/>
      <c r="D477" s="11"/>
      <c r="E477" s="11"/>
      <c r="F477" s="13"/>
      <c r="G477" s="13"/>
      <c r="H477" s="11"/>
      <c r="I477" s="11"/>
      <c r="J477" s="11"/>
      <c r="K477" s="16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</row>
    <row r="478" customFormat="false" ht="13.8" hidden="false" customHeight="false" outlineLevel="0" collapsed="false">
      <c r="A478" s="11"/>
      <c r="B478" s="11"/>
      <c r="C478" s="11"/>
      <c r="D478" s="11"/>
      <c r="E478" s="11"/>
      <c r="F478" s="13"/>
      <c r="G478" s="13"/>
      <c r="H478" s="11"/>
      <c r="I478" s="11"/>
      <c r="J478" s="11"/>
      <c r="K478" s="16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</row>
    <row r="479" customFormat="false" ht="13.8" hidden="false" customHeight="false" outlineLevel="0" collapsed="false">
      <c r="A479" s="11"/>
      <c r="B479" s="11"/>
      <c r="C479" s="11"/>
      <c r="D479" s="11"/>
      <c r="E479" s="11"/>
      <c r="F479" s="13"/>
      <c r="G479" s="13"/>
      <c r="H479" s="11"/>
      <c r="I479" s="11"/>
      <c r="J479" s="11"/>
      <c r="K479" s="16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</row>
    <row r="480" customFormat="false" ht="13.8" hidden="false" customHeight="false" outlineLevel="0" collapsed="false">
      <c r="A480" s="11"/>
      <c r="B480" s="11"/>
      <c r="C480" s="11"/>
      <c r="D480" s="11"/>
      <c r="E480" s="11"/>
      <c r="F480" s="13"/>
      <c r="G480" s="13"/>
      <c r="H480" s="11"/>
      <c r="I480" s="11"/>
      <c r="J480" s="11"/>
      <c r="K480" s="16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</row>
    <row r="481" customFormat="false" ht="13.8" hidden="false" customHeight="false" outlineLevel="0" collapsed="false">
      <c r="A481" s="11"/>
      <c r="B481" s="11"/>
      <c r="C481" s="11"/>
      <c r="D481" s="11"/>
      <c r="E481" s="11"/>
      <c r="F481" s="13"/>
      <c r="G481" s="13"/>
      <c r="H481" s="11"/>
      <c r="I481" s="11"/>
      <c r="J481" s="11"/>
      <c r="K481" s="16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</row>
    <row r="482" customFormat="false" ht="13.8" hidden="false" customHeight="false" outlineLevel="0" collapsed="false">
      <c r="A482" s="11"/>
      <c r="B482" s="11"/>
      <c r="C482" s="11"/>
      <c r="D482" s="11"/>
      <c r="E482" s="11"/>
      <c r="F482" s="13"/>
      <c r="G482" s="13"/>
      <c r="H482" s="11"/>
      <c r="I482" s="11"/>
      <c r="J482" s="11"/>
      <c r="K482" s="16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</row>
    <row r="483" customFormat="false" ht="13.8" hidden="false" customHeight="false" outlineLevel="0" collapsed="false">
      <c r="A483" s="11"/>
      <c r="B483" s="11"/>
      <c r="C483" s="11"/>
      <c r="D483" s="11"/>
      <c r="E483" s="11"/>
      <c r="F483" s="13"/>
      <c r="G483" s="13"/>
      <c r="H483" s="11"/>
      <c r="I483" s="11"/>
      <c r="J483" s="11"/>
      <c r="K483" s="16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</row>
    <row r="484" customFormat="false" ht="13.8" hidden="false" customHeight="false" outlineLevel="0" collapsed="false">
      <c r="A484" s="11"/>
      <c r="B484" s="11"/>
      <c r="C484" s="11"/>
      <c r="D484" s="11"/>
      <c r="E484" s="11"/>
      <c r="F484" s="13"/>
      <c r="G484" s="13"/>
      <c r="H484" s="11"/>
      <c r="I484" s="11"/>
      <c r="J484" s="11"/>
      <c r="K484" s="16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</row>
    <row r="485" customFormat="false" ht="13.8" hidden="false" customHeight="false" outlineLevel="0" collapsed="false">
      <c r="A485" s="11"/>
      <c r="B485" s="11"/>
      <c r="C485" s="11"/>
      <c r="D485" s="11"/>
      <c r="E485" s="11"/>
      <c r="F485" s="13"/>
      <c r="G485" s="13"/>
      <c r="H485" s="11"/>
      <c r="I485" s="11"/>
      <c r="J485" s="11"/>
      <c r="K485" s="16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</row>
    <row r="486" customFormat="false" ht="13.8" hidden="false" customHeight="false" outlineLevel="0" collapsed="false">
      <c r="A486" s="11"/>
      <c r="B486" s="11"/>
      <c r="C486" s="11"/>
      <c r="D486" s="11"/>
      <c r="E486" s="11"/>
      <c r="F486" s="13"/>
      <c r="G486" s="13"/>
      <c r="H486" s="11"/>
      <c r="I486" s="11"/>
      <c r="J486" s="11"/>
      <c r="K486" s="16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</row>
    <row r="487" customFormat="false" ht="13.8" hidden="false" customHeight="false" outlineLevel="0" collapsed="false">
      <c r="A487" s="11"/>
      <c r="B487" s="11"/>
      <c r="C487" s="11"/>
      <c r="D487" s="11"/>
      <c r="E487" s="11"/>
      <c r="F487" s="13"/>
      <c r="G487" s="13"/>
      <c r="H487" s="11"/>
      <c r="I487" s="11"/>
      <c r="J487" s="11"/>
      <c r="K487" s="16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</row>
    <row r="488" customFormat="false" ht="13.8" hidden="false" customHeight="false" outlineLevel="0" collapsed="false">
      <c r="A488" s="11"/>
      <c r="B488" s="11"/>
      <c r="C488" s="11"/>
      <c r="D488" s="11"/>
      <c r="E488" s="11"/>
      <c r="F488" s="13"/>
      <c r="G488" s="13"/>
      <c r="H488" s="11"/>
      <c r="I488" s="11"/>
      <c r="J488" s="11"/>
      <c r="K488" s="16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</row>
    <row r="489" customFormat="false" ht="13.8" hidden="false" customHeight="false" outlineLevel="0" collapsed="false">
      <c r="A489" s="11"/>
      <c r="B489" s="11"/>
      <c r="C489" s="11"/>
      <c r="D489" s="11"/>
      <c r="E489" s="11"/>
      <c r="F489" s="13"/>
      <c r="G489" s="13"/>
      <c r="H489" s="11"/>
      <c r="I489" s="11"/>
      <c r="J489" s="11"/>
      <c r="K489" s="16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</row>
    <row r="490" customFormat="false" ht="13.8" hidden="false" customHeight="false" outlineLevel="0" collapsed="false">
      <c r="A490" s="11"/>
      <c r="B490" s="11"/>
      <c r="C490" s="11"/>
      <c r="D490" s="11"/>
      <c r="E490" s="11"/>
      <c r="F490" s="13"/>
      <c r="G490" s="13"/>
      <c r="H490" s="11"/>
      <c r="I490" s="11"/>
      <c r="J490" s="11"/>
      <c r="K490" s="16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</row>
    <row r="491" customFormat="false" ht="13.8" hidden="false" customHeight="false" outlineLevel="0" collapsed="false">
      <c r="A491" s="11"/>
      <c r="B491" s="11"/>
      <c r="C491" s="11"/>
      <c r="D491" s="11"/>
      <c r="E491" s="11"/>
      <c r="F491" s="13"/>
      <c r="G491" s="13"/>
      <c r="H491" s="11"/>
      <c r="I491" s="11"/>
      <c r="J491" s="11"/>
      <c r="K491" s="16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</row>
    <row r="492" customFormat="false" ht="13.8" hidden="false" customHeight="false" outlineLevel="0" collapsed="false">
      <c r="A492" s="11"/>
      <c r="B492" s="11"/>
      <c r="C492" s="11"/>
      <c r="D492" s="11"/>
      <c r="E492" s="11"/>
      <c r="F492" s="13"/>
      <c r="G492" s="13"/>
      <c r="H492" s="11"/>
      <c r="I492" s="11"/>
      <c r="J492" s="11"/>
      <c r="K492" s="16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</row>
    <row r="493" customFormat="false" ht="13.8" hidden="false" customHeight="false" outlineLevel="0" collapsed="false">
      <c r="A493" s="11"/>
      <c r="B493" s="11"/>
      <c r="C493" s="11"/>
      <c r="D493" s="11"/>
      <c r="E493" s="11"/>
      <c r="F493" s="13"/>
      <c r="G493" s="13"/>
      <c r="H493" s="11"/>
      <c r="I493" s="11"/>
      <c r="J493" s="11"/>
      <c r="K493" s="16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</row>
    <row r="494" customFormat="false" ht="13.8" hidden="false" customHeight="false" outlineLevel="0" collapsed="false">
      <c r="A494" s="11"/>
      <c r="B494" s="11"/>
      <c r="C494" s="11"/>
      <c r="D494" s="11"/>
      <c r="E494" s="11"/>
      <c r="F494" s="13"/>
      <c r="G494" s="13"/>
      <c r="H494" s="11"/>
      <c r="I494" s="11"/>
      <c r="J494" s="11"/>
      <c r="K494" s="16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</row>
    <row r="495" customFormat="false" ht="13.8" hidden="false" customHeight="false" outlineLevel="0" collapsed="false">
      <c r="A495" s="11"/>
      <c r="B495" s="11"/>
      <c r="C495" s="11"/>
      <c r="D495" s="11"/>
      <c r="E495" s="11"/>
      <c r="F495" s="13"/>
      <c r="G495" s="13"/>
      <c r="H495" s="11"/>
      <c r="I495" s="11"/>
      <c r="J495" s="11"/>
      <c r="K495" s="16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</row>
    <row r="496" customFormat="false" ht="13.8" hidden="false" customHeight="false" outlineLevel="0" collapsed="false">
      <c r="A496" s="11"/>
      <c r="B496" s="11"/>
      <c r="C496" s="11"/>
      <c r="D496" s="11"/>
      <c r="E496" s="11"/>
      <c r="F496" s="13"/>
      <c r="G496" s="13"/>
      <c r="H496" s="11"/>
      <c r="I496" s="11"/>
      <c r="J496" s="11"/>
      <c r="K496" s="16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</row>
    <row r="497" customFormat="false" ht="13.8" hidden="false" customHeight="false" outlineLevel="0" collapsed="false">
      <c r="A497" s="11"/>
      <c r="B497" s="11"/>
      <c r="C497" s="11"/>
      <c r="D497" s="11"/>
      <c r="E497" s="11"/>
      <c r="F497" s="13"/>
      <c r="G497" s="13"/>
      <c r="H497" s="11"/>
      <c r="I497" s="11"/>
      <c r="J497" s="11"/>
      <c r="K497" s="16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</row>
    <row r="498" customFormat="false" ht="13.8" hidden="false" customHeight="false" outlineLevel="0" collapsed="false">
      <c r="A498" s="11"/>
      <c r="B498" s="11"/>
      <c r="C498" s="11"/>
      <c r="D498" s="11"/>
      <c r="E498" s="11"/>
      <c r="F498" s="13"/>
      <c r="G498" s="13"/>
      <c r="H498" s="11"/>
      <c r="I498" s="11"/>
      <c r="J498" s="11"/>
      <c r="K498" s="16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</row>
    <row r="499" customFormat="false" ht="13.8" hidden="false" customHeight="false" outlineLevel="0" collapsed="false">
      <c r="A499" s="11"/>
      <c r="B499" s="11"/>
      <c r="C499" s="11"/>
      <c r="D499" s="11"/>
      <c r="E499" s="11"/>
      <c r="F499" s="13"/>
      <c r="G499" s="13"/>
      <c r="H499" s="11"/>
      <c r="I499" s="11"/>
      <c r="J499" s="11"/>
      <c r="K499" s="16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</row>
    <row r="500" customFormat="false" ht="13.8" hidden="false" customHeight="false" outlineLevel="0" collapsed="false">
      <c r="A500" s="11"/>
      <c r="B500" s="11"/>
      <c r="C500" s="11"/>
      <c r="D500" s="11"/>
      <c r="E500" s="11"/>
      <c r="F500" s="13"/>
      <c r="G500" s="13"/>
      <c r="H500" s="11"/>
      <c r="I500" s="11"/>
      <c r="J500" s="11"/>
      <c r="K500" s="16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</row>
    <row r="501" customFormat="false" ht="13.8" hidden="false" customHeight="false" outlineLevel="0" collapsed="false">
      <c r="A501" s="11"/>
      <c r="B501" s="11"/>
      <c r="C501" s="11"/>
      <c r="D501" s="11"/>
      <c r="E501" s="11"/>
      <c r="F501" s="13"/>
      <c r="G501" s="13"/>
      <c r="H501" s="11"/>
      <c r="I501" s="11"/>
      <c r="J501" s="11"/>
      <c r="K501" s="16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</row>
    <row r="502" customFormat="false" ht="13.8" hidden="false" customHeight="false" outlineLevel="0" collapsed="false">
      <c r="A502" s="11"/>
      <c r="B502" s="11"/>
      <c r="C502" s="11"/>
      <c r="D502" s="11"/>
      <c r="E502" s="11"/>
      <c r="F502" s="13"/>
      <c r="G502" s="13"/>
      <c r="H502" s="11"/>
      <c r="I502" s="11"/>
      <c r="J502" s="11"/>
      <c r="K502" s="16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</row>
    <row r="503" customFormat="false" ht="13.8" hidden="false" customHeight="false" outlineLevel="0" collapsed="false">
      <c r="A503" s="11"/>
      <c r="B503" s="11"/>
      <c r="C503" s="11"/>
      <c r="D503" s="11"/>
      <c r="E503" s="11"/>
      <c r="F503" s="13"/>
      <c r="G503" s="13"/>
      <c r="H503" s="11"/>
      <c r="I503" s="11"/>
      <c r="J503" s="11"/>
      <c r="K503" s="16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</row>
    <row r="504" customFormat="false" ht="13.8" hidden="false" customHeight="false" outlineLevel="0" collapsed="false">
      <c r="A504" s="11"/>
      <c r="B504" s="11"/>
      <c r="C504" s="11"/>
      <c r="D504" s="11"/>
      <c r="E504" s="11"/>
      <c r="F504" s="13"/>
      <c r="G504" s="13"/>
      <c r="H504" s="11"/>
      <c r="I504" s="11"/>
      <c r="J504" s="11"/>
      <c r="K504" s="16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</row>
    <row r="505" customFormat="false" ht="13.8" hidden="false" customHeight="false" outlineLevel="0" collapsed="false">
      <c r="A505" s="11"/>
      <c r="B505" s="11"/>
      <c r="C505" s="11"/>
      <c r="D505" s="11"/>
      <c r="E505" s="11"/>
      <c r="F505" s="13"/>
      <c r="G505" s="13"/>
      <c r="H505" s="11"/>
      <c r="I505" s="11"/>
      <c r="J505" s="11"/>
      <c r="K505" s="16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</row>
    <row r="506" customFormat="false" ht="13.8" hidden="false" customHeight="false" outlineLevel="0" collapsed="false">
      <c r="A506" s="11"/>
      <c r="B506" s="11"/>
      <c r="C506" s="11"/>
      <c r="D506" s="11"/>
      <c r="E506" s="11"/>
      <c r="F506" s="13"/>
      <c r="G506" s="13"/>
      <c r="H506" s="11"/>
      <c r="I506" s="11"/>
      <c r="J506" s="11"/>
      <c r="K506" s="16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</row>
    <row r="507" customFormat="false" ht="13.8" hidden="false" customHeight="false" outlineLevel="0" collapsed="false">
      <c r="A507" s="11"/>
      <c r="B507" s="11"/>
      <c r="C507" s="11"/>
      <c r="D507" s="11"/>
      <c r="E507" s="11"/>
      <c r="F507" s="13"/>
      <c r="G507" s="13"/>
      <c r="H507" s="11"/>
      <c r="I507" s="11"/>
      <c r="J507" s="11"/>
      <c r="K507" s="16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</row>
    <row r="508" customFormat="false" ht="13.8" hidden="false" customHeight="false" outlineLevel="0" collapsed="false">
      <c r="A508" s="11"/>
      <c r="B508" s="11"/>
      <c r="C508" s="11"/>
      <c r="D508" s="11"/>
      <c r="E508" s="11"/>
      <c r="F508" s="13"/>
      <c r="G508" s="13"/>
      <c r="H508" s="11"/>
      <c r="I508" s="11"/>
      <c r="J508" s="11"/>
      <c r="K508" s="16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</row>
    <row r="509" customFormat="false" ht="13.8" hidden="false" customHeight="false" outlineLevel="0" collapsed="false">
      <c r="A509" s="11"/>
      <c r="B509" s="11"/>
      <c r="C509" s="11"/>
      <c r="D509" s="11"/>
      <c r="E509" s="11"/>
      <c r="F509" s="13"/>
      <c r="G509" s="13"/>
      <c r="H509" s="11"/>
      <c r="I509" s="11"/>
      <c r="J509" s="11"/>
      <c r="K509" s="16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</row>
    <row r="510" customFormat="false" ht="13.8" hidden="false" customHeight="false" outlineLevel="0" collapsed="false">
      <c r="A510" s="11"/>
      <c r="B510" s="11"/>
      <c r="C510" s="11"/>
      <c r="D510" s="11"/>
      <c r="E510" s="11"/>
      <c r="F510" s="13"/>
      <c r="G510" s="13"/>
      <c r="H510" s="11"/>
      <c r="I510" s="11"/>
      <c r="J510" s="11"/>
      <c r="K510" s="16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</row>
    <row r="511" customFormat="false" ht="13.8" hidden="false" customHeight="false" outlineLevel="0" collapsed="false">
      <c r="A511" s="11"/>
      <c r="B511" s="11"/>
      <c r="C511" s="11"/>
      <c r="D511" s="11"/>
      <c r="E511" s="11"/>
      <c r="F511" s="13"/>
      <c r="G511" s="13"/>
      <c r="H511" s="11"/>
      <c r="I511" s="11"/>
      <c r="J511" s="11"/>
      <c r="K511" s="16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</row>
    <row r="512" customFormat="false" ht="13.8" hidden="false" customHeight="false" outlineLevel="0" collapsed="false">
      <c r="A512" s="11"/>
      <c r="B512" s="11"/>
      <c r="C512" s="11"/>
      <c r="D512" s="11"/>
      <c r="E512" s="11"/>
      <c r="F512" s="13"/>
      <c r="G512" s="13"/>
      <c r="H512" s="11"/>
      <c r="I512" s="11"/>
      <c r="J512" s="11"/>
      <c r="K512" s="16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</row>
    <row r="513" customFormat="false" ht="13.8" hidden="false" customHeight="false" outlineLevel="0" collapsed="false">
      <c r="A513" s="11"/>
      <c r="B513" s="11"/>
      <c r="C513" s="11"/>
      <c r="D513" s="11"/>
      <c r="E513" s="11"/>
      <c r="F513" s="13"/>
      <c r="G513" s="13"/>
      <c r="H513" s="11"/>
      <c r="I513" s="11"/>
      <c r="J513" s="11"/>
      <c r="K513" s="16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</row>
    <row r="514" customFormat="false" ht="13.8" hidden="false" customHeight="false" outlineLevel="0" collapsed="false">
      <c r="A514" s="11"/>
      <c r="B514" s="11"/>
      <c r="C514" s="11"/>
      <c r="D514" s="11"/>
      <c r="E514" s="11"/>
      <c r="F514" s="13"/>
      <c r="G514" s="13"/>
      <c r="H514" s="11"/>
      <c r="I514" s="11"/>
      <c r="J514" s="11"/>
      <c r="K514" s="16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</row>
    <row r="515" customFormat="false" ht="13.8" hidden="false" customHeight="false" outlineLevel="0" collapsed="false">
      <c r="A515" s="11"/>
      <c r="B515" s="11"/>
      <c r="C515" s="11"/>
      <c r="D515" s="11"/>
      <c r="E515" s="11"/>
      <c r="F515" s="13"/>
      <c r="G515" s="13"/>
      <c r="H515" s="11"/>
      <c r="I515" s="11"/>
      <c r="J515" s="11"/>
      <c r="K515" s="16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</row>
    <row r="516" customFormat="false" ht="13.8" hidden="false" customHeight="false" outlineLevel="0" collapsed="false">
      <c r="A516" s="11"/>
      <c r="B516" s="11"/>
      <c r="C516" s="11"/>
      <c r="D516" s="11"/>
      <c r="E516" s="11"/>
      <c r="F516" s="13"/>
      <c r="G516" s="13"/>
      <c r="H516" s="11"/>
      <c r="I516" s="11"/>
      <c r="J516" s="11"/>
      <c r="K516" s="16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</row>
    <row r="517" customFormat="false" ht="13.8" hidden="false" customHeight="false" outlineLevel="0" collapsed="false">
      <c r="A517" s="11"/>
      <c r="B517" s="11"/>
      <c r="C517" s="11"/>
      <c r="D517" s="11"/>
      <c r="E517" s="11"/>
      <c r="F517" s="13"/>
      <c r="G517" s="13"/>
      <c r="H517" s="11"/>
      <c r="I517" s="11"/>
      <c r="J517" s="11"/>
      <c r="K517" s="16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</row>
    <row r="518" customFormat="false" ht="13.8" hidden="false" customHeight="false" outlineLevel="0" collapsed="false">
      <c r="A518" s="11"/>
      <c r="B518" s="11"/>
      <c r="C518" s="11"/>
      <c r="D518" s="11"/>
      <c r="E518" s="11"/>
      <c r="F518" s="13"/>
      <c r="G518" s="13"/>
      <c r="H518" s="11"/>
      <c r="I518" s="11"/>
      <c r="J518" s="11"/>
      <c r="K518" s="16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</row>
    <row r="519" customFormat="false" ht="13.8" hidden="false" customHeight="false" outlineLevel="0" collapsed="false">
      <c r="A519" s="11"/>
      <c r="B519" s="11"/>
      <c r="C519" s="11"/>
      <c r="D519" s="11"/>
      <c r="E519" s="11"/>
      <c r="F519" s="13"/>
      <c r="G519" s="13"/>
      <c r="H519" s="11"/>
      <c r="I519" s="11"/>
      <c r="J519" s="11"/>
      <c r="K519" s="16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</row>
    <row r="520" customFormat="false" ht="13.8" hidden="false" customHeight="false" outlineLevel="0" collapsed="false">
      <c r="A520" s="11"/>
      <c r="B520" s="11"/>
      <c r="C520" s="11"/>
      <c r="D520" s="11"/>
      <c r="E520" s="11"/>
      <c r="F520" s="13"/>
      <c r="G520" s="13"/>
      <c r="H520" s="11"/>
      <c r="I520" s="11"/>
      <c r="J520" s="11"/>
      <c r="K520" s="16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</row>
    <row r="521" customFormat="false" ht="13.8" hidden="false" customHeight="false" outlineLevel="0" collapsed="false">
      <c r="A521" s="11"/>
      <c r="B521" s="11"/>
      <c r="C521" s="11"/>
      <c r="D521" s="11"/>
      <c r="E521" s="11"/>
      <c r="F521" s="13"/>
      <c r="G521" s="13"/>
      <c r="H521" s="11"/>
      <c r="I521" s="11"/>
      <c r="J521" s="11"/>
      <c r="K521" s="16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</row>
    <row r="522" customFormat="false" ht="13.8" hidden="false" customHeight="false" outlineLevel="0" collapsed="false">
      <c r="A522" s="11"/>
      <c r="B522" s="11"/>
      <c r="C522" s="11"/>
      <c r="D522" s="11"/>
      <c r="E522" s="11"/>
      <c r="F522" s="13"/>
      <c r="G522" s="13"/>
      <c r="H522" s="11"/>
      <c r="I522" s="11"/>
      <c r="J522" s="11"/>
      <c r="K522" s="16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</row>
    <row r="523" customFormat="false" ht="13.8" hidden="false" customHeight="false" outlineLevel="0" collapsed="false">
      <c r="A523" s="11"/>
      <c r="B523" s="11"/>
      <c r="C523" s="11"/>
      <c r="D523" s="11"/>
      <c r="E523" s="11"/>
      <c r="F523" s="13"/>
      <c r="G523" s="13"/>
      <c r="H523" s="11"/>
      <c r="I523" s="11"/>
      <c r="J523" s="11"/>
      <c r="K523" s="16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</row>
    <row r="524" customFormat="false" ht="13.8" hidden="false" customHeight="false" outlineLevel="0" collapsed="false">
      <c r="A524" s="11"/>
      <c r="B524" s="11"/>
      <c r="C524" s="11"/>
      <c r="D524" s="11"/>
      <c r="E524" s="11"/>
      <c r="F524" s="13"/>
      <c r="G524" s="13"/>
      <c r="H524" s="11"/>
      <c r="I524" s="11"/>
      <c r="J524" s="11"/>
      <c r="K524" s="16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</row>
    <row r="525" customFormat="false" ht="13.8" hidden="false" customHeight="false" outlineLevel="0" collapsed="false">
      <c r="A525" s="11"/>
      <c r="B525" s="11"/>
      <c r="C525" s="11"/>
      <c r="D525" s="11"/>
      <c r="E525" s="11"/>
      <c r="F525" s="13"/>
      <c r="G525" s="13"/>
      <c r="H525" s="11"/>
      <c r="I525" s="11"/>
      <c r="J525" s="11"/>
      <c r="K525" s="16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</row>
    <row r="526" customFormat="false" ht="13.8" hidden="false" customHeight="false" outlineLevel="0" collapsed="false">
      <c r="A526" s="11"/>
      <c r="B526" s="11"/>
      <c r="C526" s="11"/>
      <c r="D526" s="11"/>
      <c r="E526" s="11"/>
      <c r="F526" s="13"/>
      <c r="G526" s="13"/>
      <c r="H526" s="11"/>
      <c r="I526" s="11"/>
      <c r="J526" s="11"/>
      <c r="K526" s="16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</row>
    <row r="527" customFormat="false" ht="13.8" hidden="false" customHeight="false" outlineLevel="0" collapsed="false">
      <c r="A527" s="11"/>
      <c r="B527" s="11"/>
      <c r="C527" s="11"/>
      <c r="D527" s="11"/>
      <c r="E527" s="11"/>
      <c r="F527" s="13"/>
      <c r="G527" s="13"/>
      <c r="H527" s="11"/>
      <c r="I527" s="11"/>
      <c r="J527" s="11"/>
      <c r="K527" s="16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</row>
    <row r="528" customFormat="false" ht="13.8" hidden="false" customHeight="false" outlineLevel="0" collapsed="false">
      <c r="A528" s="11"/>
      <c r="B528" s="11"/>
      <c r="C528" s="11"/>
      <c r="D528" s="11"/>
      <c r="E528" s="11"/>
      <c r="F528" s="13"/>
      <c r="G528" s="13"/>
      <c r="H528" s="11"/>
      <c r="I528" s="11"/>
      <c r="J528" s="11"/>
      <c r="K528" s="16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</row>
    <row r="529" customFormat="false" ht="13.8" hidden="false" customHeight="false" outlineLevel="0" collapsed="false">
      <c r="A529" s="11"/>
      <c r="B529" s="11"/>
      <c r="C529" s="11"/>
      <c r="D529" s="11"/>
      <c r="E529" s="11"/>
      <c r="F529" s="13"/>
      <c r="G529" s="13"/>
      <c r="H529" s="11"/>
      <c r="I529" s="11"/>
      <c r="J529" s="11"/>
      <c r="K529" s="16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</row>
    <row r="530" customFormat="false" ht="13.8" hidden="false" customHeight="false" outlineLevel="0" collapsed="false">
      <c r="A530" s="11"/>
      <c r="B530" s="11"/>
      <c r="C530" s="11"/>
      <c r="D530" s="11"/>
      <c r="E530" s="11"/>
      <c r="F530" s="13"/>
      <c r="G530" s="13"/>
      <c r="H530" s="11"/>
      <c r="I530" s="11"/>
      <c r="J530" s="11"/>
      <c r="K530" s="16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</row>
    <row r="531" customFormat="false" ht="13.8" hidden="false" customHeight="false" outlineLevel="0" collapsed="false">
      <c r="A531" s="11"/>
      <c r="B531" s="11"/>
      <c r="C531" s="11"/>
      <c r="D531" s="11"/>
      <c r="E531" s="11"/>
      <c r="F531" s="13"/>
      <c r="G531" s="13"/>
      <c r="H531" s="11"/>
      <c r="I531" s="11"/>
      <c r="J531" s="11"/>
      <c r="K531" s="16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</row>
    <row r="532" customFormat="false" ht="13.8" hidden="false" customHeight="false" outlineLevel="0" collapsed="false">
      <c r="A532" s="11"/>
      <c r="B532" s="11"/>
      <c r="C532" s="11"/>
      <c r="D532" s="11"/>
      <c r="E532" s="11"/>
      <c r="F532" s="13"/>
      <c r="G532" s="13"/>
      <c r="H532" s="11"/>
      <c r="I532" s="11"/>
      <c r="J532" s="11"/>
      <c r="K532" s="16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</row>
    <row r="533" customFormat="false" ht="13.8" hidden="false" customHeight="false" outlineLevel="0" collapsed="false">
      <c r="A533" s="11"/>
      <c r="B533" s="11"/>
      <c r="C533" s="11"/>
      <c r="D533" s="11"/>
      <c r="E533" s="11"/>
      <c r="F533" s="13"/>
      <c r="G533" s="13"/>
      <c r="H533" s="11"/>
      <c r="I533" s="11"/>
      <c r="J533" s="11"/>
      <c r="K533" s="16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</row>
    <row r="534" customFormat="false" ht="13.8" hidden="false" customHeight="false" outlineLevel="0" collapsed="false">
      <c r="A534" s="11"/>
      <c r="B534" s="11"/>
      <c r="C534" s="11"/>
      <c r="D534" s="11"/>
      <c r="E534" s="11"/>
      <c r="F534" s="13"/>
      <c r="G534" s="13"/>
      <c r="H534" s="11"/>
      <c r="I534" s="11"/>
      <c r="J534" s="11"/>
      <c r="K534" s="16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</row>
    <row r="535" customFormat="false" ht="13.8" hidden="false" customHeight="false" outlineLevel="0" collapsed="false">
      <c r="A535" s="11"/>
      <c r="B535" s="11"/>
      <c r="C535" s="11"/>
      <c r="D535" s="11"/>
      <c r="E535" s="11"/>
      <c r="F535" s="13"/>
      <c r="G535" s="13"/>
      <c r="H535" s="11"/>
      <c r="I535" s="11"/>
      <c r="J535" s="11"/>
      <c r="K535" s="16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</row>
    <row r="536" customFormat="false" ht="13.8" hidden="false" customHeight="false" outlineLevel="0" collapsed="false">
      <c r="A536" s="11"/>
      <c r="B536" s="11"/>
      <c r="C536" s="11"/>
      <c r="D536" s="11"/>
      <c r="E536" s="11"/>
      <c r="F536" s="13"/>
      <c r="G536" s="13"/>
      <c r="H536" s="11"/>
      <c r="I536" s="11"/>
      <c r="J536" s="11"/>
      <c r="K536" s="16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</row>
    <row r="537" customFormat="false" ht="13.8" hidden="false" customHeight="false" outlineLevel="0" collapsed="false">
      <c r="A537" s="11"/>
      <c r="B537" s="11"/>
      <c r="C537" s="11"/>
      <c r="D537" s="11"/>
      <c r="E537" s="11"/>
      <c r="F537" s="13"/>
      <c r="G537" s="13"/>
      <c r="H537" s="11"/>
      <c r="I537" s="11"/>
      <c r="J537" s="11"/>
      <c r="K537" s="16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</row>
    <row r="538" customFormat="false" ht="13.8" hidden="false" customHeight="false" outlineLevel="0" collapsed="false">
      <c r="A538" s="11"/>
      <c r="B538" s="11"/>
      <c r="C538" s="11"/>
      <c r="D538" s="11"/>
      <c r="E538" s="11"/>
      <c r="F538" s="13"/>
      <c r="G538" s="13"/>
      <c r="H538" s="11"/>
      <c r="I538" s="11"/>
      <c r="J538" s="11"/>
      <c r="K538" s="16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</row>
    <row r="539" customFormat="false" ht="13.8" hidden="false" customHeight="false" outlineLevel="0" collapsed="false">
      <c r="A539" s="11"/>
      <c r="B539" s="11"/>
      <c r="C539" s="11"/>
      <c r="D539" s="11"/>
      <c r="E539" s="11"/>
      <c r="F539" s="13"/>
      <c r="G539" s="13"/>
      <c r="H539" s="11"/>
      <c r="I539" s="11"/>
      <c r="J539" s="11"/>
      <c r="K539" s="16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</row>
    <row r="540" customFormat="false" ht="13.8" hidden="false" customHeight="false" outlineLevel="0" collapsed="false">
      <c r="A540" s="11"/>
      <c r="B540" s="11"/>
      <c r="C540" s="11"/>
      <c r="D540" s="11"/>
      <c r="E540" s="11"/>
      <c r="F540" s="13"/>
      <c r="G540" s="13"/>
      <c r="H540" s="11"/>
      <c r="I540" s="11"/>
      <c r="J540" s="11"/>
      <c r="K540" s="16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</row>
    <row r="541" customFormat="false" ht="13.8" hidden="false" customHeight="false" outlineLevel="0" collapsed="false">
      <c r="A541" s="11"/>
      <c r="B541" s="11"/>
      <c r="C541" s="11"/>
      <c r="D541" s="11"/>
      <c r="E541" s="11"/>
      <c r="F541" s="13"/>
      <c r="G541" s="13"/>
      <c r="H541" s="11"/>
      <c r="I541" s="11"/>
      <c r="J541" s="11"/>
      <c r="K541" s="16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</row>
    <row r="542" customFormat="false" ht="13.8" hidden="false" customHeight="false" outlineLevel="0" collapsed="false">
      <c r="A542" s="11"/>
      <c r="B542" s="11"/>
      <c r="C542" s="11"/>
      <c r="D542" s="11"/>
      <c r="E542" s="11"/>
      <c r="F542" s="13"/>
      <c r="G542" s="13"/>
      <c r="H542" s="11"/>
      <c r="I542" s="11"/>
      <c r="J542" s="11"/>
      <c r="K542" s="16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</row>
    <row r="543" customFormat="false" ht="13.8" hidden="false" customHeight="false" outlineLevel="0" collapsed="false">
      <c r="A543" s="11"/>
      <c r="B543" s="11"/>
      <c r="C543" s="11"/>
      <c r="D543" s="11"/>
      <c r="E543" s="11"/>
      <c r="F543" s="13"/>
      <c r="G543" s="13"/>
      <c r="H543" s="11"/>
      <c r="I543" s="11"/>
      <c r="J543" s="11"/>
      <c r="K543" s="16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</row>
    <row r="544" customFormat="false" ht="13.8" hidden="false" customHeight="false" outlineLevel="0" collapsed="false">
      <c r="A544" s="11"/>
      <c r="B544" s="11"/>
      <c r="C544" s="11"/>
      <c r="D544" s="11"/>
      <c r="E544" s="11"/>
      <c r="F544" s="13"/>
      <c r="G544" s="13"/>
      <c r="H544" s="11"/>
      <c r="I544" s="11"/>
      <c r="J544" s="11"/>
      <c r="K544" s="16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</row>
    <row r="545" customFormat="false" ht="13.8" hidden="false" customHeight="false" outlineLevel="0" collapsed="false">
      <c r="A545" s="11"/>
      <c r="B545" s="11"/>
      <c r="C545" s="11"/>
      <c r="D545" s="11"/>
      <c r="E545" s="11"/>
      <c r="F545" s="13"/>
      <c r="G545" s="13"/>
      <c r="H545" s="11"/>
      <c r="I545" s="11"/>
      <c r="J545" s="11"/>
      <c r="K545" s="16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</row>
    <row r="546" customFormat="false" ht="13.8" hidden="false" customHeight="false" outlineLevel="0" collapsed="false">
      <c r="A546" s="11"/>
      <c r="B546" s="11"/>
      <c r="C546" s="11"/>
      <c r="D546" s="11"/>
      <c r="E546" s="11"/>
      <c r="F546" s="13"/>
      <c r="G546" s="13"/>
      <c r="H546" s="11"/>
      <c r="I546" s="11"/>
      <c r="J546" s="11"/>
      <c r="K546" s="16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</row>
    <row r="547" customFormat="false" ht="13.8" hidden="false" customHeight="false" outlineLevel="0" collapsed="false">
      <c r="A547" s="11"/>
      <c r="B547" s="11"/>
      <c r="C547" s="11"/>
      <c r="D547" s="11"/>
      <c r="E547" s="11"/>
      <c r="F547" s="13"/>
      <c r="G547" s="13"/>
      <c r="H547" s="11"/>
      <c r="I547" s="11"/>
      <c r="J547" s="11"/>
      <c r="K547" s="16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</row>
    <row r="548" customFormat="false" ht="13.8" hidden="false" customHeight="false" outlineLevel="0" collapsed="false">
      <c r="A548" s="11"/>
      <c r="B548" s="11"/>
      <c r="C548" s="11"/>
      <c r="D548" s="11"/>
      <c r="E548" s="11"/>
      <c r="F548" s="13"/>
      <c r="G548" s="13"/>
      <c r="H548" s="11"/>
      <c r="I548" s="11"/>
      <c r="J548" s="11"/>
      <c r="K548" s="16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</row>
    <row r="549" customFormat="false" ht="13.8" hidden="false" customHeight="false" outlineLevel="0" collapsed="false">
      <c r="A549" s="11"/>
      <c r="B549" s="11"/>
      <c r="C549" s="11"/>
      <c r="D549" s="11"/>
      <c r="E549" s="11"/>
      <c r="F549" s="13"/>
      <c r="G549" s="13"/>
      <c r="H549" s="11"/>
      <c r="I549" s="11"/>
      <c r="J549" s="11"/>
      <c r="K549" s="16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</row>
    <row r="550" customFormat="false" ht="13.8" hidden="false" customHeight="false" outlineLevel="0" collapsed="false">
      <c r="A550" s="11"/>
      <c r="B550" s="11"/>
      <c r="C550" s="11"/>
      <c r="D550" s="11"/>
      <c r="E550" s="11"/>
      <c r="F550" s="13"/>
      <c r="G550" s="13"/>
      <c r="H550" s="11"/>
      <c r="I550" s="11"/>
      <c r="J550" s="11"/>
      <c r="K550" s="16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</row>
    <row r="551" customFormat="false" ht="13.8" hidden="false" customHeight="false" outlineLevel="0" collapsed="false">
      <c r="A551" s="11"/>
      <c r="B551" s="11"/>
      <c r="C551" s="11"/>
      <c r="D551" s="11"/>
      <c r="E551" s="11"/>
      <c r="F551" s="13"/>
      <c r="G551" s="13"/>
      <c r="H551" s="11"/>
      <c r="I551" s="11"/>
      <c r="J551" s="11"/>
      <c r="K551" s="16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</row>
    <row r="552" customFormat="false" ht="13.8" hidden="false" customHeight="false" outlineLevel="0" collapsed="false">
      <c r="A552" s="11"/>
      <c r="B552" s="11"/>
      <c r="C552" s="11"/>
      <c r="D552" s="11"/>
      <c r="E552" s="11"/>
      <c r="F552" s="13"/>
      <c r="G552" s="13"/>
      <c r="H552" s="11"/>
      <c r="I552" s="11"/>
      <c r="J552" s="11"/>
      <c r="K552" s="16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</row>
    <row r="553" customFormat="false" ht="13.8" hidden="false" customHeight="false" outlineLevel="0" collapsed="false">
      <c r="A553" s="11"/>
      <c r="B553" s="11"/>
      <c r="C553" s="11"/>
      <c r="D553" s="11"/>
      <c r="E553" s="11"/>
      <c r="F553" s="13"/>
      <c r="G553" s="13"/>
      <c r="H553" s="11"/>
      <c r="I553" s="11"/>
      <c r="J553" s="11"/>
      <c r="K553" s="16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</row>
    <row r="554" customFormat="false" ht="13.8" hidden="false" customHeight="false" outlineLevel="0" collapsed="false">
      <c r="A554" s="11"/>
      <c r="B554" s="11"/>
      <c r="C554" s="11"/>
      <c r="D554" s="11"/>
      <c r="E554" s="11"/>
      <c r="F554" s="13"/>
      <c r="G554" s="13"/>
      <c r="H554" s="11"/>
      <c r="I554" s="11"/>
      <c r="J554" s="11"/>
      <c r="K554" s="16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</row>
    <row r="555" customFormat="false" ht="13.8" hidden="false" customHeight="false" outlineLevel="0" collapsed="false">
      <c r="A555" s="11"/>
      <c r="B555" s="11"/>
      <c r="C555" s="11"/>
      <c r="D555" s="11"/>
      <c r="E555" s="11"/>
      <c r="F555" s="13"/>
      <c r="G555" s="13"/>
      <c r="H555" s="11"/>
      <c r="I555" s="11"/>
      <c r="J555" s="11"/>
      <c r="K555" s="16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</row>
    <row r="556" customFormat="false" ht="13.8" hidden="false" customHeight="false" outlineLevel="0" collapsed="false">
      <c r="A556" s="11"/>
      <c r="B556" s="11"/>
      <c r="C556" s="11"/>
      <c r="D556" s="11"/>
      <c r="E556" s="11"/>
      <c r="F556" s="13"/>
      <c r="G556" s="13"/>
      <c r="H556" s="11"/>
      <c r="I556" s="11"/>
      <c r="J556" s="11"/>
      <c r="K556" s="16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</row>
    <row r="557" customFormat="false" ht="13.8" hidden="false" customHeight="false" outlineLevel="0" collapsed="false">
      <c r="A557" s="11"/>
      <c r="B557" s="11"/>
      <c r="C557" s="11"/>
      <c r="D557" s="11"/>
      <c r="E557" s="11"/>
      <c r="F557" s="13"/>
      <c r="G557" s="13"/>
      <c r="H557" s="11"/>
      <c r="I557" s="11"/>
      <c r="J557" s="11"/>
      <c r="K557" s="16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</row>
    <row r="558" customFormat="false" ht="13.8" hidden="false" customHeight="false" outlineLevel="0" collapsed="false">
      <c r="A558" s="11"/>
      <c r="B558" s="11"/>
      <c r="C558" s="11"/>
      <c r="D558" s="11"/>
      <c r="E558" s="11"/>
      <c r="F558" s="13"/>
      <c r="G558" s="13"/>
      <c r="H558" s="11"/>
      <c r="I558" s="11"/>
      <c r="J558" s="11"/>
      <c r="K558" s="16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</row>
    <row r="559" customFormat="false" ht="13.8" hidden="false" customHeight="false" outlineLevel="0" collapsed="false">
      <c r="A559" s="11"/>
      <c r="B559" s="11"/>
      <c r="C559" s="11"/>
      <c r="D559" s="11"/>
      <c r="E559" s="11"/>
      <c r="F559" s="13"/>
      <c r="G559" s="13"/>
      <c r="H559" s="11"/>
      <c r="I559" s="11"/>
      <c r="J559" s="11"/>
      <c r="K559" s="16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</row>
    <row r="560" customFormat="false" ht="13.8" hidden="false" customHeight="false" outlineLevel="0" collapsed="false">
      <c r="A560" s="11"/>
      <c r="B560" s="11"/>
      <c r="C560" s="11"/>
      <c r="D560" s="11"/>
      <c r="E560" s="11"/>
      <c r="F560" s="13"/>
      <c r="G560" s="13"/>
      <c r="H560" s="11"/>
      <c r="I560" s="11"/>
      <c r="J560" s="11"/>
      <c r="K560" s="16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</row>
    <row r="561" customFormat="false" ht="13.8" hidden="false" customHeight="false" outlineLevel="0" collapsed="false">
      <c r="A561" s="11"/>
      <c r="B561" s="11"/>
      <c r="C561" s="11"/>
      <c r="D561" s="11"/>
      <c r="E561" s="11"/>
      <c r="F561" s="13"/>
      <c r="G561" s="13"/>
      <c r="H561" s="11"/>
      <c r="I561" s="11"/>
      <c r="J561" s="11"/>
      <c r="K561" s="16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</row>
    <row r="562" customFormat="false" ht="13.8" hidden="false" customHeight="false" outlineLevel="0" collapsed="false">
      <c r="A562" s="11"/>
      <c r="B562" s="11"/>
      <c r="C562" s="11"/>
      <c r="D562" s="11"/>
      <c r="E562" s="11"/>
      <c r="F562" s="13"/>
      <c r="G562" s="13"/>
      <c r="H562" s="11"/>
      <c r="I562" s="11"/>
      <c r="J562" s="11"/>
      <c r="K562" s="16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</row>
    <row r="563" customFormat="false" ht="13.8" hidden="false" customHeight="false" outlineLevel="0" collapsed="false">
      <c r="A563" s="11"/>
      <c r="B563" s="11"/>
      <c r="C563" s="11"/>
      <c r="D563" s="11"/>
      <c r="E563" s="11"/>
      <c r="F563" s="13"/>
      <c r="G563" s="13"/>
      <c r="H563" s="11"/>
      <c r="I563" s="11"/>
      <c r="J563" s="11"/>
      <c r="K563" s="16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</row>
    <row r="564" customFormat="false" ht="13.8" hidden="false" customHeight="false" outlineLevel="0" collapsed="false">
      <c r="A564" s="11"/>
      <c r="B564" s="11"/>
      <c r="C564" s="11"/>
      <c r="D564" s="11"/>
      <c r="E564" s="11"/>
      <c r="F564" s="13"/>
      <c r="G564" s="13"/>
      <c r="H564" s="11"/>
      <c r="I564" s="11"/>
      <c r="J564" s="11"/>
      <c r="K564" s="16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</row>
    <row r="565" customFormat="false" ht="13.8" hidden="false" customHeight="false" outlineLevel="0" collapsed="false">
      <c r="A565" s="11"/>
      <c r="B565" s="11"/>
      <c r="C565" s="11"/>
      <c r="D565" s="11"/>
      <c r="E565" s="11"/>
      <c r="F565" s="13"/>
      <c r="G565" s="13"/>
      <c r="H565" s="11"/>
      <c r="I565" s="11"/>
      <c r="J565" s="11"/>
      <c r="K565" s="16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</row>
    <row r="566" customFormat="false" ht="13.8" hidden="false" customHeight="false" outlineLevel="0" collapsed="false">
      <c r="A566" s="11"/>
      <c r="B566" s="11"/>
      <c r="C566" s="11"/>
      <c r="D566" s="11"/>
      <c r="E566" s="11"/>
      <c r="F566" s="13"/>
      <c r="G566" s="13"/>
      <c r="H566" s="11"/>
      <c r="I566" s="11"/>
      <c r="J566" s="11"/>
      <c r="K566" s="16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</row>
    <row r="567" customFormat="false" ht="13.8" hidden="false" customHeight="false" outlineLevel="0" collapsed="false">
      <c r="A567" s="11"/>
      <c r="B567" s="11"/>
      <c r="C567" s="11"/>
      <c r="D567" s="11"/>
      <c r="E567" s="11"/>
      <c r="F567" s="13"/>
      <c r="G567" s="13"/>
      <c r="H567" s="11"/>
      <c r="I567" s="11"/>
      <c r="J567" s="11"/>
      <c r="K567" s="16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</row>
    <row r="568" customFormat="false" ht="13.8" hidden="false" customHeight="false" outlineLevel="0" collapsed="false">
      <c r="A568" s="11"/>
      <c r="B568" s="11"/>
      <c r="C568" s="11"/>
      <c r="D568" s="11"/>
      <c r="E568" s="11"/>
      <c r="F568" s="13"/>
      <c r="G568" s="13"/>
      <c r="H568" s="11"/>
      <c r="I568" s="11"/>
      <c r="J568" s="11"/>
      <c r="K568" s="16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</row>
    <row r="569" customFormat="false" ht="13.8" hidden="false" customHeight="false" outlineLevel="0" collapsed="false">
      <c r="A569" s="11"/>
      <c r="B569" s="11"/>
      <c r="C569" s="11"/>
      <c r="D569" s="11"/>
      <c r="E569" s="11"/>
      <c r="F569" s="13"/>
      <c r="G569" s="13"/>
      <c r="H569" s="11"/>
      <c r="I569" s="11"/>
      <c r="J569" s="11"/>
      <c r="K569" s="16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</row>
    <row r="570" customFormat="false" ht="13.8" hidden="false" customHeight="false" outlineLevel="0" collapsed="false">
      <c r="A570" s="11"/>
      <c r="B570" s="11"/>
      <c r="C570" s="11"/>
      <c r="D570" s="11"/>
      <c r="E570" s="11"/>
      <c r="F570" s="13"/>
      <c r="G570" s="13"/>
      <c r="H570" s="11"/>
      <c r="I570" s="11"/>
      <c r="J570" s="11"/>
      <c r="K570" s="16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</row>
    <row r="571" customFormat="false" ht="13.8" hidden="false" customHeight="false" outlineLevel="0" collapsed="false">
      <c r="A571" s="11"/>
      <c r="B571" s="11"/>
      <c r="C571" s="11"/>
      <c r="D571" s="11"/>
      <c r="E571" s="11"/>
      <c r="F571" s="13"/>
      <c r="G571" s="13"/>
      <c r="H571" s="11"/>
      <c r="I571" s="11"/>
      <c r="J571" s="11"/>
      <c r="K571" s="16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</row>
    <row r="572" customFormat="false" ht="13.8" hidden="false" customHeight="false" outlineLevel="0" collapsed="false">
      <c r="A572" s="11"/>
      <c r="B572" s="11"/>
      <c r="C572" s="11"/>
      <c r="D572" s="11"/>
      <c r="E572" s="11"/>
      <c r="F572" s="13"/>
      <c r="G572" s="13"/>
      <c r="H572" s="11"/>
      <c r="I572" s="11"/>
      <c r="J572" s="11"/>
      <c r="K572" s="16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</row>
    <row r="573" customFormat="false" ht="13.8" hidden="false" customHeight="false" outlineLevel="0" collapsed="false">
      <c r="A573" s="11"/>
      <c r="B573" s="11"/>
      <c r="C573" s="11"/>
      <c r="D573" s="11"/>
      <c r="E573" s="11"/>
      <c r="F573" s="13"/>
      <c r="G573" s="13"/>
      <c r="H573" s="11"/>
      <c r="I573" s="11"/>
      <c r="J573" s="11"/>
      <c r="K573" s="16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</row>
    <row r="574" customFormat="false" ht="13.8" hidden="false" customHeight="false" outlineLevel="0" collapsed="false">
      <c r="A574" s="11"/>
      <c r="B574" s="11"/>
      <c r="C574" s="11"/>
      <c r="D574" s="11"/>
      <c r="E574" s="11"/>
      <c r="F574" s="13"/>
      <c r="G574" s="13"/>
      <c r="H574" s="11"/>
      <c r="I574" s="11"/>
      <c r="J574" s="11"/>
      <c r="K574" s="16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</row>
    <row r="575" customFormat="false" ht="13.8" hidden="false" customHeight="false" outlineLevel="0" collapsed="false">
      <c r="A575" s="11"/>
      <c r="B575" s="11"/>
      <c r="C575" s="11"/>
      <c r="D575" s="11"/>
      <c r="E575" s="11"/>
      <c r="F575" s="13"/>
      <c r="G575" s="13"/>
      <c r="H575" s="11"/>
      <c r="I575" s="11"/>
      <c r="J575" s="11"/>
      <c r="K575" s="16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</row>
    <row r="576" customFormat="false" ht="13.8" hidden="false" customHeight="false" outlineLevel="0" collapsed="false">
      <c r="A576" s="11"/>
      <c r="B576" s="11"/>
      <c r="C576" s="11"/>
      <c r="D576" s="11"/>
      <c r="E576" s="11"/>
      <c r="F576" s="13"/>
      <c r="G576" s="13"/>
      <c r="H576" s="11"/>
      <c r="I576" s="11"/>
      <c r="J576" s="11"/>
      <c r="K576" s="16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</row>
    <row r="577" customFormat="false" ht="13.8" hidden="false" customHeight="false" outlineLevel="0" collapsed="false">
      <c r="A577" s="11"/>
      <c r="B577" s="11"/>
      <c r="C577" s="11"/>
      <c r="D577" s="11"/>
      <c r="E577" s="11"/>
      <c r="F577" s="13"/>
      <c r="G577" s="13"/>
      <c r="H577" s="11"/>
      <c r="I577" s="11"/>
      <c r="J577" s="11"/>
      <c r="K577" s="16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</row>
    <row r="578" customFormat="false" ht="13.8" hidden="false" customHeight="false" outlineLevel="0" collapsed="false">
      <c r="A578" s="11"/>
      <c r="B578" s="11"/>
      <c r="C578" s="11"/>
      <c r="D578" s="11"/>
      <c r="E578" s="11"/>
      <c r="F578" s="13"/>
      <c r="G578" s="13"/>
      <c r="H578" s="11"/>
      <c r="I578" s="11"/>
      <c r="J578" s="11"/>
      <c r="K578" s="16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</row>
    <row r="579" customFormat="false" ht="13.8" hidden="false" customHeight="false" outlineLevel="0" collapsed="false">
      <c r="A579" s="11"/>
      <c r="B579" s="11"/>
      <c r="C579" s="11"/>
      <c r="D579" s="11"/>
      <c r="E579" s="11"/>
      <c r="F579" s="13"/>
      <c r="G579" s="13"/>
      <c r="H579" s="11"/>
      <c r="I579" s="11"/>
      <c r="J579" s="11"/>
      <c r="K579" s="16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</row>
    <row r="580" customFormat="false" ht="13.8" hidden="false" customHeight="false" outlineLevel="0" collapsed="false">
      <c r="A580" s="11"/>
      <c r="B580" s="11"/>
      <c r="C580" s="11"/>
      <c r="D580" s="11"/>
      <c r="E580" s="11"/>
      <c r="F580" s="13"/>
      <c r="G580" s="13"/>
      <c r="H580" s="11"/>
      <c r="I580" s="11"/>
      <c r="J580" s="11"/>
      <c r="K580" s="16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</row>
    <row r="581" customFormat="false" ht="13.8" hidden="false" customHeight="false" outlineLevel="0" collapsed="false">
      <c r="A581" s="11"/>
      <c r="B581" s="11"/>
      <c r="C581" s="11"/>
      <c r="D581" s="11"/>
      <c r="E581" s="11"/>
      <c r="F581" s="13"/>
      <c r="G581" s="13"/>
      <c r="H581" s="11"/>
      <c r="I581" s="11"/>
      <c r="J581" s="11"/>
      <c r="K581" s="16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</row>
    <row r="582" customFormat="false" ht="13.8" hidden="false" customHeight="false" outlineLevel="0" collapsed="false">
      <c r="A582" s="11"/>
      <c r="B582" s="11"/>
      <c r="C582" s="11"/>
      <c r="D582" s="11"/>
      <c r="E582" s="11"/>
      <c r="F582" s="13"/>
      <c r="G582" s="13"/>
      <c r="H582" s="11"/>
      <c r="I582" s="11"/>
      <c r="J582" s="11"/>
      <c r="K582" s="16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</row>
    <row r="583" customFormat="false" ht="13.8" hidden="false" customHeight="false" outlineLevel="0" collapsed="false">
      <c r="A583" s="11"/>
      <c r="B583" s="11"/>
      <c r="C583" s="11"/>
      <c r="D583" s="11"/>
      <c r="E583" s="11"/>
      <c r="F583" s="13"/>
      <c r="G583" s="13"/>
      <c r="H583" s="11"/>
      <c r="I583" s="11"/>
      <c r="J583" s="11"/>
      <c r="K583" s="16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</row>
    <row r="584" customFormat="false" ht="13.8" hidden="false" customHeight="false" outlineLevel="0" collapsed="false">
      <c r="A584" s="11"/>
      <c r="B584" s="11"/>
      <c r="C584" s="11"/>
      <c r="D584" s="11"/>
      <c r="E584" s="11"/>
      <c r="F584" s="13"/>
      <c r="G584" s="13"/>
      <c r="H584" s="11"/>
      <c r="I584" s="11"/>
      <c r="J584" s="11"/>
      <c r="K584" s="16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</row>
    <row r="585" customFormat="false" ht="13.8" hidden="false" customHeight="false" outlineLevel="0" collapsed="false">
      <c r="A585" s="11"/>
      <c r="B585" s="11"/>
      <c r="C585" s="11"/>
      <c r="D585" s="11"/>
      <c r="E585" s="11"/>
      <c r="F585" s="13"/>
      <c r="G585" s="13"/>
      <c r="H585" s="11"/>
      <c r="I585" s="11"/>
      <c r="J585" s="11"/>
      <c r="K585" s="16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</row>
    <row r="586" customFormat="false" ht="13.8" hidden="false" customHeight="false" outlineLevel="0" collapsed="false">
      <c r="A586" s="11"/>
      <c r="B586" s="11"/>
      <c r="C586" s="11"/>
      <c r="D586" s="11"/>
      <c r="E586" s="11"/>
      <c r="F586" s="13"/>
      <c r="G586" s="13"/>
      <c r="H586" s="11"/>
      <c r="I586" s="11"/>
      <c r="J586" s="11"/>
      <c r="K586" s="16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</row>
    <row r="587" customFormat="false" ht="13.8" hidden="false" customHeight="false" outlineLevel="0" collapsed="false">
      <c r="A587" s="11"/>
      <c r="B587" s="11"/>
      <c r="C587" s="11"/>
      <c r="D587" s="11"/>
      <c r="E587" s="11"/>
      <c r="F587" s="13"/>
      <c r="G587" s="13"/>
      <c r="H587" s="11"/>
      <c r="I587" s="11"/>
      <c r="J587" s="11"/>
      <c r="K587" s="16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</row>
    <row r="588" customFormat="false" ht="13.8" hidden="false" customHeight="false" outlineLevel="0" collapsed="false">
      <c r="A588" s="11"/>
      <c r="B588" s="11"/>
      <c r="C588" s="11"/>
      <c r="D588" s="11"/>
      <c r="E588" s="11"/>
      <c r="F588" s="13"/>
      <c r="G588" s="13"/>
      <c r="H588" s="11"/>
      <c r="I588" s="11"/>
      <c r="J588" s="11"/>
      <c r="K588" s="16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</row>
    <row r="589" customFormat="false" ht="13.8" hidden="false" customHeight="false" outlineLevel="0" collapsed="false">
      <c r="A589" s="11"/>
      <c r="B589" s="11"/>
      <c r="C589" s="11"/>
      <c r="D589" s="11"/>
      <c r="E589" s="11"/>
      <c r="F589" s="13"/>
      <c r="G589" s="13"/>
      <c r="H589" s="11"/>
      <c r="I589" s="11"/>
      <c r="J589" s="11"/>
      <c r="K589" s="16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</row>
    <row r="590" customFormat="false" ht="13.8" hidden="false" customHeight="false" outlineLevel="0" collapsed="false">
      <c r="A590" s="11"/>
      <c r="B590" s="11"/>
      <c r="C590" s="11"/>
      <c r="D590" s="11"/>
      <c r="E590" s="11"/>
      <c r="F590" s="13"/>
      <c r="G590" s="13"/>
      <c r="H590" s="11"/>
      <c r="I590" s="11"/>
      <c r="J590" s="11"/>
      <c r="K590" s="16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</row>
    <row r="591" customFormat="false" ht="13.8" hidden="false" customHeight="false" outlineLevel="0" collapsed="false">
      <c r="A591" s="11"/>
      <c r="B591" s="11"/>
      <c r="C591" s="11"/>
      <c r="D591" s="11"/>
      <c r="E591" s="11"/>
      <c r="F591" s="13"/>
      <c r="G591" s="13"/>
      <c r="H591" s="11"/>
      <c r="I591" s="11"/>
      <c r="J591" s="11"/>
      <c r="K591" s="16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</row>
    <row r="592" customFormat="false" ht="13.8" hidden="false" customHeight="false" outlineLevel="0" collapsed="false">
      <c r="A592" s="11"/>
      <c r="B592" s="11"/>
      <c r="C592" s="11"/>
      <c r="D592" s="11"/>
      <c r="E592" s="11"/>
      <c r="F592" s="13"/>
      <c r="G592" s="13"/>
      <c r="H592" s="11"/>
      <c r="I592" s="11"/>
      <c r="J592" s="11"/>
      <c r="K592" s="16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</row>
    <row r="593" customFormat="false" ht="13.8" hidden="false" customHeight="false" outlineLevel="0" collapsed="false">
      <c r="A593" s="11"/>
      <c r="B593" s="11"/>
      <c r="C593" s="11"/>
      <c r="D593" s="11"/>
      <c r="E593" s="11"/>
      <c r="F593" s="13"/>
      <c r="G593" s="13"/>
      <c r="H593" s="11"/>
      <c r="I593" s="11"/>
      <c r="J593" s="11"/>
      <c r="K593" s="16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</row>
    <row r="594" customFormat="false" ht="13.8" hidden="false" customHeight="false" outlineLevel="0" collapsed="false">
      <c r="A594" s="11"/>
      <c r="B594" s="11"/>
      <c r="C594" s="11"/>
      <c r="D594" s="11"/>
      <c r="E594" s="11"/>
      <c r="F594" s="13"/>
      <c r="G594" s="13"/>
      <c r="H594" s="11"/>
      <c r="I594" s="11"/>
      <c r="J594" s="11"/>
      <c r="K594" s="16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</row>
    <row r="595" customFormat="false" ht="13.8" hidden="false" customHeight="false" outlineLevel="0" collapsed="false">
      <c r="A595" s="11"/>
      <c r="B595" s="11"/>
      <c r="C595" s="11"/>
      <c r="D595" s="11"/>
      <c r="E595" s="11"/>
      <c r="F595" s="13"/>
      <c r="G595" s="13"/>
      <c r="H595" s="11"/>
      <c r="I595" s="11"/>
      <c r="J595" s="11"/>
      <c r="K595" s="16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</row>
    <row r="596" customFormat="false" ht="13.8" hidden="false" customHeight="false" outlineLevel="0" collapsed="false">
      <c r="A596" s="11"/>
      <c r="B596" s="11"/>
      <c r="C596" s="11"/>
      <c r="D596" s="11"/>
      <c r="E596" s="11"/>
      <c r="F596" s="13"/>
      <c r="G596" s="13"/>
      <c r="H596" s="11"/>
      <c r="I596" s="11"/>
      <c r="J596" s="11"/>
      <c r="K596" s="16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</row>
    <row r="597" customFormat="false" ht="13.8" hidden="false" customHeight="false" outlineLevel="0" collapsed="false">
      <c r="A597" s="11"/>
      <c r="B597" s="11"/>
      <c r="C597" s="11"/>
      <c r="D597" s="11"/>
      <c r="E597" s="11"/>
      <c r="F597" s="13"/>
      <c r="G597" s="13"/>
      <c r="H597" s="11"/>
      <c r="I597" s="11"/>
      <c r="J597" s="11"/>
      <c r="K597" s="16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</row>
    <row r="598" customFormat="false" ht="13.8" hidden="false" customHeight="false" outlineLevel="0" collapsed="false">
      <c r="A598" s="11"/>
      <c r="B598" s="11"/>
      <c r="C598" s="11"/>
      <c r="D598" s="11"/>
      <c r="E598" s="11"/>
      <c r="F598" s="13"/>
      <c r="G598" s="13"/>
      <c r="H598" s="11"/>
      <c r="I598" s="11"/>
      <c r="J598" s="11"/>
      <c r="K598" s="16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</row>
    <row r="599" customFormat="false" ht="13.8" hidden="false" customHeight="false" outlineLevel="0" collapsed="false">
      <c r="A599" s="11"/>
      <c r="B599" s="11"/>
      <c r="C599" s="11"/>
      <c r="D599" s="11"/>
      <c r="E599" s="11"/>
      <c r="F599" s="13"/>
      <c r="G599" s="13"/>
      <c r="H599" s="11"/>
      <c r="I599" s="11"/>
      <c r="J599" s="11"/>
      <c r="K599" s="16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</row>
    <row r="600" customFormat="false" ht="13.8" hidden="false" customHeight="false" outlineLevel="0" collapsed="false">
      <c r="A600" s="11"/>
      <c r="B600" s="11"/>
      <c r="C600" s="11"/>
      <c r="D600" s="11"/>
      <c r="E600" s="11"/>
      <c r="F600" s="13"/>
      <c r="G600" s="13"/>
      <c r="H600" s="11"/>
      <c r="I600" s="11"/>
      <c r="J600" s="11"/>
      <c r="K600" s="16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</row>
    <row r="601" customFormat="false" ht="13.8" hidden="false" customHeight="false" outlineLevel="0" collapsed="false">
      <c r="A601" s="11"/>
      <c r="B601" s="11"/>
      <c r="C601" s="11"/>
      <c r="D601" s="11"/>
      <c r="E601" s="11"/>
      <c r="F601" s="13"/>
      <c r="G601" s="13"/>
      <c r="H601" s="11"/>
      <c r="I601" s="11"/>
      <c r="J601" s="11"/>
      <c r="K601" s="16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</row>
    <row r="602" customFormat="false" ht="13.8" hidden="false" customHeight="false" outlineLevel="0" collapsed="false">
      <c r="A602" s="11"/>
      <c r="B602" s="11"/>
      <c r="C602" s="11"/>
      <c r="D602" s="11"/>
      <c r="E602" s="11"/>
      <c r="F602" s="13"/>
      <c r="G602" s="13"/>
      <c r="H602" s="11"/>
      <c r="I602" s="11"/>
      <c r="J602" s="11"/>
      <c r="K602" s="16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</row>
    <row r="603" customFormat="false" ht="13.8" hidden="false" customHeight="false" outlineLevel="0" collapsed="false">
      <c r="A603" s="11"/>
      <c r="B603" s="11"/>
      <c r="C603" s="11"/>
      <c r="D603" s="11"/>
      <c r="E603" s="11"/>
      <c r="F603" s="13"/>
      <c r="G603" s="13"/>
      <c r="H603" s="11"/>
      <c r="I603" s="11"/>
      <c r="J603" s="11"/>
      <c r="K603" s="16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</row>
    <row r="604" customFormat="false" ht="13.8" hidden="false" customHeight="false" outlineLevel="0" collapsed="false">
      <c r="A604" s="11"/>
      <c r="B604" s="11"/>
      <c r="C604" s="11"/>
      <c r="D604" s="11"/>
      <c r="E604" s="11"/>
      <c r="F604" s="13"/>
      <c r="G604" s="13"/>
      <c r="H604" s="11"/>
      <c r="I604" s="11"/>
      <c r="J604" s="11"/>
      <c r="K604" s="16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</row>
    <row r="605" customFormat="false" ht="13.8" hidden="false" customHeight="false" outlineLevel="0" collapsed="false">
      <c r="A605" s="11"/>
      <c r="B605" s="11"/>
      <c r="C605" s="11"/>
      <c r="D605" s="11"/>
      <c r="E605" s="11"/>
      <c r="F605" s="13"/>
      <c r="G605" s="13"/>
      <c r="H605" s="11"/>
      <c r="I605" s="11"/>
      <c r="J605" s="11"/>
      <c r="K605" s="16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</row>
    <row r="606" customFormat="false" ht="13.8" hidden="false" customHeight="false" outlineLevel="0" collapsed="false">
      <c r="A606" s="11"/>
      <c r="B606" s="11"/>
      <c r="C606" s="11"/>
      <c r="D606" s="11"/>
      <c r="E606" s="11"/>
      <c r="F606" s="13"/>
      <c r="G606" s="13"/>
      <c r="H606" s="11"/>
      <c r="I606" s="11"/>
      <c r="J606" s="11"/>
      <c r="K606" s="16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</row>
    <row r="607" customFormat="false" ht="13.8" hidden="false" customHeight="false" outlineLevel="0" collapsed="false">
      <c r="A607" s="11"/>
      <c r="B607" s="11"/>
      <c r="C607" s="11"/>
      <c r="D607" s="11"/>
      <c r="E607" s="11"/>
      <c r="F607" s="13"/>
      <c r="G607" s="13"/>
      <c r="H607" s="11"/>
      <c r="I607" s="11"/>
      <c r="J607" s="11"/>
      <c r="K607" s="16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</row>
    <row r="608" customFormat="false" ht="13.8" hidden="false" customHeight="false" outlineLevel="0" collapsed="false">
      <c r="A608" s="11"/>
      <c r="B608" s="11"/>
      <c r="C608" s="11"/>
      <c r="D608" s="11"/>
      <c r="E608" s="11"/>
      <c r="F608" s="13"/>
      <c r="G608" s="13"/>
      <c r="H608" s="11"/>
      <c r="I608" s="11"/>
      <c r="J608" s="11"/>
      <c r="K608" s="16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</row>
    <row r="609" customFormat="false" ht="13.8" hidden="false" customHeight="false" outlineLevel="0" collapsed="false">
      <c r="A609" s="11"/>
      <c r="B609" s="11"/>
      <c r="C609" s="11"/>
      <c r="D609" s="11"/>
      <c r="E609" s="11"/>
      <c r="F609" s="13"/>
      <c r="G609" s="13"/>
      <c r="H609" s="11"/>
      <c r="I609" s="11"/>
      <c r="J609" s="11"/>
      <c r="K609" s="16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</row>
    <row r="610" customFormat="false" ht="13.8" hidden="false" customHeight="false" outlineLevel="0" collapsed="false">
      <c r="A610" s="11"/>
      <c r="B610" s="11"/>
      <c r="C610" s="11"/>
      <c r="D610" s="11"/>
      <c r="E610" s="11"/>
      <c r="F610" s="13"/>
      <c r="G610" s="13"/>
      <c r="H610" s="11"/>
      <c r="I610" s="11"/>
      <c r="J610" s="11"/>
      <c r="K610" s="16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</row>
    <row r="611" customFormat="false" ht="13.8" hidden="false" customHeight="false" outlineLevel="0" collapsed="false">
      <c r="A611" s="11"/>
      <c r="B611" s="11"/>
      <c r="C611" s="11"/>
      <c r="D611" s="11"/>
      <c r="E611" s="11"/>
      <c r="F611" s="13"/>
      <c r="G611" s="13"/>
      <c r="H611" s="11"/>
      <c r="I611" s="11"/>
      <c r="J611" s="11"/>
      <c r="K611" s="16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</row>
    <row r="612" customFormat="false" ht="13.8" hidden="false" customHeight="false" outlineLevel="0" collapsed="false">
      <c r="A612" s="11"/>
      <c r="B612" s="11"/>
      <c r="C612" s="11"/>
      <c r="D612" s="11"/>
      <c r="E612" s="11"/>
      <c r="F612" s="13"/>
      <c r="G612" s="13"/>
      <c r="H612" s="11"/>
      <c r="I612" s="11"/>
      <c r="J612" s="11"/>
      <c r="K612" s="16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</row>
    <row r="613" customFormat="false" ht="13.8" hidden="false" customHeight="false" outlineLevel="0" collapsed="false">
      <c r="A613" s="11"/>
      <c r="B613" s="11"/>
      <c r="C613" s="11"/>
      <c r="D613" s="11"/>
      <c r="E613" s="11"/>
      <c r="F613" s="13"/>
      <c r="G613" s="13"/>
      <c r="H613" s="11"/>
      <c r="I613" s="11"/>
      <c r="J613" s="11"/>
      <c r="K613" s="16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</row>
    <row r="614" customFormat="false" ht="13.8" hidden="false" customHeight="false" outlineLevel="0" collapsed="false">
      <c r="A614" s="11"/>
      <c r="B614" s="11"/>
      <c r="C614" s="11"/>
      <c r="D614" s="11"/>
      <c r="E614" s="11"/>
      <c r="F614" s="13"/>
      <c r="G614" s="13"/>
      <c r="H614" s="11"/>
      <c r="I614" s="11"/>
      <c r="J614" s="11"/>
      <c r="K614" s="16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</row>
    <row r="615" customFormat="false" ht="13.8" hidden="false" customHeight="false" outlineLevel="0" collapsed="false">
      <c r="A615" s="11"/>
      <c r="B615" s="11"/>
      <c r="C615" s="11"/>
      <c r="D615" s="11"/>
      <c r="E615" s="11"/>
      <c r="F615" s="13"/>
      <c r="G615" s="13"/>
      <c r="H615" s="11"/>
      <c r="I615" s="11"/>
      <c r="J615" s="11"/>
      <c r="K615" s="16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</row>
    <row r="616" customFormat="false" ht="13.8" hidden="false" customHeight="false" outlineLevel="0" collapsed="false">
      <c r="A616" s="11"/>
      <c r="B616" s="11"/>
      <c r="C616" s="11"/>
      <c r="D616" s="11"/>
      <c r="E616" s="11"/>
      <c r="F616" s="13"/>
      <c r="G616" s="13"/>
      <c r="H616" s="11"/>
      <c r="I616" s="11"/>
      <c r="J616" s="11"/>
      <c r="K616" s="16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</row>
    <row r="617" customFormat="false" ht="13.8" hidden="false" customHeight="false" outlineLevel="0" collapsed="false">
      <c r="A617" s="11"/>
      <c r="B617" s="11"/>
      <c r="C617" s="11"/>
      <c r="D617" s="11"/>
      <c r="E617" s="11"/>
      <c r="F617" s="13"/>
      <c r="G617" s="13"/>
      <c r="H617" s="11"/>
      <c r="I617" s="11"/>
      <c r="J617" s="11"/>
      <c r="K617" s="16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</row>
    <row r="618" customFormat="false" ht="13.8" hidden="false" customHeight="false" outlineLevel="0" collapsed="false">
      <c r="A618" s="11"/>
      <c r="B618" s="11"/>
      <c r="C618" s="11"/>
      <c r="D618" s="11"/>
      <c r="E618" s="11"/>
      <c r="F618" s="13"/>
      <c r="G618" s="13"/>
      <c r="H618" s="11"/>
      <c r="I618" s="11"/>
      <c r="J618" s="11"/>
      <c r="K618" s="16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</row>
    <row r="619" customFormat="false" ht="13.8" hidden="false" customHeight="false" outlineLevel="0" collapsed="false">
      <c r="A619" s="11"/>
      <c r="B619" s="11"/>
      <c r="C619" s="11"/>
      <c r="D619" s="11"/>
      <c r="E619" s="11"/>
      <c r="F619" s="13"/>
      <c r="G619" s="13"/>
      <c r="H619" s="11"/>
      <c r="I619" s="11"/>
      <c r="J619" s="11"/>
      <c r="K619" s="16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</row>
    <row r="620" customFormat="false" ht="13.8" hidden="false" customHeight="false" outlineLevel="0" collapsed="false">
      <c r="A620" s="11"/>
      <c r="B620" s="11"/>
      <c r="C620" s="11"/>
      <c r="D620" s="11"/>
      <c r="E620" s="11"/>
      <c r="F620" s="13"/>
      <c r="G620" s="13"/>
      <c r="H620" s="11"/>
      <c r="I620" s="11"/>
      <c r="J620" s="11"/>
      <c r="K620" s="16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</row>
    <row r="621" customFormat="false" ht="13.8" hidden="false" customHeight="false" outlineLevel="0" collapsed="false">
      <c r="A621" s="11"/>
      <c r="B621" s="11"/>
      <c r="C621" s="11"/>
      <c r="D621" s="11"/>
      <c r="E621" s="11"/>
      <c r="F621" s="13"/>
      <c r="G621" s="13"/>
      <c r="H621" s="11"/>
      <c r="I621" s="11"/>
      <c r="J621" s="11"/>
      <c r="K621" s="16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</row>
    <row r="622" customFormat="false" ht="13.8" hidden="false" customHeight="false" outlineLevel="0" collapsed="false">
      <c r="A622" s="11"/>
      <c r="B622" s="11"/>
      <c r="C622" s="11"/>
      <c r="D622" s="11"/>
      <c r="E622" s="11"/>
      <c r="F622" s="13"/>
      <c r="G622" s="13"/>
      <c r="H622" s="11"/>
      <c r="I622" s="11"/>
      <c r="J622" s="11"/>
      <c r="K622" s="16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</row>
    <row r="623" customFormat="false" ht="13.8" hidden="false" customHeight="false" outlineLevel="0" collapsed="false">
      <c r="A623" s="11"/>
      <c r="B623" s="11"/>
      <c r="C623" s="11"/>
      <c r="D623" s="11"/>
      <c r="E623" s="11"/>
      <c r="F623" s="13"/>
      <c r="G623" s="13"/>
      <c r="H623" s="11"/>
      <c r="I623" s="11"/>
      <c r="J623" s="11"/>
      <c r="K623" s="16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</row>
    <row r="624" customFormat="false" ht="13.8" hidden="false" customHeight="false" outlineLevel="0" collapsed="false">
      <c r="A624" s="11"/>
      <c r="B624" s="11"/>
      <c r="C624" s="11"/>
      <c r="D624" s="11"/>
      <c r="E624" s="11"/>
      <c r="F624" s="13"/>
      <c r="G624" s="13"/>
      <c r="H624" s="11"/>
      <c r="I624" s="11"/>
      <c r="J624" s="11"/>
      <c r="K624" s="16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</row>
    <row r="625" customFormat="false" ht="13.8" hidden="false" customHeight="false" outlineLevel="0" collapsed="false">
      <c r="A625" s="11"/>
      <c r="B625" s="11"/>
      <c r="C625" s="11"/>
      <c r="D625" s="11"/>
      <c r="E625" s="11"/>
      <c r="F625" s="13"/>
      <c r="G625" s="13"/>
      <c r="H625" s="11"/>
      <c r="I625" s="11"/>
      <c r="J625" s="11"/>
      <c r="K625" s="16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</row>
    <row r="626" customFormat="false" ht="13.8" hidden="false" customHeight="false" outlineLevel="0" collapsed="false">
      <c r="A626" s="11"/>
      <c r="B626" s="11"/>
      <c r="C626" s="11"/>
      <c r="D626" s="11"/>
      <c r="E626" s="11"/>
      <c r="F626" s="13"/>
      <c r="G626" s="13"/>
      <c r="H626" s="11"/>
      <c r="I626" s="11"/>
      <c r="J626" s="11"/>
      <c r="K626" s="16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</row>
    <row r="627" customFormat="false" ht="13.8" hidden="false" customHeight="false" outlineLevel="0" collapsed="false">
      <c r="A627" s="11"/>
      <c r="B627" s="11"/>
      <c r="C627" s="11"/>
      <c r="D627" s="11"/>
      <c r="E627" s="11"/>
      <c r="F627" s="13"/>
      <c r="G627" s="13"/>
      <c r="H627" s="11"/>
      <c r="I627" s="11"/>
      <c r="J627" s="11"/>
      <c r="K627" s="16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</row>
    <row r="628" customFormat="false" ht="13.8" hidden="false" customHeight="false" outlineLevel="0" collapsed="false">
      <c r="A628" s="11"/>
      <c r="B628" s="11"/>
      <c r="C628" s="11"/>
      <c r="D628" s="11"/>
      <c r="E628" s="11"/>
      <c r="F628" s="13"/>
      <c r="G628" s="13"/>
      <c r="H628" s="11"/>
      <c r="I628" s="11"/>
      <c r="J628" s="11"/>
      <c r="K628" s="16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</row>
    <row r="629" customFormat="false" ht="13.8" hidden="false" customHeight="false" outlineLevel="0" collapsed="false">
      <c r="A629" s="11"/>
      <c r="B629" s="11"/>
      <c r="C629" s="11"/>
      <c r="D629" s="11"/>
      <c r="E629" s="11"/>
      <c r="F629" s="13"/>
      <c r="G629" s="13"/>
      <c r="H629" s="11"/>
      <c r="I629" s="11"/>
      <c r="J629" s="11"/>
      <c r="K629" s="16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</row>
    <row r="630" customFormat="false" ht="13.8" hidden="false" customHeight="false" outlineLevel="0" collapsed="false">
      <c r="A630" s="11"/>
      <c r="B630" s="11"/>
      <c r="C630" s="11"/>
      <c r="D630" s="11"/>
      <c r="E630" s="11"/>
      <c r="F630" s="13"/>
      <c r="G630" s="13"/>
      <c r="H630" s="11"/>
      <c r="I630" s="11"/>
      <c r="J630" s="11"/>
      <c r="K630" s="16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</row>
    <row r="631" customFormat="false" ht="13.8" hidden="false" customHeight="false" outlineLevel="0" collapsed="false">
      <c r="A631" s="11"/>
      <c r="B631" s="11"/>
      <c r="C631" s="11"/>
      <c r="D631" s="11"/>
      <c r="E631" s="11"/>
      <c r="F631" s="13"/>
      <c r="G631" s="13"/>
      <c r="H631" s="11"/>
      <c r="I631" s="11"/>
      <c r="J631" s="11"/>
      <c r="K631" s="16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</row>
    <row r="632" customFormat="false" ht="13.8" hidden="false" customHeight="false" outlineLevel="0" collapsed="false">
      <c r="A632" s="11"/>
      <c r="B632" s="11"/>
      <c r="C632" s="11"/>
      <c r="D632" s="11"/>
      <c r="E632" s="11"/>
      <c r="F632" s="13"/>
      <c r="G632" s="13"/>
      <c r="H632" s="11"/>
      <c r="I632" s="11"/>
      <c r="J632" s="11"/>
      <c r="K632" s="16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</row>
    <row r="633" customFormat="false" ht="13.8" hidden="false" customHeight="false" outlineLevel="0" collapsed="false">
      <c r="A633" s="11"/>
      <c r="B633" s="11"/>
      <c r="C633" s="11"/>
      <c r="D633" s="11"/>
      <c r="E633" s="11"/>
      <c r="F633" s="13"/>
      <c r="G633" s="13"/>
      <c r="H633" s="11"/>
      <c r="I633" s="11"/>
      <c r="J633" s="11"/>
      <c r="K633" s="16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</row>
    <row r="634" customFormat="false" ht="13.8" hidden="false" customHeight="false" outlineLevel="0" collapsed="false">
      <c r="A634" s="11"/>
      <c r="B634" s="11"/>
      <c r="C634" s="11"/>
      <c r="D634" s="11"/>
      <c r="E634" s="11"/>
      <c r="F634" s="13"/>
      <c r="G634" s="13"/>
      <c r="H634" s="11"/>
      <c r="I634" s="11"/>
      <c r="J634" s="11"/>
      <c r="K634" s="16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</row>
    <row r="635" customFormat="false" ht="13.8" hidden="false" customHeight="false" outlineLevel="0" collapsed="false">
      <c r="A635" s="11"/>
      <c r="B635" s="11"/>
      <c r="C635" s="11"/>
      <c r="D635" s="11"/>
      <c r="E635" s="11"/>
      <c r="F635" s="13"/>
      <c r="G635" s="13"/>
      <c r="H635" s="11"/>
      <c r="I635" s="11"/>
      <c r="J635" s="11"/>
      <c r="K635" s="16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</row>
    <row r="636" customFormat="false" ht="13.8" hidden="false" customHeight="false" outlineLevel="0" collapsed="false">
      <c r="A636" s="11"/>
      <c r="B636" s="11"/>
      <c r="C636" s="11"/>
      <c r="D636" s="11"/>
      <c r="E636" s="11"/>
      <c r="F636" s="13"/>
      <c r="G636" s="13"/>
      <c r="H636" s="11"/>
      <c r="I636" s="11"/>
      <c r="J636" s="11"/>
      <c r="K636" s="16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</row>
    <row r="637" customFormat="false" ht="13.8" hidden="false" customHeight="false" outlineLevel="0" collapsed="false">
      <c r="A637" s="11"/>
      <c r="B637" s="11"/>
      <c r="C637" s="11"/>
      <c r="D637" s="11"/>
      <c r="E637" s="11"/>
      <c r="F637" s="13"/>
      <c r="G637" s="13"/>
      <c r="H637" s="11"/>
      <c r="I637" s="11"/>
      <c r="J637" s="11"/>
      <c r="K637" s="16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</row>
    <row r="638" customFormat="false" ht="13.8" hidden="false" customHeight="false" outlineLevel="0" collapsed="false">
      <c r="A638" s="11"/>
      <c r="B638" s="11"/>
      <c r="C638" s="11"/>
      <c r="D638" s="11"/>
      <c r="E638" s="11"/>
      <c r="F638" s="13"/>
      <c r="G638" s="13"/>
      <c r="H638" s="11"/>
      <c r="I638" s="11"/>
      <c r="J638" s="11"/>
      <c r="K638" s="16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</row>
    <row r="639" customFormat="false" ht="13.8" hidden="false" customHeight="false" outlineLevel="0" collapsed="false">
      <c r="A639" s="11"/>
      <c r="B639" s="11"/>
      <c r="C639" s="11"/>
      <c r="D639" s="11"/>
      <c r="E639" s="11"/>
      <c r="F639" s="13"/>
      <c r="G639" s="13"/>
      <c r="H639" s="11"/>
      <c r="I639" s="11"/>
      <c r="J639" s="11"/>
      <c r="K639" s="16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</row>
    <row r="640" customFormat="false" ht="13.8" hidden="false" customHeight="false" outlineLevel="0" collapsed="false">
      <c r="A640" s="11"/>
      <c r="B640" s="11"/>
      <c r="C640" s="11"/>
      <c r="D640" s="11"/>
      <c r="E640" s="11"/>
      <c r="F640" s="13"/>
      <c r="G640" s="13"/>
      <c r="H640" s="11"/>
      <c r="I640" s="11"/>
      <c r="J640" s="11"/>
      <c r="K640" s="16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</row>
    <row r="641" customFormat="false" ht="13.8" hidden="false" customHeight="false" outlineLevel="0" collapsed="false">
      <c r="A641" s="11"/>
      <c r="B641" s="11"/>
      <c r="C641" s="11"/>
      <c r="D641" s="11"/>
      <c r="E641" s="11"/>
      <c r="F641" s="13"/>
      <c r="G641" s="13"/>
      <c r="H641" s="11"/>
      <c r="I641" s="11"/>
      <c r="J641" s="11"/>
      <c r="K641" s="16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</row>
    <row r="642" customFormat="false" ht="13.8" hidden="false" customHeight="false" outlineLevel="0" collapsed="false">
      <c r="A642" s="11"/>
      <c r="B642" s="11"/>
      <c r="C642" s="11"/>
      <c r="D642" s="11"/>
      <c r="E642" s="11"/>
      <c r="F642" s="13"/>
      <c r="G642" s="13"/>
      <c r="H642" s="11"/>
      <c r="I642" s="11"/>
      <c r="J642" s="11"/>
      <c r="K642" s="16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</row>
    <row r="643" customFormat="false" ht="13.8" hidden="false" customHeight="false" outlineLevel="0" collapsed="false">
      <c r="A643" s="11"/>
      <c r="B643" s="11"/>
      <c r="C643" s="11"/>
      <c r="D643" s="11"/>
      <c r="E643" s="11"/>
      <c r="F643" s="13"/>
      <c r="G643" s="13"/>
      <c r="H643" s="11"/>
      <c r="I643" s="11"/>
      <c r="J643" s="11"/>
      <c r="K643" s="16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</row>
    <row r="644" customFormat="false" ht="13.8" hidden="false" customHeight="false" outlineLevel="0" collapsed="false">
      <c r="A644" s="11"/>
      <c r="B644" s="11"/>
      <c r="C644" s="11"/>
      <c r="D644" s="11"/>
      <c r="E644" s="11"/>
      <c r="F644" s="13"/>
      <c r="G644" s="13"/>
      <c r="H644" s="11"/>
      <c r="I644" s="11"/>
      <c r="J644" s="11"/>
      <c r="K644" s="16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</row>
    <row r="645" customFormat="false" ht="13.8" hidden="false" customHeight="false" outlineLevel="0" collapsed="false">
      <c r="A645" s="11"/>
      <c r="B645" s="11"/>
      <c r="C645" s="11"/>
      <c r="D645" s="11"/>
      <c r="E645" s="11"/>
      <c r="F645" s="13"/>
      <c r="G645" s="13"/>
      <c r="H645" s="11"/>
      <c r="I645" s="11"/>
      <c r="J645" s="11"/>
      <c r="K645" s="16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</row>
    <row r="646" customFormat="false" ht="13.8" hidden="false" customHeight="false" outlineLevel="0" collapsed="false">
      <c r="A646" s="11"/>
      <c r="B646" s="11"/>
      <c r="C646" s="11"/>
      <c r="D646" s="11"/>
      <c r="E646" s="11"/>
      <c r="F646" s="13"/>
      <c r="G646" s="13"/>
      <c r="H646" s="11"/>
      <c r="I646" s="11"/>
      <c r="J646" s="11"/>
      <c r="K646" s="16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</row>
    <row r="647" customFormat="false" ht="13.8" hidden="false" customHeight="false" outlineLevel="0" collapsed="false">
      <c r="A647" s="11"/>
      <c r="B647" s="11"/>
      <c r="C647" s="11"/>
      <c r="D647" s="11"/>
      <c r="E647" s="11"/>
      <c r="F647" s="13"/>
      <c r="G647" s="13"/>
      <c r="H647" s="11"/>
      <c r="I647" s="11"/>
      <c r="J647" s="11"/>
      <c r="K647" s="16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</row>
    <row r="648" customFormat="false" ht="13.8" hidden="false" customHeight="false" outlineLevel="0" collapsed="false">
      <c r="A648" s="11"/>
      <c r="B648" s="11"/>
      <c r="C648" s="11"/>
      <c r="D648" s="11"/>
      <c r="E648" s="11"/>
      <c r="F648" s="13"/>
      <c r="G648" s="13"/>
      <c r="H648" s="11"/>
      <c r="I648" s="11"/>
      <c r="J648" s="11"/>
      <c r="K648" s="16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</row>
    <row r="649" customFormat="false" ht="13.8" hidden="false" customHeight="false" outlineLevel="0" collapsed="false">
      <c r="A649" s="11"/>
      <c r="B649" s="11"/>
      <c r="C649" s="11"/>
      <c r="D649" s="11"/>
      <c r="E649" s="11"/>
      <c r="F649" s="13"/>
      <c r="G649" s="13"/>
      <c r="H649" s="11"/>
      <c r="I649" s="11"/>
      <c r="J649" s="11"/>
      <c r="K649" s="16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</row>
    <row r="650" customFormat="false" ht="13.8" hidden="false" customHeight="false" outlineLevel="0" collapsed="false">
      <c r="A650" s="11"/>
      <c r="B650" s="11"/>
      <c r="C650" s="11"/>
      <c r="D650" s="11"/>
      <c r="E650" s="11"/>
      <c r="F650" s="13"/>
      <c r="G650" s="13"/>
      <c r="H650" s="11"/>
      <c r="I650" s="11"/>
      <c r="J650" s="11"/>
      <c r="K650" s="16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</row>
    <row r="651" customFormat="false" ht="13.8" hidden="false" customHeight="false" outlineLevel="0" collapsed="false">
      <c r="A651" s="11"/>
      <c r="B651" s="11"/>
      <c r="C651" s="11"/>
      <c r="D651" s="11"/>
      <c r="E651" s="11"/>
      <c r="F651" s="13"/>
      <c r="G651" s="13"/>
      <c r="H651" s="11"/>
      <c r="I651" s="11"/>
      <c r="J651" s="11"/>
      <c r="K651" s="16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</row>
    <row r="652" customFormat="false" ht="13.8" hidden="false" customHeight="false" outlineLevel="0" collapsed="false">
      <c r="A652" s="11"/>
      <c r="B652" s="11"/>
      <c r="C652" s="11"/>
      <c r="D652" s="11"/>
      <c r="E652" s="11"/>
      <c r="F652" s="13"/>
      <c r="G652" s="13"/>
      <c r="H652" s="11"/>
      <c r="I652" s="11"/>
      <c r="J652" s="11"/>
      <c r="K652" s="16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</row>
    <row r="653" customFormat="false" ht="13.8" hidden="false" customHeight="false" outlineLevel="0" collapsed="false">
      <c r="A653" s="11"/>
      <c r="B653" s="11"/>
      <c r="C653" s="11"/>
      <c r="D653" s="11"/>
      <c r="E653" s="11"/>
      <c r="F653" s="13"/>
      <c r="G653" s="13"/>
      <c r="H653" s="11"/>
      <c r="I653" s="11"/>
      <c r="J653" s="11"/>
      <c r="K653" s="16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</row>
    <row r="654" customFormat="false" ht="13.8" hidden="false" customHeight="false" outlineLevel="0" collapsed="false">
      <c r="A654" s="11"/>
      <c r="B654" s="11"/>
      <c r="C654" s="11"/>
      <c r="D654" s="11"/>
      <c r="E654" s="11"/>
      <c r="F654" s="13"/>
      <c r="G654" s="13"/>
      <c r="H654" s="11"/>
      <c r="I654" s="11"/>
      <c r="J654" s="11"/>
      <c r="K654" s="16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</row>
    <row r="655" customFormat="false" ht="13.8" hidden="false" customHeight="false" outlineLevel="0" collapsed="false">
      <c r="A655" s="11"/>
      <c r="B655" s="11"/>
      <c r="C655" s="11"/>
      <c r="D655" s="11"/>
      <c r="E655" s="11"/>
      <c r="F655" s="13"/>
      <c r="G655" s="13"/>
      <c r="H655" s="11"/>
      <c r="I655" s="11"/>
      <c r="J655" s="11"/>
      <c r="K655" s="16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</row>
    <row r="656" customFormat="false" ht="13.8" hidden="false" customHeight="false" outlineLevel="0" collapsed="false">
      <c r="A656" s="11"/>
      <c r="B656" s="11"/>
      <c r="C656" s="11"/>
      <c r="D656" s="11"/>
      <c r="E656" s="11"/>
      <c r="F656" s="13"/>
      <c r="G656" s="13"/>
      <c r="H656" s="11"/>
      <c r="I656" s="11"/>
      <c r="J656" s="11"/>
      <c r="K656" s="16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</row>
    <row r="657" customFormat="false" ht="13.8" hidden="false" customHeight="false" outlineLevel="0" collapsed="false">
      <c r="A657" s="11"/>
      <c r="B657" s="11"/>
      <c r="C657" s="11"/>
      <c r="D657" s="11"/>
      <c r="E657" s="11"/>
      <c r="F657" s="13"/>
      <c r="G657" s="13"/>
      <c r="H657" s="11"/>
      <c r="I657" s="11"/>
      <c r="J657" s="11"/>
      <c r="K657" s="16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</row>
    <row r="658" customFormat="false" ht="13.8" hidden="false" customHeight="false" outlineLevel="0" collapsed="false">
      <c r="A658" s="11"/>
      <c r="B658" s="11"/>
      <c r="C658" s="11"/>
      <c r="D658" s="11"/>
      <c r="E658" s="11"/>
      <c r="F658" s="13"/>
      <c r="G658" s="13"/>
      <c r="H658" s="11"/>
      <c r="I658" s="11"/>
      <c r="J658" s="11"/>
      <c r="K658" s="16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</row>
    <row r="659" customFormat="false" ht="13.8" hidden="false" customHeight="false" outlineLevel="0" collapsed="false">
      <c r="A659" s="11"/>
      <c r="B659" s="11"/>
      <c r="C659" s="11"/>
      <c r="D659" s="11"/>
      <c r="E659" s="11"/>
      <c r="F659" s="13"/>
      <c r="G659" s="13"/>
      <c r="H659" s="11"/>
      <c r="I659" s="11"/>
      <c r="J659" s="11"/>
      <c r="K659" s="16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</row>
    <row r="660" customFormat="false" ht="13.8" hidden="false" customHeight="false" outlineLevel="0" collapsed="false">
      <c r="A660" s="11"/>
      <c r="B660" s="11"/>
      <c r="C660" s="11"/>
      <c r="D660" s="11"/>
      <c r="E660" s="11"/>
      <c r="F660" s="13"/>
      <c r="G660" s="13"/>
      <c r="H660" s="11"/>
      <c r="I660" s="11"/>
      <c r="J660" s="11"/>
      <c r="K660" s="16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</row>
    <row r="661" customFormat="false" ht="13.8" hidden="false" customHeight="false" outlineLevel="0" collapsed="false">
      <c r="A661" s="11"/>
      <c r="B661" s="11"/>
      <c r="C661" s="11"/>
      <c r="D661" s="11"/>
      <c r="E661" s="11"/>
      <c r="F661" s="13"/>
      <c r="G661" s="13"/>
      <c r="H661" s="11"/>
      <c r="I661" s="11"/>
      <c r="J661" s="11"/>
      <c r="K661" s="16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</row>
    <row r="662" customFormat="false" ht="13.8" hidden="false" customHeight="false" outlineLevel="0" collapsed="false">
      <c r="A662" s="11"/>
      <c r="B662" s="11"/>
      <c r="C662" s="11"/>
      <c r="D662" s="11"/>
      <c r="E662" s="11"/>
      <c r="F662" s="13"/>
      <c r="G662" s="13"/>
      <c r="H662" s="11"/>
      <c r="I662" s="11"/>
      <c r="J662" s="11"/>
      <c r="K662" s="16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</row>
    <row r="663" customFormat="false" ht="13.8" hidden="false" customHeight="false" outlineLevel="0" collapsed="false">
      <c r="A663" s="11"/>
      <c r="B663" s="11"/>
      <c r="C663" s="11"/>
      <c r="D663" s="11"/>
      <c r="E663" s="11"/>
      <c r="F663" s="13"/>
      <c r="G663" s="13"/>
      <c r="H663" s="11"/>
      <c r="I663" s="11"/>
      <c r="J663" s="11"/>
      <c r="K663" s="16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</row>
    <row r="664" customFormat="false" ht="13.8" hidden="false" customHeight="false" outlineLevel="0" collapsed="false">
      <c r="A664" s="11"/>
      <c r="B664" s="11"/>
      <c r="C664" s="11"/>
      <c r="D664" s="11"/>
      <c r="E664" s="11"/>
      <c r="F664" s="13"/>
      <c r="G664" s="13"/>
      <c r="H664" s="11"/>
      <c r="I664" s="11"/>
      <c r="J664" s="11"/>
      <c r="K664" s="16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</row>
    <row r="665" customFormat="false" ht="13.8" hidden="false" customHeight="false" outlineLevel="0" collapsed="false">
      <c r="A665" s="11"/>
      <c r="B665" s="11"/>
      <c r="C665" s="11"/>
      <c r="D665" s="11"/>
      <c r="E665" s="11"/>
      <c r="F665" s="13"/>
      <c r="G665" s="13"/>
      <c r="H665" s="11"/>
      <c r="I665" s="11"/>
      <c r="J665" s="11"/>
      <c r="K665" s="16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</row>
    <row r="666" customFormat="false" ht="13.8" hidden="false" customHeight="false" outlineLevel="0" collapsed="false">
      <c r="A666" s="11"/>
      <c r="B666" s="11"/>
      <c r="C666" s="11"/>
      <c r="D666" s="11"/>
      <c r="E666" s="11"/>
      <c r="F666" s="13"/>
      <c r="G666" s="13"/>
      <c r="H666" s="11"/>
      <c r="I666" s="11"/>
      <c r="J666" s="11"/>
      <c r="K666" s="16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</row>
    <row r="667" customFormat="false" ht="13.8" hidden="false" customHeight="false" outlineLevel="0" collapsed="false">
      <c r="A667" s="11"/>
      <c r="B667" s="11"/>
      <c r="C667" s="11"/>
      <c r="D667" s="11"/>
      <c r="E667" s="11"/>
      <c r="F667" s="13"/>
      <c r="G667" s="13"/>
      <c r="H667" s="11"/>
      <c r="I667" s="11"/>
      <c r="J667" s="11"/>
      <c r="K667" s="16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</row>
    <row r="668" customFormat="false" ht="13.8" hidden="false" customHeight="false" outlineLevel="0" collapsed="false">
      <c r="A668" s="11"/>
      <c r="B668" s="11"/>
      <c r="C668" s="11"/>
      <c r="D668" s="11"/>
      <c r="E668" s="11"/>
      <c r="F668" s="13"/>
      <c r="G668" s="13"/>
      <c r="H668" s="11"/>
      <c r="I668" s="11"/>
      <c r="J668" s="11"/>
      <c r="K668" s="16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</row>
    <row r="669" customFormat="false" ht="13.8" hidden="false" customHeight="false" outlineLevel="0" collapsed="false">
      <c r="A669" s="11"/>
      <c r="B669" s="11"/>
      <c r="C669" s="11"/>
      <c r="D669" s="11"/>
      <c r="E669" s="11"/>
      <c r="F669" s="13"/>
      <c r="G669" s="13"/>
      <c r="H669" s="11"/>
      <c r="I669" s="11"/>
      <c r="J669" s="11"/>
      <c r="K669" s="16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</row>
    <row r="670" customFormat="false" ht="13.8" hidden="false" customHeight="false" outlineLevel="0" collapsed="false">
      <c r="A670" s="11"/>
      <c r="B670" s="11"/>
      <c r="C670" s="11"/>
      <c r="D670" s="11"/>
      <c r="E670" s="11"/>
      <c r="F670" s="13"/>
      <c r="G670" s="13"/>
      <c r="H670" s="11"/>
      <c r="I670" s="11"/>
      <c r="J670" s="11"/>
      <c r="K670" s="16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</row>
    <row r="671" customFormat="false" ht="13.8" hidden="false" customHeight="false" outlineLevel="0" collapsed="false">
      <c r="A671" s="11"/>
      <c r="B671" s="11"/>
      <c r="C671" s="11"/>
      <c r="D671" s="11"/>
      <c r="E671" s="11"/>
      <c r="F671" s="13"/>
      <c r="G671" s="13"/>
      <c r="H671" s="11"/>
      <c r="I671" s="11"/>
      <c r="J671" s="11"/>
      <c r="K671" s="16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</row>
    <row r="672" customFormat="false" ht="13.8" hidden="false" customHeight="false" outlineLevel="0" collapsed="false">
      <c r="A672" s="11"/>
      <c r="B672" s="11"/>
      <c r="C672" s="11"/>
      <c r="D672" s="11"/>
      <c r="E672" s="11"/>
      <c r="F672" s="13"/>
      <c r="G672" s="13"/>
      <c r="H672" s="11"/>
      <c r="I672" s="11"/>
      <c r="J672" s="11"/>
      <c r="K672" s="16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</row>
    <row r="673" customFormat="false" ht="13.8" hidden="false" customHeight="false" outlineLevel="0" collapsed="false">
      <c r="A673" s="11"/>
      <c r="B673" s="11"/>
      <c r="C673" s="11"/>
      <c r="D673" s="11"/>
      <c r="E673" s="11"/>
      <c r="F673" s="13"/>
      <c r="G673" s="13"/>
      <c r="H673" s="11"/>
      <c r="I673" s="11"/>
      <c r="J673" s="11"/>
      <c r="K673" s="16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</row>
    <row r="674" customFormat="false" ht="13.8" hidden="false" customHeight="false" outlineLevel="0" collapsed="false">
      <c r="A674" s="11"/>
      <c r="B674" s="11"/>
      <c r="C674" s="11"/>
      <c r="D674" s="11"/>
      <c r="E674" s="11"/>
      <c r="F674" s="13"/>
      <c r="G674" s="13"/>
      <c r="H674" s="11"/>
      <c r="I674" s="11"/>
      <c r="J674" s="11"/>
      <c r="K674" s="16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</row>
    <row r="675" customFormat="false" ht="13.8" hidden="false" customHeight="false" outlineLevel="0" collapsed="false">
      <c r="A675" s="11"/>
      <c r="B675" s="11"/>
      <c r="C675" s="11"/>
      <c r="D675" s="11"/>
      <c r="E675" s="11"/>
      <c r="F675" s="13"/>
      <c r="G675" s="13"/>
      <c r="H675" s="11"/>
      <c r="I675" s="11"/>
      <c r="J675" s="11"/>
      <c r="K675" s="16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</row>
    <row r="676" customFormat="false" ht="13.8" hidden="false" customHeight="false" outlineLevel="0" collapsed="false">
      <c r="A676" s="11"/>
      <c r="B676" s="11"/>
      <c r="C676" s="11"/>
      <c r="D676" s="11"/>
      <c r="E676" s="11"/>
      <c r="F676" s="13"/>
      <c r="G676" s="13"/>
      <c r="H676" s="11"/>
      <c r="I676" s="11"/>
      <c r="J676" s="11"/>
      <c r="K676" s="16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</row>
    <row r="677" customFormat="false" ht="13.8" hidden="false" customHeight="false" outlineLevel="0" collapsed="false">
      <c r="A677" s="11"/>
      <c r="B677" s="11"/>
      <c r="C677" s="11"/>
      <c r="D677" s="11"/>
      <c r="E677" s="11"/>
      <c r="F677" s="13"/>
      <c r="G677" s="13"/>
      <c r="H677" s="11"/>
      <c r="I677" s="11"/>
      <c r="J677" s="11"/>
      <c r="K677" s="16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</row>
    <row r="678" customFormat="false" ht="13.8" hidden="false" customHeight="false" outlineLevel="0" collapsed="false">
      <c r="A678" s="11"/>
      <c r="B678" s="11"/>
      <c r="C678" s="11"/>
      <c r="D678" s="11"/>
      <c r="E678" s="11"/>
      <c r="F678" s="13"/>
      <c r="G678" s="13"/>
      <c r="H678" s="11"/>
      <c r="I678" s="11"/>
      <c r="J678" s="11"/>
      <c r="K678" s="16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</row>
    <row r="679" customFormat="false" ht="13.8" hidden="false" customHeight="false" outlineLevel="0" collapsed="false">
      <c r="A679" s="11"/>
      <c r="B679" s="11"/>
      <c r="C679" s="11"/>
      <c r="D679" s="11"/>
      <c r="E679" s="11"/>
      <c r="F679" s="13"/>
      <c r="G679" s="13"/>
      <c r="H679" s="11"/>
      <c r="I679" s="11"/>
      <c r="J679" s="11"/>
      <c r="K679" s="16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</row>
    <row r="680" customFormat="false" ht="13.8" hidden="false" customHeight="false" outlineLevel="0" collapsed="false">
      <c r="A680" s="11"/>
      <c r="B680" s="11"/>
      <c r="C680" s="11"/>
      <c r="D680" s="11"/>
      <c r="E680" s="11"/>
      <c r="F680" s="13"/>
      <c r="G680" s="13"/>
      <c r="H680" s="11"/>
      <c r="I680" s="11"/>
      <c r="J680" s="11"/>
      <c r="K680" s="16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</row>
    <row r="681" customFormat="false" ht="13.8" hidden="false" customHeight="false" outlineLevel="0" collapsed="false">
      <c r="A681" s="11"/>
      <c r="B681" s="11"/>
      <c r="C681" s="11"/>
      <c r="D681" s="11"/>
      <c r="E681" s="11"/>
      <c r="F681" s="13"/>
      <c r="G681" s="13"/>
      <c r="H681" s="11"/>
      <c r="I681" s="11"/>
      <c r="J681" s="11"/>
      <c r="K681" s="16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</row>
    <row r="682" customFormat="false" ht="13.8" hidden="false" customHeight="false" outlineLevel="0" collapsed="false">
      <c r="A682" s="11"/>
      <c r="B682" s="11"/>
      <c r="C682" s="11"/>
      <c r="D682" s="11"/>
      <c r="E682" s="11"/>
      <c r="F682" s="13"/>
      <c r="G682" s="13"/>
      <c r="H682" s="11"/>
      <c r="I682" s="11"/>
      <c r="J682" s="11"/>
      <c r="K682" s="16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</row>
    <row r="683" customFormat="false" ht="13.8" hidden="false" customHeight="false" outlineLevel="0" collapsed="false">
      <c r="A683" s="11"/>
      <c r="B683" s="11"/>
      <c r="C683" s="11"/>
      <c r="D683" s="11"/>
      <c r="E683" s="11"/>
      <c r="F683" s="13"/>
      <c r="G683" s="13"/>
      <c r="H683" s="11"/>
      <c r="I683" s="11"/>
      <c r="J683" s="11"/>
      <c r="K683" s="16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</row>
    <row r="684" customFormat="false" ht="13.8" hidden="false" customHeight="false" outlineLevel="0" collapsed="false">
      <c r="A684" s="11"/>
      <c r="B684" s="11"/>
      <c r="C684" s="11"/>
      <c r="D684" s="11"/>
      <c r="E684" s="11"/>
      <c r="F684" s="13"/>
      <c r="G684" s="13"/>
      <c r="H684" s="11"/>
      <c r="I684" s="11"/>
      <c r="J684" s="11"/>
      <c r="K684" s="16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</row>
    <row r="685" customFormat="false" ht="13.8" hidden="false" customHeight="false" outlineLevel="0" collapsed="false">
      <c r="A685" s="11"/>
      <c r="B685" s="11"/>
      <c r="C685" s="11"/>
      <c r="D685" s="11"/>
      <c r="E685" s="11"/>
      <c r="F685" s="13"/>
      <c r="G685" s="13"/>
      <c r="H685" s="11"/>
      <c r="I685" s="11"/>
      <c r="J685" s="11"/>
      <c r="K685" s="16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</row>
    <row r="686" customFormat="false" ht="13.8" hidden="false" customHeight="false" outlineLevel="0" collapsed="false">
      <c r="A686" s="11"/>
      <c r="B686" s="11"/>
      <c r="C686" s="11"/>
      <c r="D686" s="11"/>
      <c r="E686" s="11"/>
      <c r="F686" s="13"/>
      <c r="G686" s="13"/>
      <c r="H686" s="11"/>
      <c r="I686" s="11"/>
      <c r="J686" s="11"/>
      <c r="K686" s="16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</row>
    <row r="687" customFormat="false" ht="13.8" hidden="false" customHeight="false" outlineLevel="0" collapsed="false">
      <c r="A687" s="11"/>
      <c r="B687" s="11"/>
      <c r="C687" s="11"/>
      <c r="D687" s="11"/>
      <c r="E687" s="11"/>
      <c r="F687" s="13"/>
      <c r="G687" s="13"/>
      <c r="H687" s="11"/>
      <c r="I687" s="11"/>
      <c r="J687" s="11"/>
      <c r="K687" s="16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</row>
    <row r="688" customFormat="false" ht="13.8" hidden="false" customHeight="false" outlineLevel="0" collapsed="false">
      <c r="A688" s="11"/>
      <c r="B688" s="11"/>
      <c r="C688" s="11"/>
      <c r="D688" s="11"/>
      <c r="E688" s="11"/>
      <c r="F688" s="13"/>
      <c r="G688" s="13"/>
      <c r="H688" s="11"/>
      <c r="I688" s="11"/>
      <c r="J688" s="11"/>
      <c r="K688" s="16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</row>
    <row r="689" customFormat="false" ht="13.8" hidden="false" customHeight="false" outlineLevel="0" collapsed="false">
      <c r="A689" s="11"/>
      <c r="B689" s="11"/>
      <c r="C689" s="11"/>
      <c r="D689" s="11"/>
      <c r="E689" s="11"/>
      <c r="F689" s="13"/>
      <c r="G689" s="13"/>
      <c r="H689" s="11"/>
      <c r="I689" s="11"/>
      <c r="J689" s="11"/>
      <c r="K689" s="16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</row>
    <row r="690" customFormat="false" ht="13.8" hidden="false" customHeight="false" outlineLevel="0" collapsed="false">
      <c r="A690" s="11"/>
      <c r="B690" s="11"/>
      <c r="C690" s="11"/>
      <c r="D690" s="11"/>
      <c r="E690" s="11"/>
      <c r="F690" s="13"/>
      <c r="G690" s="13"/>
      <c r="H690" s="11"/>
      <c r="I690" s="11"/>
      <c r="J690" s="11"/>
      <c r="K690" s="16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</row>
    <row r="691" customFormat="false" ht="13.8" hidden="false" customHeight="false" outlineLevel="0" collapsed="false">
      <c r="A691" s="11"/>
      <c r="B691" s="11"/>
      <c r="C691" s="11"/>
      <c r="D691" s="11"/>
      <c r="E691" s="11"/>
      <c r="F691" s="13"/>
      <c r="G691" s="13"/>
      <c r="H691" s="11"/>
      <c r="I691" s="11"/>
      <c r="J691" s="11"/>
      <c r="K691" s="16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</row>
    <row r="692" customFormat="false" ht="13.8" hidden="false" customHeight="false" outlineLevel="0" collapsed="false">
      <c r="A692" s="11"/>
      <c r="B692" s="11"/>
      <c r="C692" s="11"/>
      <c r="D692" s="11"/>
      <c r="E692" s="11"/>
      <c r="F692" s="13"/>
      <c r="G692" s="13"/>
      <c r="H692" s="11"/>
      <c r="I692" s="11"/>
      <c r="J692" s="11"/>
      <c r="K692" s="16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</row>
    <row r="693" customFormat="false" ht="13.8" hidden="false" customHeight="false" outlineLevel="0" collapsed="false">
      <c r="A693" s="11"/>
      <c r="B693" s="11"/>
      <c r="C693" s="11"/>
      <c r="D693" s="11"/>
      <c r="E693" s="11"/>
      <c r="F693" s="13"/>
      <c r="G693" s="13"/>
      <c r="H693" s="11"/>
      <c r="I693" s="11"/>
      <c r="J693" s="11"/>
      <c r="K693" s="16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</row>
    <row r="694" customFormat="false" ht="13.8" hidden="false" customHeight="false" outlineLevel="0" collapsed="false">
      <c r="A694" s="11"/>
      <c r="B694" s="11"/>
      <c r="C694" s="11"/>
      <c r="D694" s="11"/>
      <c r="E694" s="11"/>
      <c r="F694" s="13"/>
      <c r="G694" s="13"/>
      <c r="H694" s="11"/>
      <c r="I694" s="11"/>
      <c r="J694" s="11"/>
      <c r="K694" s="16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</row>
    <row r="695" customFormat="false" ht="13.8" hidden="false" customHeight="false" outlineLevel="0" collapsed="false">
      <c r="A695" s="11"/>
      <c r="B695" s="11"/>
      <c r="C695" s="11"/>
      <c r="D695" s="11"/>
      <c r="E695" s="11"/>
      <c r="F695" s="13"/>
      <c r="G695" s="13"/>
      <c r="H695" s="11"/>
      <c r="I695" s="11"/>
      <c r="J695" s="11"/>
      <c r="K695" s="16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</row>
    <row r="696" customFormat="false" ht="13.8" hidden="false" customHeight="false" outlineLevel="0" collapsed="false">
      <c r="A696" s="11"/>
      <c r="B696" s="11"/>
      <c r="C696" s="11"/>
      <c r="D696" s="11"/>
      <c r="E696" s="11"/>
      <c r="F696" s="13"/>
      <c r="G696" s="13"/>
      <c r="H696" s="11"/>
      <c r="I696" s="11"/>
      <c r="J696" s="11"/>
      <c r="K696" s="16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</row>
    <row r="697" customFormat="false" ht="13.8" hidden="false" customHeight="false" outlineLevel="0" collapsed="false">
      <c r="A697" s="11"/>
      <c r="B697" s="11"/>
      <c r="C697" s="11"/>
      <c r="D697" s="11"/>
      <c r="E697" s="11"/>
      <c r="F697" s="13"/>
      <c r="G697" s="13"/>
      <c r="H697" s="11"/>
      <c r="I697" s="11"/>
      <c r="J697" s="11"/>
      <c r="K697" s="16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</row>
    <row r="698" customFormat="false" ht="13.8" hidden="false" customHeight="false" outlineLevel="0" collapsed="false">
      <c r="A698" s="11"/>
      <c r="B698" s="11"/>
      <c r="C698" s="11"/>
      <c r="D698" s="11"/>
      <c r="E698" s="11"/>
      <c r="F698" s="13"/>
      <c r="G698" s="13"/>
      <c r="H698" s="11"/>
      <c r="I698" s="11"/>
      <c r="J698" s="11"/>
      <c r="K698" s="16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</row>
    <row r="699" customFormat="false" ht="13.8" hidden="false" customHeight="false" outlineLevel="0" collapsed="false">
      <c r="A699" s="11"/>
      <c r="B699" s="11"/>
      <c r="C699" s="11"/>
      <c r="D699" s="11"/>
      <c r="E699" s="11"/>
      <c r="F699" s="13"/>
      <c r="G699" s="13"/>
      <c r="H699" s="11"/>
      <c r="I699" s="11"/>
      <c r="J699" s="11"/>
      <c r="K699" s="16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</row>
    <row r="700" customFormat="false" ht="13.8" hidden="false" customHeight="false" outlineLevel="0" collapsed="false">
      <c r="A700" s="11"/>
      <c r="B700" s="11"/>
      <c r="C700" s="11"/>
      <c r="D700" s="11"/>
      <c r="E700" s="11"/>
      <c r="F700" s="13"/>
      <c r="G700" s="13"/>
      <c r="H700" s="11"/>
      <c r="I700" s="11"/>
      <c r="J700" s="11"/>
      <c r="K700" s="16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</row>
    <row r="701" customFormat="false" ht="13.8" hidden="false" customHeight="false" outlineLevel="0" collapsed="false">
      <c r="A701" s="11"/>
      <c r="B701" s="11"/>
      <c r="C701" s="11"/>
      <c r="D701" s="11"/>
      <c r="E701" s="11"/>
      <c r="F701" s="13"/>
      <c r="G701" s="13"/>
      <c r="H701" s="11"/>
      <c r="I701" s="11"/>
      <c r="J701" s="11"/>
      <c r="K701" s="16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</row>
    <row r="702" customFormat="false" ht="13.8" hidden="false" customHeight="false" outlineLevel="0" collapsed="false">
      <c r="A702" s="11"/>
      <c r="B702" s="11"/>
      <c r="C702" s="11"/>
      <c r="D702" s="11"/>
      <c r="E702" s="11"/>
      <c r="F702" s="13"/>
      <c r="G702" s="13"/>
      <c r="H702" s="11"/>
      <c r="I702" s="11"/>
      <c r="J702" s="11"/>
      <c r="K702" s="16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</row>
    <row r="703" customFormat="false" ht="13.8" hidden="false" customHeight="false" outlineLevel="0" collapsed="false">
      <c r="A703" s="11"/>
      <c r="B703" s="11"/>
      <c r="C703" s="11"/>
      <c r="D703" s="11"/>
      <c r="E703" s="11"/>
      <c r="F703" s="13"/>
      <c r="G703" s="13"/>
      <c r="H703" s="11"/>
      <c r="I703" s="11"/>
      <c r="J703" s="11"/>
      <c r="K703" s="16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</row>
    <row r="704" customFormat="false" ht="13.8" hidden="false" customHeight="false" outlineLevel="0" collapsed="false">
      <c r="A704" s="11"/>
      <c r="B704" s="11"/>
      <c r="C704" s="11"/>
      <c r="D704" s="11"/>
      <c r="E704" s="11"/>
      <c r="F704" s="13"/>
      <c r="G704" s="13"/>
      <c r="H704" s="11"/>
      <c r="I704" s="11"/>
      <c r="J704" s="11"/>
      <c r="K704" s="16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</row>
    <row r="705" customFormat="false" ht="13.8" hidden="false" customHeight="false" outlineLevel="0" collapsed="false">
      <c r="A705" s="11"/>
      <c r="B705" s="11"/>
      <c r="C705" s="11"/>
      <c r="D705" s="11"/>
      <c r="E705" s="11"/>
      <c r="F705" s="13"/>
      <c r="G705" s="13"/>
      <c r="H705" s="11"/>
      <c r="I705" s="11"/>
      <c r="J705" s="11"/>
      <c r="K705" s="16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</row>
    <row r="706" customFormat="false" ht="13.8" hidden="false" customHeight="false" outlineLevel="0" collapsed="false">
      <c r="A706" s="11"/>
      <c r="B706" s="11"/>
      <c r="C706" s="11"/>
      <c r="D706" s="11"/>
      <c r="E706" s="11"/>
      <c r="F706" s="13"/>
      <c r="G706" s="13"/>
      <c r="H706" s="11"/>
      <c r="I706" s="11"/>
      <c r="J706" s="11"/>
      <c r="K706" s="16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</row>
    <row r="707" customFormat="false" ht="13.8" hidden="false" customHeight="false" outlineLevel="0" collapsed="false">
      <c r="A707" s="11"/>
      <c r="B707" s="11"/>
      <c r="C707" s="11"/>
      <c r="D707" s="11"/>
      <c r="E707" s="11"/>
      <c r="F707" s="13"/>
      <c r="G707" s="13"/>
      <c r="H707" s="11"/>
      <c r="I707" s="11"/>
      <c r="J707" s="11"/>
      <c r="K707" s="16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</row>
    <row r="708" customFormat="false" ht="13.8" hidden="false" customHeight="false" outlineLevel="0" collapsed="false">
      <c r="A708" s="11"/>
      <c r="B708" s="11"/>
      <c r="C708" s="11"/>
      <c r="D708" s="11"/>
      <c r="E708" s="11"/>
      <c r="F708" s="13"/>
      <c r="G708" s="13"/>
      <c r="H708" s="11"/>
      <c r="I708" s="11"/>
      <c r="J708" s="11"/>
      <c r="K708" s="16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</row>
    <row r="709" customFormat="false" ht="13.8" hidden="false" customHeight="false" outlineLevel="0" collapsed="false">
      <c r="A709" s="11"/>
      <c r="B709" s="11"/>
      <c r="C709" s="11"/>
      <c r="D709" s="11"/>
      <c r="E709" s="11"/>
      <c r="F709" s="13"/>
      <c r="G709" s="13"/>
      <c r="H709" s="11"/>
      <c r="I709" s="11"/>
      <c r="J709" s="11"/>
      <c r="K709" s="16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</row>
    <row r="710" customFormat="false" ht="13.8" hidden="false" customHeight="false" outlineLevel="0" collapsed="false">
      <c r="A710" s="11"/>
      <c r="B710" s="11"/>
      <c r="C710" s="11"/>
      <c r="D710" s="11"/>
      <c r="E710" s="11"/>
      <c r="F710" s="13"/>
      <c r="G710" s="13"/>
      <c r="H710" s="11"/>
      <c r="I710" s="11"/>
      <c r="J710" s="11"/>
      <c r="K710" s="16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</row>
    <row r="711" customFormat="false" ht="13.8" hidden="false" customHeight="false" outlineLevel="0" collapsed="false">
      <c r="A711" s="11"/>
      <c r="B711" s="11"/>
      <c r="C711" s="11"/>
      <c r="D711" s="11"/>
      <c r="E711" s="11"/>
      <c r="F711" s="13"/>
      <c r="G711" s="13"/>
      <c r="H711" s="11"/>
      <c r="I711" s="11"/>
      <c r="J711" s="11"/>
      <c r="K711" s="16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</row>
    <row r="712" customFormat="false" ht="13.8" hidden="false" customHeight="false" outlineLevel="0" collapsed="false">
      <c r="A712" s="11"/>
      <c r="B712" s="11"/>
      <c r="C712" s="11"/>
      <c r="D712" s="11"/>
      <c r="E712" s="11"/>
      <c r="F712" s="13"/>
      <c r="G712" s="13"/>
      <c r="H712" s="11"/>
      <c r="I712" s="11"/>
      <c r="J712" s="11"/>
      <c r="K712" s="16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</row>
    <row r="713" customFormat="false" ht="13.8" hidden="false" customHeight="false" outlineLevel="0" collapsed="false">
      <c r="A713" s="11"/>
      <c r="B713" s="11"/>
      <c r="C713" s="11"/>
      <c r="D713" s="11"/>
      <c r="E713" s="11"/>
      <c r="F713" s="13"/>
      <c r="G713" s="13"/>
      <c r="H713" s="11"/>
      <c r="I713" s="11"/>
      <c r="J713" s="11"/>
      <c r="K713" s="16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</row>
    <row r="714" customFormat="false" ht="13.8" hidden="false" customHeight="false" outlineLevel="0" collapsed="false">
      <c r="A714" s="11"/>
      <c r="B714" s="11"/>
      <c r="C714" s="11"/>
      <c r="D714" s="11"/>
      <c r="E714" s="11"/>
      <c r="F714" s="13"/>
      <c r="G714" s="13"/>
      <c r="H714" s="11"/>
      <c r="I714" s="11"/>
      <c r="J714" s="11"/>
      <c r="K714" s="16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</row>
    <row r="715" customFormat="false" ht="13.8" hidden="false" customHeight="false" outlineLevel="0" collapsed="false">
      <c r="A715" s="11"/>
      <c r="B715" s="11"/>
      <c r="C715" s="11"/>
      <c r="D715" s="11"/>
      <c r="E715" s="11"/>
      <c r="F715" s="13"/>
      <c r="G715" s="13"/>
      <c r="H715" s="11"/>
      <c r="I715" s="11"/>
      <c r="J715" s="11"/>
      <c r="K715" s="16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</row>
    <row r="716" customFormat="false" ht="13.8" hidden="false" customHeight="false" outlineLevel="0" collapsed="false">
      <c r="A716" s="11"/>
      <c r="B716" s="11"/>
      <c r="C716" s="11"/>
      <c r="D716" s="11"/>
      <c r="E716" s="11"/>
      <c r="F716" s="13"/>
      <c r="G716" s="13"/>
      <c r="H716" s="11"/>
      <c r="I716" s="11"/>
      <c r="J716" s="11"/>
      <c r="K716" s="16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</row>
    <row r="717" customFormat="false" ht="13.8" hidden="false" customHeight="false" outlineLevel="0" collapsed="false">
      <c r="A717" s="11"/>
      <c r="B717" s="11"/>
      <c r="C717" s="11"/>
      <c r="D717" s="11"/>
      <c r="E717" s="11"/>
      <c r="F717" s="13"/>
      <c r="G717" s="13"/>
      <c r="H717" s="11"/>
      <c r="I717" s="11"/>
      <c r="J717" s="11"/>
      <c r="K717" s="16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</row>
    <row r="718" customFormat="false" ht="13.8" hidden="false" customHeight="false" outlineLevel="0" collapsed="false">
      <c r="A718" s="11"/>
      <c r="B718" s="11"/>
      <c r="C718" s="11"/>
      <c r="D718" s="11"/>
      <c r="E718" s="11"/>
      <c r="F718" s="13"/>
      <c r="G718" s="13"/>
      <c r="H718" s="11"/>
      <c r="I718" s="11"/>
      <c r="J718" s="11"/>
      <c r="K718" s="16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</row>
    <row r="719" customFormat="false" ht="13.8" hidden="false" customHeight="false" outlineLevel="0" collapsed="false">
      <c r="A719" s="11"/>
      <c r="B719" s="11"/>
      <c r="C719" s="11"/>
      <c r="D719" s="11"/>
      <c r="E719" s="11"/>
      <c r="F719" s="13"/>
      <c r="G719" s="13"/>
      <c r="H719" s="11"/>
      <c r="I719" s="11"/>
      <c r="J719" s="11"/>
      <c r="K719" s="16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</row>
    <row r="720" customFormat="false" ht="13.8" hidden="false" customHeight="false" outlineLevel="0" collapsed="false">
      <c r="A720" s="11"/>
      <c r="B720" s="11"/>
      <c r="C720" s="11"/>
      <c r="D720" s="11"/>
      <c r="E720" s="11"/>
      <c r="F720" s="13"/>
      <c r="G720" s="13"/>
      <c r="H720" s="11"/>
      <c r="I720" s="11"/>
      <c r="J720" s="11"/>
      <c r="K720" s="16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</row>
    <row r="721" customFormat="false" ht="13.8" hidden="false" customHeight="false" outlineLevel="0" collapsed="false">
      <c r="A721" s="11"/>
      <c r="B721" s="11"/>
      <c r="C721" s="11"/>
      <c r="D721" s="11"/>
      <c r="E721" s="11"/>
      <c r="F721" s="13"/>
      <c r="G721" s="13"/>
      <c r="H721" s="11"/>
      <c r="I721" s="11"/>
      <c r="J721" s="11"/>
      <c r="K721" s="16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</row>
    <row r="722" customFormat="false" ht="13.8" hidden="false" customHeight="false" outlineLevel="0" collapsed="false">
      <c r="A722" s="11"/>
      <c r="B722" s="11"/>
      <c r="C722" s="11"/>
      <c r="D722" s="11"/>
      <c r="E722" s="11"/>
      <c r="F722" s="13"/>
      <c r="G722" s="13"/>
      <c r="H722" s="11"/>
      <c r="I722" s="11"/>
      <c r="J722" s="11"/>
      <c r="K722" s="16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</row>
    <row r="723" customFormat="false" ht="13.8" hidden="false" customHeight="false" outlineLevel="0" collapsed="false">
      <c r="A723" s="11"/>
      <c r="B723" s="11"/>
      <c r="C723" s="11"/>
      <c r="D723" s="11"/>
      <c r="E723" s="11"/>
      <c r="F723" s="13"/>
      <c r="G723" s="13"/>
      <c r="H723" s="11"/>
      <c r="I723" s="11"/>
      <c r="J723" s="11"/>
      <c r="K723" s="16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</row>
    <row r="724" customFormat="false" ht="13.8" hidden="false" customHeight="false" outlineLevel="0" collapsed="false">
      <c r="A724" s="11"/>
      <c r="B724" s="11"/>
      <c r="C724" s="11"/>
      <c r="D724" s="11"/>
      <c r="E724" s="11"/>
      <c r="F724" s="13"/>
      <c r="G724" s="13"/>
      <c r="H724" s="11"/>
      <c r="I724" s="11"/>
      <c r="J724" s="11"/>
      <c r="K724" s="16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</row>
    <row r="725" customFormat="false" ht="13.8" hidden="false" customHeight="false" outlineLevel="0" collapsed="false">
      <c r="A725" s="11"/>
      <c r="B725" s="11"/>
      <c r="C725" s="11"/>
      <c r="D725" s="11"/>
      <c r="E725" s="11"/>
      <c r="F725" s="13"/>
      <c r="G725" s="13"/>
      <c r="H725" s="11"/>
      <c r="I725" s="11"/>
      <c r="J725" s="11"/>
      <c r="K725" s="16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</row>
    <row r="726" customFormat="false" ht="13.8" hidden="false" customHeight="false" outlineLevel="0" collapsed="false">
      <c r="A726" s="11"/>
      <c r="B726" s="11"/>
      <c r="C726" s="11"/>
      <c r="D726" s="11"/>
      <c r="E726" s="11"/>
      <c r="F726" s="13"/>
      <c r="G726" s="13"/>
      <c r="H726" s="11"/>
      <c r="I726" s="11"/>
      <c r="J726" s="11"/>
      <c r="K726" s="16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</row>
    <row r="727" customFormat="false" ht="13.8" hidden="false" customHeight="false" outlineLevel="0" collapsed="false">
      <c r="A727" s="11"/>
      <c r="B727" s="11"/>
      <c r="C727" s="11"/>
      <c r="D727" s="11"/>
      <c r="E727" s="11"/>
      <c r="F727" s="13"/>
      <c r="G727" s="13"/>
      <c r="H727" s="11"/>
      <c r="I727" s="11"/>
      <c r="J727" s="11"/>
      <c r="K727" s="16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</row>
    <row r="728" customFormat="false" ht="13.8" hidden="false" customHeight="false" outlineLevel="0" collapsed="false">
      <c r="A728" s="11"/>
      <c r="B728" s="11"/>
      <c r="C728" s="11"/>
      <c r="D728" s="11"/>
      <c r="E728" s="11"/>
      <c r="F728" s="13"/>
      <c r="G728" s="13"/>
      <c r="H728" s="11"/>
      <c r="I728" s="11"/>
      <c r="J728" s="11"/>
      <c r="K728" s="16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</row>
    <row r="729" customFormat="false" ht="13.8" hidden="false" customHeight="false" outlineLevel="0" collapsed="false">
      <c r="A729" s="11"/>
      <c r="B729" s="11"/>
      <c r="C729" s="11"/>
      <c r="D729" s="11"/>
      <c r="E729" s="11"/>
      <c r="F729" s="13"/>
      <c r="G729" s="13"/>
      <c r="H729" s="11"/>
      <c r="I729" s="11"/>
      <c r="J729" s="11"/>
      <c r="K729" s="16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</row>
    <row r="730" customFormat="false" ht="13.8" hidden="false" customHeight="false" outlineLevel="0" collapsed="false">
      <c r="A730" s="11"/>
      <c r="B730" s="11"/>
      <c r="C730" s="11"/>
      <c r="D730" s="11"/>
      <c r="E730" s="11"/>
      <c r="F730" s="13"/>
      <c r="G730" s="13"/>
      <c r="H730" s="11"/>
      <c r="I730" s="11"/>
      <c r="J730" s="11"/>
      <c r="K730" s="16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</row>
    <row r="731" customFormat="false" ht="13.8" hidden="false" customHeight="false" outlineLevel="0" collapsed="false">
      <c r="A731" s="11"/>
      <c r="B731" s="11"/>
      <c r="C731" s="11"/>
      <c r="D731" s="11"/>
      <c r="E731" s="11"/>
      <c r="F731" s="13"/>
      <c r="G731" s="13"/>
      <c r="H731" s="11"/>
      <c r="I731" s="11"/>
      <c r="J731" s="11"/>
      <c r="K731" s="16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</row>
    <row r="732" customFormat="false" ht="13.8" hidden="false" customHeight="false" outlineLevel="0" collapsed="false">
      <c r="A732" s="11"/>
      <c r="B732" s="11"/>
      <c r="C732" s="11"/>
      <c r="D732" s="11"/>
      <c r="E732" s="11"/>
      <c r="F732" s="13"/>
      <c r="G732" s="13"/>
      <c r="H732" s="11"/>
      <c r="I732" s="11"/>
      <c r="J732" s="11"/>
      <c r="K732" s="16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</row>
    <row r="733" customFormat="false" ht="13.8" hidden="false" customHeight="false" outlineLevel="0" collapsed="false">
      <c r="A733" s="11"/>
      <c r="B733" s="11"/>
      <c r="C733" s="11"/>
      <c r="D733" s="11"/>
      <c r="E733" s="11"/>
      <c r="F733" s="13"/>
      <c r="G733" s="13"/>
      <c r="H733" s="11"/>
      <c r="I733" s="11"/>
      <c r="J733" s="11"/>
      <c r="K733" s="16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</row>
    <row r="734" customFormat="false" ht="13.8" hidden="false" customHeight="false" outlineLevel="0" collapsed="false">
      <c r="A734" s="11"/>
      <c r="B734" s="11"/>
      <c r="C734" s="11"/>
      <c r="D734" s="11"/>
      <c r="E734" s="11"/>
      <c r="F734" s="13"/>
      <c r="G734" s="13"/>
      <c r="H734" s="11"/>
      <c r="I734" s="11"/>
      <c r="J734" s="11"/>
      <c r="K734" s="16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</row>
    <row r="735" customFormat="false" ht="13.8" hidden="false" customHeight="false" outlineLevel="0" collapsed="false">
      <c r="A735" s="11"/>
      <c r="B735" s="11"/>
      <c r="C735" s="11"/>
      <c r="D735" s="11"/>
      <c r="E735" s="11"/>
      <c r="F735" s="13"/>
      <c r="G735" s="13"/>
      <c r="H735" s="11"/>
      <c r="I735" s="11"/>
      <c r="J735" s="11"/>
      <c r="K735" s="16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</row>
    <row r="736" customFormat="false" ht="13.8" hidden="false" customHeight="false" outlineLevel="0" collapsed="false">
      <c r="A736" s="11"/>
      <c r="B736" s="11"/>
      <c r="C736" s="11"/>
      <c r="D736" s="11"/>
      <c r="E736" s="11"/>
      <c r="F736" s="13"/>
      <c r="G736" s="13"/>
      <c r="H736" s="11"/>
      <c r="I736" s="11"/>
      <c r="J736" s="11"/>
      <c r="K736" s="16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</row>
    <row r="737" customFormat="false" ht="13.8" hidden="false" customHeight="false" outlineLevel="0" collapsed="false">
      <c r="A737" s="11"/>
      <c r="B737" s="11"/>
      <c r="C737" s="11"/>
      <c r="D737" s="11"/>
      <c r="E737" s="11"/>
      <c r="F737" s="13"/>
      <c r="G737" s="13"/>
      <c r="H737" s="11"/>
      <c r="I737" s="11"/>
      <c r="J737" s="11"/>
      <c r="K737" s="16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</row>
    <row r="738" customFormat="false" ht="13.8" hidden="false" customHeight="false" outlineLevel="0" collapsed="false">
      <c r="A738" s="11"/>
      <c r="B738" s="11"/>
      <c r="C738" s="11"/>
      <c r="D738" s="11"/>
      <c r="E738" s="11"/>
      <c r="F738" s="13"/>
      <c r="G738" s="13"/>
      <c r="H738" s="11"/>
      <c r="I738" s="11"/>
      <c r="J738" s="11"/>
      <c r="K738" s="16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</row>
    <row r="739" customFormat="false" ht="13.8" hidden="false" customHeight="false" outlineLevel="0" collapsed="false">
      <c r="A739" s="11"/>
      <c r="B739" s="11"/>
      <c r="C739" s="11"/>
      <c r="D739" s="11"/>
      <c r="E739" s="11"/>
      <c r="F739" s="13"/>
      <c r="G739" s="13"/>
      <c r="H739" s="11"/>
      <c r="I739" s="11"/>
      <c r="J739" s="11"/>
      <c r="K739" s="16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</row>
    <row r="740" customFormat="false" ht="13.8" hidden="false" customHeight="false" outlineLevel="0" collapsed="false">
      <c r="A740" s="11"/>
      <c r="B740" s="11"/>
      <c r="C740" s="11"/>
      <c r="D740" s="11"/>
      <c r="E740" s="11"/>
      <c r="F740" s="13"/>
      <c r="G740" s="13"/>
      <c r="H740" s="11"/>
      <c r="I740" s="11"/>
      <c r="J740" s="11"/>
      <c r="K740" s="16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</row>
    <row r="741" customFormat="false" ht="13.8" hidden="false" customHeight="false" outlineLevel="0" collapsed="false">
      <c r="A741" s="11"/>
      <c r="B741" s="11"/>
      <c r="C741" s="11"/>
      <c r="D741" s="11"/>
      <c r="E741" s="11"/>
      <c r="F741" s="13"/>
      <c r="G741" s="13"/>
      <c r="H741" s="11"/>
      <c r="I741" s="11"/>
      <c r="J741" s="11"/>
      <c r="K741" s="16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</row>
    <row r="742" customFormat="false" ht="13.8" hidden="false" customHeight="false" outlineLevel="0" collapsed="false">
      <c r="A742" s="11"/>
      <c r="B742" s="11"/>
      <c r="C742" s="11"/>
      <c r="D742" s="11"/>
      <c r="E742" s="11"/>
      <c r="F742" s="13"/>
      <c r="G742" s="13"/>
      <c r="H742" s="11"/>
      <c r="I742" s="11"/>
      <c r="J742" s="11"/>
      <c r="K742" s="16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</row>
    <row r="743" customFormat="false" ht="13.8" hidden="false" customHeight="false" outlineLevel="0" collapsed="false">
      <c r="A743" s="11"/>
      <c r="B743" s="11"/>
      <c r="C743" s="11"/>
      <c r="D743" s="11"/>
      <c r="E743" s="11"/>
      <c r="F743" s="13"/>
      <c r="G743" s="13"/>
      <c r="H743" s="11"/>
      <c r="I743" s="11"/>
      <c r="J743" s="11"/>
      <c r="K743" s="16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</row>
    <row r="744" customFormat="false" ht="13.8" hidden="false" customHeight="false" outlineLevel="0" collapsed="false">
      <c r="A744" s="11"/>
      <c r="B744" s="11"/>
      <c r="C744" s="11"/>
      <c r="D744" s="11"/>
      <c r="E744" s="11"/>
      <c r="F744" s="13"/>
      <c r="G744" s="13"/>
      <c r="H744" s="11"/>
      <c r="I744" s="11"/>
      <c r="J744" s="11"/>
      <c r="K744" s="16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</row>
    <row r="745" customFormat="false" ht="13.8" hidden="false" customHeight="false" outlineLevel="0" collapsed="false">
      <c r="A745" s="11"/>
      <c r="B745" s="11"/>
      <c r="C745" s="11"/>
      <c r="D745" s="11"/>
      <c r="E745" s="11"/>
      <c r="F745" s="13"/>
      <c r="G745" s="13"/>
      <c r="H745" s="11"/>
      <c r="I745" s="11"/>
      <c r="J745" s="11"/>
      <c r="K745" s="16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</row>
    <row r="746" customFormat="false" ht="13.8" hidden="false" customHeight="false" outlineLevel="0" collapsed="false">
      <c r="A746" s="11"/>
      <c r="B746" s="11"/>
      <c r="C746" s="11"/>
      <c r="D746" s="11"/>
      <c r="E746" s="11"/>
      <c r="F746" s="13"/>
      <c r="G746" s="13"/>
      <c r="H746" s="11"/>
      <c r="I746" s="11"/>
      <c r="J746" s="11"/>
      <c r="K746" s="16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</row>
    <row r="747" customFormat="false" ht="13.8" hidden="false" customHeight="false" outlineLevel="0" collapsed="false">
      <c r="A747" s="11"/>
      <c r="B747" s="11"/>
      <c r="C747" s="11"/>
      <c r="D747" s="11"/>
      <c r="E747" s="11"/>
      <c r="F747" s="13"/>
      <c r="G747" s="13"/>
      <c r="H747" s="11"/>
      <c r="I747" s="11"/>
      <c r="J747" s="11"/>
      <c r="K747" s="16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</row>
    <row r="748" customFormat="false" ht="13.8" hidden="false" customHeight="false" outlineLevel="0" collapsed="false">
      <c r="A748" s="11"/>
      <c r="B748" s="11"/>
      <c r="C748" s="11"/>
      <c r="D748" s="11"/>
      <c r="E748" s="11"/>
      <c r="F748" s="13"/>
      <c r="G748" s="13"/>
      <c r="H748" s="11"/>
      <c r="I748" s="11"/>
      <c r="J748" s="11"/>
      <c r="K748" s="16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</row>
    <row r="749" customFormat="false" ht="13.8" hidden="false" customHeight="false" outlineLevel="0" collapsed="false">
      <c r="A749" s="11"/>
      <c r="B749" s="11"/>
      <c r="C749" s="11"/>
      <c r="D749" s="11"/>
      <c r="E749" s="11"/>
      <c r="F749" s="13"/>
      <c r="G749" s="13"/>
      <c r="H749" s="11"/>
      <c r="I749" s="11"/>
      <c r="J749" s="11"/>
      <c r="K749" s="16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</row>
    <row r="750" customFormat="false" ht="13.8" hidden="false" customHeight="false" outlineLevel="0" collapsed="false">
      <c r="A750" s="11"/>
      <c r="B750" s="11"/>
      <c r="C750" s="11"/>
      <c r="D750" s="11"/>
      <c r="E750" s="11"/>
      <c r="F750" s="13"/>
      <c r="G750" s="13"/>
      <c r="H750" s="11"/>
      <c r="I750" s="11"/>
      <c r="J750" s="11"/>
      <c r="K750" s="16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</row>
    <row r="751" customFormat="false" ht="13.8" hidden="false" customHeight="false" outlineLevel="0" collapsed="false">
      <c r="A751" s="11"/>
      <c r="B751" s="11"/>
      <c r="C751" s="11"/>
      <c r="D751" s="11"/>
      <c r="E751" s="11"/>
      <c r="F751" s="13"/>
      <c r="G751" s="13"/>
      <c r="H751" s="11"/>
      <c r="I751" s="11"/>
      <c r="J751" s="11"/>
      <c r="K751" s="16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</row>
    <row r="752" customFormat="false" ht="13.8" hidden="false" customHeight="false" outlineLevel="0" collapsed="false">
      <c r="A752" s="11"/>
      <c r="B752" s="11"/>
      <c r="C752" s="11"/>
      <c r="D752" s="11"/>
      <c r="E752" s="11"/>
      <c r="F752" s="13"/>
      <c r="G752" s="13"/>
      <c r="H752" s="11"/>
      <c r="I752" s="11"/>
      <c r="J752" s="11"/>
      <c r="K752" s="16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</row>
    <row r="753" customFormat="false" ht="13.8" hidden="false" customHeight="false" outlineLevel="0" collapsed="false">
      <c r="A753" s="11"/>
      <c r="B753" s="11"/>
      <c r="C753" s="11"/>
      <c r="D753" s="11"/>
      <c r="E753" s="11"/>
      <c r="F753" s="13"/>
      <c r="G753" s="13"/>
      <c r="H753" s="11"/>
      <c r="I753" s="11"/>
      <c r="J753" s="11"/>
      <c r="K753" s="16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</row>
    <row r="754" customFormat="false" ht="13.8" hidden="false" customHeight="false" outlineLevel="0" collapsed="false">
      <c r="A754" s="11"/>
      <c r="B754" s="11"/>
      <c r="C754" s="11"/>
      <c r="D754" s="11"/>
      <c r="E754" s="11"/>
      <c r="F754" s="13"/>
      <c r="G754" s="13"/>
      <c r="H754" s="11"/>
      <c r="I754" s="11"/>
      <c r="J754" s="11"/>
      <c r="K754" s="16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</row>
    <row r="755" customFormat="false" ht="13.8" hidden="false" customHeight="false" outlineLevel="0" collapsed="false">
      <c r="A755" s="11"/>
      <c r="B755" s="11"/>
      <c r="C755" s="11"/>
      <c r="D755" s="11"/>
      <c r="E755" s="11"/>
      <c r="F755" s="13"/>
      <c r="G755" s="13"/>
      <c r="H755" s="11"/>
      <c r="I755" s="11"/>
      <c r="J755" s="11"/>
      <c r="K755" s="16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</row>
    <row r="756" customFormat="false" ht="13.8" hidden="false" customHeight="false" outlineLevel="0" collapsed="false">
      <c r="A756" s="11"/>
      <c r="B756" s="11"/>
      <c r="C756" s="11"/>
      <c r="D756" s="11"/>
      <c r="E756" s="11"/>
      <c r="F756" s="13"/>
      <c r="G756" s="13"/>
      <c r="H756" s="11"/>
      <c r="I756" s="11"/>
      <c r="J756" s="11"/>
      <c r="K756" s="16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</row>
    <row r="757" customFormat="false" ht="13.8" hidden="false" customHeight="false" outlineLevel="0" collapsed="false">
      <c r="A757" s="11"/>
      <c r="B757" s="11"/>
      <c r="C757" s="11"/>
      <c r="D757" s="11"/>
      <c r="E757" s="11"/>
      <c r="F757" s="13"/>
      <c r="G757" s="13"/>
      <c r="H757" s="11"/>
      <c r="I757" s="11"/>
      <c r="J757" s="11"/>
      <c r="K757" s="16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</row>
    <row r="758" customFormat="false" ht="13.8" hidden="false" customHeight="false" outlineLevel="0" collapsed="false">
      <c r="A758" s="11"/>
      <c r="B758" s="11"/>
      <c r="C758" s="11"/>
      <c r="D758" s="11"/>
      <c r="E758" s="11"/>
      <c r="F758" s="13"/>
      <c r="G758" s="13"/>
      <c r="H758" s="11"/>
      <c r="I758" s="11"/>
      <c r="J758" s="11"/>
      <c r="K758" s="16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</row>
    <row r="759" customFormat="false" ht="13.8" hidden="false" customHeight="false" outlineLevel="0" collapsed="false">
      <c r="A759" s="11"/>
      <c r="B759" s="11"/>
      <c r="C759" s="11"/>
      <c r="D759" s="11"/>
      <c r="E759" s="11"/>
      <c r="F759" s="13"/>
      <c r="G759" s="13"/>
      <c r="H759" s="11"/>
      <c r="I759" s="11"/>
      <c r="J759" s="11"/>
      <c r="K759" s="16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</row>
    <row r="760" customFormat="false" ht="13.8" hidden="false" customHeight="false" outlineLevel="0" collapsed="false">
      <c r="A760" s="11"/>
      <c r="B760" s="11"/>
      <c r="C760" s="11"/>
      <c r="D760" s="11"/>
      <c r="E760" s="11"/>
      <c r="F760" s="13"/>
      <c r="G760" s="13"/>
      <c r="H760" s="11"/>
      <c r="I760" s="11"/>
      <c r="J760" s="11"/>
      <c r="K760" s="16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</row>
    <row r="761" customFormat="false" ht="13.8" hidden="false" customHeight="false" outlineLevel="0" collapsed="false">
      <c r="A761" s="11"/>
      <c r="B761" s="11"/>
      <c r="C761" s="11"/>
      <c r="D761" s="11"/>
      <c r="E761" s="11"/>
      <c r="F761" s="13"/>
      <c r="G761" s="13"/>
      <c r="H761" s="11"/>
      <c r="I761" s="11"/>
      <c r="J761" s="11"/>
      <c r="K761" s="16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</row>
    <row r="762" customFormat="false" ht="13.8" hidden="false" customHeight="false" outlineLevel="0" collapsed="false">
      <c r="A762" s="11"/>
      <c r="B762" s="11"/>
      <c r="C762" s="11"/>
      <c r="D762" s="11"/>
      <c r="E762" s="11"/>
      <c r="F762" s="13"/>
      <c r="G762" s="13"/>
      <c r="H762" s="11"/>
      <c r="I762" s="11"/>
      <c r="J762" s="11"/>
      <c r="K762" s="16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</row>
    <row r="763" customFormat="false" ht="13.8" hidden="false" customHeight="false" outlineLevel="0" collapsed="false">
      <c r="A763" s="11"/>
      <c r="B763" s="11"/>
      <c r="C763" s="11"/>
      <c r="D763" s="11"/>
      <c r="E763" s="11"/>
      <c r="F763" s="13"/>
      <c r="G763" s="13"/>
      <c r="H763" s="11"/>
      <c r="I763" s="11"/>
      <c r="J763" s="11"/>
      <c r="K763" s="16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</row>
    <row r="764" customFormat="false" ht="13.8" hidden="false" customHeight="false" outlineLevel="0" collapsed="false">
      <c r="A764" s="11"/>
      <c r="B764" s="11"/>
      <c r="C764" s="11"/>
      <c r="D764" s="11"/>
      <c r="E764" s="11"/>
      <c r="F764" s="13"/>
      <c r="G764" s="13"/>
      <c r="H764" s="11"/>
      <c r="I764" s="11"/>
      <c r="J764" s="11"/>
      <c r="K764" s="16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</row>
    <row r="765" customFormat="false" ht="13.8" hidden="false" customHeight="false" outlineLevel="0" collapsed="false">
      <c r="A765" s="11"/>
      <c r="B765" s="11"/>
      <c r="C765" s="11"/>
      <c r="D765" s="11"/>
      <c r="E765" s="11"/>
      <c r="F765" s="13"/>
      <c r="G765" s="13"/>
      <c r="H765" s="11"/>
      <c r="I765" s="11"/>
      <c r="J765" s="11"/>
      <c r="K765" s="16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</row>
    <row r="766" customFormat="false" ht="13.8" hidden="false" customHeight="false" outlineLevel="0" collapsed="false">
      <c r="A766" s="11"/>
      <c r="B766" s="11"/>
      <c r="C766" s="11"/>
      <c r="D766" s="11"/>
      <c r="E766" s="11"/>
      <c r="F766" s="13"/>
      <c r="G766" s="13"/>
      <c r="H766" s="11"/>
      <c r="I766" s="11"/>
      <c r="J766" s="11"/>
      <c r="K766" s="16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</row>
    <row r="767" customFormat="false" ht="13.8" hidden="false" customHeight="false" outlineLevel="0" collapsed="false">
      <c r="A767" s="11"/>
      <c r="B767" s="11"/>
      <c r="C767" s="11"/>
      <c r="D767" s="11"/>
      <c r="E767" s="11"/>
      <c r="F767" s="13"/>
      <c r="G767" s="13"/>
      <c r="H767" s="11"/>
      <c r="I767" s="11"/>
      <c r="J767" s="11"/>
      <c r="K767" s="16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</row>
    <row r="768" customFormat="false" ht="13.8" hidden="false" customHeight="false" outlineLevel="0" collapsed="false">
      <c r="A768" s="11"/>
      <c r="B768" s="11"/>
      <c r="C768" s="11"/>
      <c r="D768" s="11"/>
      <c r="E768" s="11"/>
      <c r="F768" s="13"/>
      <c r="G768" s="13"/>
      <c r="H768" s="11"/>
      <c r="I768" s="11"/>
      <c r="J768" s="11"/>
      <c r="K768" s="16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</row>
    <row r="769" customFormat="false" ht="13.8" hidden="false" customHeight="false" outlineLevel="0" collapsed="false">
      <c r="A769" s="11"/>
      <c r="B769" s="11"/>
      <c r="C769" s="11"/>
      <c r="D769" s="11"/>
      <c r="E769" s="11"/>
      <c r="F769" s="13"/>
      <c r="G769" s="13"/>
      <c r="H769" s="11"/>
      <c r="I769" s="11"/>
      <c r="J769" s="11"/>
      <c r="K769" s="16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</row>
    <row r="770" customFormat="false" ht="13.8" hidden="false" customHeight="false" outlineLevel="0" collapsed="false">
      <c r="A770" s="11"/>
      <c r="B770" s="11"/>
      <c r="C770" s="11"/>
      <c r="D770" s="11"/>
      <c r="E770" s="11"/>
      <c r="F770" s="13"/>
      <c r="G770" s="13"/>
      <c r="H770" s="11"/>
      <c r="I770" s="11"/>
      <c r="J770" s="11"/>
      <c r="K770" s="16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</row>
    <row r="771" customFormat="false" ht="13.8" hidden="false" customHeight="false" outlineLevel="0" collapsed="false">
      <c r="A771" s="11"/>
      <c r="B771" s="11"/>
      <c r="C771" s="11"/>
      <c r="D771" s="11"/>
      <c r="E771" s="11"/>
      <c r="F771" s="13"/>
      <c r="G771" s="13"/>
      <c r="H771" s="11"/>
      <c r="I771" s="11"/>
      <c r="J771" s="11"/>
      <c r="K771" s="16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</row>
    <row r="772" customFormat="false" ht="13.8" hidden="false" customHeight="false" outlineLevel="0" collapsed="false">
      <c r="A772" s="11"/>
      <c r="B772" s="11"/>
      <c r="C772" s="11"/>
      <c r="D772" s="11"/>
      <c r="E772" s="11"/>
      <c r="F772" s="13"/>
      <c r="G772" s="13"/>
      <c r="H772" s="11"/>
      <c r="I772" s="11"/>
      <c r="J772" s="11"/>
      <c r="K772" s="16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</row>
    <row r="773" customFormat="false" ht="13.8" hidden="false" customHeight="false" outlineLevel="0" collapsed="false">
      <c r="A773" s="11"/>
      <c r="B773" s="11"/>
      <c r="C773" s="11"/>
      <c r="D773" s="11"/>
      <c r="E773" s="11"/>
      <c r="F773" s="13"/>
      <c r="G773" s="13"/>
      <c r="H773" s="11"/>
      <c r="I773" s="11"/>
      <c r="J773" s="11"/>
      <c r="K773" s="16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</row>
    <row r="774" customFormat="false" ht="13.8" hidden="false" customHeight="false" outlineLevel="0" collapsed="false">
      <c r="A774" s="11"/>
      <c r="B774" s="11"/>
      <c r="C774" s="11"/>
      <c r="D774" s="11"/>
      <c r="E774" s="11"/>
      <c r="F774" s="13"/>
      <c r="G774" s="13"/>
      <c r="H774" s="11"/>
      <c r="I774" s="11"/>
      <c r="J774" s="11"/>
      <c r="K774" s="16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</row>
    <row r="775" customFormat="false" ht="13.8" hidden="false" customHeight="false" outlineLevel="0" collapsed="false">
      <c r="A775" s="11"/>
      <c r="B775" s="11"/>
      <c r="C775" s="11"/>
      <c r="D775" s="11"/>
      <c r="E775" s="11"/>
      <c r="F775" s="13"/>
      <c r="G775" s="13"/>
      <c r="H775" s="11"/>
      <c r="I775" s="11"/>
      <c r="J775" s="11"/>
      <c r="K775" s="16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</row>
    <row r="776" customFormat="false" ht="13.8" hidden="false" customHeight="false" outlineLevel="0" collapsed="false">
      <c r="A776" s="11"/>
      <c r="B776" s="11"/>
      <c r="C776" s="11"/>
      <c r="D776" s="11"/>
      <c r="E776" s="11"/>
      <c r="F776" s="13"/>
      <c r="G776" s="13"/>
      <c r="H776" s="11"/>
      <c r="I776" s="11"/>
      <c r="J776" s="11"/>
      <c r="K776" s="16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</row>
    <row r="777" customFormat="false" ht="13.8" hidden="false" customHeight="false" outlineLevel="0" collapsed="false">
      <c r="A777" s="11"/>
      <c r="B777" s="11"/>
      <c r="C777" s="11"/>
      <c r="D777" s="11"/>
      <c r="E777" s="11"/>
      <c r="F777" s="13"/>
      <c r="G777" s="13"/>
      <c r="H777" s="11"/>
      <c r="I777" s="11"/>
      <c r="J777" s="11"/>
      <c r="K777" s="16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</row>
    <row r="778" customFormat="false" ht="13.8" hidden="false" customHeight="false" outlineLevel="0" collapsed="false">
      <c r="A778" s="11"/>
      <c r="B778" s="11"/>
      <c r="C778" s="11"/>
      <c r="D778" s="11"/>
      <c r="E778" s="11"/>
      <c r="F778" s="13"/>
      <c r="G778" s="13"/>
      <c r="H778" s="11"/>
      <c r="I778" s="11"/>
      <c r="J778" s="11"/>
      <c r="K778" s="16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</row>
    <row r="779" customFormat="false" ht="13.8" hidden="false" customHeight="false" outlineLevel="0" collapsed="false">
      <c r="A779" s="11"/>
      <c r="B779" s="11"/>
      <c r="C779" s="11"/>
      <c r="D779" s="11"/>
      <c r="E779" s="11"/>
      <c r="F779" s="13"/>
      <c r="G779" s="13"/>
      <c r="H779" s="11"/>
      <c r="I779" s="11"/>
      <c r="J779" s="11"/>
      <c r="K779" s="16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</row>
    <row r="780" customFormat="false" ht="13.8" hidden="false" customHeight="false" outlineLevel="0" collapsed="false">
      <c r="A780" s="11"/>
      <c r="B780" s="11"/>
      <c r="C780" s="11"/>
      <c r="D780" s="11"/>
      <c r="E780" s="11"/>
      <c r="F780" s="13"/>
      <c r="G780" s="13"/>
      <c r="H780" s="11"/>
      <c r="I780" s="11"/>
      <c r="J780" s="11"/>
      <c r="K780" s="16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</row>
    <row r="781" customFormat="false" ht="13.8" hidden="false" customHeight="false" outlineLevel="0" collapsed="false">
      <c r="A781" s="11"/>
      <c r="B781" s="11"/>
      <c r="C781" s="11"/>
      <c r="D781" s="11"/>
      <c r="E781" s="11"/>
      <c r="F781" s="13"/>
      <c r="G781" s="13"/>
      <c r="H781" s="11"/>
      <c r="I781" s="11"/>
      <c r="J781" s="11"/>
      <c r="K781" s="16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</row>
    <row r="782" customFormat="false" ht="13.8" hidden="false" customHeight="false" outlineLevel="0" collapsed="false">
      <c r="A782" s="11"/>
      <c r="B782" s="11"/>
      <c r="C782" s="11"/>
      <c r="D782" s="11"/>
      <c r="E782" s="11"/>
      <c r="F782" s="13"/>
      <c r="G782" s="13"/>
      <c r="H782" s="11"/>
      <c r="I782" s="11"/>
      <c r="J782" s="11"/>
      <c r="K782" s="16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</row>
    <row r="783" customFormat="false" ht="13.8" hidden="false" customHeight="false" outlineLevel="0" collapsed="false">
      <c r="A783" s="11"/>
      <c r="B783" s="11"/>
      <c r="C783" s="11"/>
      <c r="D783" s="11"/>
      <c r="E783" s="11"/>
      <c r="F783" s="13"/>
      <c r="G783" s="13"/>
      <c r="H783" s="11"/>
      <c r="I783" s="11"/>
      <c r="J783" s="11"/>
      <c r="K783" s="16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</row>
    <row r="784" customFormat="false" ht="13.8" hidden="false" customHeight="false" outlineLevel="0" collapsed="false">
      <c r="A784" s="11"/>
      <c r="B784" s="11"/>
      <c r="C784" s="11"/>
      <c r="D784" s="11"/>
      <c r="E784" s="11"/>
      <c r="F784" s="13"/>
      <c r="G784" s="13"/>
      <c r="H784" s="11"/>
      <c r="I784" s="11"/>
      <c r="J784" s="11"/>
      <c r="K784" s="16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</row>
    <row r="785" customFormat="false" ht="13.8" hidden="false" customHeight="false" outlineLevel="0" collapsed="false">
      <c r="A785" s="11"/>
      <c r="B785" s="11"/>
      <c r="C785" s="11"/>
      <c r="D785" s="11"/>
      <c r="E785" s="11"/>
      <c r="F785" s="13"/>
      <c r="G785" s="13"/>
      <c r="H785" s="11"/>
      <c r="I785" s="11"/>
      <c r="J785" s="11"/>
      <c r="K785" s="16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</row>
    <row r="786" customFormat="false" ht="13.8" hidden="false" customHeight="false" outlineLevel="0" collapsed="false">
      <c r="A786" s="11"/>
      <c r="B786" s="11"/>
      <c r="C786" s="11"/>
      <c r="D786" s="11"/>
      <c r="E786" s="11"/>
      <c r="F786" s="13"/>
      <c r="G786" s="13"/>
      <c r="H786" s="11"/>
      <c r="I786" s="11"/>
      <c r="J786" s="11"/>
      <c r="K786" s="16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</row>
    <row r="787" customFormat="false" ht="13.8" hidden="false" customHeight="false" outlineLevel="0" collapsed="false">
      <c r="A787" s="11"/>
      <c r="B787" s="11"/>
      <c r="C787" s="11"/>
      <c r="D787" s="11"/>
      <c r="E787" s="11"/>
      <c r="F787" s="13"/>
      <c r="G787" s="13"/>
      <c r="H787" s="11"/>
      <c r="I787" s="11"/>
      <c r="J787" s="11"/>
      <c r="K787" s="16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</row>
    <row r="788" customFormat="false" ht="13.8" hidden="false" customHeight="false" outlineLevel="0" collapsed="false">
      <c r="A788" s="11"/>
      <c r="B788" s="11"/>
      <c r="C788" s="11"/>
      <c r="D788" s="11"/>
      <c r="E788" s="11"/>
      <c r="F788" s="13"/>
      <c r="G788" s="13"/>
      <c r="H788" s="11"/>
      <c r="I788" s="11"/>
      <c r="J788" s="11"/>
      <c r="K788" s="16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</row>
    <row r="789" customFormat="false" ht="13.8" hidden="false" customHeight="false" outlineLevel="0" collapsed="false">
      <c r="A789" s="11"/>
      <c r="B789" s="11"/>
      <c r="C789" s="11"/>
      <c r="D789" s="11"/>
      <c r="E789" s="11"/>
      <c r="F789" s="13"/>
      <c r="G789" s="13"/>
      <c r="H789" s="11"/>
      <c r="I789" s="11"/>
      <c r="J789" s="11"/>
      <c r="K789" s="16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</row>
    <row r="790" customFormat="false" ht="13.8" hidden="false" customHeight="false" outlineLevel="0" collapsed="false">
      <c r="A790" s="11"/>
      <c r="B790" s="11"/>
      <c r="C790" s="11"/>
      <c r="D790" s="11"/>
      <c r="E790" s="11"/>
      <c r="F790" s="13"/>
      <c r="G790" s="13"/>
      <c r="H790" s="11"/>
      <c r="I790" s="11"/>
      <c r="J790" s="11"/>
      <c r="K790" s="16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</row>
    <row r="791" customFormat="false" ht="13.8" hidden="false" customHeight="false" outlineLevel="0" collapsed="false">
      <c r="A791" s="11"/>
      <c r="B791" s="11"/>
      <c r="C791" s="11"/>
      <c r="D791" s="11"/>
      <c r="E791" s="11"/>
      <c r="F791" s="13"/>
      <c r="G791" s="13"/>
      <c r="H791" s="11"/>
      <c r="I791" s="11"/>
      <c r="J791" s="11"/>
      <c r="K791" s="16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</row>
    <row r="792" customFormat="false" ht="13.8" hidden="false" customHeight="false" outlineLevel="0" collapsed="false">
      <c r="A792" s="11"/>
      <c r="B792" s="11"/>
      <c r="C792" s="11"/>
      <c r="D792" s="11"/>
      <c r="E792" s="11"/>
      <c r="F792" s="13"/>
      <c r="G792" s="13"/>
      <c r="H792" s="11"/>
      <c r="I792" s="11"/>
      <c r="J792" s="11"/>
      <c r="K792" s="16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</row>
    <row r="793" customFormat="false" ht="13.8" hidden="false" customHeight="false" outlineLevel="0" collapsed="false">
      <c r="A793" s="11"/>
      <c r="B793" s="11"/>
      <c r="C793" s="11"/>
      <c r="D793" s="11"/>
      <c r="E793" s="11"/>
      <c r="F793" s="13"/>
      <c r="G793" s="13"/>
      <c r="H793" s="11"/>
      <c r="I793" s="11"/>
      <c r="J793" s="11"/>
      <c r="K793" s="16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</row>
    <row r="794" customFormat="false" ht="13.8" hidden="false" customHeight="false" outlineLevel="0" collapsed="false">
      <c r="A794" s="11"/>
      <c r="B794" s="11"/>
      <c r="C794" s="11"/>
      <c r="D794" s="11"/>
      <c r="E794" s="11"/>
      <c r="F794" s="13"/>
      <c r="G794" s="13"/>
      <c r="H794" s="11"/>
      <c r="I794" s="11"/>
      <c r="J794" s="11"/>
      <c r="K794" s="16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</row>
    <row r="795" customFormat="false" ht="13.8" hidden="false" customHeight="false" outlineLevel="0" collapsed="false">
      <c r="A795" s="11"/>
      <c r="B795" s="11"/>
      <c r="C795" s="11"/>
      <c r="D795" s="11"/>
      <c r="E795" s="11"/>
      <c r="F795" s="13"/>
      <c r="G795" s="13"/>
      <c r="H795" s="11"/>
      <c r="I795" s="11"/>
      <c r="J795" s="11"/>
      <c r="K795" s="16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</row>
    <row r="796" customFormat="false" ht="13.8" hidden="false" customHeight="false" outlineLevel="0" collapsed="false">
      <c r="A796" s="11"/>
      <c r="B796" s="11"/>
      <c r="C796" s="11"/>
      <c r="D796" s="11"/>
      <c r="E796" s="11"/>
      <c r="F796" s="13"/>
      <c r="G796" s="13"/>
      <c r="H796" s="11"/>
      <c r="I796" s="11"/>
      <c r="J796" s="11"/>
      <c r="K796" s="16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</row>
    <row r="797" customFormat="false" ht="13.8" hidden="false" customHeight="false" outlineLevel="0" collapsed="false">
      <c r="A797" s="11"/>
      <c r="B797" s="11"/>
      <c r="C797" s="11"/>
      <c r="D797" s="11"/>
      <c r="E797" s="11"/>
      <c r="F797" s="13"/>
      <c r="G797" s="13"/>
      <c r="H797" s="11"/>
      <c r="I797" s="11"/>
      <c r="J797" s="11"/>
      <c r="K797" s="16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</row>
    <row r="798" customFormat="false" ht="13.8" hidden="false" customHeight="false" outlineLevel="0" collapsed="false">
      <c r="A798" s="11"/>
      <c r="B798" s="11"/>
      <c r="C798" s="11"/>
      <c r="D798" s="11"/>
      <c r="E798" s="11"/>
      <c r="F798" s="13"/>
      <c r="G798" s="13"/>
      <c r="H798" s="11"/>
      <c r="I798" s="11"/>
      <c r="J798" s="11"/>
      <c r="K798" s="16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</row>
    <row r="799" customFormat="false" ht="13.8" hidden="false" customHeight="false" outlineLevel="0" collapsed="false">
      <c r="A799" s="11"/>
      <c r="B799" s="11"/>
      <c r="C799" s="11"/>
      <c r="D799" s="11"/>
      <c r="E799" s="11"/>
      <c r="F799" s="13"/>
      <c r="G799" s="13"/>
      <c r="H799" s="11"/>
      <c r="I799" s="11"/>
      <c r="J799" s="11"/>
      <c r="K799" s="16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</row>
    <row r="800" customFormat="false" ht="13.8" hidden="false" customHeight="false" outlineLevel="0" collapsed="false">
      <c r="A800" s="11"/>
      <c r="B800" s="11"/>
      <c r="C800" s="11"/>
      <c r="D800" s="11"/>
      <c r="E800" s="11"/>
      <c r="F800" s="13"/>
      <c r="G800" s="13"/>
      <c r="H800" s="11"/>
      <c r="I800" s="11"/>
      <c r="J800" s="11"/>
      <c r="K800" s="16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</row>
    <row r="801" customFormat="false" ht="13.8" hidden="false" customHeight="false" outlineLevel="0" collapsed="false">
      <c r="A801" s="11"/>
      <c r="B801" s="11"/>
      <c r="C801" s="11"/>
      <c r="D801" s="11"/>
      <c r="E801" s="11"/>
      <c r="F801" s="13"/>
      <c r="G801" s="13"/>
      <c r="H801" s="11"/>
      <c r="I801" s="11"/>
      <c r="J801" s="11"/>
      <c r="K801" s="16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</row>
    <row r="802" customFormat="false" ht="13.8" hidden="false" customHeight="false" outlineLevel="0" collapsed="false">
      <c r="A802" s="11"/>
      <c r="B802" s="11"/>
      <c r="C802" s="11"/>
      <c r="D802" s="11"/>
      <c r="E802" s="11"/>
      <c r="F802" s="13"/>
      <c r="G802" s="13"/>
      <c r="H802" s="11"/>
      <c r="I802" s="11"/>
      <c r="J802" s="11"/>
      <c r="K802" s="16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</row>
    <row r="803" customFormat="false" ht="13.8" hidden="false" customHeight="false" outlineLevel="0" collapsed="false">
      <c r="A803" s="11"/>
      <c r="B803" s="11"/>
      <c r="C803" s="11"/>
      <c r="D803" s="11"/>
      <c r="E803" s="11"/>
      <c r="F803" s="13"/>
      <c r="G803" s="13"/>
      <c r="H803" s="11"/>
      <c r="I803" s="11"/>
      <c r="J803" s="11"/>
      <c r="K803" s="16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</row>
    <row r="804" customFormat="false" ht="13.8" hidden="false" customHeight="false" outlineLevel="0" collapsed="false">
      <c r="A804" s="11"/>
      <c r="B804" s="11"/>
      <c r="C804" s="11"/>
      <c r="D804" s="11"/>
      <c r="E804" s="11"/>
      <c r="F804" s="13"/>
      <c r="G804" s="13"/>
      <c r="H804" s="11"/>
      <c r="I804" s="11"/>
      <c r="J804" s="11"/>
      <c r="K804" s="16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</row>
    <row r="805" customFormat="false" ht="13.8" hidden="false" customHeight="false" outlineLevel="0" collapsed="false">
      <c r="A805" s="11"/>
      <c r="B805" s="11"/>
      <c r="C805" s="11"/>
      <c r="D805" s="11"/>
      <c r="E805" s="11"/>
      <c r="F805" s="13"/>
      <c r="G805" s="13"/>
      <c r="H805" s="11"/>
      <c r="I805" s="11"/>
      <c r="J805" s="11"/>
      <c r="K805" s="16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</row>
    <row r="806" customFormat="false" ht="13.8" hidden="false" customHeight="false" outlineLevel="0" collapsed="false">
      <c r="A806" s="11"/>
      <c r="B806" s="11"/>
      <c r="C806" s="11"/>
      <c r="D806" s="11"/>
      <c r="E806" s="11"/>
      <c r="F806" s="13"/>
      <c r="G806" s="13"/>
      <c r="H806" s="11"/>
      <c r="I806" s="11"/>
      <c r="J806" s="11"/>
      <c r="K806" s="16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</row>
    <row r="807" customFormat="false" ht="13.8" hidden="false" customHeight="false" outlineLevel="0" collapsed="false">
      <c r="A807" s="11"/>
      <c r="B807" s="11"/>
      <c r="C807" s="11"/>
      <c r="D807" s="11"/>
      <c r="E807" s="11"/>
      <c r="F807" s="13"/>
      <c r="G807" s="13"/>
      <c r="H807" s="11"/>
      <c r="I807" s="11"/>
      <c r="J807" s="11"/>
      <c r="K807" s="16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</row>
    <row r="808" customFormat="false" ht="13.8" hidden="false" customHeight="false" outlineLevel="0" collapsed="false">
      <c r="A808" s="11"/>
      <c r="B808" s="11"/>
      <c r="C808" s="11"/>
      <c r="D808" s="11"/>
      <c r="E808" s="11"/>
      <c r="F808" s="13"/>
      <c r="G808" s="13"/>
      <c r="H808" s="11"/>
      <c r="I808" s="11"/>
      <c r="J808" s="11"/>
      <c r="K808" s="16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</row>
    <row r="809" customFormat="false" ht="13.8" hidden="false" customHeight="false" outlineLevel="0" collapsed="false">
      <c r="A809" s="11"/>
      <c r="B809" s="11"/>
      <c r="C809" s="11"/>
      <c r="D809" s="11"/>
      <c r="E809" s="11"/>
      <c r="F809" s="13"/>
      <c r="G809" s="13"/>
      <c r="H809" s="11"/>
      <c r="I809" s="11"/>
      <c r="J809" s="11"/>
      <c r="K809" s="16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</row>
    <row r="810" customFormat="false" ht="13.8" hidden="false" customHeight="false" outlineLevel="0" collapsed="false">
      <c r="A810" s="11"/>
      <c r="B810" s="11"/>
      <c r="C810" s="11"/>
      <c r="D810" s="11"/>
      <c r="E810" s="11"/>
      <c r="F810" s="13"/>
      <c r="G810" s="13"/>
      <c r="H810" s="11"/>
      <c r="I810" s="11"/>
      <c r="J810" s="11"/>
      <c r="K810" s="16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</row>
    <row r="811" customFormat="false" ht="13.8" hidden="false" customHeight="false" outlineLevel="0" collapsed="false">
      <c r="A811" s="11"/>
      <c r="B811" s="11"/>
      <c r="C811" s="11"/>
      <c r="D811" s="11"/>
      <c r="E811" s="11"/>
      <c r="F811" s="13"/>
      <c r="G811" s="13"/>
      <c r="H811" s="11"/>
      <c r="I811" s="11"/>
      <c r="J811" s="11"/>
      <c r="K811" s="16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</row>
    <row r="812" customFormat="false" ht="13.8" hidden="false" customHeight="false" outlineLevel="0" collapsed="false">
      <c r="A812" s="11"/>
      <c r="B812" s="11"/>
      <c r="C812" s="11"/>
      <c r="D812" s="11"/>
      <c r="E812" s="11"/>
      <c r="F812" s="13"/>
      <c r="G812" s="13"/>
      <c r="H812" s="11"/>
      <c r="I812" s="11"/>
      <c r="J812" s="11"/>
      <c r="K812" s="16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</row>
    <row r="813" customFormat="false" ht="13.8" hidden="false" customHeight="false" outlineLevel="0" collapsed="false">
      <c r="A813" s="11"/>
      <c r="B813" s="11"/>
      <c r="C813" s="11"/>
      <c r="D813" s="11"/>
      <c r="E813" s="11"/>
      <c r="F813" s="13"/>
      <c r="G813" s="13"/>
      <c r="H813" s="11"/>
      <c r="I813" s="11"/>
      <c r="J813" s="11"/>
      <c r="K813" s="16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</row>
    <row r="814" customFormat="false" ht="13.8" hidden="false" customHeight="false" outlineLevel="0" collapsed="false">
      <c r="A814" s="11"/>
      <c r="B814" s="11"/>
      <c r="C814" s="11"/>
      <c r="D814" s="11"/>
      <c r="E814" s="11"/>
      <c r="F814" s="13"/>
      <c r="G814" s="13"/>
      <c r="H814" s="11"/>
      <c r="I814" s="11"/>
      <c r="J814" s="11"/>
      <c r="K814" s="16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</row>
    <row r="815" customFormat="false" ht="13.8" hidden="false" customHeight="false" outlineLevel="0" collapsed="false">
      <c r="A815" s="11"/>
      <c r="B815" s="11"/>
      <c r="C815" s="11"/>
      <c r="D815" s="11"/>
      <c r="E815" s="11"/>
      <c r="F815" s="13"/>
      <c r="G815" s="13"/>
      <c r="H815" s="11"/>
      <c r="I815" s="11"/>
      <c r="J815" s="11"/>
      <c r="K815" s="16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</row>
    <row r="816" customFormat="false" ht="13.8" hidden="false" customHeight="false" outlineLevel="0" collapsed="false">
      <c r="A816" s="11"/>
      <c r="B816" s="11"/>
      <c r="C816" s="11"/>
      <c r="D816" s="11"/>
      <c r="E816" s="11"/>
      <c r="F816" s="13"/>
      <c r="G816" s="13"/>
      <c r="H816" s="11"/>
      <c r="I816" s="11"/>
      <c r="J816" s="11"/>
      <c r="K816" s="16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</row>
    <row r="817" customFormat="false" ht="13.8" hidden="false" customHeight="false" outlineLevel="0" collapsed="false">
      <c r="A817" s="11"/>
      <c r="B817" s="11"/>
      <c r="C817" s="11"/>
      <c r="D817" s="11"/>
      <c r="E817" s="11"/>
      <c r="F817" s="13"/>
      <c r="G817" s="13"/>
      <c r="H817" s="11"/>
      <c r="I817" s="11"/>
      <c r="J817" s="11"/>
      <c r="K817" s="16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</row>
    <row r="818" customFormat="false" ht="13.8" hidden="false" customHeight="false" outlineLevel="0" collapsed="false">
      <c r="A818" s="11"/>
      <c r="B818" s="11"/>
      <c r="C818" s="11"/>
      <c r="D818" s="11"/>
      <c r="E818" s="11"/>
      <c r="F818" s="13"/>
      <c r="G818" s="13"/>
      <c r="H818" s="11"/>
      <c r="I818" s="11"/>
      <c r="J818" s="11"/>
      <c r="K818" s="16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</row>
    <row r="819" customFormat="false" ht="13.8" hidden="false" customHeight="false" outlineLevel="0" collapsed="false">
      <c r="A819" s="11"/>
      <c r="B819" s="11"/>
      <c r="C819" s="11"/>
      <c r="D819" s="11"/>
      <c r="E819" s="11"/>
      <c r="F819" s="13"/>
      <c r="G819" s="13"/>
      <c r="H819" s="11"/>
      <c r="I819" s="11"/>
      <c r="J819" s="11"/>
      <c r="K819" s="16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</row>
    <row r="820" customFormat="false" ht="13.8" hidden="false" customHeight="false" outlineLevel="0" collapsed="false">
      <c r="A820" s="11"/>
      <c r="B820" s="11"/>
      <c r="C820" s="11"/>
      <c r="D820" s="11"/>
      <c r="E820" s="11"/>
      <c r="F820" s="13"/>
      <c r="G820" s="13"/>
      <c r="H820" s="11"/>
      <c r="I820" s="11"/>
      <c r="J820" s="11"/>
      <c r="K820" s="16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</row>
    <row r="821" customFormat="false" ht="13.8" hidden="false" customHeight="false" outlineLevel="0" collapsed="false">
      <c r="A821" s="11"/>
      <c r="B821" s="11"/>
      <c r="C821" s="11"/>
      <c r="D821" s="11"/>
      <c r="E821" s="11"/>
      <c r="F821" s="13"/>
      <c r="G821" s="13"/>
      <c r="H821" s="11"/>
      <c r="I821" s="11"/>
      <c r="J821" s="11"/>
      <c r="K821" s="16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</row>
    <row r="822" customFormat="false" ht="13.8" hidden="false" customHeight="false" outlineLevel="0" collapsed="false">
      <c r="A822" s="11"/>
      <c r="B822" s="11"/>
      <c r="C822" s="11"/>
      <c r="D822" s="11"/>
      <c r="E822" s="11"/>
      <c r="F822" s="13"/>
      <c r="G822" s="13"/>
      <c r="H822" s="11"/>
      <c r="I822" s="11"/>
      <c r="J822" s="11"/>
      <c r="K822" s="16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</row>
    <row r="823" customFormat="false" ht="13.8" hidden="false" customHeight="false" outlineLevel="0" collapsed="false">
      <c r="A823" s="11"/>
      <c r="B823" s="11"/>
      <c r="C823" s="11"/>
      <c r="D823" s="11"/>
      <c r="E823" s="11"/>
      <c r="F823" s="13"/>
      <c r="G823" s="13"/>
      <c r="H823" s="11"/>
      <c r="I823" s="11"/>
      <c r="J823" s="11"/>
      <c r="K823" s="16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</row>
    <row r="824" customFormat="false" ht="13.8" hidden="false" customHeight="false" outlineLevel="0" collapsed="false">
      <c r="A824" s="11"/>
      <c r="B824" s="11"/>
      <c r="C824" s="11"/>
      <c r="D824" s="11"/>
      <c r="E824" s="11"/>
      <c r="F824" s="13"/>
      <c r="G824" s="13"/>
      <c r="H824" s="11"/>
      <c r="I824" s="11"/>
      <c r="J824" s="11"/>
      <c r="K824" s="16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</row>
    <row r="825" customFormat="false" ht="13.8" hidden="false" customHeight="false" outlineLevel="0" collapsed="false">
      <c r="A825" s="11"/>
      <c r="B825" s="11"/>
      <c r="C825" s="11"/>
      <c r="D825" s="11"/>
      <c r="E825" s="11"/>
      <c r="F825" s="13"/>
      <c r="G825" s="13"/>
      <c r="H825" s="11"/>
      <c r="I825" s="11"/>
      <c r="J825" s="11"/>
      <c r="K825" s="16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</row>
    <row r="826" customFormat="false" ht="13.8" hidden="false" customHeight="false" outlineLevel="0" collapsed="false">
      <c r="A826" s="11"/>
      <c r="B826" s="11"/>
      <c r="C826" s="11"/>
      <c r="D826" s="11"/>
      <c r="E826" s="11"/>
      <c r="F826" s="13"/>
      <c r="G826" s="13"/>
      <c r="H826" s="11"/>
      <c r="I826" s="11"/>
      <c r="J826" s="11"/>
      <c r="K826" s="16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</row>
    <row r="827" customFormat="false" ht="13.8" hidden="false" customHeight="false" outlineLevel="0" collapsed="false">
      <c r="A827" s="11"/>
      <c r="B827" s="11"/>
      <c r="C827" s="11"/>
      <c r="D827" s="11"/>
      <c r="E827" s="11"/>
      <c r="F827" s="13"/>
      <c r="G827" s="13"/>
      <c r="H827" s="11"/>
      <c r="I827" s="11"/>
      <c r="J827" s="11"/>
      <c r="K827" s="16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</row>
    <row r="828" customFormat="false" ht="13.8" hidden="false" customHeight="false" outlineLevel="0" collapsed="false">
      <c r="A828" s="11"/>
      <c r="B828" s="11"/>
      <c r="C828" s="11"/>
      <c r="D828" s="11"/>
      <c r="E828" s="11"/>
      <c r="F828" s="13"/>
      <c r="G828" s="13"/>
      <c r="H828" s="11"/>
      <c r="I828" s="11"/>
      <c r="J828" s="11"/>
      <c r="K828" s="16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</row>
    <row r="829" customFormat="false" ht="13.8" hidden="false" customHeight="false" outlineLevel="0" collapsed="false">
      <c r="A829" s="11"/>
      <c r="B829" s="11"/>
      <c r="C829" s="11"/>
      <c r="D829" s="11"/>
      <c r="E829" s="11"/>
      <c r="F829" s="13"/>
      <c r="G829" s="13"/>
      <c r="H829" s="11"/>
      <c r="I829" s="11"/>
      <c r="J829" s="11"/>
      <c r="K829" s="16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</row>
    <row r="830" customFormat="false" ht="13.8" hidden="false" customHeight="false" outlineLevel="0" collapsed="false">
      <c r="A830" s="11"/>
      <c r="B830" s="11"/>
      <c r="C830" s="11"/>
      <c r="D830" s="11"/>
      <c r="E830" s="11"/>
      <c r="F830" s="13"/>
      <c r="G830" s="13"/>
      <c r="H830" s="11"/>
      <c r="I830" s="11"/>
      <c r="J830" s="11"/>
      <c r="K830" s="16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</row>
    <row r="831" customFormat="false" ht="13.8" hidden="false" customHeight="false" outlineLevel="0" collapsed="false">
      <c r="A831" s="11"/>
      <c r="B831" s="11"/>
      <c r="C831" s="11"/>
      <c r="D831" s="11"/>
      <c r="E831" s="11"/>
      <c r="F831" s="13"/>
      <c r="G831" s="13"/>
      <c r="H831" s="11"/>
      <c r="I831" s="11"/>
      <c r="J831" s="11"/>
      <c r="K831" s="16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</row>
    <row r="832" customFormat="false" ht="13.8" hidden="false" customHeight="false" outlineLevel="0" collapsed="false">
      <c r="A832" s="11"/>
      <c r="B832" s="11"/>
      <c r="C832" s="11"/>
      <c r="D832" s="11"/>
      <c r="E832" s="11"/>
      <c r="F832" s="13"/>
      <c r="G832" s="13"/>
      <c r="H832" s="11"/>
      <c r="I832" s="11"/>
      <c r="J832" s="11"/>
      <c r="K832" s="16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</row>
    <row r="833" customFormat="false" ht="13.8" hidden="false" customHeight="false" outlineLevel="0" collapsed="false">
      <c r="A833" s="11"/>
      <c r="B833" s="11"/>
      <c r="C833" s="11"/>
      <c r="D833" s="11"/>
      <c r="E833" s="11"/>
      <c r="F833" s="13"/>
      <c r="G833" s="13"/>
      <c r="H833" s="11"/>
      <c r="I833" s="11"/>
      <c r="J833" s="11"/>
      <c r="K833" s="16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</row>
    <row r="834" customFormat="false" ht="13.8" hidden="false" customHeight="false" outlineLevel="0" collapsed="false">
      <c r="A834" s="11"/>
      <c r="B834" s="11"/>
      <c r="C834" s="11"/>
      <c r="D834" s="11"/>
      <c r="E834" s="11"/>
      <c r="F834" s="13"/>
      <c r="G834" s="13"/>
      <c r="H834" s="11"/>
      <c r="I834" s="11"/>
      <c r="J834" s="11"/>
      <c r="K834" s="16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</row>
    <row r="835" customFormat="false" ht="13.8" hidden="false" customHeight="false" outlineLevel="0" collapsed="false">
      <c r="A835" s="11"/>
      <c r="B835" s="11"/>
      <c r="C835" s="11"/>
      <c r="D835" s="11"/>
      <c r="E835" s="11"/>
      <c r="F835" s="13"/>
      <c r="G835" s="13"/>
      <c r="H835" s="11"/>
      <c r="I835" s="11"/>
      <c r="J835" s="11"/>
      <c r="K835" s="16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</row>
    <row r="836" customFormat="false" ht="13.8" hidden="false" customHeight="false" outlineLevel="0" collapsed="false">
      <c r="A836" s="11"/>
      <c r="B836" s="11"/>
      <c r="C836" s="11"/>
      <c r="D836" s="11"/>
      <c r="E836" s="11"/>
      <c r="F836" s="13"/>
      <c r="G836" s="13"/>
      <c r="H836" s="11"/>
      <c r="I836" s="11"/>
      <c r="J836" s="11"/>
      <c r="K836" s="16"/>
      <c r="L836" s="11"/>
      <c r="M836" s="11"/>
      <c r="N836" s="11"/>
      <c r="O836" s="11"/>
      <c r="P836" s="11"/>
      <c r="Q836" s="11"/>
      <c r="R836" s="40"/>
      <c r="S836" s="40"/>
      <c r="T836" s="40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</row>
    <row r="837" customFormat="false" ht="13.8" hidden="false" customHeight="false" outlineLevel="0" collapsed="false">
      <c r="A837" s="11"/>
      <c r="B837" s="11"/>
      <c r="C837" s="11"/>
      <c r="D837" s="11"/>
      <c r="E837" s="11"/>
      <c r="F837" s="13"/>
      <c r="G837" s="13"/>
      <c r="H837" s="11"/>
      <c r="I837" s="11"/>
      <c r="J837" s="11"/>
      <c r="K837" s="16"/>
      <c r="L837" s="11"/>
      <c r="M837" s="11"/>
      <c r="N837" s="11"/>
      <c r="O837" s="11"/>
      <c r="P837" s="11"/>
      <c r="Q837" s="11"/>
      <c r="R837" s="40"/>
      <c r="S837" s="40"/>
      <c r="T837" s="40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</row>
    <row r="838" customFormat="false" ht="13.8" hidden="false" customHeight="false" outlineLevel="0" collapsed="false">
      <c r="A838" s="11"/>
      <c r="B838" s="11"/>
      <c r="C838" s="11"/>
      <c r="D838" s="11"/>
      <c r="E838" s="11"/>
      <c r="F838" s="13"/>
      <c r="G838" s="13"/>
      <c r="H838" s="11"/>
      <c r="I838" s="11"/>
      <c r="J838" s="11"/>
      <c r="K838" s="16"/>
      <c r="L838" s="11"/>
      <c r="M838" s="11"/>
      <c r="N838" s="11"/>
      <c r="O838" s="11"/>
      <c r="P838" s="11"/>
      <c r="Q838" s="11"/>
      <c r="R838" s="40"/>
      <c r="S838" s="40"/>
      <c r="T838" s="40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</row>
    <row r="839" customFormat="false" ht="13.8" hidden="false" customHeight="false" outlineLevel="0" collapsed="false">
      <c r="A839" s="11"/>
      <c r="B839" s="11"/>
      <c r="C839" s="11"/>
      <c r="D839" s="11"/>
      <c r="E839" s="11"/>
      <c r="F839" s="13"/>
      <c r="G839" s="13"/>
      <c r="H839" s="11"/>
      <c r="I839" s="11"/>
      <c r="J839" s="11"/>
      <c r="K839" s="16"/>
      <c r="L839" s="11"/>
      <c r="M839" s="11"/>
      <c r="N839" s="11"/>
      <c r="O839" s="11"/>
      <c r="P839" s="11"/>
      <c r="Q839" s="11"/>
      <c r="R839" s="40"/>
      <c r="S839" s="40"/>
      <c r="T839" s="40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</row>
    <row r="840" customFormat="false" ht="13.8" hidden="false" customHeight="false" outlineLevel="0" collapsed="false">
      <c r="A840" s="11"/>
      <c r="B840" s="11"/>
      <c r="C840" s="11"/>
      <c r="D840" s="11"/>
      <c r="E840" s="11"/>
      <c r="F840" s="13"/>
      <c r="G840" s="13"/>
      <c r="H840" s="11"/>
      <c r="I840" s="11"/>
      <c r="J840" s="11"/>
      <c r="K840" s="16"/>
      <c r="L840" s="11"/>
      <c r="M840" s="11"/>
      <c r="N840" s="11"/>
      <c r="O840" s="11"/>
      <c r="P840" s="11"/>
      <c r="Q840" s="11"/>
      <c r="R840" s="40"/>
      <c r="S840" s="40"/>
      <c r="T840" s="40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</row>
    <row r="841" customFormat="false" ht="13.8" hidden="false" customHeight="false" outlineLevel="0" collapsed="false">
      <c r="A841" s="11"/>
      <c r="B841" s="11"/>
      <c r="C841" s="11"/>
      <c r="D841" s="11"/>
      <c r="E841" s="11"/>
      <c r="F841" s="13"/>
      <c r="G841" s="13"/>
      <c r="H841" s="11"/>
      <c r="I841" s="11"/>
      <c r="J841" s="11"/>
      <c r="K841" s="16"/>
      <c r="L841" s="11"/>
      <c r="M841" s="11"/>
      <c r="N841" s="11"/>
      <c r="O841" s="11"/>
      <c r="P841" s="11"/>
      <c r="Q841" s="11"/>
      <c r="R841" s="40"/>
      <c r="S841" s="40"/>
      <c r="T841" s="40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</row>
    <row r="842" customFormat="false" ht="13.8" hidden="false" customHeight="false" outlineLevel="0" collapsed="false">
      <c r="A842" s="11"/>
      <c r="B842" s="11"/>
      <c r="C842" s="11"/>
      <c r="D842" s="11"/>
      <c r="E842" s="11"/>
      <c r="F842" s="13"/>
      <c r="G842" s="13"/>
      <c r="H842" s="11"/>
      <c r="I842" s="11"/>
      <c r="J842" s="11"/>
      <c r="K842" s="16"/>
      <c r="L842" s="11"/>
      <c r="M842" s="11"/>
      <c r="N842" s="11"/>
      <c r="O842" s="11"/>
      <c r="P842" s="11"/>
      <c r="Q842" s="11"/>
      <c r="R842" s="40"/>
      <c r="S842" s="40"/>
      <c r="T842" s="40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</row>
    <row r="843" customFormat="false" ht="13.8" hidden="false" customHeight="false" outlineLevel="0" collapsed="false">
      <c r="A843" s="11"/>
      <c r="B843" s="11"/>
      <c r="C843" s="11"/>
      <c r="D843" s="11"/>
      <c r="E843" s="11"/>
      <c r="F843" s="13"/>
      <c r="G843" s="13"/>
      <c r="H843" s="11"/>
      <c r="I843" s="11"/>
      <c r="J843" s="11"/>
      <c r="K843" s="16"/>
      <c r="L843" s="11"/>
      <c r="M843" s="11"/>
      <c r="N843" s="11"/>
      <c r="O843" s="11"/>
      <c r="P843" s="11"/>
      <c r="Q843" s="11"/>
      <c r="R843" s="40"/>
      <c r="S843" s="40"/>
      <c r="T843" s="40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</row>
    <row r="844" customFormat="false" ht="13.8" hidden="false" customHeight="false" outlineLevel="0" collapsed="false">
      <c r="A844" s="11"/>
      <c r="B844" s="11"/>
      <c r="C844" s="11"/>
      <c r="D844" s="11"/>
      <c r="E844" s="11"/>
      <c r="F844" s="13"/>
      <c r="G844" s="13"/>
      <c r="H844" s="11"/>
      <c r="I844" s="11"/>
      <c r="J844" s="11"/>
      <c r="K844" s="16"/>
      <c r="L844" s="11"/>
      <c r="M844" s="11"/>
      <c r="N844" s="11"/>
      <c r="O844" s="11"/>
      <c r="P844" s="11"/>
      <c r="Q844" s="11"/>
      <c r="R844" s="40"/>
      <c r="S844" s="40"/>
      <c r="T844" s="40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</row>
    <row r="845" customFormat="false" ht="13.8" hidden="false" customHeight="false" outlineLevel="0" collapsed="false">
      <c r="A845" s="11"/>
      <c r="B845" s="11"/>
      <c r="C845" s="11"/>
      <c r="D845" s="11"/>
      <c r="E845" s="11"/>
      <c r="F845" s="13"/>
      <c r="G845" s="13"/>
      <c r="H845" s="11"/>
      <c r="I845" s="11"/>
      <c r="J845" s="11"/>
      <c r="K845" s="16"/>
      <c r="L845" s="11"/>
      <c r="M845" s="11"/>
      <c r="N845" s="11"/>
      <c r="O845" s="11"/>
      <c r="P845" s="11"/>
      <c r="Q845" s="11"/>
      <c r="R845" s="40"/>
      <c r="S845" s="40"/>
      <c r="T845" s="40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</row>
    <row r="846" customFormat="false" ht="13.8" hidden="false" customHeight="false" outlineLevel="0" collapsed="false">
      <c r="A846" s="11"/>
      <c r="B846" s="11"/>
      <c r="C846" s="11"/>
      <c r="D846" s="11"/>
      <c r="E846" s="11"/>
      <c r="F846" s="13"/>
      <c r="G846" s="13"/>
      <c r="H846" s="11"/>
      <c r="I846" s="11"/>
      <c r="J846" s="11"/>
      <c r="K846" s="16"/>
      <c r="L846" s="11"/>
      <c r="M846" s="11"/>
      <c r="N846" s="11"/>
      <c r="O846" s="11"/>
      <c r="P846" s="11"/>
      <c r="Q846" s="11"/>
      <c r="R846" s="40"/>
      <c r="S846" s="40"/>
      <c r="T846" s="40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</row>
    <row r="847" customFormat="false" ht="13.8" hidden="false" customHeight="false" outlineLevel="0" collapsed="false">
      <c r="A847" s="11"/>
      <c r="B847" s="11"/>
      <c r="C847" s="11"/>
      <c r="D847" s="11"/>
      <c r="E847" s="11"/>
      <c r="F847" s="13"/>
      <c r="G847" s="13"/>
      <c r="H847" s="11"/>
      <c r="I847" s="11"/>
      <c r="J847" s="11"/>
      <c r="K847" s="16"/>
      <c r="L847" s="11"/>
      <c r="M847" s="11"/>
      <c r="N847" s="11"/>
      <c r="O847" s="11"/>
      <c r="P847" s="11"/>
      <c r="Q847" s="11"/>
      <c r="R847" s="40"/>
      <c r="S847" s="40"/>
      <c r="T847" s="40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</row>
    <row r="848" customFormat="false" ht="13.8" hidden="false" customHeight="false" outlineLevel="0" collapsed="false">
      <c r="A848" s="11"/>
      <c r="B848" s="11"/>
      <c r="C848" s="11"/>
      <c r="D848" s="11"/>
      <c r="E848" s="11"/>
      <c r="F848" s="13"/>
      <c r="G848" s="13"/>
      <c r="H848" s="11"/>
      <c r="I848" s="11"/>
      <c r="J848" s="11"/>
      <c r="K848" s="16"/>
      <c r="L848" s="11"/>
      <c r="M848" s="11"/>
      <c r="N848" s="11"/>
      <c r="O848" s="11"/>
      <c r="P848" s="11"/>
      <c r="Q848" s="11"/>
      <c r="R848" s="40"/>
      <c r="S848" s="40"/>
      <c r="T848" s="40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</row>
    <row r="849" customFormat="false" ht="13.8" hidden="false" customHeight="false" outlineLevel="0" collapsed="false">
      <c r="A849" s="11"/>
      <c r="B849" s="11"/>
      <c r="C849" s="11"/>
      <c r="D849" s="11"/>
      <c r="E849" s="11"/>
      <c r="F849" s="13"/>
      <c r="G849" s="13"/>
      <c r="H849" s="11"/>
      <c r="I849" s="11"/>
      <c r="J849" s="11"/>
      <c r="K849" s="16"/>
      <c r="L849" s="11"/>
      <c r="M849" s="11"/>
      <c r="N849" s="11"/>
      <c r="O849" s="11"/>
      <c r="P849" s="11"/>
      <c r="Q849" s="11"/>
      <c r="R849" s="40"/>
      <c r="S849" s="40"/>
      <c r="T849" s="40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</row>
    <row r="850" customFormat="false" ht="13.8" hidden="false" customHeight="false" outlineLevel="0" collapsed="false">
      <c r="A850" s="11"/>
      <c r="B850" s="11"/>
      <c r="C850" s="11"/>
      <c r="D850" s="11"/>
      <c r="E850" s="11"/>
      <c r="F850" s="13"/>
      <c r="G850" s="13"/>
      <c r="H850" s="11"/>
      <c r="I850" s="11"/>
      <c r="J850" s="11"/>
      <c r="K850" s="16"/>
      <c r="L850" s="11"/>
      <c r="M850" s="11"/>
      <c r="N850" s="11"/>
      <c r="O850" s="11"/>
      <c r="P850" s="11"/>
      <c r="Q850" s="11"/>
      <c r="R850" s="40"/>
      <c r="S850" s="40"/>
      <c r="T850" s="40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</row>
    <row r="851" customFormat="false" ht="13.8" hidden="false" customHeight="false" outlineLevel="0" collapsed="false">
      <c r="A851" s="11"/>
      <c r="B851" s="11"/>
      <c r="C851" s="11"/>
      <c r="D851" s="11"/>
      <c r="E851" s="11"/>
      <c r="F851" s="13"/>
      <c r="G851" s="13"/>
      <c r="H851" s="11"/>
      <c r="I851" s="11"/>
      <c r="J851" s="11"/>
      <c r="K851" s="16"/>
      <c r="L851" s="11"/>
      <c r="M851" s="11"/>
      <c r="N851" s="11"/>
      <c r="O851" s="11"/>
      <c r="P851" s="11"/>
      <c r="Q851" s="11"/>
      <c r="R851" s="40"/>
      <c r="S851" s="40"/>
      <c r="T851" s="40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</row>
    <row r="852" customFormat="false" ht="13.8" hidden="false" customHeight="false" outlineLevel="0" collapsed="false">
      <c r="A852" s="11"/>
      <c r="B852" s="11"/>
      <c r="C852" s="11"/>
      <c r="D852" s="11"/>
      <c r="E852" s="11"/>
      <c r="F852" s="13"/>
      <c r="G852" s="13"/>
      <c r="H852" s="11"/>
      <c r="I852" s="11"/>
      <c r="J852" s="11"/>
      <c r="K852" s="16"/>
      <c r="L852" s="11"/>
      <c r="M852" s="11"/>
      <c r="N852" s="11"/>
      <c r="O852" s="11"/>
      <c r="P852" s="11"/>
      <c r="Q852" s="11"/>
      <c r="R852" s="40"/>
      <c r="S852" s="40"/>
      <c r="T852" s="40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</row>
    <row r="853" customFormat="false" ht="13.8" hidden="false" customHeight="false" outlineLevel="0" collapsed="false">
      <c r="A853" s="11"/>
      <c r="B853" s="11"/>
      <c r="C853" s="11"/>
      <c r="D853" s="11"/>
      <c r="E853" s="11"/>
      <c r="F853" s="13"/>
      <c r="G853" s="13"/>
      <c r="H853" s="11"/>
      <c r="I853" s="11"/>
      <c r="J853" s="11"/>
      <c r="K853" s="16"/>
      <c r="L853" s="11"/>
      <c r="M853" s="11"/>
      <c r="N853" s="11"/>
      <c r="O853" s="11"/>
      <c r="P853" s="11"/>
      <c r="Q853" s="11"/>
      <c r="R853" s="40"/>
      <c r="S853" s="40"/>
      <c r="T853" s="40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</row>
    <row r="854" customFormat="false" ht="13.8" hidden="false" customHeight="false" outlineLevel="0" collapsed="false">
      <c r="A854" s="11"/>
      <c r="B854" s="11"/>
      <c r="C854" s="11"/>
      <c r="D854" s="11"/>
      <c r="E854" s="11"/>
      <c r="F854" s="13"/>
      <c r="G854" s="13"/>
      <c r="H854" s="11"/>
      <c r="I854" s="11"/>
      <c r="J854" s="11"/>
      <c r="K854" s="16"/>
      <c r="L854" s="11"/>
      <c r="M854" s="11"/>
      <c r="N854" s="11"/>
      <c r="O854" s="11"/>
      <c r="P854" s="11"/>
      <c r="Q854" s="11"/>
      <c r="R854" s="40"/>
      <c r="S854" s="40"/>
      <c r="T854" s="40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</row>
    <row r="855" customFormat="false" ht="13.8" hidden="false" customHeight="false" outlineLevel="0" collapsed="false">
      <c r="A855" s="11"/>
      <c r="B855" s="11"/>
      <c r="C855" s="11"/>
      <c r="D855" s="11"/>
      <c r="E855" s="11"/>
      <c r="F855" s="13"/>
      <c r="G855" s="13"/>
      <c r="H855" s="11"/>
      <c r="I855" s="11"/>
      <c r="J855" s="11"/>
      <c r="K855" s="16"/>
      <c r="L855" s="11"/>
      <c r="M855" s="11"/>
      <c r="N855" s="11"/>
      <c r="O855" s="11"/>
      <c r="P855" s="11"/>
      <c r="Q855" s="11"/>
      <c r="R855" s="40"/>
      <c r="S855" s="40"/>
      <c r="T855" s="40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</row>
    <row r="856" customFormat="false" ht="13.8" hidden="false" customHeight="false" outlineLevel="0" collapsed="false">
      <c r="A856" s="11"/>
      <c r="B856" s="11"/>
      <c r="C856" s="11"/>
      <c r="D856" s="11"/>
      <c r="E856" s="11"/>
      <c r="F856" s="13"/>
      <c r="G856" s="13"/>
      <c r="H856" s="11"/>
      <c r="I856" s="11"/>
      <c r="J856" s="11"/>
      <c r="K856" s="16"/>
      <c r="L856" s="11"/>
      <c r="M856" s="11"/>
      <c r="N856" s="11"/>
      <c r="O856" s="11"/>
      <c r="P856" s="11"/>
      <c r="Q856" s="11"/>
      <c r="R856" s="40"/>
      <c r="S856" s="40"/>
      <c r="T856" s="40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</row>
    <row r="857" customFormat="false" ht="13.8" hidden="false" customHeight="false" outlineLevel="0" collapsed="false">
      <c r="A857" s="11"/>
      <c r="B857" s="11"/>
      <c r="C857" s="11"/>
      <c r="D857" s="11"/>
      <c r="E857" s="11"/>
      <c r="F857" s="13"/>
      <c r="G857" s="13"/>
      <c r="H857" s="11"/>
      <c r="I857" s="11"/>
      <c r="J857" s="11"/>
      <c r="K857" s="16"/>
      <c r="L857" s="11"/>
      <c r="M857" s="11"/>
      <c r="N857" s="11"/>
      <c r="O857" s="11"/>
      <c r="P857" s="11"/>
      <c r="Q857" s="11"/>
      <c r="R857" s="40"/>
      <c r="S857" s="40"/>
      <c r="T857" s="40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</row>
    <row r="858" customFormat="false" ht="13.8" hidden="false" customHeight="false" outlineLevel="0" collapsed="false">
      <c r="A858" s="11"/>
      <c r="B858" s="11"/>
      <c r="C858" s="11"/>
      <c r="D858" s="11"/>
      <c r="E858" s="11"/>
      <c r="F858" s="13"/>
      <c r="G858" s="13"/>
      <c r="H858" s="11"/>
      <c r="I858" s="11"/>
      <c r="J858" s="11"/>
      <c r="K858" s="16"/>
      <c r="L858" s="11"/>
      <c r="M858" s="11"/>
      <c r="N858" s="11"/>
      <c r="O858" s="11"/>
      <c r="P858" s="11"/>
      <c r="Q858" s="11"/>
      <c r="R858" s="40"/>
      <c r="S858" s="40"/>
      <c r="T858" s="40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</row>
    <row r="859" customFormat="false" ht="13.8" hidden="false" customHeight="false" outlineLevel="0" collapsed="false">
      <c r="A859" s="11"/>
      <c r="B859" s="11"/>
      <c r="C859" s="11"/>
      <c r="D859" s="11"/>
      <c r="E859" s="11"/>
      <c r="F859" s="13"/>
      <c r="G859" s="13"/>
      <c r="H859" s="11"/>
      <c r="I859" s="11"/>
      <c r="J859" s="11"/>
      <c r="K859" s="16"/>
      <c r="L859" s="11"/>
      <c r="M859" s="11"/>
      <c r="N859" s="11"/>
      <c r="O859" s="11"/>
      <c r="P859" s="11"/>
      <c r="Q859" s="11"/>
      <c r="R859" s="40"/>
      <c r="S859" s="40"/>
      <c r="T859" s="40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</row>
    <row r="860" customFormat="false" ht="13.8" hidden="false" customHeight="false" outlineLevel="0" collapsed="false">
      <c r="A860" s="11"/>
      <c r="B860" s="11"/>
      <c r="C860" s="11"/>
      <c r="D860" s="11"/>
      <c r="E860" s="11"/>
      <c r="F860" s="13"/>
      <c r="G860" s="13"/>
      <c r="H860" s="11"/>
      <c r="I860" s="11"/>
      <c r="J860" s="11"/>
      <c r="K860" s="16"/>
      <c r="L860" s="11"/>
      <c r="M860" s="11"/>
      <c r="N860" s="11"/>
      <c r="O860" s="11"/>
      <c r="P860" s="11"/>
      <c r="Q860" s="11"/>
      <c r="R860" s="40"/>
      <c r="S860" s="40"/>
      <c r="T860" s="40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</row>
    <row r="861" customFormat="false" ht="13.8" hidden="false" customHeight="false" outlineLevel="0" collapsed="false">
      <c r="A861" s="11"/>
      <c r="B861" s="11"/>
      <c r="C861" s="11"/>
      <c r="D861" s="11"/>
      <c r="E861" s="11"/>
      <c r="F861" s="13"/>
      <c r="G861" s="13"/>
      <c r="H861" s="11"/>
      <c r="I861" s="11"/>
      <c r="J861" s="11"/>
      <c r="K861" s="16"/>
      <c r="L861" s="11"/>
      <c r="M861" s="11"/>
      <c r="N861" s="11"/>
      <c r="O861" s="11"/>
      <c r="P861" s="11"/>
      <c r="Q861" s="11"/>
      <c r="R861" s="40"/>
      <c r="S861" s="40"/>
      <c r="T861" s="40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</row>
    <row r="862" customFormat="false" ht="13.8" hidden="false" customHeight="false" outlineLevel="0" collapsed="false">
      <c r="A862" s="11"/>
      <c r="B862" s="11"/>
      <c r="C862" s="11"/>
      <c r="D862" s="11"/>
      <c r="E862" s="11"/>
      <c r="F862" s="13"/>
      <c r="G862" s="13"/>
      <c r="H862" s="11"/>
      <c r="I862" s="11"/>
      <c r="J862" s="11"/>
      <c r="K862" s="16"/>
      <c r="L862" s="11"/>
      <c r="M862" s="11"/>
      <c r="N862" s="11"/>
      <c r="O862" s="11"/>
      <c r="P862" s="11"/>
      <c r="Q862" s="11"/>
      <c r="R862" s="40"/>
      <c r="S862" s="40"/>
      <c r="T862" s="40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</row>
    <row r="863" customFormat="false" ht="13.8" hidden="false" customHeight="false" outlineLevel="0" collapsed="false">
      <c r="A863" s="11"/>
      <c r="B863" s="11"/>
      <c r="C863" s="11"/>
      <c r="D863" s="11"/>
      <c r="E863" s="11"/>
      <c r="F863" s="13"/>
      <c r="G863" s="13"/>
      <c r="H863" s="11"/>
      <c r="I863" s="11"/>
      <c r="J863" s="11"/>
      <c r="K863" s="16"/>
      <c r="L863" s="11"/>
      <c r="M863" s="11"/>
      <c r="N863" s="11"/>
      <c r="O863" s="11"/>
      <c r="P863" s="11"/>
      <c r="Q863" s="11"/>
      <c r="R863" s="40"/>
      <c r="S863" s="40"/>
      <c r="T863" s="40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</row>
    <row r="864" customFormat="false" ht="13.8" hidden="false" customHeight="false" outlineLevel="0" collapsed="false">
      <c r="A864" s="11"/>
      <c r="B864" s="11"/>
      <c r="C864" s="11"/>
      <c r="D864" s="11"/>
      <c r="E864" s="11"/>
      <c r="F864" s="13"/>
      <c r="G864" s="13"/>
      <c r="H864" s="11"/>
      <c r="I864" s="11"/>
      <c r="J864" s="11"/>
      <c r="K864" s="16"/>
      <c r="L864" s="11"/>
      <c r="M864" s="11"/>
      <c r="N864" s="11"/>
      <c r="O864" s="11"/>
      <c r="P864" s="11"/>
      <c r="Q864" s="11"/>
      <c r="R864" s="40"/>
      <c r="S864" s="40"/>
      <c r="T864" s="40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</row>
    <row r="865" customFormat="false" ht="13.8" hidden="false" customHeight="false" outlineLevel="0" collapsed="false">
      <c r="A865" s="11"/>
      <c r="B865" s="11"/>
      <c r="C865" s="11"/>
      <c r="D865" s="11"/>
      <c r="E865" s="11"/>
      <c r="F865" s="13"/>
      <c r="G865" s="13"/>
      <c r="H865" s="11"/>
      <c r="I865" s="11"/>
      <c r="J865" s="11"/>
      <c r="K865" s="16"/>
      <c r="L865" s="11"/>
      <c r="M865" s="11"/>
      <c r="N865" s="11"/>
      <c r="O865" s="11"/>
      <c r="P865" s="11"/>
      <c r="Q865" s="11"/>
      <c r="R865" s="40"/>
      <c r="S865" s="40"/>
      <c r="T865" s="40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</row>
    <row r="866" customFormat="false" ht="13.8" hidden="false" customHeight="false" outlineLevel="0" collapsed="false">
      <c r="A866" s="11"/>
      <c r="B866" s="11"/>
      <c r="C866" s="11"/>
      <c r="D866" s="11"/>
      <c r="E866" s="11"/>
      <c r="F866" s="13"/>
      <c r="G866" s="13"/>
      <c r="H866" s="11"/>
      <c r="I866" s="11"/>
      <c r="J866" s="11"/>
      <c r="K866" s="16"/>
      <c r="L866" s="11"/>
      <c r="M866" s="11"/>
      <c r="N866" s="11"/>
      <c r="O866" s="11"/>
      <c r="P866" s="11"/>
      <c r="Q866" s="11"/>
      <c r="R866" s="40"/>
      <c r="S866" s="40"/>
      <c r="T866" s="40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</row>
    <row r="867" customFormat="false" ht="13.8" hidden="false" customHeight="false" outlineLevel="0" collapsed="false">
      <c r="A867" s="11"/>
      <c r="B867" s="11"/>
      <c r="C867" s="11"/>
      <c r="D867" s="11"/>
      <c r="E867" s="11"/>
      <c r="F867" s="13"/>
      <c r="G867" s="13"/>
      <c r="H867" s="11"/>
      <c r="I867" s="11"/>
      <c r="J867" s="11"/>
      <c r="K867" s="16"/>
      <c r="L867" s="11"/>
      <c r="M867" s="11"/>
      <c r="N867" s="11"/>
      <c r="O867" s="11"/>
      <c r="P867" s="11"/>
      <c r="Q867" s="11"/>
      <c r="R867" s="40"/>
      <c r="S867" s="40"/>
      <c r="T867" s="40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</row>
    <row r="868" customFormat="false" ht="13.8" hidden="false" customHeight="false" outlineLevel="0" collapsed="false">
      <c r="A868" s="11"/>
      <c r="B868" s="11"/>
      <c r="C868" s="11"/>
      <c r="D868" s="11"/>
      <c r="E868" s="11"/>
      <c r="F868" s="13"/>
      <c r="G868" s="13"/>
      <c r="H868" s="11"/>
      <c r="I868" s="11"/>
      <c r="J868" s="11"/>
      <c r="K868" s="16"/>
      <c r="L868" s="11"/>
      <c r="M868" s="11"/>
      <c r="N868" s="11"/>
      <c r="O868" s="11"/>
      <c r="P868" s="11"/>
      <c r="Q868" s="11"/>
      <c r="R868" s="40"/>
      <c r="S868" s="40"/>
      <c r="T868" s="40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</row>
    <row r="869" customFormat="false" ht="13.8" hidden="false" customHeight="false" outlineLevel="0" collapsed="false">
      <c r="A869" s="11"/>
      <c r="B869" s="11"/>
      <c r="C869" s="11"/>
      <c r="D869" s="11"/>
      <c r="E869" s="11"/>
      <c r="F869" s="13"/>
      <c r="G869" s="13"/>
      <c r="H869" s="11"/>
      <c r="I869" s="11"/>
      <c r="J869" s="11"/>
      <c r="K869" s="16"/>
      <c r="L869" s="11"/>
      <c r="M869" s="11"/>
      <c r="N869" s="11"/>
      <c r="O869" s="11"/>
      <c r="P869" s="11"/>
      <c r="Q869" s="11"/>
      <c r="R869" s="40"/>
      <c r="S869" s="40"/>
      <c r="T869" s="40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</row>
    <row r="870" customFormat="false" ht="13.8" hidden="false" customHeight="false" outlineLevel="0" collapsed="false">
      <c r="A870" s="11"/>
      <c r="B870" s="11"/>
      <c r="C870" s="11"/>
      <c r="D870" s="11"/>
      <c r="E870" s="11"/>
      <c r="F870" s="13"/>
      <c r="G870" s="13"/>
      <c r="H870" s="11"/>
      <c r="I870" s="11"/>
      <c r="J870" s="11"/>
      <c r="K870" s="16"/>
      <c r="L870" s="11"/>
      <c r="M870" s="11"/>
      <c r="N870" s="11"/>
      <c r="O870" s="11"/>
      <c r="P870" s="11"/>
      <c r="Q870" s="11"/>
      <c r="R870" s="40"/>
      <c r="S870" s="40"/>
      <c r="T870" s="40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</row>
    <row r="871" customFormat="false" ht="13.8" hidden="false" customHeight="false" outlineLevel="0" collapsed="false">
      <c r="A871" s="11"/>
      <c r="B871" s="11"/>
      <c r="C871" s="11"/>
      <c r="D871" s="11"/>
      <c r="E871" s="11"/>
      <c r="F871" s="13"/>
      <c r="G871" s="13"/>
      <c r="H871" s="11"/>
      <c r="I871" s="11"/>
      <c r="J871" s="11"/>
      <c r="K871" s="16"/>
      <c r="L871" s="11"/>
      <c r="M871" s="11"/>
      <c r="N871" s="11"/>
      <c r="O871" s="11"/>
      <c r="P871" s="11"/>
      <c r="Q871" s="11"/>
      <c r="R871" s="40"/>
      <c r="S871" s="40"/>
      <c r="T871" s="40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</row>
    <row r="872" customFormat="false" ht="13.8" hidden="false" customHeight="false" outlineLevel="0" collapsed="false">
      <c r="A872" s="11"/>
      <c r="B872" s="11"/>
      <c r="C872" s="11"/>
      <c r="D872" s="11"/>
      <c r="E872" s="11"/>
      <c r="F872" s="13"/>
      <c r="G872" s="13"/>
      <c r="H872" s="11"/>
      <c r="I872" s="11"/>
      <c r="J872" s="11"/>
      <c r="K872" s="16"/>
      <c r="L872" s="11"/>
      <c r="M872" s="11"/>
      <c r="N872" s="11"/>
      <c r="O872" s="11"/>
      <c r="P872" s="11"/>
      <c r="Q872" s="11"/>
      <c r="R872" s="40"/>
      <c r="S872" s="40"/>
      <c r="T872" s="40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</row>
    <row r="873" customFormat="false" ht="13.8" hidden="false" customHeight="false" outlineLevel="0" collapsed="false">
      <c r="A873" s="11"/>
      <c r="B873" s="11"/>
      <c r="C873" s="11"/>
      <c r="D873" s="11"/>
      <c r="E873" s="11"/>
      <c r="F873" s="13"/>
      <c r="G873" s="13"/>
      <c r="H873" s="11"/>
      <c r="I873" s="11"/>
      <c r="J873" s="11"/>
      <c r="K873" s="16"/>
      <c r="L873" s="11"/>
      <c r="M873" s="11"/>
      <c r="N873" s="11"/>
      <c r="O873" s="11"/>
      <c r="P873" s="11"/>
      <c r="Q873" s="11"/>
      <c r="R873" s="40"/>
      <c r="S873" s="40"/>
      <c r="T873" s="40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</row>
    <row r="874" customFormat="false" ht="13.8" hidden="false" customHeight="false" outlineLevel="0" collapsed="false">
      <c r="A874" s="11"/>
      <c r="B874" s="11"/>
      <c r="C874" s="11"/>
      <c r="D874" s="11"/>
      <c r="E874" s="11"/>
      <c r="F874" s="13"/>
      <c r="G874" s="13"/>
      <c r="H874" s="11"/>
      <c r="I874" s="11"/>
      <c r="J874" s="11"/>
      <c r="K874" s="16"/>
      <c r="L874" s="11"/>
      <c r="M874" s="11"/>
      <c r="N874" s="11"/>
      <c r="O874" s="11"/>
      <c r="P874" s="11"/>
      <c r="Q874" s="11"/>
      <c r="R874" s="40"/>
      <c r="S874" s="40"/>
      <c r="T874" s="40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</row>
    <row r="875" customFormat="false" ht="13.8" hidden="false" customHeight="false" outlineLevel="0" collapsed="false">
      <c r="A875" s="11"/>
      <c r="B875" s="11"/>
      <c r="C875" s="11"/>
      <c r="D875" s="11"/>
      <c r="E875" s="11"/>
      <c r="F875" s="13"/>
      <c r="G875" s="13"/>
      <c r="H875" s="11"/>
      <c r="I875" s="11"/>
      <c r="J875" s="11"/>
      <c r="K875" s="16"/>
      <c r="L875" s="11"/>
      <c r="M875" s="11"/>
      <c r="N875" s="11"/>
      <c r="O875" s="11"/>
      <c r="P875" s="11"/>
      <c r="Q875" s="11"/>
      <c r="R875" s="40"/>
      <c r="S875" s="40"/>
      <c r="T875" s="40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</row>
    <row r="876" customFormat="false" ht="13.8" hidden="false" customHeight="false" outlineLevel="0" collapsed="false">
      <c r="A876" s="11"/>
      <c r="B876" s="11"/>
      <c r="C876" s="11"/>
      <c r="D876" s="11"/>
      <c r="E876" s="11"/>
      <c r="F876" s="13"/>
      <c r="G876" s="13"/>
      <c r="H876" s="11"/>
      <c r="I876" s="11"/>
      <c r="J876" s="11"/>
      <c r="K876" s="16"/>
      <c r="L876" s="11"/>
      <c r="M876" s="11"/>
      <c r="N876" s="11"/>
      <c r="O876" s="11"/>
      <c r="P876" s="11"/>
      <c r="Q876" s="11"/>
      <c r="R876" s="40"/>
      <c r="S876" s="40"/>
      <c r="T876" s="40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</row>
    <row r="877" customFormat="false" ht="13.8" hidden="false" customHeight="false" outlineLevel="0" collapsed="false">
      <c r="A877" s="11"/>
      <c r="B877" s="11"/>
      <c r="C877" s="11"/>
      <c r="D877" s="11"/>
      <c r="E877" s="11"/>
      <c r="F877" s="13"/>
      <c r="G877" s="13"/>
      <c r="H877" s="11"/>
      <c r="I877" s="11"/>
      <c r="J877" s="11"/>
      <c r="K877" s="16"/>
      <c r="L877" s="11"/>
      <c r="M877" s="11"/>
      <c r="N877" s="11"/>
      <c r="O877" s="11"/>
      <c r="P877" s="11"/>
      <c r="Q877" s="11"/>
      <c r="R877" s="40"/>
      <c r="S877" s="40"/>
      <c r="T877" s="40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</row>
    <row r="878" customFormat="false" ht="13.8" hidden="false" customHeight="false" outlineLevel="0" collapsed="false">
      <c r="A878" s="11"/>
      <c r="B878" s="11"/>
      <c r="C878" s="11"/>
      <c r="D878" s="11"/>
      <c r="E878" s="11"/>
      <c r="F878" s="13"/>
      <c r="G878" s="13"/>
      <c r="H878" s="11"/>
      <c r="I878" s="11"/>
      <c r="J878" s="11"/>
      <c r="K878" s="16"/>
      <c r="L878" s="11"/>
      <c r="M878" s="11"/>
      <c r="N878" s="11"/>
      <c r="O878" s="11"/>
      <c r="P878" s="11"/>
      <c r="Q878" s="11"/>
      <c r="R878" s="40"/>
      <c r="S878" s="40"/>
      <c r="T878" s="40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</row>
    <row r="879" customFormat="false" ht="13.8" hidden="false" customHeight="false" outlineLevel="0" collapsed="false">
      <c r="A879" s="11"/>
      <c r="B879" s="11"/>
      <c r="C879" s="11"/>
      <c r="D879" s="11"/>
      <c r="E879" s="11"/>
      <c r="F879" s="13"/>
      <c r="G879" s="13"/>
      <c r="H879" s="11"/>
      <c r="I879" s="11"/>
      <c r="J879" s="11"/>
      <c r="K879" s="16"/>
      <c r="L879" s="11"/>
      <c r="M879" s="11"/>
      <c r="N879" s="11"/>
      <c r="O879" s="11"/>
      <c r="P879" s="11"/>
      <c r="Q879" s="11"/>
      <c r="R879" s="40"/>
      <c r="S879" s="40"/>
      <c r="T879" s="40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</row>
    <row r="880" customFormat="false" ht="13.8" hidden="false" customHeight="false" outlineLevel="0" collapsed="false">
      <c r="A880" s="11"/>
      <c r="B880" s="11"/>
      <c r="C880" s="11"/>
      <c r="D880" s="11"/>
      <c r="E880" s="11"/>
      <c r="F880" s="13"/>
      <c r="G880" s="13"/>
      <c r="H880" s="11"/>
      <c r="I880" s="11"/>
      <c r="J880" s="11"/>
      <c r="K880" s="16"/>
      <c r="L880" s="11"/>
      <c r="M880" s="11"/>
      <c r="N880" s="11"/>
      <c r="O880" s="11"/>
      <c r="P880" s="11"/>
      <c r="Q880" s="11"/>
      <c r="R880" s="40"/>
      <c r="S880" s="40"/>
      <c r="T880" s="40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</row>
    <row r="881" customFormat="false" ht="13.8" hidden="false" customHeight="false" outlineLevel="0" collapsed="false">
      <c r="A881" s="11"/>
      <c r="B881" s="11"/>
      <c r="C881" s="11"/>
      <c r="D881" s="11"/>
      <c r="E881" s="11"/>
      <c r="F881" s="13"/>
      <c r="G881" s="13"/>
      <c r="H881" s="11"/>
      <c r="I881" s="11"/>
      <c r="J881" s="11"/>
      <c r="K881" s="16"/>
      <c r="L881" s="11"/>
      <c r="M881" s="11"/>
      <c r="N881" s="11"/>
      <c r="O881" s="11"/>
      <c r="P881" s="11"/>
      <c r="Q881" s="11"/>
      <c r="R881" s="40"/>
      <c r="S881" s="40"/>
      <c r="T881" s="40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</row>
    <row r="882" customFormat="false" ht="13.8" hidden="false" customHeight="false" outlineLevel="0" collapsed="false">
      <c r="A882" s="11"/>
      <c r="B882" s="11"/>
      <c r="C882" s="11"/>
      <c r="D882" s="11"/>
      <c r="E882" s="11"/>
      <c r="F882" s="13"/>
      <c r="G882" s="13"/>
      <c r="H882" s="11"/>
      <c r="I882" s="11"/>
      <c r="J882" s="11"/>
      <c r="K882" s="16"/>
      <c r="L882" s="11"/>
      <c r="M882" s="11"/>
      <c r="N882" s="11"/>
      <c r="O882" s="11"/>
      <c r="P882" s="11"/>
      <c r="Q882" s="11"/>
      <c r="R882" s="40"/>
      <c r="S882" s="40"/>
      <c r="T882" s="40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</row>
    <row r="883" customFormat="false" ht="13.8" hidden="false" customHeight="false" outlineLevel="0" collapsed="false">
      <c r="A883" s="11"/>
      <c r="B883" s="11"/>
      <c r="C883" s="11"/>
      <c r="D883" s="11"/>
      <c r="E883" s="11"/>
      <c r="F883" s="13"/>
      <c r="G883" s="13"/>
      <c r="H883" s="11"/>
      <c r="I883" s="11"/>
      <c r="J883" s="11"/>
      <c r="K883" s="16"/>
      <c r="L883" s="11"/>
      <c r="M883" s="11"/>
      <c r="N883" s="11"/>
      <c r="O883" s="11"/>
      <c r="P883" s="11"/>
      <c r="Q883" s="11"/>
      <c r="R883" s="40"/>
      <c r="S883" s="40"/>
      <c r="T883" s="40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</row>
    <row r="884" customFormat="false" ht="13.8" hidden="false" customHeight="false" outlineLevel="0" collapsed="false">
      <c r="A884" s="11"/>
      <c r="B884" s="11"/>
      <c r="C884" s="11"/>
      <c r="D884" s="11"/>
      <c r="E884" s="11"/>
      <c r="F884" s="13"/>
      <c r="G884" s="13"/>
      <c r="H884" s="11"/>
      <c r="I884" s="11"/>
      <c r="J884" s="11"/>
      <c r="K884" s="16"/>
      <c r="L884" s="11"/>
      <c r="M884" s="11"/>
      <c r="N884" s="11"/>
      <c r="O884" s="11"/>
      <c r="P884" s="11"/>
      <c r="Q884" s="11"/>
      <c r="R884" s="40"/>
      <c r="S884" s="40"/>
      <c r="T884" s="40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</row>
    <row r="885" customFormat="false" ht="13.8" hidden="false" customHeight="false" outlineLevel="0" collapsed="false">
      <c r="A885" s="11"/>
      <c r="B885" s="11"/>
      <c r="C885" s="11"/>
      <c r="D885" s="11"/>
      <c r="E885" s="11"/>
      <c r="F885" s="13"/>
      <c r="G885" s="13"/>
      <c r="H885" s="11"/>
      <c r="I885" s="11"/>
      <c r="J885" s="11"/>
      <c r="K885" s="16"/>
      <c r="L885" s="11"/>
      <c r="M885" s="11"/>
      <c r="N885" s="11"/>
      <c r="O885" s="11"/>
      <c r="P885" s="11"/>
      <c r="Q885" s="11"/>
      <c r="R885" s="40"/>
      <c r="S885" s="40"/>
      <c r="T885" s="40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</row>
    <row r="886" customFormat="false" ht="13.8" hidden="false" customHeight="false" outlineLevel="0" collapsed="false">
      <c r="A886" s="11"/>
      <c r="B886" s="11"/>
      <c r="C886" s="11"/>
      <c r="D886" s="11"/>
      <c r="E886" s="11"/>
      <c r="F886" s="13"/>
      <c r="G886" s="13"/>
      <c r="H886" s="11"/>
      <c r="I886" s="11"/>
      <c r="J886" s="11"/>
      <c r="K886" s="16"/>
      <c r="L886" s="11"/>
      <c r="M886" s="11"/>
      <c r="N886" s="11"/>
      <c r="O886" s="11"/>
      <c r="P886" s="11"/>
      <c r="Q886" s="11"/>
      <c r="R886" s="40"/>
      <c r="S886" s="40"/>
      <c r="T886" s="40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</row>
    <row r="887" customFormat="false" ht="13.8" hidden="false" customHeight="false" outlineLevel="0" collapsed="false">
      <c r="A887" s="11"/>
      <c r="B887" s="11"/>
      <c r="C887" s="11"/>
      <c r="D887" s="11"/>
      <c r="E887" s="11"/>
      <c r="F887" s="13"/>
      <c r="G887" s="13"/>
      <c r="H887" s="11"/>
      <c r="I887" s="11"/>
      <c r="J887" s="11"/>
      <c r="K887" s="16"/>
      <c r="L887" s="11"/>
      <c r="M887" s="11"/>
      <c r="N887" s="11"/>
      <c r="O887" s="11"/>
      <c r="P887" s="11"/>
      <c r="Q887" s="11"/>
      <c r="R887" s="40"/>
      <c r="S887" s="40"/>
      <c r="T887" s="40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</row>
    <row r="888" customFormat="false" ht="13.8" hidden="false" customHeight="false" outlineLevel="0" collapsed="false">
      <c r="A888" s="11"/>
      <c r="B888" s="11"/>
      <c r="C888" s="11"/>
      <c r="D888" s="11"/>
      <c r="E888" s="11"/>
      <c r="F888" s="13"/>
      <c r="G888" s="13"/>
      <c r="H888" s="11"/>
      <c r="I888" s="11"/>
      <c r="J888" s="11"/>
      <c r="K888" s="16"/>
      <c r="L888" s="11"/>
      <c r="M888" s="11"/>
      <c r="N888" s="11"/>
      <c r="O888" s="11"/>
      <c r="P888" s="11"/>
      <c r="Q888" s="11"/>
      <c r="R888" s="40"/>
      <c r="S888" s="40"/>
      <c r="T888" s="40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</row>
    <row r="889" customFormat="false" ht="13.8" hidden="false" customHeight="false" outlineLevel="0" collapsed="false">
      <c r="A889" s="11"/>
      <c r="B889" s="11"/>
      <c r="C889" s="11"/>
      <c r="D889" s="11"/>
      <c r="E889" s="11"/>
      <c r="F889" s="13"/>
      <c r="G889" s="13"/>
      <c r="H889" s="11"/>
      <c r="I889" s="11"/>
      <c r="J889" s="11"/>
      <c r="K889" s="16"/>
      <c r="L889" s="11"/>
      <c r="M889" s="11"/>
      <c r="N889" s="11"/>
      <c r="O889" s="11"/>
      <c r="P889" s="11"/>
      <c r="Q889" s="11"/>
      <c r="R889" s="40"/>
      <c r="S889" s="40"/>
      <c r="T889" s="40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</row>
    <row r="890" customFormat="false" ht="13.8" hidden="false" customHeight="false" outlineLevel="0" collapsed="false">
      <c r="A890" s="11"/>
      <c r="B890" s="11"/>
      <c r="C890" s="11"/>
      <c r="D890" s="11"/>
      <c r="E890" s="11"/>
      <c r="F890" s="13"/>
      <c r="G890" s="13"/>
      <c r="H890" s="11"/>
      <c r="I890" s="11"/>
      <c r="J890" s="11"/>
      <c r="K890" s="16"/>
      <c r="L890" s="11"/>
      <c r="M890" s="11"/>
      <c r="N890" s="11"/>
      <c r="O890" s="11"/>
      <c r="P890" s="11"/>
      <c r="Q890" s="11"/>
      <c r="R890" s="40"/>
      <c r="S890" s="40"/>
      <c r="T890" s="40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</row>
    <row r="891" customFormat="false" ht="13.8" hidden="false" customHeight="false" outlineLevel="0" collapsed="false">
      <c r="A891" s="11"/>
      <c r="B891" s="11"/>
      <c r="C891" s="11"/>
      <c r="D891" s="11"/>
      <c r="E891" s="11"/>
      <c r="F891" s="13"/>
      <c r="G891" s="13"/>
      <c r="H891" s="11"/>
      <c r="I891" s="11"/>
      <c r="J891" s="11"/>
      <c r="K891" s="16"/>
      <c r="L891" s="11"/>
      <c r="M891" s="11"/>
      <c r="N891" s="11"/>
      <c r="O891" s="11"/>
      <c r="P891" s="11"/>
      <c r="Q891" s="11"/>
      <c r="R891" s="40"/>
      <c r="S891" s="40"/>
      <c r="T891" s="40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</row>
    <row r="892" customFormat="false" ht="13.8" hidden="false" customHeight="false" outlineLevel="0" collapsed="false">
      <c r="A892" s="11"/>
      <c r="B892" s="11"/>
      <c r="C892" s="11"/>
      <c r="D892" s="11"/>
      <c r="E892" s="11"/>
      <c r="F892" s="13"/>
      <c r="G892" s="13"/>
      <c r="H892" s="11"/>
      <c r="I892" s="11"/>
      <c r="J892" s="11"/>
      <c r="K892" s="16"/>
      <c r="L892" s="11"/>
      <c r="M892" s="11"/>
      <c r="N892" s="11"/>
      <c r="O892" s="11"/>
      <c r="P892" s="11"/>
      <c r="Q892" s="11"/>
      <c r="R892" s="40"/>
      <c r="S892" s="40"/>
      <c r="T892" s="40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</row>
    <row r="893" customFormat="false" ht="13.8" hidden="false" customHeight="false" outlineLevel="0" collapsed="false">
      <c r="A893" s="11"/>
      <c r="B893" s="11"/>
      <c r="C893" s="11"/>
      <c r="D893" s="11"/>
      <c r="E893" s="11"/>
      <c r="F893" s="13"/>
      <c r="G893" s="13"/>
      <c r="H893" s="11"/>
      <c r="I893" s="11"/>
      <c r="J893" s="11"/>
      <c r="K893" s="16"/>
      <c r="L893" s="11"/>
      <c r="M893" s="11"/>
      <c r="N893" s="11"/>
      <c r="O893" s="11"/>
      <c r="P893" s="11"/>
      <c r="Q893" s="11"/>
      <c r="R893" s="40"/>
      <c r="S893" s="40"/>
      <c r="T893" s="40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</row>
    <row r="894" customFormat="false" ht="13.8" hidden="false" customHeight="false" outlineLevel="0" collapsed="false">
      <c r="A894" s="11"/>
      <c r="B894" s="11"/>
      <c r="C894" s="11"/>
      <c r="D894" s="11"/>
      <c r="E894" s="11"/>
      <c r="F894" s="13"/>
      <c r="G894" s="13"/>
      <c r="H894" s="11"/>
      <c r="I894" s="11"/>
      <c r="J894" s="11"/>
      <c r="K894" s="16"/>
      <c r="L894" s="11"/>
      <c r="M894" s="11"/>
      <c r="N894" s="11"/>
      <c r="O894" s="11"/>
      <c r="P894" s="11"/>
      <c r="Q894" s="11"/>
      <c r="R894" s="40"/>
      <c r="S894" s="40"/>
      <c r="T894" s="40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</row>
    <row r="895" customFormat="false" ht="13.8" hidden="false" customHeight="false" outlineLevel="0" collapsed="false">
      <c r="A895" s="11"/>
      <c r="B895" s="11"/>
      <c r="C895" s="11"/>
      <c r="D895" s="11"/>
      <c r="E895" s="11"/>
      <c r="F895" s="13"/>
      <c r="G895" s="13"/>
      <c r="H895" s="11"/>
      <c r="I895" s="11"/>
      <c r="J895" s="11"/>
      <c r="K895" s="16"/>
      <c r="L895" s="11"/>
      <c r="M895" s="11"/>
      <c r="N895" s="11"/>
      <c r="O895" s="11"/>
      <c r="P895" s="11"/>
      <c r="Q895" s="11"/>
      <c r="R895" s="40"/>
      <c r="S895" s="40"/>
      <c r="T895" s="40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</row>
    <row r="896" customFormat="false" ht="13.8" hidden="false" customHeight="false" outlineLevel="0" collapsed="false">
      <c r="A896" s="11"/>
      <c r="B896" s="11"/>
      <c r="C896" s="11"/>
      <c r="D896" s="11"/>
      <c r="E896" s="11"/>
      <c r="F896" s="13"/>
      <c r="G896" s="13"/>
      <c r="H896" s="11"/>
      <c r="I896" s="11"/>
      <c r="J896" s="11"/>
      <c r="K896" s="16"/>
      <c r="L896" s="11"/>
      <c r="M896" s="11"/>
      <c r="N896" s="11"/>
      <c r="O896" s="11"/>
      <c r="P896" s="11"/>
      <c r="Q896" s="11"/>
      <c r="R896" s="40"/>
      <c r="S896" s="40"/>
      <c r="T896" s="40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</row>
    <row r="897" customFormat="false" ht="13.8" hidden="false" customHeight="false" outlineLevel="0" collapsed="false">
      <c r="A897" s="11"/>
      <c r="B897" s="11"/>
      <c r="C897" s="11"/>
      <c r="D897" s="11"/>
      <c r="E897" s="11"/>
      <c r="F897" s="13"/>
      <c r="G897" s="13"/>
      <c r="H897" s="11"/>
      <c r="I897" s="11"/>
      <c r="J897" s="11"/>
      <c r="K897" s="16"/>
      <c r="L897" s="11"/>
      <c r="M897" s="11"/>
      <c r="N897" s="11"/>
      <c r="O897" s="11"/>
      <c r="P897" s="11"/>
      <c r="Q897" s="11"/>
      <c r="R897" s="40"/>
      <c r="S897" s="40"/>
      <c r="T897" s="40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</row>
    <row r="898" customFormat="false" ht="13.8" hidden="false" customHeight="false" outlineLevel="0" collapsed="false">
      <c r="A898" s="11"/>
      <c r="B898" s="11"/>
      <c r="C898" s="11"/>
      <c r="D898" s="11"/>
      <c r="E898" s="11"/>
      <c r="F898" s="13"/>
      <c r="G898" s="13"/>
      <c r="H898" s="11"/>
      <c r="I898" s="11"/>
      <c r="J898" s="11"/>
      <c r="K898" s="16"/>
      <c r="L898" s="11"/>
      <c r="M898" s="11"/>
      <c r="N898" s="11"/>
      <c r="O898" s="11"/>
      <c r="P898" s="11"/>
      <c r="Q898" s="11"/>
      <c r="R898" s="40"/>
      <c r="S898" s="40"/>
      <c r="T898" s="40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</row>
    <row r="899" customFormat="false" ht="13.8" hidden="false" customHeight="false" outlineLevel="0" collapsed="false">
      <c r="A899" s="11"/>
      <c r="B899" s="11"/>
      <c r="C899" s="11"/>
      <c r="D899" s="11"/>
      <c r="E899" s="11"/>
      <c r="F899" s="13"/>
      <c r="G899" s="13"/>
      <c r="H899" s="11"/>
      <c r="I899" s="11"/>
      <c r="J899" s="11"/>
      <c r="K899" s="16"/>
      <c r="L899" s="11"/>
      <c r="M899" s="11"/>
      <c r="N899" s="11"/>
      <c r="O899" s="11"/>
      <c r="P899" s="11"/>
      <c r="Q899" s="11"/>
      <c r="R899" s="40"/>
      <c r="S899" s="40"/>
      <c r="T899" s="40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</row>
    <row r="900" customFormat="false" ht="13.8" hidden="false" customHeight="false" outlineLevel="0" collapsed="false">
      <c r="A900" s="11"/>
      <c r="B900" s="11"/>
      <c r="C900" s="11"/>
      <c r="D900" s="11"/>
      <c r="E900" s="11"/>
      <c r="F900" s="13"/>
      <c r="G900" s="13"/>
      <c r="H900" s="11"/>
      <c r="I900" s="11"/>
      <c r="J900" s="11"/>
      <c r="K900" s="16"/>
      <c r="L900" s="11"/>
      <c r="M900" s="11"/>
      <c r="N900" s="11"/>
      <c r="O900" s="11"/>
      <c r="P900" s="11"/>
      <c r="Q900" s="11"/>
      <c r="R900" s="40"/>
      <c r="S900" s="40"/>
      <c r="T900" s="40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</row>
    <row r="901" customFormat="false" ht="13.8" hidden="false" customHeight="false" outlineLevel="0" collapsed="false">
      <c r="A901" s="11"/>
      <c r="B901" s="11"/>
      <c r="C901" s="11"/>
      <c r="D901" s="11"/>
      <c r="E901" s="11"/>
      <c r="F901" s="13"/>
      <c r="G901" s="13"/>
      <c r="H901" s="11"/>
      <c r="I901" s="11"/>
      <c r="J901" s="11"/>
      <c r="K901" s="16"/>
      <c r="L901" s="11"/>
      <c r="M901" s="11"/>
      <c r="N901" s="11"/>
      <c r="O901" s="11"/>
      <c r="P901" s="11"/>
      <c r="Q901" s="11"/>
      <c r="R901" s="40"/>
      <c r="S901" s="40"/>
      <c r="T901" s="40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</row>
    <row r="902" customFormat="false" ht="13.8" hidden="false" customHeight="false" outlineLevel="0" collapsed="false">
      <c r="A902" s="11"/>
      <c r="B902" s="11"/>
      <c r="C902" s="11"/>
      <c r="D902" s="11"/>
      <c r="E902" s="11"/>
      <c r="F902" s="13"/>
      <c r="G902" s="13"/>
      <c r="H902" s="11"/>
      <c r="I902" s="11"/>
      <c r="J902" s="11"/>
      <c r="K902" s="16"/>
      <c r="L902" s="11"/>
      <c r="M902" s="11"/>
      <c r="N902" s="11"/>
      <c r="O902" s="11"/>
      <c r="P902" s="11"/>
      <c r="Q902" s="11"/>
      <c r="R902" s="40"/>
      <c r="S902" s="40"/>
      <c r="T902" s="40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</row>
    <row r="903" customFormat="false" ht="13.8" hidden="false" customHeight="false" outlineLevel="0" collapsed="false">
      <c r="A903" s="11"/>
      <c r="B903" s="11"/>
      <c r="C903" s="11"/>
      <c r="D903" s="11"/>
      <c r="E903" s="11"/>
      <c r="F903" s="13"/>
      <c r="G903" s="13"/>
      <c r="H903" s="11"/>
      <c r="I903" s="11"/>
      <c r="J903" s="11"/>
      <c r="K903" s="16"/>
      <c r="L903" s="11"/>
      <c r="M903" s="11"/>
      <c r="N903" s="11"/>
      <c r="O903" s="11"/>
      <c r="P903" s="11"/>
      <c r="Q903" s="11"/>
      <c r="R903" s="40"/>
      <c r="S903" s="40"/>
      <c r="T903" s="40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</row>
    <row r="904" customFormat="false" ht="13.8" hidden="false" customHeight="false" outlineLevel="0" collapsed="false">
      <c r="A904" s="11"/>
      <c r="B904" s="11"/>
      <c r="C904" s="11"/>
      <c r="D904" s="11"/>
      <c r="E904" s="11"/>
      <c r="F904" s="13"/>
      <c r="G904" s="13"/>
      <c r="H904" s="11"/>
      <c r="I904" s="11"/>
      <c r="J904" s="11"/>
      <c r="K904" s="16"/>
      <c r="L904" s="11"/>
      <c r="M904" s="11"/>
      <c r="N904" s="11"/>
      <c r="O904" s="11"/>
      <c r="P904" s="11"/>
      <c r="Q904" s="11"/>
      <c r="R904" s="40"/>
      <c r="S904" s="40"/>
      <c r="T904" s="40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</row>
    <row r="905" customFormat="false" ht="13.8" hidden="false" customHeight="false" outlineLevel="0" collapsed="false">
      <c r="A905" s="11"/>
      <c r="B905" s="11"/>
      <c r="C905" s="11"/>
      <c r="D905" s="11"/>
      <c r="E905" s="11"/>
      <c r="F905" s="13"/>
      <c r="G905" s="13"/>
      <c r="H905" s="11"/>
      <c r="I905" s="11"/>
      <c r="J905" s="11"/>
      <c r="K905" s="16"/>
      <c r="L905" s="11"/>
      <c r="M905" s="11"/>
      <c r="N905" s="11"/>
      <c r="O905" s="11"/>
      <c r="P905" s="11"/>
      <c r="Q905" s="11"/>
      <c r="R905" s="40"/>
      <c r="S905" s="40"/>
      <c r="T905" s="40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</row>
    <row r="906" customFormat="false" ht="13.8" hidden="false" customHeight="false" outlineLevel="0" collapsed="false">
      <c r="A906" s="11"/>
      <c r="B906" s="11"/>
      <c r="C906" s="11"/>
      <c r="D906" s="11"/>
      <c r="E906" s="11"/>
      <c r="F906" s="13"/>
      <c r="G906" s="13"/>
      <c r="H906" s="11"/>
      <c r="I906" s="11"/>
      <c r="J906" s="11"/>
      <c r="K906" s="16"/>
      <c r="L906" s="11"/>
      <c r="M906" s="11"/>
      <c r="N906" s="11"/>
      <c r="O906" s="11"/>
      <c r="P906" s="11"/>
      <c r="Q906" s="11"/>
      <c r="R906" s="40"/>
      <c r="S906" s="40"/>
      <c r="T906" s="40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</row>
    <row r="907" customFormat="false" ht="13.8" hidden="false" customHeight="false" outlineLevel="0" collapsed="false">
      <c r="A907" s="11"/>
      <c r="B907" s="11"/>
      <c r="C907" s="11"/>
      <c r="D907" s="11"/>
      <c r="E907" s="11"/>
      <c r="F907" s="13"/>
      <c r="G907" s="13"/>
      <c r="H907" s="11"/>
      <c r="I907" s="11"/>
      <c r="J907" s="11"/>
      <c r="K907" s="16"/>
      <c r="L907" s="11"/>
      <c r="M907" s="11"/>
      <c r="N907" s="11"/>
      <c r="O907" s="11"/>
      <c r="P907" s="11"/>
      <c r="Q907" s="11"/>
      <c r="R907" s="40"/>
      <c r="S907" s="40"/>
      <c r="T907" s="40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</row>
    <row r="908" customFormat="false" ht="13.8" hidden="false" customHeight="false" outlineLevel="0" collapsed="false">
      <c r="A908" s="11"/>
      <c r="B908" s="11"/>
      <c r="C908" s="11"/>
      <c r="D908" s="11"/>
      <c r="E908" s="11"/>
      <c r="F908" s="13"/>
      <c r="G908" s="13"/>
      <c r="H908" s="11"/>
      <c r="I908" s="11"/>
      <c r="J908" s="11"/>
      <c r="K908" s="16"/>
      <c r="L908" s="11"/>
      <c r="M908" s="11"/>
      <c r="N908" s="11"/>
      <c r="O908" s="11"/>
      <c r="P908" s="11"/>
      <c r="Q908" s="11"/>
      <c r="R908" s="40"/>
      <c r="S908" s="40"/>
      <c r="T908" s="40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</row>
    <row r="909" customFormat="false" ht="13.8" hidden="false" customHeight="false" outlineLevel="0" collapsed="false">
      <c r="A909" s="11"/>
      <c r="B909" s="11"/>
      <c r="C909" s="11"/>
      <c r="D909" s="11"/>
      <c r="E909" s="11"/>
      <c r="F909" s="13"/>
      <c r="G909" s="13"/>
      <c r="H909" s="11"/>
      <c r="I909" s="11"/>
      <c r="J909" s="11"/>
      <c r="K909" s="16"/>
      <c r="L909" s="11"/>
      <c r="M909" s="11"/>
      <c r="N909" s="11"/>
      <c r="O909" s="11"/>
      <c r="P909" s="11"/>
      <c r="Q909" s="11"/>
      <c r="R909" s="40"/>
      <c r="S909" s="40"/>
      <c r="T909" s="40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</row>
    <row r="910" customFormat="false" ht="13.8" hidden="false" customHeight="false" outlineLevel="0" collapsed="false">
      <c r="A910" s="11"/>
      <c r="B910" s="11"/>
      <c r="C910" s="11"/>
      <c r="D910" s="11"/>
      <c r="E910" s="11"/>
      <c r="F910" s="13"/>
      <c r="G910" s="13"/>
      <c r="H910" s="11"/>
      <c r="I910" s="11"/>
      <c r="J910" s="11"/>
      <c r="K910" s="16"/>
      <c r="L910" s="11"/>
      <c r="M910" s="11"/>
      <c r="N910" s="11"/>
      <c r="O910" s="11"/>
      <c r="P910" s="11"/>
      <c r="Q910" s="11"/>
      <c r="R910" s="40"/>
      <c r="S910" s="40"/>
      <c r="T910" s="40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</row>
    <row r="911" customFormat="false" ht="13.8" hidden="false" customHeight="false" outlineLevel="0" collapsed="false">
      <c r="A911" s="11"/>
      <c r="B911" s="11"/>
      <c r="C911" s="11"/>
      <c r="D911" s="11"/>
      <c r="E911" s="11"/>
      <c r="F911" s="13"/>
      <c r="G911" s="13"/>
      <c r="H911" s="11"/>
      <c r="I911" s="11"/>
      <c r="J911" s="11"/>
      <c r="K911" s="16"/>
      <c r="L911" s="11"/>
      <c r="M911" s="11"/>
      <c r="N911" s="11"/>
      <c r="O911" s="11"/>
      <c r="P911" s="11"/>
      <c r="Q911" s="11"/>
      <c r="R911" s="40"/>
      <c r="S911" s="40"/>
      <c r="T911" s="40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</row>
    <row r="912" customFormat="false" ht="13.8" hidden="false" customHeight="false" outlineLevel="0" collapsed="false">
      <c r="A912" s="11"/>
      <c r="B912" s="11"/>
      <c r="C912" s="11"/>
      <c r="D912" s="11"/>
      <c r="E912" s="11"/>
      <c r="F912" s="13"/>
      <c r="G912" s="13"/>
      <c r="H912" s="11"/>
      <c r="I912" s="11"/>
      <c r="J912" s="11"/>
      <c r="K912" s="16"/>
      <c r="L912" s="11"/>
      <c r="M912" s="11"/>
      <c r="N912" s="11"/>
      <c r="O912" s="11"/>
      <c r="P912" s="11"/>
      <c r="Q912" s="11"/>
      <c r="R912" s="40"/>
      <c r="S912" s="40"/>
      <c r="T912" s="40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</row>
    <row r="913" customFormat="false" ht="13.8" hidden="false" customHeight="false" outlineLevel="0" collapsed="false">
      <c r="A913" s="11"/>
      <c r="B913" s="11"/>
      <c r="C913" s="11"/>
      <c r="D913" s="11"/>
      <c r="E913" s="11"/>
      <c r="F913" s="13"/>
      <c r="G913" s="13"/>
      <c r="H913" s="11"/>
      <c r="I913" s="11"/>
      <c r="J913" s="11"/>
      <c r="K913" s="16"/>
      <c r="L913" s="11"/>
      <c r="M913" s="11"/>
      <c r="N913" s="11"/>
      <c r="O913" s="11"/>
      <c r="P913" s="11"/>
      <c r="Q913" s="11"/>
      <c r="R913" s="40"/>
      <c r="S913" s="40"/>
      <c r="T913" s="40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</row>
    <row r="914" customFormat="false" ht="13.8" hidden="false" customHeight="false" outlineLevel="0" collapsed="false">
      <c r="A914" s="11"/>
      <c r="B914" s="11"/>
      <c r="C914" s="11"/>
      <c r="D914" s="11"/>
      <c r="E914" s="11"/>
      <c r="F914" s="13"/>
      <c r="G914" s="13"/>
      <c r="H914" s="11"/>
      <c r="I914" s="11"/>
      <c r="J914" s="11"/>
      <c r="K914" s="16"/>
      <c r="L914" s="11"/>
      <c r="M914" s="11"/>
      <c r="N914" s="11"/>
      <c r="O914" s="11"/>
      <c r="P914" s="11"/>
      <c r="Q914" s="11"/>
      <c r="R914" s="40"/>
      <c r="S914" s="40"/>
      <c r="T914" s="40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</row>
    <row r="915" customFormat="false" ht="13.8" hidden="false" customHeight="false" outlineLevel="0" collapsed="false">
      <c r="A915" s="11"/>
      <c r="B915" s="11"/>
      <c r="C915" s="11"/>
      <c r="D915" s="11"/>
      <c r="E915" s="11"/>
      <c r="F915" s="13"/>
      <c r="G915" s="13"/>
      <c r="H915" s="11"/>
      <c r="I915" s="11"/>
      <c r="J915" s="11"/>
      <c r="K915" s="16"/>
      <c r="L915" s="11"/>
      <c r="M915" s="11"/>
      <c r="N915" s="11"/>
      <c r="O915" s="11"/>
      <c r="P915" s="11"/>
      <c r="Q915" s="11"/>
      <c r="R915" s="40"/>
      <c r="S915" s="40"/>
      <c r="T915" s="40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</row>
    <row r="916" customFormat="false" ht="13.8" hidden="false" customHeight="false" outlineLevel="0" collapsed="false">
      <c r="A916" s="11"/>
      <c r="B916" s="11"/>
      <c r="C916" s="11"/>
      <c r="D916" s="11"/>
      <c r="E916" s="11"/>
      <c r="F916" s="13"/>
      <c r="G916" s="13"/>
      <c r="H916" s="11"/>
      <c r="I916" s="11"/>
      <c r="J916" s="11"/>
      <c r="K916" s="16"/>
      <c r="L916" s="11"/>
      <c r="M916" s="11"/>
      <c r="N916" s="11"/>
      <c r="O916" s="11"/>
      <c r="P916" s="11"/>
      <c r="Q916" s="11"/>
      <c r="R916" s="40"/>
      <c r="S916" s="40"/>
      <c r="T916" s="40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</row>
    <row r="917" customFormat="false" ht="13.8" hidden="false" customHeight="false" outlineLevel="0" collapsed="false">
      <c r="A917" s="11"/>
      <c r="B917" s="11"/>
      <c r="C917" s="11"/>
      <c r="D917" s="11"/>
      <c r="E917" s="11"/>
      <c r="F917" s="13"/>
      <c r="G917" s="13"/>
      <c r="H917" s="11"/>
      <c r="I917" s="11"/>
      <c r="J917" s="11"/>
      <c r="K917" s="16"/>
      <c r="L917" s="11"/>
      <c r="M917" s="11"/>
      <c r="N917" s="11"/>
      <c r="O917" s="11"/>
      <c r="P917" s="11"/>
      <c r="Q917" s="11"/>
      <c r="R917" s="40"/>
      <c r="S917" s="40"/>
      <c r="T917" s="40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</row>
    <row r="918" customFormat="false" ht="13.8" hidden="false" customHeight="false" outlineLevel="0" collapsed="false">
      <c r="A918" s="11"/>
      <c r="B918" s="11"/>
      <c r="C918" s="11"/>
      <c r="D918" s="11"/>
      <c r="E918" s="11"/>
      <c r="F918" s="13"/>
      <c r="G918" s="13"/>
      <c r="H918" s="11"/>
      <c r="I918" s="11"/>
      <c r="J918" s="11"/>
      <c r="K918" s="16"/>
      <c r="L918" s="11"/>
      <c r="M918" s="11"/>
      <c r="N918" s="11"/>
      <c r="O918" s="11"/>
      <c r="P918" s="11"/>
      <c r="Q918" s="11"/>
      <c r="R918" s="40"/>
      <c r="S918" s="40"/>
      <c r="T918" s="40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</row>
    <row r="919" customFormat="false" ht="13.8" hidden="false" customHeight="false" outlineLevel="0" collapsed="false">
      <c r="A919" s="11"/>
      <c r="B919" s="11"/>
      <c r="C919" s="11"/>
      <c r="D919" s="11"/>
      <c r="E919" s="11"/>
      <c r="F919" s="13"/>
      <c r="G919" s="13"/>
      <c r="H919" s="11"/>
      <c r="I919" s="11"/>
      <c r="J919" s="11"/>
      <c r="K919" s="16"/>
      <c r="L919" s="11"/>
      <c r="M919" s="11"/>
      <c r="N919" s="11"/>
      <c r="O919" s="11"/>
      <c r="P919" s="11"/>
      <c r="Q919" s="11"/>
      <c r="R919" s="40"/>
      <c r="S919" s="40"/>
      <c r="T919" s="40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</row>
    <row r="920" customFormat="false" ht="13.8" hidden="false" customHeight="false" outlineLevel="0" collapsed="false">
      <c r="A920" s="11"/>
      <c r="B920" s="11"/>
      <c r="C920" s="11"/>
      <c r="D920" s="11"/>
      <c r="E920" s="11"/>
      <c r="F920" s="13"/>
      <c r="G920" s="13"/>
      <c r="H920" s="11"/>
      <c r="I920" s="11"/>
      <c r="J920" s="11"/>
      <c r="K920" s="16"/>
      <c r="L920" s="11"/>
      <c r="M920" s="11"/>
      <c r="N920" s="11"/>
      <c r="O920" s="11"/>
      <c r="P920" s="11"/>
      <c r="Q920" s="11"/>
      <c r="R920" s="40"/>
      <c r="S920" s="40"/>
      <c r="T920" s="40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</row>
    <row r="921" customFormat="false" ht="13.8" hidden="false" customHeight="false" outlineLevel="0" collapsed="false">
      <c r="A921" s="11"/>
      <c r="B921" s="11"/>
      <c r="C921" s="11"/>
      <c r="D921" s="11"/>
      <c r="E921" s="11"/>
      <c r="F921" s="13"/>
      <c r="G921" s="13"/>
      <c r="H921" s="11"/>
      <c r="I921" s="11"/>
      <c r="J921" s="11"/>
      <c r="K921" s="16"/>
      <c r="L921" s="11"/>
      <c r="M921" s="11"/>
      <c r="N921" s="11"/>
      <c r="O921" s="11"/>
      <c r="P921" s="11"/>
      <c r="Q921" s="11"/>
      <c r="R921" s="40"/>
      <c r="S921" s="40"/>
      <c r="T921" s="40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</row>
    <row r="922" customFormat="false" ht="13.8" hidden="false" customHeight="false" outlineLevel="0" collapsed="false">
      <c r="A922" s="11"/>
      <c r="B922" s="11"/>
      <c r="C922" s="11"/>
      <c r="D922" s="11"/>
      <c r="E922" s="11"/>
      <c r="F922" s="13"/>
      <c r="G922" s="13"/>
      <c r="H922" s="11"/>
      <c r="I922" s="11"/>
      <c r="J922" s="11"/>
      <c r="K922" s="16"/>
      <c r="L922" s="11"/>
      <c r="M922" s="11"/>
      <c r="N922" s="11"/>
      <c r="O922" s="11"/>
      <c r="P922" s="11"/>
      <c r="Q922" s="11"/>
      <c r="R922" s="40"/>
      <c r="S922" s="40"/>
      <c r="T922" s="40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</row>
    <row r="923" customFormat="false" ht="13.8" hidden="false" customHeight="false" outlineLevel="0" collapsed="false">
      <c r="A923" s="11"/>
      <c r="B923" s="11"/>
      <c r="C923" s="11"/>
      <c r="D923" s="11"/>
      <c r="E923" s="11"/>
      <c r="F923" s="13"/>
      <c r="G923" s="13"/>
      <c r="H923" s="11"/>
      <c r="I923" s="11"/>
      <c r="J923" s="11"/>
      <c r="K923" s="16"/>
      <c r="L923" s="11"/>
      <c r="M923" s="11"/>
      <c r="N923" s="11"/>
      <c r="O923" s="11"/>
      <c r="P923" s="11"/>
      <c r="Q923" s="11"/>
      <c r="R923" s="40"/>
      <c r="S923" s="40"/>
      <c r="T923" s="40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</row>
    <row r="924" customFormat="false" ht="13.8" hidden="false" customHeight="false" outlineLevel="0" collapsed="false">
      <c r="A924" s="11"/>
      <c r="B924" s="11"/>
      <c r="C924" s="11"/>
      <c r="D924" s="11"/>
      <c r="E924" s="11"/>
      <c r="F924" s="13"/>
      <c r="G924" s="13"/>
      <c r="H924" s="11"/>
      <c r="I924" s="11"/>
      <c r="J924" s="11"/>
      <c r="K924" s="16"/>
      <c r="L924" s="11"/>
      <c r="M924" s="11"/>
      <c r="N924" s="11"/>
      <c r="O924" s="11"/>
      <c r="P924" s="11"/>
      <c r="Q924" s="11"/>
      <c r="R924" s="40"/>
      <c r="S924" s="40"/>
      <c r="T924" s="40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</row>
    <row r="925" customFormat="false" ht="13.8" hidden="false" customHeight="false" outlineLevel="0" collapsed="false">
      <c r="A925" s="11"/>
      <c r="B925" s="11"/>
      <c r="C925" s="11"/>
      <c r="D925" s="11"/>
      <c r="E925" s="11"/>
      <c r="F925" s="13"/>
      <c r="G925" s="13"/>
      <c r="H925" s="11"/>
      <c r="I925" s="11"/>
      <c r="J925" s="11"/>
      <c r="K925" s="16"/>
      <c r="L925" s="11"/>
      <c r="M925" s="11"/>
      <c r="N925" s="11"/>
      <c r="O925" s="11"/>
      <c r="P925" s="11"/>
      <c r="Q925" s="11"/>
      <c r="R925" s="40"/>
      <c r="S925" s="40"/>
      <c r="T925" s="40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</row>
    <row r="926" customFormat="false" ht="13.8" hidden="false" customHeight="false" outlineLevel="0" collapsed="false">
      <c r="A926" s="11"/>
      <c r="B926" s="11"/>
      <c r="C926" s="11"/>
      <c r="D926" s="11"/>
      <c r="E926" s="11"/>
      <c r="F926" s="13"/>
      <c r="G926" s="13"/>
      <c r="H926" s="11"/>
      <c r="I926" s="11"/>
      <c r="J926" s="11"/>
      <c r="K926" s="16"/>
      <c r="L926" s="11"/>
      <c r="M926" s="11"/>
      <c r="N926" s="11"/>
      <c r="O926" s="11"/>
      <c r="P926" s="11"/>
      <c r="Q926" s="11"/>
      <c r="R926" s="40"/>
      <c r="S926" s="40"/>
      <c r="T926" s="40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</row>
    <row r="927" customFormat="false" ht="13.8" hidden="false" customHeight="false" outlineLevel="0" collapsed="false">
      <c r="A927" s="11"/>
      <c r="B927" s="11"/>
      <c r="C927" s="11"/>
      <c r="D927" s="11"/>
      <c r="E927" s="11"/>
      <c r="F927" s="13"/>
      <c r="G927" s="13"/>
      <c r="H927" s="11"/>
      <c r="I927" s="11"/>
      <c r="J927" s="11"/>
      <c r="K927" s="16"/>
      <c r="L927" s="11"/>
      <c r="M927" s="11"/>
      <c r="N927" s="11"/>
      <c r="O927" s="11"/>
      <c r="P927" s="11"/>
      <c r="Q927" s="11"/>
      <c r="R927" s="40"/>
      <c r="S927" s="40"/>
      <c r="T927" s="40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</row>
    <row r="928" customFormat="false" ht="13.8" hidden="false" customHeight="false" outlineLevel="0" collapsed="false">
      <c r="A928" s="11"/>
      <c r="B928" s="11"/>
      <c r="C928" s="11"/>
      <c r="D928" s="11"/>
      <c r="E928" s="11"/>
      <c r="F928" s="13"/>
      <c r="G928" s="13"/>
      <c r="H928" s="11"/>
      <c r="I928" s="11"/>
      <c r="J928" s="11"/>
      <c r="K928" s="16"/>
      <c r="L928" s="11"/>
      <c r="M928" s="11"/>
      <c r="N928" s="11"/>
      <c r="O928" s="11"/>
      <c r="P928" s="11"/>
      <c r="Q928" s="11"/>
      <c r="R928" s="40"/>
      <c r="S928" s="40"/>
      <c r="T928" s="40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</row>
    <row r="929" customFormat="false" ht="13.8" hidden="false" customHeight="false" outlineLevel="0" collapsed="false">
      <c r="A929" s="11"/>
      <c r="B929" s="11"/>
      <c r="C929" s="11"/>
      <c r="D929" s="11"/>
      <c r="E929" s="11"/>
      <c r="F929" s="13"/>
      <c r="G929" s="13"/>
      <c r="H929" s="11"/>
      <c r="I929" s="11"/>
      <c r="J929" s="11"/>
      <c r="K929" s="16"/>
      <c r="L929" s="11"/>
      <c r="M929" s="11"/>
      <c r="N929" s="11"/>
      <c r="O929" s="11"/>
      <c r="P929" s="11"/>
      <c r="Q929" s="11"/>
      <c r="R929" s="40"/>
      <c r="S929" s="40"/>
      <c r="T929" s="40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</row>
    <row r="930" customFormat="false" ht="13.8" hidden="false" customHeight="false" outlineLevel="0" collapsed="false">
      <c r="A930" s="11"/>
      <c r="B930" s="11"/>
      <c r="C930" s="11"/>
      <c r="D930" s="11"/>
      <c r="E930" s="11"/>
      <c r="F930" s="13"/>
      <c r="G930" s="13"/>
      <c r="H930" s="11"/>
      <c r="I930" s="11"/>
      <c r="J930" s="11"/>
      <c r="K930" s="16"/>
      <c r="L930" s="11"/>
      <c r="M930" s="11"/>
      <c r="N930" s="11"/>
      <c r="O930" s="11"/>
      <c r="P930" s="11"/>
      <c r="Q930" s="11"/>
      <c r="R930" s="40"/>
      <c r="S930" s="40"/>
      <c r="T930" s="40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</row>
    <row r="931" customFormat="false" ht="13.8" hidden="false" customHeight="false" outlineLevel="0" collapsed="false">
      <c r="A931" s="11"/>
      <c r="B931" s="11"/>
      <c r="C931" s="11"/>
      <c r="D931" s="11"/>
      <c r="E931" s="11"/>
      <c r="F931" s="13"/>
      <c r="G931" s="13"/>
      <c r="H931" s="11"/>
      <c r="I931" s="11"/>
      <c r="J931" s="11"/>
      <c r="K931" s="16"/>
      <c r="L931" s="11"/>
      <c r="M931" s="11"/>
      <c r="N931" s="11"/>
      <c r="O931" s="11"/>
      <c r="P931" s="11"/>
      <c r="Q931" s="11"/>
      <c r="R931" s="40"/>
      <c r="S931" s="40"/>
      <c r="T931" s="40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</row>
    <row r="932" customFormat="false" ht="13.8" hidden="false" customHeight="false" outlineLevel="0" collapsed="false">
      <c r="A932" s="11"/>
      <c r="B932" s="11"/>
      <c r="C932" s="11"/>
      <c r="D932" s="11"/>
      <c r="E932" s="11"/>
      <c r="F932" s="13"/>
      <c r="G932" s="13"/>
      <c r="H932" s="11"/>
      <c r="I932" s="11"/>
      <c r="J932" s="11"/>
      <c r="K932" s="16"/>
      <c r="L932" s="11"/>
      <c r="M932" s="11"/>
      <c r="N932" s="11"/>
      <c r="O932" s="11"/>
      <c r="P932" s="11"/>
      <c r="Q932" s="11"/>
      <c r="R932" s="40"/>
      <c r="S932" s="40"/>
      <c r="T932" s="40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</row>
    <row r="933" customFormat="false" ht="13.8" hidden="false" customHeight="false" outlineLevel="0" collapsed="false">
      <c r="A933" s="11"/>
      <c r="B933" s="11"/>
      <c r="C933" s="11"/>
      <c r="D933" s="11"/>
      <c r="E933" s="11"/>
      <c r="F933" s="13"/>
      <c r="G933" s="13"/>
      <c r="H933" s="11"/>
      <c r="I933" s="11"/>
      <c r="J933" s="11"/>
      <c r="K933" s="16"/>
      <c r="L933" s="11"/>
      <c r="M933" s="11"/>
      <c r="N933" s="11"/>
      <c r="O933" s="11"/>
      <c r="P933" s="11"/>
      <c r="Q933" s="11"/>
      <c r="R933" s="40"/>
      <c r="S933" s="40"/>
      <c r="T933" s="40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</row>
    <row r="934" customFormat="false" ht="13.8" hidden="false" customHeight="false" outlineLevel="0" collapsed="false">
      <c r="A934" s="11"/>
      <c r="B934" s="11"/>
      <c r="C934" s="11"/>
      <c r="D934" s="11"/>
      <c r="E934" s="11"/>
      <c r="F934" s="13"/>
      <c r="G934" s="13"/>
      <c r="H934" s="11"/>
      <c r="I934" s="11"/>
      <c r="J934" s="11"/>
      <c r="K934" s="16"/>
      <c r="L934" s="11"/>
      <c r="M934" s="11"/>
      <c r="N934" s="11"/>
      <c r="O934" s="11"/>
      <c r="P934" s="11"/>
      <c r="Q934" s="11"/>
      <c r="R934" s="40"/>
      <c r="S934" s="40"/>
      <c r="T934" s="40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</row>
    <row r="935" customFormat="false" ht="13.8" hidden="false" customHeight="false" outlineLevel="0" collapsed="false">
      <c r="A935" s="11"/>
      <c r="B935" s="11"/>
      <c r="C935" s="11"/>
      <c r="D935" s="11"/>
      <c r="E935" s="11"/>
      <c r="F935" s="13"/>
      <c r="G935" s="13"/>
      <c r="H935" s="11"/>
      <c r="I935" s="11"/>
      <c r="J935" s="11"/>
      <c r="K935" s="16"/>
      <c r="L935" s="11"/>
      <c r="M935" s="11"/>
      <c r="N935" s="11"/>
      <c r="O935" s="11"/>
      <c r="P935" s="11"/>
      <c r="Q935" s="11"/>
      <c r="R935" s="40"/>
      <c r="S935" s="40"/>
      <c r="T935" s="40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</row>
    <row r="936" customFormat="false" ht="13.8" hidden="false" customHeight="false" outlineLevel="0" collapsed="false">
      <c r="A936" s="11"/>
      <c r="B936" s="11"/>
      <c r="C936" s="11"/>
      <c r="D936" s="11"/>
      <c r="E936" s="11"/>
      <c r="F936" s="13"/>
      <c r="G936" s="13"/>
      <c r="H936" s="11"/>
      <c r="I936" s="11"/>
      <c r="J936" s="11"/>
      <c r="K936" s="16"/>
      <c r="L936" s="11"/>
      <c r="M936" s="11"/>
      <c r="N936" s="11"/>
      <c r="O936" s="11"/>
      <c r="P936" s="11"/>
      <c r="Q936" s="11"/>
      <c r="R936" s="40"/>
      <c r="S936" s="40"/>
      <c r="T936" s="40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</row>
    <row r="937" customFormat="false" ht="13.8" hidden="false" customHeight="false" outlineLevel="0" collapsed="false">
      <c r="A937" s="11"/>
      <c r="B937" s="11"/>
      <c r="C937" s="11"/>
      <c r="D937" s="11"/>
      <c r="E937" s="11"/>
      <c r="F937" s="13"/>
      <c r="G937" s="13"/>
      <c r="H937" s="11"/>
      <c r="I937" s="11"/>
      <c r="J937" s="11"/>
      <c r="K937" s="16"/>
      <c r="L937" s="11"/>
      <c r="M937" s="11"/>
      <c r="N937" s="11"/>
      <c r="O937" s="11"/>
      <c r="P937" s="11"/>
      <c r="Q937" s="11"/>
      <c r="R937" s="40"/>
      <c r="S937" s="40"/>
      <c r="T937" s="40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</row>
    <row r="938" customFormat="false" ht="13.8" hidden="false" customHeight="false" outlineLevel="0" collapsed="false">
      <c r="A938" s="11"/>
      <c r="B938" s="11"/>
      <c r="C938" s="11"/>
      <c r="D938" s="11"/>
      <c r="E938" s="11"/>
      <c r="F938" s="13"/>
      <c r="G938" s="13"/>
      <c r="H938" s="11"/>
      <c r="I938" s="11"/>
      <c r="J938" s="11"/>
      <c r="K938" s="16"/>
      <c r="L938" s="11"/>
      <c r="M938" s="11"/>
      <c r="N938" s="11"/>
      <c r="O938" s="11"/>
      <c r="P938" s="11"/>
      <c r="Q938" s="11"/>
      <c r="R938" s="40"/>
      <c r="S938" s="40"/>
      <c r="T938" s="40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</row>
    <row r="939" customFormat="false" ht="13.8" hidden="false" customHeight="false" outlineLevel="0" collapsed="false">
      <c r="A939" s="11"/>
      <c r="B939" s="11"/>
      <c r="C939" s="11"/>
      <c r="D939" s="11"/>
      <c r="E939" s="11"/>
      <c r="F939" s="13"/>
      <c r="G939" s="13"/>
      <c r="H939" s="11"/>
      <c r="I939" s="11"/>
      <c r="J939" s="11"/>
      <c r="K939" s="16"/>
      <c r="L939" s="11"/>
      <c r="M939" s="11"/>
      <c r="N939" s="11"/>
      <c r="O939" s="11"/>
      <c r="P939" s="11"/>
      <c r="Q939" s="11"/>
      <c r="R939" s="40"/>
      <c r="S939" s="40"/>
      <c r="T939" s="40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</row>
    <row r="940" customFormat="false" ht="13.8" hidden="false" customHeight="false" outlineLevel="0" collapsed="false">
      <c r="A940" s="11"/>
      <c r="B940" s="11"/>
      <c r="C940" s="11"/>
      <c r="D940" s="11"/>
      <c r="E940" s="11"/>
      <c r="F940" s="13"/>
      <c r="G940" s="13"/>
      <c r="H940" s="11"/>
      <c r="I940" s="11"/>
      <c r="J940" s="11"/>
      <c r="K940" s="16"/>
      <c r="L940" s="11"/>
      <c r="M940" s="11"/>
      <c r="N940" s="11"/>
      <c r="O940" s="11"/>
      <c r="P940" s="11"/>
      <c r="Q940" s="11"/>
      <c r="R940" s="40"/>
      <c r="S940" s="40"/>
      <c r="T940" s="40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</row>
    <row r="941" customFormat="false" ht="13.8" hidden="false" customHeight="false" outlineLevel="0" collapsed="false">
      <c r="A941" s="11"/>
      <c r="B941" s="11"/>
      <c r="C941" s="11"/>
      <c r="D941" s="11"/>
      <c r="E941" s="11"/>
      <c r="F941" s="13"/>
      <c r="G941" s="13"/>
      <c r="H941" s="11"/>
      <c r="I941" s="11"/>
      <c r="J941" s="11"/>
      <c r="K941" s="16"/>
      <c r="L941" s="11"/>
      <c r="M941" s="11"/>
      <c r="N941" s="11"/>
      <c r="O941" s="11"/>
      <c r="P941" s="11"/>
      <c r="Q941" s="11"/>
      <c r="R941" s="40"/>
      <c r="S941" s="40"/>
      <c r="T941" s="40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</row>
    <row r="942" customFormat="false" ht="13.8" hidden="false" customHeight="false" outlineLevel="0" collapsed="false">
      <c r="A942" s="11"/>
      <c r="B942" s="11"/>
      <c r="C942" s="11"/>
      <c r="D942" s="11"/>
      <c r="E942" s="11"/>
      <c r="F942" s="13"/>
      <c r="G942" s="13"/>
      <c r="H942" s="11"/>
      <c r="I942" s="11"/>
      <c r="J942" s="11"/>
      <c r="K942" s="16"/>
      <c r="L942" s="11"/>
      <c r="M942" s="11"/>
      <c r="N942" s="11"/>
      <c r="O942" s="11"/>
      <c r="P942" s="11"/>
      <c r="Q942" s="11"/>
      <c r="R942" s="40"/>
      <c r="S942" s="40"/>
      <c r="T942" s="40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</row>
    <row r="943" customFormat="false" ht="13.8" hidden="false" customHeight="false" outlineLevel="0" collapsed="false">
      <c r="A943" s="11"/>
      <c r="B943" s="11"/>
      <c r="C943" s="11"/>
      <c r="D943" s="11"/>
      <c r="E943" s="11"/>
      <c r="F943" s="13"/>
      <c r="G943" s="13"/>
      <c r="H943" s="11"/>
      <c r="I943" s="11"/>
      <c r="J943" s="11"/>
      <c r="K943" s="16"/>
      <c r="L943" s="11"/>
      <c r="M943" s="11"/>
      <c r="N943" s="11"/>
      <c r="O943" s="11"/>
      <c r="P943" s="11"/>
      <c r="Q943" s="11"/>
      <c r="R943" s="40"/>
      <c r="S943" s="40"/>
      <c r="T943" s="40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</row>
    <row r="944" customFormat="false" ht="13.8" hidden="false" customHeight="false" outlineLevel="0" collapsed="false">
      <c r="A944" s="11"/>
      <c r="B944" s="11"/>
      <c r="C944" s="11"/>
      <c r="D944" s="11"/>
      <c r="E944" s="11"/>
      <c r="F944" s="13"/>
      <c r="G944" s="13"/>
      <c r="H944" s="11"/>
      <c r="I944" s="11"/>
      <c r="J944" s="11"/>
      <c r="K944" s="16"/>
      <c r="L944" s="11"/>
      <c r="M944" s="11"/>
      <c r="N944" s="11"/>
      <c r="O944" s="11"/>
      <c r="P944" s="11"/>
      <c r="Q944" s="11"/>
      <c r="R944" s="40"/>
      <c r="S944" s="40"/>
      <c r="T944" s="40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</row>
    <row r="945" customFormat="false" ht="13.8" hidden="false" customHeight="false" outlineLevel="0" collapsed="false">
      <c r="A945" s="11"/>
      <c r="B945" s="11"/>
      <c r="C945" s="11"/>
      <c r="D945" s="11"/>
      <c r="E945" s="11"/>
      <c r="F945" s="13"/>
      <c r="G945" s="13"/>
      <c r="H945" s="11"/>
      <c r="I945" s="11"/>
      <c r="J945" s="11"/>
      <c r="K945" s="16"/>
      <c r="L945" s="11"/>
      <c r="M945" s="11"/>
      <c r="N945" s="11"/>
      <c r="O945" s="11"/>
      <c r="P945" s="11"/>
      <c r="Q945" s="11"/>
      <c r="R945" s="40"/>
      <c r="S945" s="40"/>
      <c r="T945" s="40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</row>
    <row r="946" customFormat="false" ht="13.8" hidden="false" customHeight="false" outlineLevel="0" collapsed="false">
      <c r="A946" s="11"/>
      <c r="B946" s="11"/>
      <c r="C946" s="11"/>
      <c r="D946" s="11"/>
      <c r="E946" s="11"/>
      <c r="F946" s="13"/>
      <c r="G946" s="13"/>
      <c r="H946" s="11"/>
      <c r="I946" s="11"/>
      <c r="J946" s="11"/>
      <c r="K946" s="16"/>
      <c r="L946" s="11"/>
      <c r="M946" s="11"/>
      <c r="N946" s="11"/>
      <c r="O946" s="11"/>
      <c r="P946" s="11"/>
      <c r="Q946" s="11"/>
      <c r="R946" s="40"/>
      <c r="S946" s="40"/>
      <c r="T946" s="40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</row>
    <row r="947" customFormat="false" ht="13.8" hidden="false" customHeight="false" outlineLevel="0" collapsed="false">
      <c r="A947" s="11"/>
      <c r="B947" s="11"/>
      <c r="C947" s="11"/>
      <c r="D947" s="11"/>
      <c r="E947" s="11"/>
      <c r="F947" s="13"/>
      <c r="G947" s="13"/>
      <c r="H947" s="11"/>
      <c r="I947" s="11"/>
      <c r="J947" s="11"/>
      <c r="K947" s="16"/>
      <c r="L947" s="11"/>
      <c r="M947" s="11"/>
      <c r="N947" s="11"/>
      <c r="O947" s="11"/>
      <c r="P947" s="11"/>
      <c r="Q947" s="11"/>
      <c r="R947" s="40"/>
      <c r="S947" s="40"/>
      <c r="T947" s="40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</row>
    <row r="948" customFormat="false" ht="13.8" hidden="false" customHeight="false" outlineLevel="0" collapsed="false">
      <c r="A948" s="11"/>
      <c r="B948" s="11"/>
      <c r="C948" s="11"/>
      <c r="D948" s="11"/>
      <c r="E948" s="11"/>
      <c r="F948" s="13"/>
      <c r="G948" s="13"/>
      <c r="H948" s="11"/>
      <c r="I948" s="11"/>
      <c r="J948" s="11"/>
      <c r="K948" s="16"/>
      <c r="L948" s="11"/>
      <c r="M948" s="11"/>
      <c r="N948" s="11"/>
      <c r="O948" s="11"/>
      <c r="P948" s="11"/>
      <c r="Q948" s="11"/>
      <c r="R948" s="40"/>
      <c r="S948" s="40"/>
      <c r="T948" s="40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</row>
    <row r="949" customFormat="false" ht="13.8" hidden="false" customHeight="false" outlineLevel="0" collapsed="false">
      <c r="A949" s="11"/>
      <c r="B949" s="11"/>
      <c r="C949" s="11"/>
      <c r="D949" s="11"/>
      <c r="E949" s="11"/>
      <c r="F949" s="13"/>
      <c r="G949" s="13"/>
      <c r="H949" s="11"/>
      <c r="I949" s="11"/>
      <c r="J949" s="11"/>
      <c r="K949" s="16"/>
      <c r="L949" s="11"/>
      <c r="M949" s="11"/>
      <c r="N949" s="11"/>
      <c r="O949" s="11"/>
      <c r="P949" s="11"/>
      <c r="Q949" s="11"/>
      <c r="R949" s="40"/>
      <c r="S949" s="40"/>
      <c r="T949" s="40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</row>
    <row r="950" customFormat="false" ht="13.8" hidden="false" customHeight="false" outlineLevel="0" collapsed="false">
      <c r="A950" s="11"/>
      <c r="B950" s="11"/>
      <c r="C950" s="11"/>
      <c r="D950" s="11"/>
      <c r="E950" s="11"/>
      <c r="F950" s="13"/>
      <c r="G950" s="13"/>
      <c r="H950" s="11"/>
      <c r="I950" s="11"/>
      <c r="J950" s="11"/>
      <c r="K950" s="16"/>
      <c r="L950" s="11"/>
      <c r="M950" s="11"/>
      <c r="N950" s="11"/>
      <c r="O950" s="11"/>
      <c r="P950" s="11"/>
      <c r="Q950" s="11"/>
      <c r="R950" s="40"/>
      <c r="S950" s="40"/>
      <c r="T950" s="40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</row>
    <row r="951" customFormat="false" ht="13.8" hidden="false" customHeight="false" outlineLevel="0" collapsed="false">
      <c r="A951" s="11"/>
      <c r="B951" s="11"/>
      <c r="C951" s="11"/>
      <c r="D951" s="11"/>
      <c r="E951" s="11"/>
      <c r="F951" s="13"/>
      <c r="G951" s="13"/>
      <c r="H951" s="11"/>
      <c r="I951" s="11"/>
      <c r="J951" s="11"/>
      <c r="K951" s="16"/>
      <c r="L951" s="11"/>
      <c r="M951" s="11"/>
      <c r="N951" s="11"/>
      <c r="O951" s="11"/>
      <c r="P951" s="11"/>
      <c r="Q951" s="11"/>
      <c r="R951" s="40"/>
      <c r="S951" s="40"/>
      <c r="T951" s="40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</row>
    <row r="952" customFormat="false" ht="13.8" hidden="false" customHeight="false" outlineLevel="0" collapsed="false">
      <c r="A952" s="11"/>
      <c r="B952" s="11"/>
      <c r="C952" s="11"/>
      <c r="D952" s="11"/>
      <c r="E952" s="11"/>
      <c r="F952" s="13"/>
      <c r="G952" s="13"/>
      <c r="H952" s="11"/>
      <c r="I952" s="11"/>
      <c r="J952" s="11"/>
      <c r="K952" s="16"/>
      <c r="L952" s="11"/>
      <c r="M952" s="11"/>
      <c r="N952" s="11"/>
      <c r="O952" s="11"/>
      <c r="P952" s="11"/>
      <c r="Q952" s="11"/>
      <c r="R952" s="40"/>
      <c r="S952" s="40"/>
      <c r="T952" s="40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</row>
    <row r="953" customFormat="false" ht="13.8" hidden="false" customHeight="false" outlineLevel="0" collapsed="false">
      <c r="A953" s="11"/>
      <c r="B953" s="11"/>
      <c r="C953" s="11"/>
      <c r="D953" s="11"/>
      <c r="E953" s="11"/>
      <c r="F953" s="13"/>
      <c r="G953" s="13"/>
      <c r="H953" s="11"/>
      <c r="I953" s="11"/>
      <c r="J953" s="11"/>
      <c r="K953" s="16"/>
      <c r="L953" s="11"/>
      <c r="M953" s="11"/>
      <c r="N953" s="11"/>
      <c r="O953" s="11"/>
      <c r="P953" s="11"/>
      <c r="Q953" s="11"/>
      <c r="R953" s="40"/>
      <c r="S953" s="40"/>
      <c r="T953" s="40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</row>
    <row r="954" customFormat="false" ht="13.8" hidden="false" customHeight="false" outlineLevel="0" collapsed="false">
      <c r="A954" s="11"/>
      <c r="B954" s="11"/>
      <c r="C954" s="11"/>
      <c r="D954" s="11"/>
      <c r="E954" s="11"/>
      <c r="F954" s="13"/>
      <c r="G954" s="13"/>
      <c r="H954" s="11"/>
      <c r="I954" s="11"/>
      <c r="J954" s="11"/>
      <c r="K954" s="16"/>
      <c r="L954" s="11"/>
      <c r="M954" s="11"/>
      <c r="N954" s="11"/>
      <c r="O954" s="11"/>
      <c r="P954" s="11"/>
      <c r="Q954" s="11"/>
      <c r="R954" s="40"/>
      <c r="S954" s="40"/>
      <c r="T954" s="40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</row>
    <row r="955" customFormat="false" ht="13.8" hidden="false" customHeight="false" outlineLevel="0" collapsed="false">
      <c r="A955" s="11"/>
      <c r="B955" s="11"/>
      <c r="C955" s="11"/>
      <c r="D955" s="11"/>
      <c r="E955" s="11"/>
      <c r="F955" s="13"/>
      <c r="G955" s="13"/>
      <c r="H955" s="11"/>
      <c r="I955" s="11"/>
      <c r="J955" s="11"/>
      <c r="K955" s="16"/>
      <c r="L955" s="11"/>
      <c r="M955" s="11"/>
      <c r="N955" s="11"/>
      <c r="O955" s="11"/>
      <c r="P955" s="11"/>
      <c r="Q955" s="11"/>
      <c r="R955" s="40"/>
      <c r="S955" s="40"/>
      <c r="T955" s="40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</row>
    <row r="956" customFormat="false" ht="13.8" hidden="false" customHeight="false" outlineLevel="0" collapsed="false">
      <c r="A956" s="11"/>
      <c r="B956" s="11"/>
      <c r="C956" s="11"/>
      <c r="D956" s="11"/>
      <c r="E956" s="11"/>
      <c r="F956" s="13"/>
      <c r="G956" s="13"/>
      <c r="H956" s="11"/>
      <c r="I956" s="11"/>
      <c r="J956" s="11"/>
      <c r="K956" s="16"/>
      <c r="L956" s="11"/>
      <c r="M956" s="11"/>
      <c r="N956" s="11"/>
      <c r="O956" s="11"/>
      <c r="P956" s="11"/>
      <c r="Q956" s="11"/>
      <c r="R956" s="40"/>
      <c r="S956" s="40"/>
      <c r="T956" s="40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</row>
    <row r="957" customFormat="false" ht="13.8" hidden="false" customHeight="false" outlineLevel="0" collapsed="false">
      <c r="A957" s="11"/>
      <c r="B957" s="11"/>
      <c r="C957" s="11"/>
      <c r="D957" s="11"/>
      <c r="E957" s="11"/>
      <c r="F957" s="13"/>
      <c r="G957" s="13"/>
      <c r="H957" s="11"/>
      <c r="I957" s="11"/>
      <c r="J957" s="11"/>
      <c r="K957" s="16"/>
      <c r="L957" s="11"/>
      <c r="M957" s="11"/>
      <c r="N957" s="11"/>
      <c r="O957" s="11"/>
      <c r="P957" s="11"/>
      <c r="Q957" s="11"/>
      <c r="R957" s="40"/>
      <c r="S957" s="40"/>
      <c r="T957" s="40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</row>
    <row r="958" customFormat="false" ht="13.8" hidden="false" customHeight="false" outlineLevel="0" collapsed="false">
      <c r="A958" s="11"/>
      <c r="B958" s="11"/>
      <c r="C958" s="11"/>
      <c r="D958" s="11"/>
      <c r="E958" s="11"/>
      <c r="F958" s="13"/>
      <c r="G958" s="13"/>
      <c r="H958" s="11"/>
      <c r="I958" s="11"/>
      <c r="J958" s="11"/>
      <c r="K958" s="16"/>
      <c r="L958" s="11"/>
      <c r="M958" s="11"/>
      <c r="N958" s="11"/>
      <c r="O958" s="11"/>
      <c r="P958" s="11"/>
      <c r="Q958" s="11"/>
      <c r="R958" s="40"/>
      <c r="S958" s="40"/>
      <c r="T958" s="40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</row>
    <row r="959" customFormat="false" ht="13.8" hidden="false" customHeight="false" outlineLevel="0" collapsed="false">
      <c r="A959" s="11"/>
      <c r="B959" s="11"/>
      <c r="C959" s="11"/>
      <c r="D959" s="11"/>
      <c r="E959" s="11"/>
      <c r="F959" s="13"/>
      <c r="G959" s="13"/>
      <c r="H959" s="11"/>
      <c r="I959" s="11"/>
      <c r="J959" s="11"/>
      <c r="K959" s="16"/>
      <c r="L959" s="11"/>
      <c r="M959" s="11"/>
      <c r="N959" s="11"/>
      <c r="O959" s="11"/>
      <c r="P959" s="11"/>
      <c r="Q959" s="11"/>
      <c r="R959" s="40"/>
      <c r="S959" s="40"/>
      <c r="T959" s="40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</row>
    <row r="960" customFormat="false" ht="13.8" hidden="false" customHeight="false" outlineLevel="0" collapsed="false">
      <c r="A960" s="11"/>
      <c r="B960" s="11"/>
      <c r="C960" s="11"/>
      <c r="D960" s="11"/>
      <c r="E960" s="11"/>
      <c r="F960" s="13"/>
      <c r="G960" s="13"/>
      <c r="H960" s="11"/>
      <c r="I960" s="11"/>
      <c r="J960" s="11"/>
      <c r="K960" s="16"/>
      <c r="L960" s="11"/>
      <c r="M960" s="11"/>
      <c r="N960" s="11"/>
      <c r="O960" s="11"/>
      <c r="P960" s="11"/>
      <c r="Q960" s="11"/>
      <c r="R960" s="40"/>
      <c r="S960" s="40"/>
      <c r="T960" s="40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</row>
    <row r="961" customFormat="false" ht="13.8" hidden="false" customHeight="false" outlineLevel="0" collapsed="false">
      <c r="A961" s="11"/>
      <c r="B961" s="11"/>
      <c r="C961" s="11"/>
      <c r="D961" s="11"/>
      <c r="E961" s="11"/>
      <c r="F961" s="13"/>
      <c r="G961" s="13"/>
      <c r="H961" s="11"/>
      <c r="I961" s="11"/>
      <c r="J961" s="11"/>
      <c r="K961" s="16"/>
      <c r="L961" s="11"/>
      <c r="M961" s="11"/>
      <c r="N961" s="11"/>
      <c r="O961" s="11"/>
      <c r="P961" s="11"/>
      <c r="Q961" s="11"/>
      <c r="R961" s="40"/>
      <c r="S961" s="40"/>
      <c r="T961" s="40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</row>
    <row r="962" customFormat="false" ht="13.8" hidden="false" customHeight="false" outlineLevel="0" collapsed="false">
      <c r="A962" s="11"/>
      <c r="B962" s="11"/>
      <c r="C962" s="11"/>
      <c r="D962" s="11"/>
      <c r="E962" s="11"/>
      <c r="F962" s="13"/>
      <c r="G962" s="13"/>
      <c r="H962" s="11"/>
      <c r="I962" s="11"/>
      <c r="J962" s="11"/>
      <c r="K962" s="16"/>
      <c r="L962" s="11"/>
      <c r="M962" s="11"/>
      <c r="N962" s="11"/>
      <c r="O962" s="11"/>
      <c r="P962" s="11"/>
      <c r="Q962" s="11"/>
      <c r="R962" s="40"/>
      <c r="S962" s="40"/>
      <c r="T962" s="40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</row>
    <row r="963" customFormat="false" ht="13.8" hidden="false" customHeight="false" outlineLevel="0" collapsed="false">
      <c r="A963" s="11"/>
      <c r="B963" s="11"/>
      <c r="C963" s="11"/>
      <c r="D963" s="11"/>
      <c r="E963" s="11"/>
      <c r="F963" s="13"/>
      <c r="G963" s="13"/>
      <c r="H963" s="11"/>
      <c r="I963" s="11"/>
      <c r="J963" s="11"/>
      <c r="K963" s="16"/>
      <c r="L963" s="11"/>
      <c r="M963" s="11"/>
      <c r="N963" s="11"/>
      <c r="O963" s="11"/>
      <c r="P963" s="11"/>
      <c r="Q963" s="11"/>
      <c r="R963" s="40"/>
      <c r="S963" s="40"/>
      <c r="T963" s="40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</row>
    <row r="964" customFormat="false" ht="13.8" hidden="false" customHeight="false" outlineLevel="0" collapsed="false">
      <c r="A964" s="11"/>
      <c r="B964" s="11"/>
      <c r="C964" s="11"/>
      <c r="D964" s="11"/>
      <c r="E964" s="11"/>
      <c r="F964" s="13"/>
      <c r="G964" s="13"/>
      <c r="H964" s="11"/>
      <c r="I964" s="11"/>
      <c r="J964" s="11"/>
      <c r="K964" s="16"/>
      <c r="L964" s="11"/>
      <c r="M964" s="11"/>
      <c r="N964" s="11"/>
      <c r="O964" s="11"/>
      <c r="P964" s="11"/>
      <c r="Q964" s="11"/>
      <c r="R964" s="40"/>
      <c r="S964" s="40"/>
      <c r="T964" s="40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</row>
    <row r="965" customFormat="false" ht="13.8" hidden="false" customHeight="false" outlineLevel="0" collapsed="false">
      <c r="A965" s="11"/>
      <c r="B965" s="11"/>
      <c r="C965" s="11"/>
      <c r="D965" s="11"/>
      <c r="E965" s="11"/>
      <c r="F965" s="13"/>
      <c r="G965" s="13"/>
      <c r="H965" s="11"/>
      <c r="I965" s="11"/>
      <c r="J965" s="11"/>
      <c r="K965" s="16"/>
      <c r="L965" s="11"/>
      <c r="M965" s="11"/>
      <c r="N965" s="11"/>
      <c r="O965" s="11"/>
      <c r="P965" s="11"/>
      <c r="Q965" s="11"/>
      <c r="R965" s="40"/>
      <c r="S965" s="40"/>
      <c r="T965" s="40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</row>
    <row r="966" customFormat="false" ht="13.8" hidden="false" customHeight="false" outlineLevel="0" collapsed="false">
      <c r="A966" s="11"/>
      <c r="B966" s="11"/>
      <c r="C966" s="11"/>
      <c r="D966" s="11"/>
      <c r="E966" s="11"/>
      <c r="F966" s="13"/>
      <c r="G966" s="13"/>
      <c r="H966" s="11"/>
      <c r="I966" s="11"/>
      <c r="J966" s="11"/>
      <c r="K966" s="16"/>
      <c r="L966" s="11"/>
      <c r="M966" s="11"/>
      <c r="N966" s="11"/>
      <c r="O966" s="11"/>
      <c r="P966" s="11"/>
      <c r="Q966" s="11"/>
      <c r="R966" s="40"/>
      <c r="S966" s="40"/>
      <c r="T966" s="40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</row>
    <row r="967" customFormat="false" ht="13.8" hidden="false" customHeight="false" outlineLevel="0" collapsed="false">
      <c r="A967" s="11"/>
      <c r="B967" s="11"/>
      <c r="C967" s="11"/>
      <c r="D967" s="11"/>
      <c r="E967" s="11"/>
      <c r="F967" s="13"/>
      <c r="G967" s="13"/>
      <c r="H967" s="11"/>
      <c r="I967" s="11"/>
      <c r="J967" s="11"/>
      <c r="K967" s="16"/>
      <c r="L967" s="11"/>
      <c r="M967" s="11"/>
      <c r="N967" s="11"/>
      <c r="O967" s="11"/>
      <c r="P967" s="11"/>
      <c r="Q967" s="11"/>
      <c r="R967" s="40"/>
      <c r="S967" s="40"/>
      <c r="T967" s="40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</row>
    <row r="968" customFormat="false" ht="13.8" hidden="false" customHeight="false" outlineLevel="0" collapsed="false">
      <c r="A968" s="11"/>
      <c r="B968" s="11"/>
      <c r="C968" s="11"/>
      <c r="D968" s="11"/>
      <c r="E968" s="11"/>
      <c r="F968" s="13"/>
      <c r="G968" s="13"/>
      <c r="H968" s="11"/>
      <c r="I968" s="11"/>
      <c r="J968" s="11"/>
      <c r="K968" s="16"/>
      <c r="L968" s="11"/>
      <c r="M968" s="11"/>
      <c r="N968" s="11"/>
      <c r="O968" s="11"/>
      <c r="P968" s="11"/>
      <c r="Q968" s="11"/>
      <c r="R968" s="40"/>
      <c r="S968" s="40"/>
      <c r="T968" s="40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</row>
    <row r="969" customFormat="false" ht="13.8" hidden="false" customHeight="false" outlineLevel="0" collapsed="false">
      <c r="A969" s="11"/>
      <c r="B969" s="11"/>
      <c r="C969" s="11"/>
      <c r="D969" s="11"/>
      <c r="E969" s="11"/>
      <c r="F969" s="13"/>
      <c r="G969" s="13"/>
      <c r="H969" s="11"/>
      <c r="I969" s="11"/>
      <c r="J969" s="11"/>
      <c r="K969" s="16"/>
      <c r="L969" s="11"/>
      <c r="M969" s="11"/>
      <c r="N969" s="11"/>
      <c r="O969" s="11"/>
      <c r="P969" s="11"/>
      <c r="Q969" s="11"/>
      <c r="R969" s="40"/>
      <c r="S969" s="40"/>
      <c r="T969" s="40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</row>
    <row r="970" customFormat="false" ht="13.8" hidden="false" customHeight="false" outlineLevel="0" collapsed="false">
      <c r="A970" s="11"/>
      <c r="B970" s="11"/>
      <c r="C970" s="11"/>
      <c r="D970" s="11"/>
      <c r="E970" s="11"/>
      <c r="F970" s="13"/>
      <c r="G970" s="13"/>
      <c r="H970" s="11"/>
      <c r="I970" s="11"/>
      <c r="J970" s="11"/>
      <c r="K970" s="16"/>
      <c r="L970" s="11"/>
      <c r="M970" s="11"/>
      <c r="N970" s="11"/>
      <c r="O970" s="11"/>
      <c r="P970" s="11"/>
      <c r="Q970" s="11"/>
      <c r="R970" s="40"/>
      <c r="S970" s="40"/>
      <c r="T970" s="40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</row>
    <row r="971" customFormat="false" ht="13.8" hidden="false" customHeight="false" outlineLevel="0" collapsed="false">
      <c r="A971" s="11"/>
      <c r="B971" s="11"/>
      <c r="C971" s="11"/>
      <c r="D971" s="11"/>
      <c r="E971" s="11"/>
      <c r="F971" s="13"/>
      <c r="G971" s="13"/>
      <c r="H971" s="11"/>
      <c r="I971" s="11"/>
      <c r="J971" s="11"/>
      <c r="K971" s="16"/>
      <c r="L971" s="11"/>
      <c r="M971" s="11"/>
      <c r="N971" s="11"/>
      <c r="O971" s="11"/>
      <c r="P971" s="11"/>
      <c r="Q971" s="11"/>
      <c r="R971" s="40"/>
      <c r="S971" s="40"/>
      <c r="T971" s="40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</row>
    <row r="972" customFormat="false" ht="13.8" hidden="false" customHeight="false" outlineLevel="0" collapsed="false">
      <c r="A972" s="11"/>
      <c r="B972" s="11"/>
      <c r="C972" s="11"/>
      <c r="D972" s="11"/>
      <c r="E972" s="11"/>
      <c r="F972" s="13"/>
      <c r="G972" s="13"/>
      <c r="H972" s="11"/>
      <c r="I972" s="11"/>
      <c r="J972" s="11"/>
      <c r="K972" s="16"/>
      <c r="L972" s="11"/>
      <c r="M972" s="11"/>
      <c r="N972" s="11"/>
      <c r="O972" s="11"/>
      <c r="P972" s="11"/>
      <c r="Q972" s="11"/>
      <c r="R972" s="40"/>
      <c r="S972" s="40"/>
      <c r="T972" s="40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</row>
    <row r="973" customFormat="false" ht="13.8" hidden="false" customHeight="false" outlineLevel="0" collapsed="false">
      <c r="A973" s="11"/>
      <c r="B973" s="11"/>
      <c r="C973" s="11"/>
      <c r="D973" s="11"/>
      <c r="E973" s="11"/>
      <c r="F973" s="13"/>
      <c r="G973" s="13"/>
      <c r="H973" s="11"/>
      <c r="I973" s="11"/>
      <c r="J973" s="11"/>
      <c r="K973" s="16"/>
      <c r="L973" s="11"/>
      <c r="M973" s="11"/>
      <c r="N973" s="11"/>
      <c r="O973" s="11"/>
      <c r="P973" s="11"/>
      <c r="Q973" s="11"/>
      <c r="R973" s="40"/>
      <c r="S973" s="40"/>
      <c r="T973" s="40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</row>
    <row r="974" customFormat="false" ht="13.8" hidden="false" customHeight="false" outlineLevel="0" collapsed="false">
      <c r="A974" s="11"/>
      <c r="B974" s="11"/>
      <c r="C974" s="11"/>
      <c r="D974" s="11"/>
      <c r="E974" s="11"/>
      <c r="F974" s="13"/>
      <c r="G974" s="13"/>
      <c r="H974" s="11"/>
      <c r="I974" s="11"/>
      <c r="J974" s="11"/>
      <c r="K974" s="16"/>
      <c r="L974" s="11"/>
      <c r="M974" s="11"/>
      <c r="N974" s="11"/>
      <c r="O974" s="11"/>
      <c r="P974" s="11"/>
      <c r="Q974" s="11"/>
      <c r="R974" s="40"/>
      <c r="S974" s="40"/>
      <c r="T974" s="40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</row>
    <row r="975" customFormat="false" ht="13.8" hidden="false" customHeight="false" outlineLevel="0" collapsed="false">
      <c r="A975" s="11"/>
      <c r="B975" s="11"/>
      <c r="C975" s="11"/>
      <c r="D975" s="11"/>
      <c r="E975" s="11"/>
      <c r="F975" s="13"/>
      <c r="G975" s="13"/>
      <c r="H975" s="11"/>
      <c r="I975" s="11"/>
      <c r="J975" s="11"/>
      <c r="K975" s="16"/>
      <c r="L975" s="11"/>
      <c r="M975" s="11"/>
      <c r="N975" s="11"/>
      <c r="O975" s="11"/>
      <c r="P975" s="11"/>
      <c r="Q975" s="11"/>
      <c r="R975" s="40"/>
      <c r="S975" s="40"/>
      <c r="T975" s="40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</row>
    <row r="976" customFormat="false" ht="13.8" hidden="false" customHeight="false" outlineLevel="0" collapsed="false">
      <c r="A976" s="11"/>
      <c r="B976" s="11"/>
      <c r="C976" s="11"/>
      <c r="D976" s="11"/>
      <c r="E976" s="11"/>
      <c r="F976" s="13"/>
      <c r="G976" s="13"/>
      <c r="H976" s="11"/>
      <c r="I976" s="11"/>
      <c r="J976" s="11"/>
      <c r="K976" s="16"/>
      <c r="L976" s="11"/>
      <c r="M976" s="11"/>
      <c r="N976" s="11"/>
      <c r="O976" s="11"/>
      <c r="P976" s="11"/>
      <c r="Q976" s="11"/>
      <c r="R976" s="40"/>
      <c r="S976" s="40"/>
      <c r="T976" s="40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</row>
    <row r="977" customFormat="false" ht="13.8" hidden="false" customHeight="false" outlineLevel="0" collapsed="false">
      <c r="A977" s="11"/>
      <c r="B977" s="11"/>
      <c r="C977" s="11"/>
      <c r="D977" s="11"/>
      <c r="E977" s="11"/>
      <c r="F977" s="13"/>
      <c r="G977" s="13"/>
      <c r="H977" s="11"/>
      <c r="I977" s="11"/>
      <c r="J977" s="11"/>
      <c r="K977" s="16"/>
      <c r="L977" s="11"/>
      <c r="M977" s="11"/>
      <c r="N977" s="11"/>
      <c r="O977" s="11"/>
      <c r="P977" s="11"/>
      <c r="Q977" s="11"/>
      <c r="R977" s="40"/>
      <c r="S977" s="40"/>
      <c r="T977" s="40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</row>
    <row r="978" customFormat="false" ht="13.8" hidden="false" customHeight="false" outlineLevel="0" collapsed="false">
      <c r="A978" s="11"/>
      <c r="B978" s="11"/>
      <c r="C978" s="11"/>
      <c r="D978" s="11"/>
      <c r="E978" s="11"/>
      <c r="F978" s="13"/>
      <c r="G978" s="13"/>
      <c r="H978" s="11"/>
      <c r="I978" s="11"/>
      <c r="J978" s="11"/>
      <c r="K978" s="16"/>
      <c r="L978" s="11"/>
      <c r="M978" s="11"/>
      <c r="N978" s="11"/>
      <c r="O978" s="11"/>
      <c r="P978" s="11"/>
      <c r="Q978" s="11"/>
      <c r="R978" s="40"/>
      <c r="S978" s="40"/>
      <c r="T978" s="40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</row>
    <row r="979" customFormat="false" ht="13.8" hidden="false" customHeight="false" outlineLevel="0" collapsed="false">
      <c r="A979" s="11"/>
      <c r="B979" s="11"/>
      <c r="C979" s="11"/>
      <c r="D979" s="11"/>
      <c r="E979" s="11"/>
      <c r="F979" s="13"/>
      <c r="G979" s="13"/>
      <c r="H979" s="11"/>
      <c r="I979" s="11"/>
      <c r="J979" s="11"/>
      <c r="K979" s="16"/>
      <c r="L979" s="11"/>
      <c r="M979" s="11"/>
      <c r="N979" s="11"/>
      <c r="O979" s="11"/>
      <c r="P979" s="11"/>
      <c r="Q979" s="11"/>
      <c r="R979" s="40"/>
      <c r="S979" s="40"/>
      <c r="T979" s="40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</row>
    <row r="980" customFormat="false" ht="13.8" hidden="false" customHeight="false" outlineLevel="0" collapsed="false">
      <c r="A980" s="11"/>
      <c r="B980" s="11"/>
      <c r="C980" s="11"/>
      <c r="D980" s="11"/>
      <c r="E980" s="11"/>
      <c r="F980" s="13"/>
      <c r="G980" s="13"/>
      <c r="H980" s="11"/>
      <c r="I980" s="11"/>
      <c r="J980" s="11"/>
      <c r="K980" s="16"/>
      <c r="L980" s="11"/>
      <c r="M980" s="11"/>
      <c r="N980" s="11"/>
      <c r="O980" s="11"/>
      <c r="P980" s="11"/>
      <c r="Q980" s="11"/>
      <c r="R980" s="40"/>
      <c r="S980" s="40"/>
      <c r="T980" s="40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</row>
    <row r="981" customFormat="false" ht="13.8" hidden="false" customHeight="false" outlineLevel="0" collapsed="false">
      <c r="A981" s="11"/>
      <c r="B981" s="11"/>
      <c r="C981" s="11"/>
      <c r="D981" s="11"/>
      <c r="E981" s="11"/>
      <c r="F981" s="13"/>
      <c r="G981" s="13"/>
      <c r="H981" s="11"/>
      <c r="I981" s="11"/>
      <c r="J981" s="11"/>
      <c r="K981" s="16"/>
      <c r="L981" s="11"/>
      <c r="M981" s="11"/>
      <c r="N981" s="11"/>
      <c r="O981" s="11"/>
      <c r="P981" s="11"/>
      <c r="Q981" s="11"/>
      <c r="R981" s="40"/>
      <c r="S981" s="40"/>
      <c r="T981" s="40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</row>
    <row r="982" customFormat="false" ht="13.8" hidden="false" customHeight="false" outlineLevel="0" collapsed="false">
      <c r="A982" s="11"/>
      <c r="B982" s="11"/>
      <c r="C982" s="11"/>
      <c r="D982" s="11"/>
      <c r="E982" s="11"/>
      <c r="F982" s="13"/>
      <c r="G982" s="13"/>
      <c r="H982" s="11"/>
      <c r="I982" s="11"/>
      <c r="J982" s="11"/>
      <c r="K982" s="16"/>
      <c r="L982" s="11"/>
      <c r="M982" s="11"/>
      <c r="N982" s="11"/>
      <c r="O982" s="11"/>
      <c r="P982" s="11"/>
      <c r="Q982" s="11"/>
      <c r="R982" s="40"/>
      <c r="S982" s="40"/>
      <c r="T982" s="40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</row>
    <row r="983" customFormat="false" ht="13.8" hidden="false" customHeight="false" outlineLevel="0" collapsed="false">
      <c r="A983" s="11"/>
      <c r="B983" s="11"/>
      <c r="C983" s="11"/>
      <c r="D983" s="11"/>
      <c r="E983" s="11"/>
      <c r="F983" s="13"/>
      <c r="G983" s="13"/>
      <c r="H983" s="11"/>
      <c r="I983" s="11"/>
      <c r="J983" s="11"/>
      <c r="K983" s="16"/>
      <c r="L983" s="11"/>
      <c r="M983" s="11"/>
      <c r="N983" s="11"/>
      <c r="O983" s="11"/>
      <c r="P983" s="11"/>
      <c r="Q983" s="11"/>
      <c r="R983" s="40"/>
      <c r="S983" s="40"/>
      <c r="T983" s="40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</row>
    <row r="984" customFormat="false" ht="13.8" hidden="false" customHeight="false" outlineLevel="0" collapsed="false">
      <c r="A984" s="11"/>
      <c r="B984" s="11"/>
      <c r="C984" s="11"/>
      <c r="D984" s="11"/>
      <c r="E984" s="11"/>
      <c r="F984" s="13"/>
      <c r="G984" s="13"/>
      <c r="H984" s="11"/>
      <c r="I984" s="11"/>
      <c r="J984" s="11"/>
      <c r="K984" s="16"/>
      <c r="L984" s="11"/>
      <c r="M984" s="11"/>
      <c r="N984" s="11"/>
      <c r="O984" s="11"/>
      <c r="P984" s="11"/>
      <c r="Q984" s="11"/>
      <c r="R984" s="40"/>
      <c r="S984" s="40"/>
      <c r="T984" s="40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</row>
    <row r="985" customFormat="false" ht="13.8" hidden="false" customHeight="false" outlineLevel="0" collapsed="false">
      <c r="A985" s="11"/>
      <c r="B985" s="11"/>
      <c r="C985" s="11"/>
      <c r="D985" s="11"/>
      <c r="E985" s="11"/>
      <c r="F985" s="13"/>
      <c r="G985" s="13"/>
      <c r="H985" s="11"/>
      <c r="I985" s="11"/>
      <c r="J985" s="11"/>
      <c r="K985" s="16"/>
      <c r="L985" s="11"/>
      <c r="M985" s="11"/>
      <c r="N985" s="11"/>
      <c r="O985" s="11"/>
      <c r="P985" s="11"/>
      <c r="Q985" s="11"/>
      <c r="R985" s="40"/>
      <c r="S985" s="40"/>
      <c r="T985" s="40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</row>
    <row r="986" customFormat="false" ht="13.8" hidden="false" customHeight="false" outlineLevel="0" collapsed="false">
      <c r="A986" s="11"/>
      <c r="B986" s="11"/>
      <c r="C986" s="11"/>
      <c r="D986" s="11"/>
      <c r="E986" s="11"/>
      <c r="F986" s="13"/>
      <c r="G986" s="13"/>
      <c r="H986" s="11"/>
      <c r="I986" s="11"/>
      <c r="J986" s="11"/>
      <c r="K986" s="16"/>
      <c r="L986" s="11"/>
      <c r="M986" s="11"/>
      <c r="N986" s="11"/>
      <c r="O986" s="11"/>
      <c r="P986" s="11"/>
      <c r="Q986" s="11"/>
      <c r="R986" s="40"/>
      <c r="S986" s="40"/>
      <c r="T986" s="40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</row>
    <row r="987" customFormat="false" ht="13.8" hidden="false" customHeight="false" outlineLevel="0" collapsed="false">
      <c r="A987" s="11"/>
      <c r="B987" s="11"/>
      <c r="C987" s="11"/>
      <c r="D987" s="11"/>
      <c r="E987" s="11"/>
      <c r="F987" s="13"/>
      <c r="G987" s="13"/>
      <c r="H987" s="11"/>
      <c r="I987" s="11"/>
      <c r="J987" s="11"/>
      <c r="K987" s="16"/>
      <c r="L987" s="11"/>
      <c r="M987" s="11"/>
      <c r="N987" s="11"/>
      <c r="O987" s="11"/>
      <c r="P987" s="11"/>
      <c r="Q987" s="11"/>
      <c r="R987" s="40"/>
      <c r="S987" s="40"/>
      <c r="T987" s="40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</row>
    <row r="988" customFormat="false" ht="13.8" hidden="false" customHeight="false" outlineLevel="0" collapsed="false">
      <c r="A988" s="11"/>
      <c r="B988" s="11"/>
      <c r="C988" s="11"/>
      <c r="D988" s="11"/>
      <c r="E988" s="11"/>
      <c r="F988" s="13"/>
      <c r="G988" s="13"/>
      <c r="H988" s="11"/>
      <c r="I988" s="11"/>
      <c r="J988" s="11"/>
      <c r="K988" s="16"/>
      <c r="L988" s="11"/>
      <c r="M988" s="11"/>
      <c r="N988" s="11"/>
      <c r="O988" s="11"/>
      <c r="P988" s="11"/>
      <c r="Q988" s="11"/>
      <c r="R988" s="40"/>
      <c r="S988" s="40"/>
      <c r="T988" s="40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</row>
    <row r="989" customFormat="false" ht="13.8" hidden="false" customHeight="false" outlineLevel="0" collapsed="false">
      <c r="A989" s="11"/>
      <c r="B989" s="11"/>
      <c r="C989" s="11"/>
      <c r="D989" s="11"/>
      <c r="E989" s="11"/>
      <c r="F989" s="13"/>
      <c r="G989" s="13"/>
      <c r="H989" s="11"/>
      <c r="I989" s="11"/>
      <c r="J989" s="11"/>
      <c r="K989" s="16"/>
      <c r="L989" s="11"/>
      <c r="M989" s="11"/>
      <c r="N989" s="11"/>
      <c r="O989" s="11"/>
      <c r="P989" s="11"/>
      <c r="Q989" s="11"/>
      <c r="R989" s="40"/>
      <c r="S989" s="40"/>
      <c r="T989" s="40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</row>
    <row r="990" customFormat="false" ht="13.8" hidden="false" customHeight="false" outlineLevel="0" collapsed="false">
      <c r="A990" s="11"/>
      <c r="B990" s="11"/>
      <c r="C990" s="11"/>
      <c r="D990" s="11"/>
      <c r="E990" s="11"/>
      <c r="F990" s="13"/>
      <c r="G990" s="13"/>
      <c r="H990" s="11"/>
      <c r="I990" s="11"/>
      <c r="J990" s="11"/>
      <c r="K990" s="16"/>
      <c r="L990" s="11"/>
      <c r="M990" s="11"/>
      <c r="N990" s="11"/>
      <c r="O990" s="11"/>
      <c r="P990" s="11"/>
      <c r="Q990" s="11"/>
      <c r="R990" s="40"/>
      <c r="S990" s="40"/>
      <c r="T990" s="40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</row>
    <row r="991" customFormat="false" ht="13.8" hidden="false" customHeight="false" outlineLevel="0" collapsed="false">
      <c r="A991" s="11"/>
      <c r="B991" s="11"/>
      <c r="C991" s="11"/>
      <c r="D991" s="11"/>
      <c r="E991" s="11"/>
      <c r="F991" s="13"/>
      <c r="G991" s="13"/>
      <c r="H991" s="11"/>
      <c r="I991" s="11"/>
      <c r="J991" s="11"/>
      <c r="K991" s="16"/>
      <c r="L991" s="11"/>
      <c r="M991" s="11"/>
      <c r="N991" s="11"/>
      <c r="O991" s="11"/>
      <c r="P991" s="11"/>
      <c r="Q991" s="11"/>
      <c r="R991" s="40"/>
      <c r="S991" s="40"/>
      <c r="T991" s="40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</row>
    <row r="992" customFormat="false" ht="13.8" hidden="false" customHeight="false" outlineLevel="0" collapsed="false">
      <c r="A992" s="11"/>
      <c r="B992" s="11"/>
      <c r="C992" s="11"/>
      <c r="D992" s="11"/>
      <c r="E992" s="11"/>
      <c r="F992" s="13"/>
      <c r="G992" s="13"/>
      <c r="H992" s="11"/>
      <c r="I992" s="11"/>
      <c r="J992" s="11"/>
      <c r="K992" s="16"/>
      <c r="L992" s="11"/>
      <c r="M992" s="11"/>
      <c r="N992" s="11"/>
      <c r="O992" s="11"/>
      <c r="P992" s="11"/>
      <c r="Q992" s="11"/>
      <c r="R992" s="40"/>
      <c r="S992" s="40"/>
      <c r="T992" s="40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</row>
    <row r="993" customFormat="false" ht="13.8" hidden="false" customHeight="false" outlineLevel="0" collapsed="false">
      <c r="A993" s="11"/>
      <c r="B993" s="11"/>
      <c r="C993" s="11"/>
      <c r="D993" s="11"/>
      <c r="E993" s="11"/>
      <c r="F993" s="13"/>
      <c r="G993" s="13"/>
      <c r="H993" s="11"/>
      <c r="I993" s="11"/>
      <c r="J993" s="11"/>
      <c r="K993" s="16"/>
      <c r="L993" s="11"/>
      <c r="M993" s="11"/>
      <c r="N993" s="11"/>
      <c r="O993" s="11"/>
      <c r="P993" s="11"/>
      <c r="Q993" s="11"/>
      <c r="R993" s="40"/>
      <c r="S993" s="40"/>
      <c r="T993" s="40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</row>
    <row r="994" customFormat="false" ht="13.8" hidden="false" customHeight="false" outlineLevel="0" collapsed="false">
      <c r="A994" s="11"/>
      <c r="B994" s="11"/>
      <c r="C994" s="11"/>
      <c r="D994" s="11"/>
      <c r="E994" s="11"/>
      <c r="F994" s="13"/>
      <c r="G994" s="13"/>
      <c r="H994" s="11"/>
      <c r="I994" s="11"/>
      <c r="J994" s="11"/>
      <c r="K994" s="16"/>
      <c r="L994" s="11"/>
      <c r="M994" s="11"/>
      <c r="N994" s="11"/>
      <c r="O994" s="11"/>
      <c r="P994" s="11"/>
      <c r="Q994" s="11"/>
      <c r="R994" s="40"/>
      <c r="S994" s="40"/>
      <c r="T994" s="40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</row>
    <row r="995" customFormat="false" ht="13.8" hidden="false" customHeight="false" outlineLevel="0" collapsed="false">
      <c r="A995" s="11"/>
      <c r="B995" s="11"/>
      <c r="C995" s="11"/>
      <c r="D995" s="11"/>
      <c r="E995" s="11"/>
      <c r="F995" s="13"/>
      <c r="G995" s="13"/>
      <c r="H995" s="11"/>
      <c r="I995" s="11"/>
      <c r="J995" s="11"/>
      <c r="K995" s="16"/>
      <c r="L995" s="11"/>
      <c r="M995" s="11"/>
      <c r="N995" s="11"/>
      <c r="O995" s="11"/>
      <c r="P995" s="11"/>
      <c r="Q995" s="11"/>
      <c r="R995" s="40"/>
      <c r="S995" s="40"/>
      <c r="T995" s="40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</row>
    <row r="996" customFormat="false" ht="13.8" hidden="false" customHeight="false" outlineLevel="0" collapsed="false">
      <c r="A996" s="11"/>
      <c r="B996" s="11"/>
      <c r="C996" s="11"/>
      <c r="D996" s="11"/>
      <c r="E996" s="11"/>
      <c r="F996" s="13"/>
      <c r="G996" s="13"/>
      <c r="H996" s="11"/>
      <c r="I996" s="11"/>
      <c r="J996" s="11"/>
      <c r="K996" s="16"/>
      <c r="L996" s="11"/>
      <c r="M996" s="11"/>
      <c r="N996" s="11"/>
      <c r="O996" s="11"/>
      <c r="P996" s="11"/>
      <c r="Q996" s="11"/>
      <c r="R996" s="40"/>
      <c r="S996" s="40"/>
      <c r="T996" s="40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</row>
    <row r="997" customFormat="false" ht="13.8" hidden="false" customHeight="false" outlineLevel="0" collapsed="false">
      <c r="A997" s="11"/>
      <c r="B997" s="11"/>
      <c r="C997" s="11"/>
      <c r="D997" s="11"/>
      <c r="E997" s="11"/>
      <c r="F997" s="13"/>
      <c r="G997" s="13"/>
      <c r="H997" s="11"/>
      <c r="I997" s="11"/>
      <c r="J997" s="11"/>
      <c r="K997" s="16"/>
      <c r="L997" s="11"/>
      <c r="M997" s="11"/>
      <c r="N997" s="11"/>
      <c r="O997" s="11"/>
      <c r="P997" s="11"/>
      <c r="Q997" s="11"/>
      <c r="R997" s="40"/>
      <c r="S997" s="40"/>
      <c r="T997" s="40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</row>
    <row r="998" customFormat="false" ht="13.8" hidden="false" customHeight="false" outlineLevel="0" collapsed="false">
      <c r="A998" s="11"/>
      <c r="B998" s="11"/>
      <c r="C998" s="11"/>
      <c r="D998" s="11"/>
      <c r="E998" s="11"/>
      <c r="F998" s="13"/>
      <c r="G998" s="13"/>
      <c r="H998" s="11"/>
      <c r="I998" s="11"/>
      <c r="J998" s="11"/>
      <c r="K998" s="16"/>
      <c r="L998" s="11"/>
      <c r="M998" s="11"/>
      <c r="N998" s="11"/>
      <c r="O998" s="11"/>
      <c r="P998" s="11"/>
      <c r="Q998" s="11"/>
      <c r="R998" s="40"/>
      <c r="S998" s="40"/>
      <c r="T998" s="40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</row>
    <row r="999" customFormat="false" ht="13.8" hidden="false" customHeight="false" outlineLevel="0" collapsed="false">
      <c r="A999" s="11"/>
      <c r="B999" s="11"/>
      <c r="C999" s="11"/>
      <c r="D999" s="11"/>
      <c r="E999" s="11"/>
      <c r="F999" s="13"/>
      <c r="G999" s="13"/>
      <c r="H999" s="11"/>
      <c r="I999" s="11"/>
      <c r="J999" s="11"/>
      <c r="K999" s="16"/>
      <c r="L999" s="11"/>
      <c r="M999" s="11"/>
      <c r="N999" s="11"/>
      <c r="O999" s="11"/>
      <c r="P999" s="11"/>
      <c r="Q999" s="11"/>
      <c r="R999" s="40"/>
      <c r="S999" s="40"/>
      <c r="T999" s="40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</row>
    <row r="1000" customFormat="false" ht="13.8" hidden="false" customHeight="false" outlineLevel="0" collapsed="false">
      <c r="A1000" s="11"/>
      <c r="B1000" s="11"/>
      <c r="C1000" s="11"/>
      <c r="D1000" s="11"/>
      <c r="E1000" s="11"/>
      <c r="F1000" s="13"/>
      <c r="G1000" s="13"/>
      <c r="H1000" s="11"/>
      <c r="I1000" s="11"/>
      <c r="J1000" s="11"/>
      <c r="K1000" s="16"/>
      <c r="L1000" s="11"/>
      <c r="M1000" s="11"/>
      <c r="N1000" s="11"/>
      <c r="O1000" s="11"/>
      <c r="P1000" s="11"/>
      <c r="Q1000" s="11"/>
      <c r="R1000" s="40"/>
      <c r="S1000" s="40"/>
      <c r="T1000" s="40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</row>
    <row r="1001" customFormat="false" ht="13.8" hidden="false" customHeight="false" outlineLevel="0" collapsed="false">
      <c r="A1001" s="11"/>
      <c r="B1001" s="11"/>
      <c r="C1001" s="11"/>
      <c r="D1001" s="11"/>
      <c r="E1001" s="11"/>
      <c r="F1001" s="13"/>
      <c r="G1001" s="13"/>
      <c r="H1001" s="11"/>
      <c r="I1001" s="11"/>
      <c r="J1001" s="11"/>
      <c r="K1001" s="16"/>
      <c r="L1001" s="11"/>
      <c r="M1001" s="11"/>
      <c r="N1001" s="11"/>
      <c r="O1001" s="11"/>
      <c r="P1001" s="11"/>
      <c r="Q1001" s="11"/>
      <c r="R1001" s="40"/>
      <c r="S1001" s="40"/>
      <c r="T1001" s="40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</row>
    <row r="1002" customFormat="false" ht="13.8" hidden="false" customHeight="false" outlineLevel="0" collapsed="false">
      <c r="A1002" s="11"/>
      <c r="B1002" s="11"/>
      <c r="C1002" s="11"/>
      <c r="D1002" s="11"/>
      <c r="E1002" s="11"/>
      <c r="F1002" s="13"/>
      <c r="G1002" s="13"/>
      <c r="H1002" s="11"/>
      <c r="I1002" s="11"/>
      <c r="J1002" s="11"/>
      <c r="K1002" s="16"/>
      <c r="L1002" s="11"/>
      <c r="M1002" s="11"/>
      <c r="N1002" s="11"/>
      <c r="O1002" s="11"/>
      <c r="P1002" s="11"/>
      <c r="Q1002" s="11"/>
      <c r="R1002" s="40"/>
      <c r="S1002" s="40"/>
      <c r="T1002" s="40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</row>
    <row r="1003" customFormat="false" ht="13.8" hidden="false" customHeight="false" outlineLevel="0" collapsed="false">
      <c r="A1003" s="11"/>
      <c r="B1003" s="11"/>
      <c r="C1003" s="11"/>
      <c r="D1003" s="11"/>
      <c r="E1003" s="11"/>
      <c r="F1003" s="13"/>
      <c r="G1003" s="13"/>
      <c r="H1003" s="11"/>
      <c r="I1003" s="11"/>
      <c r="J1003" s="11"/>
      <c r="K1003" s="16"/>
      <c r="L1003" s="11"/>
      <c r="M1003" s="11"/>
      <c r="N1003" s="11"/>
      <c r="O1003" s="11"/>
      <c r="P1003" s="11"/>
      <c r="Q1003" s="11"/>
      <c r="R1003" s="40"/>
      <c r="S1003" s="40"/>
      <c r="T1003" s="40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</row>
    <row r="1004" customFormat="false" ht="13.8" hidden="false" customHeight="false" outlineLevel="0" collapsed="false">
      <c r="A1004" s="11"/>
      <c r="B1004" s="11"/>
      <c r="C1004" s="11"/>
      <c r="D1004" s="11"/>
      <c r="E1004" s="11"/>
      <c r="F1004" s="13"/>
      <c r="G1004" s="13"/>
      <c r="H1004" s="11"/>
      <c r="I1004" s="11"/>
      <c r="J1004" s="11"/>
      <c r="K1004" s="16"/>
      <c r="L1004" s="11"/>
      <c r="M1004" s="11"/>
      <c r="N1004" s="11"/>
      <c r="O1004" s="11"/>
      <c r="P1004" s="11"/>
      <c r="Q1004" s="11"/>
      <c r="R1004" s="40"/>
      <c r="S1004" s="40"/>
      <c r="T1004" s="40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</row>
    <row r="1005" customFormat="false" ht="13.8" hidden="false" customHeight="false" outlineLevel="0" collapsed="false">
      <c r="A1005" s="11"/>
      <c r="B1005" s="11"/>
      <c r="C1005" s="11"/>
      <c r="D1005" s="11"/>
      <c r="E1005" s="11"/>
      <c r="F1005" s="13"/>
      <c r="G1005" s="13"/>
      <c r="H1005" s="11"/>
      <c r="I1005" s="11"/>
      <c r="J1005" s="11"/>
      <c r="K1005" s="16"/>
      <c r="L1005" s="11"/>
      <c r="M1005" s="11"/>
      <c r="N1005" s="11"/>
      <c r="O1005" s="11"/>
      <c r="P1005" s="11"/>
      <c r="Q1005" s="11"/>
      <c r="R1005" s="40"/>
      <c r="S1005" s="40"/>
      <c r="T1005" s="40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</row>
    <row r="1006" customFormat="false" ht="13.8" hidden="false" customHeight="false" outlineLevel="0" collapsed="false">
      <c r="A1006" s="11"/>
      <c r="B1006" s="11"/>
      <c r="C1006" s="11"/>
      <c r="D1006" s="11"/>
      <c r="E1006" s="11"/>
      <c r="F1006" s="13"/>
      <c r="G1006" s="13"/>
      <c r="H1006" s="11"/>
      <c r="I1006" s="11"/>
      <c r="J1006" s="11"/>
      <c r="K1006" s="16"/>
      <c r="L1006" s="11"/>
      <c r="M1006" s="11"/>
      <c r="N1006" s="11"/>
      <c r="O1006" s="11"/>
      <c r="P1006" s="11"/>
      <c r="Q1006" s="11"/>
      <c r="R1006" s="40"/>
      <c r="S1006" s="40"/>
      <c r="T1006" s="40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</row>
    <row r="1007" customFormat="false" ht="13.8" hidden="false" customHeight="false" outlineLevel="0" collapsed="false">
      <c r="A1007" s="11"/>
      <c r="B1007" s="11"/>
      <c r="C1007" s="11"/>
      <c r="D1007" s="11"/>
      <c r="E1007" s="11"/>
      <c r="F1007" s="13"/>
      <c r="G1007" s="13"/>
      <c r="H1007" s="11"/>
      <c r="I1007" s="11"/>
      <c r="J1007" s="11"/>
      <c r="K1007" s="16"/>
      <c r="L1007" s="11"/>
      <c r="M1007" s="11"/>
      <c r="N1007" s="11"/>
      <c r="O1007" s="11"/>
      <c r="P1007" s="11"/>
      <c r="Q1007" s="11"/>
      <c r="R1007" s="40"/>
      <c r="S1007" s="40"/>
      <c r="T1007" s="40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</row>
    <row r="1008" customFormat="false" ht="13.8" hidden="false" customHeight="false" outlineLevel="0" collapsed="false">
      <c r="A1008" s="11"/>
      <c r="B1008" s="11"/>
      <c r="C1008" s="11"/>
      <c r="D1008" s="11"/>
      <c r="E1008" s="11"/>
      <c r="F1008" s="13"/>
      <c r="G1008" s="13"/>
      <c r="H1008" s="11"/>
      <c r="I1008" s="11"/>
      <c r="J1008" s="11"/>
      <c r="K1008" s="16"/>
      <c r="L1008" s="11"/>
      <c r="M1008" s="11"/>
      <c r="N1008" s="11"/>
      <c r="O1008" s="11"/>
      <c r="P1008" s="11"/>
      <c r="Q1008" s="11"/>
      <c r="R1008" s="40"/>
      <c r="S1008" s="40"/>
      <c r="T1008" s="40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</row>
    <row r="1009" customFormat="false" ht="13.8" hidden="false" customHeight="false" outlineLevel="0" collapsed="false">
      <c r="A1009" s="11"/>
      <c r="B1009" s="11"/>
      <c r="C1009" s="11"/>
      <c r="D1009" s="11"/>
      <c r="E1009" s="11"/>
      <c r="F1009" s="13"/>
      <c r="G1009" s="13"/>
      <c r="H1009" s="11"/>
      <c r="I1009" s="11"/>
      <c r="J1009" s="11"/>
      <c r="K1009" s="16"/>
      <c r="L1009" s="11"/>
      <c r="M1009" s="11"/>
      <c r="N1009" s="11"/>
      <c r="O1009" s="11"/>
      <c r="P1009" s="11"/>
      <c r="Q1009" s="11"/>
      <c r="R1009" s="40"/>
      <c r="S1009" s="40"/>
      <c r="T1009" s="40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</row>
    <row r="1010" customFormat="false" ht="13.8" hidden="false" customHeight="false" outlineLevel="0" collapsed="false">
      <c r="A1010" s="11"/>
      <c r="B1010" s="11"/>
      <c r="C1010" s="11"/>
      <c r="D1010" s="11"/>
      <c r="E1010" s="11"/>
      <c r="F1010" s="13"/>
      <c r="G1010" s="13"/>
      <c r="H1010" s="11"/>
      <c r="I1010" s="11"/>
      <c r="J1010" s="11"/>
      <c r="K1010" s="16"/>
      <c r="L1010" s="11"/>
      <c r="M1010" s="11"/>
      <c r="N1010" s="11"/>
      <c r="O1010" s="11"/>
      <c r="P1010" s="11"/>
      <c r="Q1010" s="11"/>
      <c r="R1010" s="40"/>
      <c r="S1010" s="40"/>
      <c r="T1010" s="40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</row>
    <row r="1011" customFormat="false" ht="13.8" hidden="false" customHeight="false" outlineLevel="0" collapsed="false">
      <c r="A1011" s="11"/>
      <c r="B1011" s="11"/>
      <c r="C1011" s="11"/>
      <c r="D1011" s="11"/>
      <c r="E1011" s="11"/>
      <c r="F1011" s="13"/>
      <c r="G1011" s="13"/>
      <c r="H1011" s="11"/>
      <c r="I1011" s="11"/>
      <c r="J1011" s="11"/>
      <c r="K1011" s="16"/>
      <c r="L1011" s="11"/>
      <c r="M1011" s="11"/>
      <c r="N1011" s="11"/>
      <c r="O1011" s="11"/>
      <c r="P1011" s="11"/>
      <c r="Q1011" s="11"/>
      <c r="R1011" s="40"/>
      <c r="S1011" s="40"/>
      <c r="T1011" s="40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</row>
    <row r="1012" customFormat="false" ht="13.8" hidden="false" customHeight="false" outlineLevel="0" collapsed="false">
      <c r="A1012" s="11"/>
      <c r="B1012" s="11"/>
      <c r="C1012" s="11"/>
      <c r="D1012" s="11"/>
      <c r="E1012" s="11"/>
      <c r="F1012" s="13"/>
      <c r="G1012" s="13"/>
      <c r="H1012" s="11"/>
      <c r="I1012" s="11"/>
      <c r="J1012" s="11"/>
      <c r="K1012" s="16"/>
      <c r="L1012" s="11"/>
      <c r="M1012" s="11"/>
      <c r="N1012" s="11"/>
      <c r="O1012" s="11"/>
      <c r="P1012" s="11"/>
      <c r="Q1012" s="11"/>
      <c r="R1012" s="40"/>
      <c r="S1012" s="40"/>
      <c r="T1012" s="40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</row>
    <row r="1013" customFormat="false" ht="13.8" hidden="false" customHeight="false" outlineLevel="0" collapsed="false">
      <c r="A1013" s="11"/>
      <c r="B1013" s="11"/>
      <c r="C1013" s="11"/>
      <c r="D1013" s="11"/>
      <c r="E1013" s="11"/>
      <c r="F1013" s="13"/>
      <c r="G1013" s="13"/>
      <c r="H1013" s="11"/>
      <c r="I1013" s="11"/>
      <c r="J1013" s="11"/>
      <c r="K1013" s="16"/>
      <c r="L1013" s="11"/>
      <c r="M1013" s="11"/>
      <c r="N1013" s="11"/>
      <c r="O1013" s="11"/>
      <c r="P1013" s="11"/>
      <c r="Q1013" s="11"/>
      <c r="R1013" s="40"/>
      <c r="S1013" s="40"/>
      <c r="T1013" s="40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</row>
    <row r="1014" customFormat="false" ht="13.8" hidden="false" customHeight="false" outlineLevel="0" collapsed="false">
      <c r="A1014" s="11"/>
      <c r="B1014" s="11"/>
      <c r="C1014" s="11"/>
      <c r="D1014" s="11"/>
      <c r="E1014" s="11"/>
      <c r="F1014" s="13"/>
      <c r="G1014" s="13"/>
      <c r="H1014" s="11"/>
      <c r="I1014" s="11"/>
      <c r="J1014" s="11"/>
      <c r="K1014" s="16"/>
      <c r="L1014" s="11"/>
      <c r="M1014" s="11"/>
      <c r="N1014" s="11"/>
      <c r="O1014" s="11"/>
      <c r="P1014" s="11"/>
      <c r="Q1014" s="11"/>
      <c r="R1014" s="40"/>
      <c r="S1014" s="40"/>
      <c r="T1014" s="40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</row>
    <row r="1015" customFormat="false" ht="13.8" hidden="false" customHeight="false" outlineLevel="0" collapsed="false">
      <c r="A1015" s="11"/>
      <c r="B1015" s="11"/>
      <c r="C1015" s="11"/>
      <c r="D1015" s="11"/>
      <c r="E1015" s="11"/>
      <c r="F1015" s="13"/>
      <c r="G1015" s="13"/>
      <c r="H1015" s="11"/>
      <c r="I1015" s="11"/>
      <c r="J1015" s="11"/>
      <c r="K1015" s="16"/>
      <c r="L1015" s="11"/>
      <c r="M1015" s="11"/>
      <c r="N1015" s="11"/>
      <c r="O1015" s="11"/>
      <c r="P1015" s="11"/>
      <c r="Q1015" s="11"/>
      <c r="R1015" s="40"/>
      <c r="S1015" s="40"/>
      <c r="T1015" s="40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</row>
    <row r="1016" customFormat="false" ht="13.8" hidden="false" customHeight="false" outlineLevel="0" collapsed="false">
      <c r="A1016" s="11"/>
      <c r="B1016" s="11"/>
      <c r="C1016" s="11"/>
      <c r="D1016" s="11"/>
      <c r="E1016" s="11"/>
      <c r="F1016" s="13"/>
      <c r="G1016" s="13"/>
      <c r="H1016" s="11"/>
      <c r="I1016" s="11"/>
      <c r="J1016" s="11"/>
      <c r="K1016" s="16"/>
      <c r="L1016" s="11"/>
      <c r="M1016" s="11"/>
      <c r="N1016" s="11"/>
      <c r="O1016" s="11"/>
      <c r="P1016" s="11"/>
      <c r="Q1016" s="11"/>
      <c r="R1016" s="40"/>
      <c r="S1016" s="40"/>
      <c r="T1016" s="40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</row>
    <row r="1017" customFormat="false" ht="13.8" hidden="false" customHeight="false" outlineLevel="0" collapsed="false">
      <c r="A1017" s="11"/>
      <c r="B1017" s="11"/>
      <c r="C1017" s="11"/>
      <c r="D1017" s="11"/>
      <c r="E1017" s="11"/>
      <c r="F1017" s="13"/>
      <c r="G1017" s="13"/>
      <c r="H1017" s="11"/>
      <c r="I1017" s="11"/>
      <c r="J1017" s="11"/>
      <c r="K1017" s="16"/>
      <c r="L1017" s="11"/>
      <c r="M1017" s="11"/>
      <c r="N1017" s="11"/>
      <c r="O1017" s="11"/>
      <c r="P1017" s="11"/>
      <c r="Q1017" s="11"/>
      <c r="R1017" s="40"/>
      <c r="S1017" s="40"/>
      <c r="T1017" s="40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</row>
    <row r="1018" customFormat="false" ht="13.8" hidden="false" customHeight="false" outlineLevel="0" collapsed="false">
      <c r="A1018" s="11"/>
      <c r="B1018" s="11"/>
      <c r="C1018" s="11"/>
      <c r="D1018" s="11"/>
      <c r="E1018" s="11"/>
      <c r="F1018" s="13"/>
      <c r="G1018" s="13"/>
      <c r="H1018" s="11"/>
      <c r="I1018" s="11"/>
      <c r="J1018" s="11"/>
      <c r="K1018" s="16"/>
      <c r="L1018" s="11"/>
      <c r="M1018" s="11"/>
      <c r="N1018" s="11"/>
      <c r="O1018" s="11"/>
      <c r="P1018" s="11"/>
      <c r="Q1018" s="11"/>
      <c r="R1018" s="40"/>
      <c r="S1018" s="40"/>
      <c r="T1018" s="40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</row>
    <row r="1019" customFormat="false" ht="13.8" hidden="false" customHeight="false" outlineLevel="0" collapsed="false">
      <c r="A1019" s="11"/>
      <c r="B1019" s="11"/>
      <c r="C1019" s="11"/>
      <c r="D1019" s="11"/>
      <c r="E1019" s="11"/>
      <c r="F1019" s="13"/>
      <c r="G1019" s="13"/>
      <c r="H1019" s="11"/>
      <c r="I1019" s="11"/>
      <c r="J1019" s="11"/>
      <c r="K1019" s="16"/>
      <c r="L1019" s="11"/>
      <c r="M1019" s="11"/>
      <c r="N1019" s="11"/>
      <c r="O1019" s="11"/>
      <c r="P1019" s="11"/>
      <c r="Q1019" s="11"/>
      <c r="R1019" s="40"/>
      <c r="S1019" s="40"/>
      <c r="T1019" s="40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</row>
    <row r="1020" customFormat="false" ht="13.8" hidden="false" customHeight="false" outlineLevel="0" collapsed="false">
      <c r="A1020" s="11"/>
      <c r="B1020" s="11"/>
      <c r="C1020" s="11"/>
      <c r="D1020" s="11"/>
      <c r="E1020" s="11"/>
      <c r="F1020" s="13"/>
      <c r="G1020" s="13"/>
      <c r="H1020" s="11"/>
      <c r="I1020" s="11"/>
      <c r="J1020" s="11"/>
      <c r="K1020" s="16"/>
      <c r="L1020" s="11"/>
      <c r="M1020" s="11"/>
      <c r="N1020" s="11"/>
      <c r="O1020" s="11"/>
      <c r="P1020" s="11"/>
      <c r="Q1020" s="11"/>
      <c r="R1020" s="40"/>
      <c r="S1020" s="40"/>
      <c r="T1020" s="40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</row>
    <row r="1021" customFormat="false" ht="13.8" hidden="false" customHeight="false" outlineLevel="0" collapsed="false">
      <c r="A1021" s="11"/>
      <c r="B1021" s="11"/>
      <c r="C1021" s="11"/>
      <c r="D1021" s="11"/>
      <c r="E1021" s="11"/>
      <c r="F1021" s="13"/>
      <c r="G1021" s="13"/>
      <c r="H1021" s="11"/>
      <c r="I1021" s="11"/>
      <c r="J1021" s="11"/>
      <c r="K1021" s="16"/>
      <c r="L1021" s="11"/>
      <c r="M1021" s="11"/>
      <c r="N1021" s="11"/>
      <c r="O1021" s="11"/>
      <c r="P1021" s="11"/>
      <c r="Q1021" s="11"/>
      <c r="R1021" s="40"/>
      <c r="S1021" s="40"/>
      <c r="T1021" s="40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</row>
    <row r="1022" customFormat="false" ht="13.8" hidden="false" customHeight="false" outlineLevel="0" collapsed="false">
      <c r="A1022" s="11"/>
      <c r="B1022" s="11"/>
      <c r="C1022" s="11"/>
      <c r="D1022" s="11"/>
      <c r="E1022" s="11"/>
      <c r="F1022" s="13"/>
      <c r="G1022" s="13"/>
      <c r="H1022" s="11"/>
      <c r="I1022" s="11"/>
      <c r="J1022" s="11"/>
      <c r="K1022" s="16"/>
      <c r="L1022" s="11"/>
      <c r="M1022" s="11"/>
      <c r="N1022" s="11"/>
      <c r="O1022" s="11"/>
      <c r="P1022" s="11"/>
      <c r="Q1022" s="11"/>
      <c r="R1022" s="40"/>
      <c r="S1022" s="40"/>
      <c r="T1022" s="40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</row>
    <row r="1023" customFormat="false" ht="13.8" hidden="false" customHeight="false" outlineLevel="0" collapsed="false">
      <c r="A1023" s="11"/>
      <c r="B1023" s="11"/>
      <c r="C1023" s="11"/>
      <c r="D1023" s="11"/>
      <c r="E1023" s="11"/>
      <c r="F1023" s="13"/>
      <c r="G1023" s="13"/>
      <c r="H1023" s="11"/>
      <c r="I1023" s="11"/>
      <c r="J1023" s="11"/>
      <c r="K1023" s="16"/>
      <c r="L1023" s="11"/>
      <c r="M1023" s="11"/>
      <c r="N1023" s="11"/>
      <c r="O1023" s="11"/>
      <c r="P1023" s="11"/>
      <c r="Q1023" s="11"/>
      <c r="R1023" s="40"/>
      <c r="S1023" s="40"/>
      <c r="T1023" s="40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</row>
    <row r="1024" customFormat="false" ht="13.8" hidden="false" customHeight="false" outlineLevel="0" collapsed="false">
      <c r="A1024" s="11"/>
      <c r="B1024" s="11"/>
      <c r="C1024" s="11"/>
      <c r="D1024" s="11"/>
      <c r="E1024" s="11"/>
      <c r="F1024" s="13"/>
      <c r="G1024" s="13"/>
      <c r="H1024" s="11"/>
      <c r="I1024" s="11"/>
      <c r="J1024" s="11"/>
      <c r="K1024" s="16"/>
      <c r="L1024" s="11"/>
      <c r="M1024" s="11"/>
      <c r="N1024" s="11"/>
      <c r="O1024" s="11"/>
      <c r="P1024" s="11"/>
      <c r="Q1024" s="11"/>
      <c r="R1024" s="40"/>
      <c r="S1024" s="40"/>
      <c r="T1024" s="40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</row>
    <row r="1025" customFormat="false" ht="13.8" hidden="false" customHeight="false" outlineLevel="0" collapsed="false">
      <c r="A1025" s="11"/>
      <c r="B1025" s="11"/>
      <c r="C1025" s="11"/>
      <c r="D1025" s="11"/>
      <c r="E1025" s="11"/>
      <c r="F1025" s="13"/>
      <c r="G1025" s="13"/>
      <c r="H1025" s="11"/>
      <c r="I1025" s="11"/>
      <c r="J1025" s="11"/>
      <c r="K1025" s="16"/>
      <c r="L1025" s="11"/>
      <c r="M1025" s="11"/>
      <c r="N1025" s="11"/>
      <c r="O1025" s="11"/>
      <c r="P1025" s="11"/>
      <c r="Q1025" s="11"/>
      <c r="R1025" s="40"/>
      <c r="S1025" s="40"/>
      <c r="T1025" s="40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</row>
    <row r="1026" customFormat="false" ht="13.8" hidden="false" customHeight="false" outlineLevel="0" collapsed="false">
      <c r="A1026" s="11"/>
      <c r="B1026" s="11"/>
      <c r="C1026" s="11"/>
      <c r="D1026" s="11"/>
      <c r="E1026" s="11"/>
      <c r="F1026" s="13"/>
      <c r="G1026" s="13"/>
      <c r="H1026" s="11"/>
      <c r="I1026" s="11"/>
      <c r="J1026" s="11"/>
      <c r="K1026" s="16"/>
      <c r="L1026" s="11"/>
      <c r="M1026" s="11"/>
      <c r="N1026" s="11"/>
      <c r="O1026" s="11"/>
      <c r="P1026" s="11"/>
      <c r="Q1026" s="11"/>
      <c r="R1026" s="40"/>
      <c r="S1026" s="40"/>
      <c r="T1026" s="40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</row>
    <row r="1027" customFormat="false" ht="13.8" hidden="false" customHeight="false" outlineLevel="0" collapsed="false">
      <c r="A1027" s="11"/>
      <c r="B1027" s="11"/>
      <c r="C1027" s="11"/>
      <c r="D1027" s="11"/>
      <c r="E1027" s="11"/>
      <c r="F1027" s="13"/>
      <c r="G1027" s="13"/>
      <c r="H1027" s="11"/>
      <c r="I1027" s="11"/>
      <c r="J1027" s="11"/>
      <c r="K1027" s="16"/>
      <c r="L1027" s="11"/>
      <c r="M1027" s="11"/>
      <c r="N1027" s="11"/>
      <c r="O1027" s="11"/>
      <c r="P1027" s="11"/>
      <c r="Q1027" s="11"/>
      <c r="R1027" s="40"/>
      <c r="S1027" s="40"/>
      <c r="T1027" s="40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</row>
    <row r="1028" customFormat="false" ht="13.8" hidden="false" customHeight="false" outlineLevel="0" collapsed="false">
      <c r="A1028" s="11"/>
      <c r="B1028" s="11"/>
      <c r="C1028" s="11"/>
      <c r="D1028" s="11"/>
      <c r="E1028" s="11"/>
      <c r="F1028" s="13"/>
      <c r="G1028" s="13"/>
      <c r="H1028" s="11"/>
      <c r="I1028" s="11"/>
      <c r="J1028" s="11"/>
      <c r="K1028" s="16"/>
      <c r="L1028" s="11"/>
      <c r="M1028" s="11"/>
      <c r="N1028" s="11"/>
      <c r="O1028" s="11"/>
      <c r="P1028" s="11"/>
      <c r="Q1028" s="11"/>
      <c r="R1028" s="40"/>
      <c r="S1028" s="40"/>
      <c r="T1028" s="40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</row>
    <row r="1029" customFormat="false" ht="13.8" hidden="false" customHeight="false" outlineLevel="0" collapsed="false">
      <c r="A1029" s="11"/>
      <c r="B1029" s="11"/>
      <c r="C1029" s="11"/>
      <c r="D1029" s="11"/>
      <c r="E1029" s="11"/>
      <c r="F1029" s="13"/>
      <c r="G1029" s="13"/>
      <c r="H1029" s="11"/>
      <c r="I1029" s="11"/>
      <c r="J1029" s="11"/>
      <c r="K1029" s="16"/>
      <c r="L1029" s="11"/>
      <c r="M1029" s="11"/>
      <c r="N1029" s="11"/>
      <c r="O1029" s="11"/>
      <c r="P1029" s="11"/>
      <c r="Q1029" s="11"/>
      <c r="R1029" s="40"/>
      <c r="S1029" s="40"/>
      <c r="T1029" s="40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</row>
    <row r="1105" customFormat="false" ht="13.8" hidden="false" customHeight="false" outlineLevel="0" collapsed="false">
      <c r="R1105" s="5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8" activeCellId="0" sqref="J8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4.15"/>
    <col collapsed="false" customWidth="true" hidden="false" outlineLevel="0" max="2" min="2" style="0" width="1.71"/>
    <col collapsed="false" customWidth="true" hidden="false" outlineLevel="0" max="3" min="3" style="0" width="29"/>
    <col collapsed="false" customWidth="true" hidden="false" outlineLevel="0" max="4" min="4" style="0" width="1.43"/>
    <col collapsed="false" customWidth="true" hidden="false" outlineLevel="0" max="5" min="5" style="0" width="22.15"/>
    <col collapsed="false" customWidth="true" hidden="false" outlineLevel="0" max="6" min="6" style="0" width="1.86"/>
    <col collapsed="false" customWidth="true" hidden="false" outlineLevel="0" max="7" min="7" style="0" width="25.15"/>
    <col collapsed="false" customWidth="true" hidden="false" outlineLevel="0" max="8" min="8" style="0" width="2.28"/>
    <col collapsed="false" customWidth="true" hidden="false" outlineLevel="0" max="9" min="9" style="0" width="21.28"/>
    <col collapsed="false" customWidth="true" hidden="false" outlineLevel="0" max="10" min="10" style="0" width="35.85"/>
  </cols>
  <sheetData>
    <row r="1" s="55" customFormat="true" ht="15" hidden="false" customHeight="false" outlineLevel="0" collapsed="false">
      <c r="A1" s="54" t="s">
        <v>3</v>
      </c>
      <c r="B1" s="54"/>
      <c r="C1" s="54" t="s">
        <v>308</v>
      </c>
      <c r="D1" s="54"/>
      <c r="E1" s="54" t="s">
        <v>309</v>
      </c>
      <c r="G1" s="55" t="s">
        <v>310</v>
      </c>
      <c r="I1" s="55" t="s">
        <v>311</v>
      </c>
      <c r="J1" s="55" t="s">
        <v>312</v>
      </c>
    </row>
    <row r="2" customFormat="false" ht="15" hidden="false" customHeight="false" outlineLevel="0" collapsed="false">
      <c r="A2" s="12" t="s">
        <v>313</v>
      </c>
      <c r="B2" s="12"/>
      <c r="C2" s="12" t="s">
        <v>252</v>
      </c>
      <c r="D2" s="12"/>
      <c r="E2" s="56" t="n">
        <v>45207</v>
      </c>
      <c r="G2" s="57" t="s">
        <v>314</v>
      </c>
      <c r="I2" s="58"/>
    </row>
    <row r="3" customFormat="false" ht="15" hidden="false" customHeight="false" outlineLevel="0" collapsed="false">
      <c r="A3" s="12" t="s">
        <v>212</v>
      </c>
      <c r="B3" s="12"/>
      <c r="C3" s="12" t="s">
        <v>315</v>
      </c>
      <c r="D3" s="12"/>
      <c r="E3" s="56" t="n">
        <v>45186</v>
      </c>
      <c r="G3" s="59" t="s">
        <v>316</v>
      </c>
      <c r="I3" s="60"/>
    </row>
    <row r="4" customFormat="false" ht="15" hidden="false" customHeight="false" outlineLevel="0" collapsed="false">
      <c r="A4" s="12" t="s">
        <v>225</v>
      </c>
      <c r="B4" s="12"/>
      <c r="C4" s="12" t="s">
        <v>317</v>
      </c>
      <c r="D4" s="12"/>
      <c r="E4" s="56" t="n">
        <v>45186</v>
      </c>
      <c r="G4" s="57" t="s">
        <v>314</v>
      </c>
      <c r="I4" s="58"/>
      <c r="J4" s="12" t="s">
        <v>318</v>
      </c>
    </row>
    <row r="5" customFormat="false" ht="15" hidden="false" customHeight="false" outlineLevel="0" collapsed="false">
      <c r="A5" s="12" t="s">
        <v>319</v>
      </c>
      <c r="B5" s="12"/>
      <c r="C5" s="12" t="s">
        <v>320</v>
      </c>
      <c r="D5" s="12"/>
      <c r="E5" s="56" t="n">
        <v>45192</v>
      </c>
      <c r="G5" s="57" t="s">
        <v>314</v>
      </c>
      <c r="I5" s="58"/>
    </row>
    <row r="6" customFormat="false" ht="15" hidden="false" customHeight="false" outlineLevel="0" collapsed="false">
      <c r="A6" s="12" t="s">
        <v>219</v>
      </c>
      <c r="B6" s="12"/>
      <c r="C6" s="12" t="s">
        <v>317</v>
      </c>
      <c r="D6" s="12"/>
      <c r="E6" s="56" t="n">
        <v>45186</v>
      </c>
      <c r="G6" s="57" t="s">
        <v>314</v>
      </c>
      <c r="I6" s="58"/>
      <c r="J6" s="12" t="s">
        <v>321</v>
      </c>
    </row>
    <row r="7" customFormat="false" ht="15" hidden="false" customHeight="false" outlineLevel="0" collapsed="false">
      <c r="A7" s="12" t="s">
        <v>250</v>
      </c>
      <c r="B7" s="12"/>
      <c r="C7" s="12" t="s">
        <v>252</v>
      </c>
      <c r="D7" s="12"/>
      <c r="E7" s="61" t="n">
        <v>45206</v>
      </c>
      <c r="G7" s="57" t="s">
        <v>314</v>
      </c>
      <c r="I7" s="62"/>
    </row>
    <row r="8" customFormat="false" ht="15" hidden="false" customHeight="false" outlineLevel="0" collapsed="false">
      <c r="A8" s="12" t="s">
        <v>250</v>
      </c>
      <c r="B8" s="12"/>
      <c r="C8" s="12" t="s">
        <v>252</v>
      </c>
      <c r="D8" s="12"/>
      <c r="E8" s="61" t="n">
        <v>45207</v>
      </c>
      <c r="G8" s="57" t="s">
        <v>314</v>
      </c>
      <c r="I8" s="62"/>
    </row>
    <row r="9" customFormat="false" ht="15" hidden="false" customHeight="false" outlineLevel="0" collapsed="false">
      <c r="A9" s="12" t="s">
        <v>322</v>
      </c>
      <c r="B9" s="12"/>
      <c r="C9" s="12" t="s">
        <v>252</v>
      </c>
      <c r="D9" s="12"/>
      <c r="E9" s="56" t="n">
        <v>45207</v>
      </c>
      <c r="G9" s="62"/>
      <c r="I9" s="62"/>
    </row>
    <row r="10" customFormat="false" ht="15" hidden="false" customHeight="false" outlineLevel="0" collapsed="false">
      <c r="A10" s="12" t="s">
        <v>323</v>
      </c>
      <c r="B10" s="12"/>
      <c r="C10" s="12" t="s">
        <v>320</v>
      </c>
      <c r="D10" s="12"/>
      <c r="E10" s="56" t="n">
        <v>45185</v>
      </c>
      <c r="G10" s="62"/>
      <c r="I10" s="62"/>
    </row>
    <row r="11" customFormat="false" ht="15" hidden="false" customHeight="false" outlineLevel="0" collapsed="false">
      <c r="A11" s="12" t="s">
        <v>324</v>
      </c>
      <c r="B11" s="12"/>
      <c r="C11" s="12" t="s">
        <v>325</v>
      </c>
      <c r="D11" s="12"/>
      <c r="E11" s="56" t="n">
        <v>45185</v>
      </c>
      <c r="G11" s="62"/>
      <c r="I11" s="62"/>
    </row>
    <row r="12" customFormat="false" ht="15" hidden="false" customHeight="false" outlineLevel="0" collapsed="false">
      <c r="A12" s="12" t="s">
        <v>175</v>
      </c>
      <c r="B12" s="12"/>
      <c r="C12" s="12" t="s">
        <v>325</v>
      </c>
      <c r="D12" s="12"/>
      <c r="E12" s="56" t="n">
        <v>45185</v>
      </c>
      <c r="G12" s="62"/>
      <c r="I12" s="62"/>
    </row>
    <row r="13" customFormat="false" ht="15" hidden="false" customHeight="false" outlineLevel="0" collapsed="false">
      <c r="A13" s="12" t="s">
        <v>326</v>
      </c>
      <c r="B13" s="12"/>
      <c r="C13" s="12" t="s">
        <v>320</v>
      </c>
      <c r="D13" s="12"/>
      <c r="E13" s="61" t="n">
        <v>45185</v>
      </c>
      <c r="G13" s="62"/>
      <c r="I13" s="62"/>
    </row>
    <row r="14" customFormat="false" ht="15" hidden="false" customHeight="false" outlineLevel="0" collapsed="false">
      <c r="A14" s="12" t="s">
        <v>326</v>
      </c>
      <c r="B14" s="12"/>
      <c r="C14" s="12" t="s">
        <v>320</v>
      </c>
      <c r="D14" s="12"/>
      <c r="E14" s="61" t="n">
        <v>45192</v>
      </c>
      <c r="G14" s="62"/>
      <c r="I14" s="62"/>
    </row>
    <row r="15" customFormat="false" ht="15" hidden="false" customHeight="false" outlineLevel="0" collapsed="false">
      <c r="A15" s="12" t="s">
        <v>327</v>
      </c>
      <c r="B15" s="12"/>
      <c r="C15" s="12" t="s">
        <v>328</v>
      </c>
      <c r="D15" s="12"/>
      <c r="E15" s="56" t="n">
        <v>45213</v>
      </c>
      <c r="G15" s="62"/>
      <c r="I15" s="62"/>
    </row>
    <row r="16" customFormat="false" ht="15" hidden="false" customHeight="false" outlineLevel="0" collapsed="false">
      <c r="A16" s="12" t="s">
        <v>329</v>
      </c>
      <c r="B16" s="12"/>
      <c r="C16" s="12" t="s">
        <v>320</v>
      </c>
      <c r="D16" s="12"/>
      <c r="E16" s="61" t="n">
        <v>45185</v>
      </c>
      <c r="G16" s="62"/>
      <c r="I16" s="62"/>
    </row>
    <row r="17" customFormat="false" ht="15" hidden="false" customHeight="false" outlineLevel="0" collapsed="false">
      <c r="A17" s="12" t="s">
        <v>329</v>
      </c>
      <c r="B17" s="12"/>
      <c r="C17" s="12" t="s">
        <v>320</v>
      </c>
      <c r="D17" s="12"/>
      <c r="E17" s="61" t="n">
        <v>45192</v>
      </c>
      <c r="G17" s="62"/>
      <c r="I17" s="62"/>
    </row>
    <row r="18" customFormat="false" ht="15" hidden="false" customHeight="false" outlineLevel="0" collapsed="false">
      <c r="A18" s="12" t="s">
        <v>154</v>
      </c>
      <c r="B18" s="12"/>
      <c r="C18" s="12" t="s">
        <v>325</v>
      </c>
      <c r="D18" s="12"/>
      <c r="E18" s="56" t="n">
        <v>45184</v>
      </c>
      <c r="G18" s="62"/>
      <c r="I18" s="62"/>
    </row>
    <row r="19" customFormat="false" ht="15" hidden="false" customHeight="false" outlineLevel="0" collapsed="false">
      <c r="A19" s="12" t="s">
        <v>167</v>
      </c>
      <c r="B19" s="12"/>
      <c r="C19" s="12" t="s">
        <v>325</v>
      </c>
      <c r="D19" s="12"/>
      <c r="E19" s="56" t="n">
        <v>45185</v>
      </c>
      <c r="G19" s="62"/>
      <c r="I19" s="62"/>
    </row>
    <row r="20" customFormat="false" ht="15" hidden="false" customHeight="false" outlineLevel="0" collapsed="false">
      <c r="A20" s="12" t="s">
        <v>330</v>
      </c>
      <c r="B20" s="12"/>
      <c r="C20" s="12" t="s">
        <v>328</v>
      </c>
      <c r="D20" s="12"/>
      <c r="E20" s="56" t="n">
        <v>45213</v>
      </c>
      <c r="G20" s="62"/>
      <c r="I20" s="62"/>
    </row>
    <row r="21" customFormat="false" ht="15" hidden="false" customHeight="false" outlineLevel="0" collapsed="false">
      <c r="A21" s="12" t="s">
        <v>263</v>
      </c>
      <c r="B21" s="12"/>
      <c r="C21" s="12" t="s">
        <v>252</v>
      </c>
      <c r="D21" s="12"/>
      <c r="E21" s="56" t="n">
        <v>45206</v>
      </c>
      <c r="G21" s="62"/>
      <c r="I21" s="62"/>
    </row>
    <row r="22" customFormat="false" ht="15" hidden="false" customHeight="false" outlineLevel="0" collapsed="false">
      <c r="A22" s="12" t="s">
        <v>286</v>
      </c>
      <c r="B22" s="12"/>
      <c r="C22" s="12" t="s">
        <v>281</v>
      </c>
      <c r="D22" s="12"/>
      <c r="E22" s="56" t="n">
        <v>45204</v>
      </c>
      <c r="G22" s="62"/>
      <c r="I22" s="62"/>
    </row>
    <row r="23" customFormat="false" ht="15" hidden="false" customHeight="false" outlineLevel="0" collapsed="false">
      <c r="A23" s="12" t="s">
        <v>331</v>
      </c>
      <c r="B23" s="12"/>
      <c r="C23" s="12" t="s">
        <v>252</v>
      </c>
      <c r="D23" s="12"/>
      <c r="E23" s="61" t="n">
        <v>45206</v>
      </c>
      <c r="G23" s="62"/>
      <c r="I23" s="62"/>
    </row>
    <row r="24" customFormat="false" ht="15" hidden="false" customHeight="false" outlineLevel="0" collapsed="false">
      <c r="A24" s="12" t="s">
        <v>331</v>
      </c>
      <c r="B24" s="12"/>
      <c r="C24" s="12" t="s">
        <v>252</v>
      </c>
      <c r="D24" s="12"/>
      <c r="E24" s="61" t="n">
        <v>45207</v>
      </c>
      <c r="G24" s="62"/>
      <c r="I24" s="62"/>
    </row>
    <row r="25" customFormat="false" ht="15" hidden="false" customHeight="false" outlineLevel="0" collapsed="false">
      <c r="A25" s="12" t="s">
        <v>332</v>
      </c>
      <c r="B25" s="12"/>
      <c r="C25" s="12" t="s">
        <v>333</v>
      </c>
      <c r="D25" s="12"/>
      <c r="E25" s="61" t="n">
        <v>45204</v>
      </c>
      <c r="G25" s="62"/>
      <c r="I25" s="62"/>
    </row>
    <row r="26" customFormat="false" ht="15" hidden="false" customHeight="false" outlineLevel="0" collapsed="false">
      <c r="A26" s="12" t="s">
        <v>332</v>
      </c>
      <c r="B26" s="12"/>
      <c r="C26" s="12" t="s">
        <v>333</v>
      </c>
      <c r="D26" s="12"/>
      <c r="E26" s="61" t="n">
        <v>45207</v>
      </c>
      <c r="G26" s="62"/>
      <c r="I26" s="62"/>
    </row>
    <row r="27" customFormat="false" ht="15" hidden="false" customHeight="false" outlineLevel="0" collapsed="false">
      <c r="A27" s="12" t="s">
        <v>332</v>
      </c>
      <c r="B27" s="12"/>
      <c r="C27" s="12" t="s">
        <v>333</v>
      </c>
      <c r="D27" s="12"/>
      <c r="E27" s="61" t="n">
        <v>45213</v>
      </c>
      <c r="G27" s="62"/>
      <c r="I27" s="62"/>
    </row>
    <row r="28" customFormat="false" ht="15" hidden="false" customHeight="false" outlineLevel="0" collapsed="false">
      <c r="A28" s="12" t="s">
        <v>177</v>
      </c>
      <c r="B28" s="12"/>
      <c r="C28" s="12" t="s">
        <v>325</v>
      </c>
      <c r="D28" s="12"/>
      <c r="E28" s="56" t="n">
        <v>45185</v>
      </c>
      <c r="G28" s="62"/>
      <c r="I28" s="62"/>
    </row>
    <row r="29" customFormat="false" ht="15" hidden="false" customHeight="false" outlineLevel="0" collapsed="false">
      <c r="A29" s="12" t="s">
        <v>334</v>
      </c>
      <c r="B29" s="12"/>
      <c r="C29" s="12" t="s">
        <v>325</v>
      </c>
      <c r="D29" s="12"/>
      <c r="E29" s="61" t="n">
        <v>45184</v>
      </c>
      <c r="G29" s="62"/>
      <c r="I29" s="62"/>
    </row>
    <row r="30" customFormat="false" ht="15" hidden="false" customHeight="false" outlineLevel="0" collapsed="false">
      <c r="A30" s="12" t="s">
        <v>334</v>
      </c>
      <c r="B30" s="12"/>
      <c r="C30" s="12" t="s">
        <v>325</v>
      </c>
      <c r="D30" s="12"/>
      <c r="E30" s="61" t="n">
        <v>45186</v>
      </c>
      <c r="G30" s="62"/>
      <c r="I30" s="62"/>
    </row>
    <row r="31" customFormat="false" ht="15" hidden="false" customHeight="false" outlineLevel="0" collapsed="false">
      <c r="A31" s="12" t="s">
        <v>191</v>
      </c>
      <c r="B31" s="12"/>
      <c r="C31" s="12" t="s">
        <v>320</v>
      </c>
      <c r="D31" s="12"/>
      <c r="E31" s="56" t="n">
        <v>45185</v>
      </c>
      <c r="G31" s="62"/>
      <c r="I31" s="62"/>
    </row>
    <row r="32" customFormat="false" ht="15" hidden="false" customHeight="false" outlineLevel="0" collapsed="false">
      <c r="A32" s="12" t="s">
        <v>231</v>
      </c>
      <c r="B32" s="12"/>
      <c r="C32" s="12" t="s">
        <v>320</v>
      </c>
      <c r="D32" s="12"/>
      <c r="E32" s="56" t="n">
        <v>45192</v>
      </c>
      <c r="G32" s="62"/>
      <c r="I32" s="62"/>
    </row>
  </sheetData>
  <autoFilter ref="A1:E1048557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2023-10-19T15:31:35Z</dcterms:created>
  <dc:creator>Observadores Del Mar</dc:creator>
  <dc:description/>
  <dc:language>en-US</dc:language>
  <cp:lastModifiedBy/>
  <dcterms:modified xsi:type="dcterms:W3CDTF">2023-11-02T11:27:46Z</dcterms:modified>
  <cp:revision>2</cp:revision>
  <dc:subject/>
  <dc:title>Fichero de descarga proyectos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