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Тема 3 Выбросы и пропуски\"/>
    </mc:Choice>
  </mc:AlternateContent>
  <xr:revisionPtr revIDLastSave="0" documentId="13_ncr:1_{4D024149-45EC-4D28-8475-6E47C18C1ACA}" xr6:coauthVersionLast="47" xr6:coauthVersionMax="47" xr10:uidLastSave="{00000000-0000-0000-0000-000000000000}"/>
  <bookViews>
    <workbookView xWindow="432" yWindow="624" windowWidth="22428" windowHeight="12168" xr2:uid="{00000000-000D-0000-FFFF-FFFF00000000}"/>
  </bookViews>
  <sheets>
    <sheet name="Выбросы" sheetId="1" r:id="rId1"/>
    <sheet name="Params" sheetId="2" r:id="rId2"/>
  </sheets>
  <definedNames>
    <definedName name="_xlchart.v1.0" hidden="1">Выбросы!$C$1</definedName>
    <definedName name="_xlchart.v1.1" hidden="1">Выбросы!$C$2:$C$41</definedName>
    <definedName name="_xlchart.v1.10" hidden="1">Выбросы!$G$1</definedName>
    <definedName name="_xlchart.v1.11" hidden="1">Выбросы!$G$2:$G$41</definedName>
    <definedName name="_xlchart.v1.12" hidden="1">Выбросы!$G$1</definedName>
    <definedName name="_xlchart.v1.13" hidden="1">Выбросы!$G$2:$G$41</definedName>
    <definedName name="_xlchart.v1.14" hidden="1">Выбросы!$C$1</definedName>
    <definedName name="_xlchart.v1.15" hidden="1">Выбросы!$C$2:$C$41</definedName>
    <definedName name="_xlchart.v1.16" hidden="1">Выбросы!$D$1</definedName>
    <definedName name="_xlchart.v1.17" hidden="1">Выбросы!$D$2:$D$41</definedName>
    <definedName name="_xlchart.v1.18" hidden="1">Выбросы!$E$1</definedName>
    <definedName name="_xlchart.v1.19" hidden="1">Выбросы!$E$2:$E$41</definedName>
    <definedName name="_xlchart.v1.2" hidden="1">Выбросы!$G$1</definedName>
    <definedName name="_xlchart.v1.20" hidden="1">Выбросы!$F$1</definedName>
    <definedName name="_xlchart.v1.21" hidden="1">Выбросы!$F$2:$F$41</definedName>
    <definedName name="_xlchart.v1.22" hidden="1">Выбросы!$C$1</definedName>
    <definedName name="_xlchart.v1.23" hidden="1">Выбросы!$C$2:$C$41</definedName>
    <definedName name="_xlchart.v1.24" hidden="1">Выбросы!$D$1</definedName>
    <definedName name="_xlchart.v1.25" hidden="1">Выбросы!$D$2:$D$41</definedName>
    <definedName name="_xlchart.v1.26" hidden="1">Выбросы!$E$1</definedName>
    <definedName name="_xlchart.v1.27" hidden="1">Выбросы!$E$2:$E$41</definedName>
    <definedName name="_xlchart.v1.28" hidden="1">Выбросы!$F$1</definedName>
    <definedName name="_xlchart.v1.29" hidden="1">Выбросы!$F$2:$F$41</definedName>
    <definedName name="_xlchart.v1.3" hidden="1">Выбросы!$G$2:$G$41</definedName>
    <definedName name="_xlchart.v1.30" hidden="1">Выбросы!$G$1</definedName>
    <definedName name="_xlchart.v1.31" hidden="1">Выбросы!$G$2:$G$41</definedName>
    <definedName name="_xlchart.v1.32" hidden="1">Выбросы!$G$1</definedName>
    <definedName name="_xlchart.v1.33" hidden="1">Выбросы!$G$2:$G$41</definedName>
    <definedName name="_xlchart.v1.4" hidden="1">Выбросы!$G$1</definedName>
    <definedName name="_xlchart.v1.5" hidden="1">Выбросы!$G$2:$G$41</definedName>
    <definedName name="_xlchart.v1.6" hidden="1">Выбросы!$G$1</definedName>
    <definedName name="_xlchart.v1.7" hidden="1">Выбросы!$G$2:$G$41</definedName>
    <definedName name="_xlchart.v1.8" hidden="1">Выбросы!$G$1</definedName>
    <definedName name="_xlchart.v1.9" hidden="1">Выбросы!$G$2:$G$41</definedName>
    <definedName name="ExternalData_1" localSheetId="0" hidden="1">Выбросы!$A$1:$G$41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L11" i="1"/>
  <c r="M11" i="1"/>
  <c r="N11" i="1"/>
  <c r="J11" i="1"/>
  <c r="B2" i="2" a="1"/>
  <c r="B2" i="2" s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M8" i="1" s="1"/>
  <c r="N6" i="1"/>
  <c r="N8" i="1" s="1"/>
  <c r="K7" i="1"/>
  <c r="L7" i="1"/>
  <c r="M7" i="1"/>
  <c r="N7" i="1"/>
  <c r="J3" i="1"/>
  <c r="J7" i="1"/>
  <c r="J6" i="1"/>
  <c r="J5" i="1"/>
  <c r="J4" i="1"/>
  <c r="L8" i="1" l="1"/>
  <c r="L10" i="1" s="1"/>
  <c r="M9" i="1"/>
  <c r="N10" i="1"/>
  <c r="N9" i="1"/>
  <c r="J8" i="1"/>
  <c r="J10" i="1" s="1"/>
  <c r="K8" i="1"/>
  <c r="K10" i="1" s="1"/>
  <c r="M10" i="1"/>
  <c r="K9" i="1" l="1"/>
  <c r="L9" i="1"/>
  <c r="J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31CC7-9879-4F2D-AC4E-9DA32D63669D}" keepAlive="1" name="Запрос — BMW-TDG_210801_210930" description="Соединение с запросом &quot;BMW-TDG_210801_210930&quot; в книге." type="5" refreshedVersion="7" background="1" saveData="1">
    <dbPr connection="Provider=Microsoft.Mashup.OleDb.1;Data Source=$Workbook$;Location=BMW-TDG_210801_210930;Extended Properties=&quot;&quot;" command="SELECT * FROM [BMW-TDG_210801_210930]"/>
  </connection>
  <connection id="2" xr16:uid="{AB30E5EB-A89F-4FE4-8679-8EC8F9E7CDC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<sst xmlns="http://schemas.openxmlformats.org/spreadsheetml/2006/main" count="65" uniqueCount="21">
  <si>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</si>
  <si>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</si>
  <si>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</si>
  <si>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</si>
  <si>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</si>
  <si>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</si>
  <si>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</si>
  <si>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BMW-TDG</t>
  </si>
  <si>
    <t>квартиль 1</t>
  </si>
  <si>
    <t>квартиль 2</t>
  </si>
  <si>
    <t>квартиль 3</t>
  </si>
  <si>
    <t>квартиль 4</t>
  </si>
  <si>
    <t>квартиль 0</t>
  </si>
  <si>
    <t>МКР</t>
  </si>
  <si>
    <t>Нижн граница</t>
  </si>
  <si>
    <t>Верхн граница</t>
  </si>
  <si>
    <t>Показатель</t>
  </si>
  <si>
    <t>Name</t>
  </si>
  <si>
    <t>Value</t>
  </si>
  <si>
    <t>Path</t>
  </si>
  <si>
    <t>Ст.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</si>
</sst>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  <cx:data id="3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Биржевые показатели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цены</a:t>
            </a:r>
          </a:p>
        </cx:rich>
      </cx:tx>
    </cx:title>
    <cx:plotArea>
      <cx:plotAreaRegion>
        <cx:series layoutId="boxWhisker" uniqueId="{3216EF20-4302-4B52-9B6A-044B0618A79E}">
          <cx:tx>
            <cx:txData>
              <cx:f>_xlchart.v1.22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1908F-6273-403C-B4F2-D11374243846}">
          <cx:tx>
            <cx:txData>
              <cx:f>_xlchart.v1.24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3EE6DC6-506E-4908-A94D-ABBDAD574134}">
          <cx:tx>
            <cx:txData>
              <cx:f>_xlchart.v1.26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E2A8059-12B0-42B6-AA0F-11BCD68AD406}">
          <cx:tx>
            <cx:txData>
              <cx:f>_xlchart.v1.28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88" min="72"/>
        <cx:majorGridlines/>
        <cx:tickLabels/>
      </cx:axis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chemeClr val="tx1">
          <a:lumMod val="75000"/>
          <a:lumOff val="2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Биржевой показатель объема продаж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Биржевой показатель объема продаж</a:t>
          </a:r>
        </a:p>
      </cx:txPr>
    </cx:title>
    <cx:plotArea>
      <cx:plotAreaRegion>
        <cx:series layoutId="boxWhisker" uniqueId="{9C7C64A1-349A-4BC5-9E00-459A1FBBA48D}">
          <cx:tx>
            <cx:txData>
              <cx:f>_xlchart.v1.12</cx:f>
              <cx:v>&lt;VOL&gt;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l" align="ctr" overlay="0"/>
  </cx:chart>
  <cx:spPr>
    <a:ln>
      <a:solidFill>
        <a:schemeClr val="bg2">
          <a:lumMod val="25000"/>
        </a:schemeClr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Биржевой показатель объема продаж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Биржевой показатель объема продаж</a:t>
          </a:r>
        </a:p>
      </cx:txPr>
    </cx:title>
    <cx:plotArea>
      <cx:plotAreaRegion>
        <cx:series layoutId="boxWhisker" uniqueId="{AA15B22B-561B-4C38-AC09-1E46B7F00332}">
          <cx:tx>
            <cx:txData>
              <cx:f>_xlchart.v1.10</cx:f>
              <cx:v>&lt;VOL&gt;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l" align="ctr" overlay="0"/>
  </cx:chart>
  <cx:spPr>
    <a:ln>
      <a:solidFill>
        <a:schemeClr val="bg2">
          <a:lumMod val="2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493912</xdr:colOff>
      <xdr:row>13</xdr:row>
      <xdr:rowOff>159326</xdr:rowOff>
    </xdr:from>
    <xdr:to>
      <xdr:col>14</xdr:col>
      <xdr:colOff>48489</xdr:colOff>
      <xdr:row>31</xdr:row>
      <xdr:rowOff>13853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290EED19-65FD-455B-A23A-7D66F8BD28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9094" y="2500744"/>
              <a:ext cx="4209704" cy="30964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13853</xdr:colOff>
      <xdr:row>32</xdr:row>
      <xdr:rowOff>173182</xdr:rowOff>
    </xdr:from>
    <xdr:to>
      <xdr:col>14</xdr:col>
      <xdr:colOff>124690</xdr:colOff>
      <xdr:row>48</xdr:row>
      <xdr:rowOff>34637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375D3392-EAB1-4737-8571-0E9414367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92435" y="5936673"/>
              <a:ext cx="423256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318656</xdr:colOff>
      <xdr:row>32</xdr:row>
      <xdr:rowOff>148936</xdr:rowOff>
    </xdr:from>
    <xdr:to>
      <xdr:col>22</xdr:col>
      <xdr:colOff>13856</xdr:colOff>
      <xdr:row>48</xdr:row>
      <xdr:rowOff>10391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D61F739D-ED48-4E13-BF76-0EB26B0B32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8965" y="591242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B62731-A7CA-42E6-AADE-F81C89A670D7}" autoFormatId="16" applyNumberFormats="0" applyBorderFormats="0" applyFontFormats="0" applyPatternFormats="0" applyAlignmentFormats="0" applyWidthHeightFormats="0">
  <queryTableRefresh nextId="10">
    <queryTableFields count="7">
      <queryTableField id="1" name="&lt;TICKER&gt;" tableColumnId="1"/>
      <queryTableField id="3" name="&lt;DATE&gt;" tableColumnId="3"/>
      <queryTableField id="5" name="&lt;OPEN&gt;" tableColumnId="5"/>
      <queryTableField id="6" name="&lt;HIGH&gt;" tableColumnId="6"/>
      <queryTableField id="7" name="&lt;LOW&gt;" tableColumnId="7"/>
      <queryTableField id="8" name="&lt;CLOSE&gt;" tableColumnId="8"/>
      <queryTableField id="9" name="&lt;VOL&gt;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4DD1D-A3F5-44F1-80AA-A6CCFFFC2FCD}" name="BMW_TDG_210801_210930" displayName="BMW_TDG_210801_210930" ref="A1:G41" tableType="queryTable" totalsRowShown="0">
  <autoFilter ref="A1:G41" xr:uid="{5EA4DD1D-A3F5-44F1-80AA-A6CCFFFC2FCD}"/>
  <tableColumns count="7">
    <tableColumn id="1" xr3:uid="{A4B72085-87DD-4365-A2A6-3E81608B4A77}" uniqueName="1" name="&lt;TICKER&gt;" queryTableFieldId="1" dataDxfId="1"/>
    <tableColumn id="3" xr3:uid="{48073E3F-EA19-48D9-BB41-ADCC989FA082}" uniqueName="3" name="&lt;DATE&gt;" queryTableFieldId="3" dataDxfId="0"/>
    <tableColumn id="5" xr3:uid="{2E3BD720-60C2-41FA-922B-2FEE5256B508}" uniqueName="5" name="&lt;OPEN&gt;" queryTableFieldId="5"/>
    <tableColumn id="6" xr3:uid="{EE6A76EE-5DBA-4A64-A64B-437331886F42}" uniqueName="6" name="&lt;HIGH&gt;" queryTableFieldId="6"/>
    <tableColumn id="7" xr3:uid="{154E56B6-478D-41E6-979D-BE60EC80070A}" uniqueName="7" name="&lt;LOW&gt;" queryTableFieldId="7"/>
    <tableColumn id="8" xr3:uid="{78F400E9-C2CA-4EF1-994F-1BB6DE0CA3FF}" uniqueName="8" name="&lt;CLOSE&gt;" queryTableFieldId="8"/>
    <tableColumn id="9" xr3:uid="{67C08E78-A927-4DB1-9A39-2C2DD0B06A12}" uniqueName="9" name="&lt;VOL&gt;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4667B-C948-40C2-A410-0EE3B2451483}" name="Params" displayName="Params" ref="A1:B2" totalsRowShown="0">
  <autoFilter ref="A1:B2" xr:uid="{D9A4667B-C948-40C2-A410-0EE3B2451483}"/>
  <tableColumns count="2">
    <tableColumn id="1" xr3:uid="{518FADA7-10C3-4611-B37B-44062E83C32E}" name="Name"/>
    <tableColumn id="2" xr3:uid="{AB75822F-161C-4FD2-802E-3A355F574851}" name="Value">
      <calculatedColumnFormula array="1">LEFT(CELL("имяфайла"),FIND("\[",CELL("имяфайла")))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8" zoomScale="110" zoomScaleNormal="110" workbookViewId="0">
      <selection activeCell="O31" sqref="O31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0" bestFit="1" customWidth="1"/>
    <col min="4" max="4" width="9.44140625" bestFit="1" customWidth="1"/>
    <col min="5" max="5" width="9.21875" bestFit="1" customWidth="1"/>
    <col min="6" max="6" width="10.5546875" bestFit="1" customWidth="1"/>
    <col min="7" max="7" width="8.6640625" bestFit="1" customWidth="1"/>
    <col min="8" max="8" width="7.77734375" customWidth="1"/>
    <col min="9" max="9" width="15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3">
      <c r="A2" s="1" t="s">
        <v>7</v>
      </c>
      <c r="B2" s="2">
        <v>44410</v>
      </c>
      <c r="C2">
        <v>84.12</v>
      </c>
      <c r="D2">
        <v>86</v>
      </c>
      <c r="E2">
        <v>84.12</v>
      </c>
      <c r="F2">
        <v>84.59</v>
      </c>
      <c r="G2">
        <v>26080</v>
      </c>
      <c r="I2" s="4" t="s">
        <v>16</v>
      </c>
      <c r="J2" s="4" t="s">
        <v>2</v>
      </c>
      <c r="K2" s="4" t="s">
        <v>3</v>
      </c>
      <c r="L2" s="4" t="s">
        <v>4</v>
      </c>
      <c r="M2" s="4" t="s">
        <v>5</v>
      </c>
      <c r="N2" s="5" t="s">
        <v>6</v>
      </c>
    </row>
    <row r="3" spans="1:14" x14ac:dyDescent="0.3">
      <c r="A3" s="1" t="s">
        <v>7</v>
      </c>
      <c r="B3" s="2">
        <v>44411</v>
      </c>
      <c r="C3">
        <v>85.6</v>
      </c>
      <c r="D3">
        <v>85.88</v>
      </c>
      <c r="E3">
        <v>80.260000000000005</v>
      </c>
      <c r="F3">
        <v>81.430000000000007</v>
      </c>
      <c r="G3">
        <v>219344</v>
      </c>
      <c r="I3" t="s">
        <v>12</v>
      </c>
      <c r="J3">
        <f>_xlfn.QUARTILE.INC(C$2:C$41,0)</f>
        <v>77.099999999999994</v>
      </c>
      <c r="K3">
        <f>_xlfn.QUARTILE.INC(D$2:D$41,0)</f>
        <v>77.3</v>
      </c>
      <c r="L3">
        <f>_xlfn.QUARTILE.INC(E$2:E$41,0)</f>
        <v>75.41</v>
      </c>
      <c r="M3">
        <f>_xlfn.QUARTILE.INC(F$2:F$41,0)</f>
        <v>76.98</v>
      </c>
      <c r="N3">
        <f>_xlfn.QUARTILE.INC(G$2:G$41,0)</f>
        <v>7105</v>
      </c>
    </row>
    <row r="4" spans="1:14" x14ac:dyDescent="0.3">
      <c r="A4" s="1" t="s">
        <v>7</v>
      </c>
      <c r="B4" s="2">
        <v>44412</v>
      </c>
      <c r="C4">
        <v>81.39</v>
      </c>
      <c r="D4">
        <v>82.15</v>
      </c>
      <c r="E4">
        <v>80.81</v>
      </c>
      <c r="F4">
        <v>81.459999999999994</v>
      </c>
      <c r="G4">
        <v>97415</v>
      </c>
      <c r="I4" t="s">
        <v>8</v>
      </c>
      <c r="J4">
        <f>_xlfn.QUARTILE.INC(C$2:C$41,1)</f>
        <v>78.852499999999992</v>
      </c>
      <c r="K4">
        <f>_xlfn.QUARTILE.INC(D$2:D$41,1)</f>
        <v>79.717500000000001</v>
      </c>
      <c r="L4">
        <f>_xlfn.QUARTILE.INC(E$2:E$41,1)</f>
        <v>78.077500000000001</v>
      </c>
      <c r="M4">
        <f>_xlfn.QUARTILE.INC(F$2:F$41,1)</f>
        <v>78.754999999999995</v>
      </c>
      <c r="N4">
        <f>_xlfn.QUARTILE.INC(G$2:G$41,1)</f>
        <v>29437.5</v>
      </c>
    </row>
    <row r="5" spans="1:14" x14ac:dyDescent="0.3">
      <c r="A5" s="1" t="s">
        <v>7</v>
      </c>
      <c r="B5" s="2">
        <v>44413</v>
      </c>
      <c r="C5">
        <v>81.44</v>
      </c>
      <c r="D5">
        <v>81.599999999999994</v>
      </c>
      <c r="E5">
        <v>80.489999999999995</v>
      </c>
      <c r="F5">
        <v>81.34</v>
      </c>
      <c r="G5">
        <v>50104</v>
      </c>
      <c r="I5" t="s">
        <v>9</v>
      </c>
      <c r="J5">
        <f>_xlfn.QUARTILE.INC(C$2:C$41,2)</f>
        <v>80.47999999999999</v>
      </c>
      <c r="K5">
        <f>_xlfn.QUARTILE.INC(D$2:D$41,2)</f>
        <v>81.465000000000003</v>
      </c>
      <c r="L5">
        <f>_xlfn.QUARTILE.INC(E$2:E$41,2)</f>
        <v>79.27000000000001</v>
      </c>
      <c r="M5">
        <f>_xlfn.QUARTILE.INC(F$2:F$41,2)</f>
        <v>80.504999999999995</v>
      </c>
      <c r="N5">
        <f>_xlfn.QUARTILE.INC(G$2:G$41,2)</f>
        <v>35788.5</v>
      </c>
    </row>
    <row r="6" spans="1:14" x14ac:dyDescent="0.3">
      <c r="A6" s="1" t="s">
        <v>7</v>
      </c>
      <c r="B6" s="2">
        <v>44414</v>
      </c>
      <c r="C6">
        <v>81.64</v>
      </c>
      <c r="D6">
        <v>82.51</v>
      </c>
      <c r="E6">
        <v>80.8</v>
      </c>
      <c r="F6">
        <v>82.07</v>
      </c>
      <c r="G6">
        <v>48171</v>
      </c>
      <c r="I6" t="s">
        <v>10</v>
      </c>
      <c r="J6">
        <f>_xlfn.QUARTILE.INC(C$3:C$41,3)</f>
        <v>81.789999999999992</v>
      </c>
      <c r="K6">
        <f>_xlfn.QUARTILE.INC(D$3:D$41,3)</f>
        <v>82.365000000000009</v>
      </c>
      <c r="L6">
        <f>_xlfn.QUARTILE.INC(E$3:E$41,3)</f>
        <v>80.83</v>
      </c>
      <c r="M6">
        <f>_xlfn.QUARTILE.INC(F$3:F$41,3)</f>
        <v>81.759999999999991</v>
      </c>
      <c r="N6">
        <f>_xlfn.QUARTILE.INC(G$3:G$41,3)</f>
        <v>48730</v>
      </c>
    </row>
    <row r="7" spans="1:14" x14ac:dyDescent="0.3">
      <c r="A7" s="1" t="s">
        <v>7</v>
      </c>
      <c r="B7" s="2">
        <v>44417</v>
      </c>
      <c r="C7">
        <v>82.1</v>
      </c>
      <c r="D7">
        <v>82.16</v>
      </c>
      <c r="E7">
        <v>81.23</v>
      </c>
      <c r="F7">
        <v>81.86</v>
      </c>
      <c r="G7">
        <v>26886</v>
      </c>
      <c r="I7" t="s">
        <v>11</v>
      </c>
      <c r="J7">
        <f>_xlfn.QUARTILE.INC(C$2:C$41,4)</f>
        <v>85.6</v>
      </c>
      <c r="K7">
        <f>_xlfn.QUARTILE.INC(D$2:D$41,4)</f>
        <v>86</v>
      </c>
      <c r="L7">
        <f>_xlfn.QUARTILE.INC(E$2:E$41,4)</f>
        <v>84.12</v>
      </c>
      <c r="M7">
        <f>_xlfn.QUARTILE.INC(F$2:F$41,4)</f>
        <v>84.59</v>
      </c>
      <c r="N7">
        <f>_xlfn.QUARTILE.INC(G$2:G$41,4)</f>
        <v>219344</v>
      </c>
    </row>
    <row r="8" spans="1:14" x14ac:dyDescent="0.3">
      <c r="A8" s="1" t="s">
        <v>7</v>
      </c>
      <c r="B8" s="2">
        <v>44418</v>
      </c>
      <c r="C8">
        <v>81.98</v>
      </c>
      <c r="D8">
        <v>82.16</v>
      </c>
      <c r="E8">
        <v>81.55</v>
      </c>
      <c r="F8">
        <v>81.900000000000006</v>
      </c>
      <c r="G8">
        <v>34023</v>
      </c>
      <c r="I8" s="3" t="s">
        <v>13</v>
      </c>
      <c r="J8" s="3">
        <f>J6-J4</f>
        <v>2.9375</v>
      </c>
      <c r="K8" s="3">
        <f t="shared" ref="K8:N8" si="0">K6-K4</f>
        <v>2.647500000000008</v>
      </c>
      <c r="L8" s="3">
        <f t="shared" si="0"/>
        <v>2.7524999999999977</v>
      </c>
      <c r="M8" s="3">
        <f t="shared" si="0"/>
        <v>3.0049999999999955</v>
      </c>
      <c r="N8" s="3">
        <f t="shared" si="0"/>
        <v>19292.5</v>
      </c>
    </row>
    <row r="9" spans="1:14" x14ac:dyDescent="0.3">
      <c r="A9" s="1" t="s">
        <v>7</v>
      </c>
      <c r="B9" s="2">
        <v>44419</v>
      </c>
      <c r="C9">
        <v>81.94</v>
      </c>
      <c r="D9">
        <v>82.6</v>
      </c>
      <c r="E9">
        <v>81.23</v>
      </c>
      <c r="F9">
        <v>82.25</v>
      </c>
      <c r="G9">
        <v>38963</v>
      </c>
      <c r="I9" s="6" t="s">
        <v>14</v>
      </c>
      <c r="J9" s="6">
        <f>J4-1.5*J8</f>
        <v>74.446249999999992</v>
      </c>
      <c r="K9" s="6">
        <f t="shared" ref="K9:N9" si="1">K4-1.5*K8</f>
        <v>75.746249999999989</v>
      </c>
      <c r="L9" s="6">
        <f t="shared" si="1"/>
        <v>73.948750000000004</v>
      </c>
      <c r="M9" s="6">
        <f t="shared" si="1"/>
        <v>74.247500000000002</v>
      </c>
      <c r="N9" s="6">
        <f t="shared" si="1"/>
        <v>498.75</v>
      </c>
    </row>
    <row r="10" spans="1:14" x14ac:dyDescent="0.3">
      <c r="A10" s="1" t="s">
        <v>7</v>
      </c>
      <c r="B10" s="2">
        <v>44420</v>
      </c>
      <c r="C10">
        <v>82.09</v>
      </c>
      <c r="D10">
        <v>83.46</v>
      </c>
      <c r="E10">
        <v>82.05</v>
      </c>
      <c r="F10">
        <v>83.32</v>
      </c>
      <c r="G10">
        <v>38902</v>
      </c>
      <c r="I10" s="6" t="s">
        <v>15</v>
      </c>
      <c r="J10" s="6">
        <f>J6+1.5*J8</f>
        <v>86.196249999999992</v>
      </c>
      <c r="K10" s="6">
        <f t="shared" ref="K10:N10" si="2">K6+1.5*K8</f>
        <v>86.336250000000021</v>
      </c>
      <c r="L10" s="6">
        <f t="shared" si="2"/>
        <v>84.958749999999995</v>
      </c>
      <c r="M10" s="6">
        <f t="shared" si="2"/>
        <v>86.267499999999984</v>
      </c>
      <c r="N10" s="6">
        <f t="shared" si="2"/>
        <v>77668.75</v>
      </c>
    </row>
    <row r="11" spans="1:14" x14ac:dyDescent="0.3">
      <c r="A11" s="1" t="s">
        <v>7</v>
      </c>
      <c r="B11" s="2">
        <v>44421</v>
      </c>
      <c r="C11">
        <v>83.01</v>
      </c>
      <c r="D11">
        <v>83.87</v>
      </c>
      <c r="E11">
        <v>82.81</v>
      </c>
      <c r="F11">
        <v>83.15</v>
      </c>
      <c r="G11">
        <v>24926</v>
      </c>
      <c r="I11" s="6" t="s">
        <v>20</v>
      </c>
      <c r="J11" s="6">
        <f>_xlfn.STDEV.S(C2:C41)</f>
        <v>1.9934430979126008</v>
      </c>
      <c r="K11" s="6">
        <f t="shared" ref="K11:N11" si="3">_xlfn.STDEV.S(D2:D41)</f>
        <v>2.0272843873466506</v>
      </c>
      <c r="L11" s="6">
        <f t="shared" si="3"/>
        <v>1.9545548217642943</v>
      </c>
      <c r="M11" s="6">
        <f t="shared" si="3"/>
        <v>1.9248690265134332</v>
      </c>
      <c r="N11" s="6">
        <f t="shared" si="3"/>
        <v>33446.316720278861</v>
      </c>
    </row>
    <row r="12" spans="1:14" x14ac:dyDescent="0.3">
      <c r="A12" s="1" t="s">
        <v>7</v>
      </c>
      <c r="B12" s="2">
        <v>44424</v>
      </c>
      <c r="C12">
        <v>82.2</v>
      </c>
      <c r="D12">
        <v>82.54</v>
      </c>
      <c r="E12">
        <v>81.319999999999993</v>
      </c>
      <c r="F12">
        <v>81.819999999999993</v>
      </c>
      <c r="G12">
        <v>36568</v>
      </c>
    </row>
    <row r="13" spans="1:14" x14ac:dyDescent="0.3">
      <c r="A13" s="1" t="s">
        <v>7</v>
      </c>
      <c r="B13" s="2">
        <v>44425</v>
      </c>
      <c r="C13">
        <v>81.36</v>
      </c>
      <c r="D13">
        <v>81.48</v>
      </c>
      <c r="E13">
        <v>80.12</v>
      </c>
      <c r="F13">
        <v>80.45</v>
      </c>
      <c r="G13">
        <v>41410</v>
      </c>
    </row>
    <row r="14" spans="1:14" x14ac:dyDescent="0.3">
      <c r="A14" s="1" t="s">
        <v>7</v>
      </c>
      <c r="B14" s="2">
        <v>44426</v>
      </c>
      <c r="C14">
        <v>80.3</v>
      </c>
      <c r="D14">
        <v>80.8</v>
      </c>
      <c r="E14">
        <v>78.959999999999994</v>
      </c>
      <c r="F14">
        <v>79.59</v>
      </c>
      <c r="G14">
        <v>70651</v>
      </c>
    </row>
    <row r="15" spans="1:14" x14ac:dyDescent="0.3">
      <c r="A15" s="1" t="s">
        <v>7</v>
      </c>
      <c r="B15" s="2">
        <v>44427</v>
      </c>
      <c r="C15">
        <v>79</v>
      </c>
      <c r="D15">
        <v>79</v>
      </c>
      <c r="E15">
        <v>77.17</v>
      </c>
      <c r="F15">
        <v>77.78</v>
      </c>
      <c r="G15">
        <v>65321</v>
      </c>
    </row>
    <row r="16" spans="1:14" x14ac:dyDescent="0.3">
      <c r="A16" s="1" t="s">
        <v>7</v>
      </c>
      <c r="B16" s="2">
        <v>44428</v>
      </c>
      <c r="C16">
        <v>77.099999999999994</v>
      </c>
      <c r="D16">
        <v>77.3</v>
      </c>
      <c r="E16">
        <v>75.41</v>
      </c>
      <c r="F16">
        <v>77.099999999999994</v>
      </c>
      <c r="G16">
        <v>75373</v>
      </c>
    </row>
    <row r="17" spans="1:7" x14ac:dyDescent="0.3">
      <c r="A17" s="1" t="s">
        <v>7</v>
      </c>
      <c r="B17" s="2">
        <v>44431</v>
      </c>
      <c r="C17">
        <v>77.87</v>
      </c>
      <c r="D17">
        <v>78.67</v>
      </c>
      <c r="E17">
        <v>76.61</v>
      </c>
      <c r="F17">
        <v>76.98</v>
      </c>
      <c r="G17">
        <v>42456</v>
      </c>
    </row>
    <row r="18" spans="1:7" x14ac:dyDescent="0.3">
      <c r="A18" s="1" t="s">
        <v>7</v>
      </c>
      <c r="B18" s="2">
        <v>44432</v>
      </c>
      <c r="C18">
        <v>77.14</v>
      </c>
      <c r="D18">
        <v>78.98</v>
      </c>
      <c r="E18">
        <v>76.91</v>
      </c>
      <c r="F18">
        <v>78.599999999999994</v>
      </c>
      <c r="G18">
        <v>35059</v>
      </c>
    </row>
    <row r="19" spans="1:7" x14ac:dyDescent="0.3">
      <c r="A19" s="1" t="s">
        <v>7</v>
      </c>
      <c r="B19" s="2">
        <v>44433</v>
      </c>
      <c r="C19">
        <v>78.17</v>
      </c>
      <c r="D19">
        <v>78.290000000000006</v>
      </c>
      <c r="E19">
        <v>77.650000000000006</v>
      </c>
      <c r="F19">
        <v>77.97</v>
      </c>
      <c r="G19">
        <v>7105</v>
      </c>
    </row>
    <row r="20" spans="1:7" x14ac:dyDescent="0.3">
      <c r="A20" s="1" t="s">
        <v>7</v>
      </c>
      <c r="B20" s="2">
        <v>44434</v>
      </c>
      <c r="C20">
        <v>77.989999999999995</v>
      </c>
      <c r="D20">
        <v>78.3</v>
      </c>
      <c r="E20">
        <v>76.709999999999994</v>
      </c>
      <c r="F20">
        <v>77.88</v>
      </c>
      <c r="G20">
        <v>60342</v>
      </c>
    </row>
    <row r="21" spans="1:7" x14ac:dyDescent="0.3">
      <c r="A21" s="1" t="s">
        <v>7</v>
      </c>
      <c r="B21" s="2">
        <v>44435</v>
      </c>
      <c r="C21">
        <v>78.28</v>
      </c>
      <c r="D21">
        <v>78.73</v>
      </c>
      <c r="E21">
        <v>77.39</v>
      </c>
      <c r="F21">
        <v>78.510000000000005</v>
      </c>
      <c r="G21">
        <v>20648</v>
      </c>
    </row>
    <row r="22" spans="1:7" x14ac:dyDescent="0.3">
      <c r="A22" s="1" t="s">
        <v>7</v>
      </c>
      <c r="B22" s="2">
        <v>44438</v>
      </c>
      <c r="C22">
        <v>78.61</v>
      </c>
      <c r="D22">
        <v>79.22</v>
      </c>
      <c r="E22">
        <v>77.790000000000006</v>
      </c>
      <c r="F22">
        <v>79.06</v>
      </c>
      <c r="G22">
        <v>29975</v>
      </c>
    </row>
    <row r="23" spans="1:7" x14ac:dyDescent="0.3">
      <c r="A23" s="1" t="s">
        <v>7</v>
      </c>
      <c r="B23" s="2">
        <v>44439</v>
      </c>
      <c r="C23">
        <v>79.349999999999994</v>
      </c>
      <c r="D23">
        <v>81.150000000000006</v>
      </c>
      <c r="E23">
        <v>79.13</v>
      </c>
      <c r="F23">
        <v>80.3</v>
      </c>
      <c r="G23">
        <v>49289</v>
      </c>
    </row>
    <row r="24" spans="1:7" x14ac:dyDescent="0.3">
      <c r="A24" s="1" t="s">
        <v>7</v>
      </c>
      <c r="B24" s="2">
        <v>44440</v>
      </c>
      <c r="C24">
        <v>80.89</v>
      </c>
      <c r="D24">
        <v>81.45</v>
      </c>
      <c r="E24">
        <v>79.2</v>
      </c>
      <c r="F24">
        <v>79.489999999999995</v>
      </c>
      <c r="G24">
        <v>30756</v>
      </c>
    </row>
    <row r="25" spans="1:7" x14ac:dyDescent="0.3">
      <c r="A25" s="1" t="s">
        <v>7</v>
      </c>
      <c r="B25" s="2">
        <v>44441</v>
      </c>
      <c r="C25">
        <v>79.430000000000007</v>
      </c>
      <c r="D25">
        <v>79.95</v>
      </c>
      <c r="E25">
        <v>79.16</v>
      </c>
      <c r="F25">
        <v>79.48</v>
      </c>
      <c r="G25">
        <v>25326</v>
      </c>
    </row>
    <row r="26" spans="1:7" x14ac:dyDescent="0.3">
      <c r="A26" s="1" t="s">
        <v>7</v>
      </c>
      <c r="B26" s="2">
        <v>44442</v>
      </c>
      <c r="C26">
        <v>79.319999999999993</v>
      </c>
      <c r="D26">
        <v>80.3</v>
      </c>
      <c r="E26">
        <v>79.12</v>
      </c>
      <c r="F26">
        <v>79.47</v>
      </c>
      <c r="G26">
        <v>32364</v>
      </c>
    </row>
    <row r="27" spans="1:7" x14ac:dyDescent="0.3">
      <c r="A27" s="1" t="s">
        <v>7</v>
      </c>
      <c r="B27" s="2">
        <v>44445</v>
      </c>
      <c r="C27">
        <v>79.25</v>
      </c>
      <c r="D27">
        <v>80.319999999999993</v>
      </c>
      <c r="E27">
        <v>79.25</v>
      </c>
      <c r="F27">
        <v>80.25</v>
      </c>
      <c r="G27">
        <v>32851</v>
      </c>
    </row>
    <row r="28" spans="1:7" x14ac:dyDescent="0.3">
      <c r="A28" s="1" t="s">
        <v>7</v>
      </c>
      <c r="B28" s="2">
        <v>44446</v>
      </c>
      <c r="C28">
        <v>79.98</v>
      </c>
      <c r="D28">
        <v>80.97</v>
      </c>
      <c r="E28">
        <v>79.89</v>
      </c>
      <c r="F28">
        <v>80.56</v>
      </c>
      <c r="G28">
        <v>39558</v>
      </c>
    </row>
    <row r="29" spans="1:7" x14ac:dyDescent="0.3">
      <c r="A29" s="1" t="s">
        <v>7</v>
      </c>
      <c r="B29" s="2">
        <v>44447</v>
      </c>
      <c r="C29">
        <v>80.66</v>
      </c>
      <c r="D29">
        <v>80.739999999999995</v>
      </c>
      <c r="E29">
        <v>78.37</v>
      </c>
      <c r="F29">
        <v>78.77</v>
      </c>
      <c r="G29">
        <v>45803</v>
      </c>
    </row>
    <row r="30" spans="1:7" x14ac:dyDescent="0.3">
      <c r="A30" s="1" t="s">
        <v>7</v>
      </c>
      <c r="B30" s="2">
        <v>44448</v>
      </c>
      <c r="C30">
        <v>78.38</v>
      </c>
      <c r="D30">
        <v>79</v>
      </c>
      <c r="E30">
        <v>77.8</v>
      </c>
      <c r="F30">
        <v>78.349999999999994</v>
      </c>
      <c r="G30">
        <v>19286</v>
      </c>
    </row>
    <row r="31" spans="1:7" x14ac:dyDescent="0.3">
      <c r="A31" s="1" t="s">
        <v>7</v>
      </c>
      <c r="B31" s="2">
        <v>44449</v>
      </c>
      <c r="C31">
        <v>78.739999999999995</v>
      </c>
      <c r="D31">
        <v>79.5</v>
      </c>
      <c r="E31">
        <v>78.2</v>
      </c>
      <c r="F31">
        <v>78.709999999999994</v>
      </c>
      <c r="G31">
        <v>20571</v>
      </c>
    </row>
    <row r="32" spans="1:7" x14ac:dyDescent="0.3">
      <c r="A32" s="1" t="s">
        <v>7</v>
      </c>
      <c r="B32" s="2">
        <v>44452</v>
      </c>
      <c r="C32">
        <v>79.290000000000006</v>
      </c>
      <c r="D32">
        <v>81.790000000000006</v>
      </c>
      <c r="E32">
        <v>79.290000000000006</v>
      </c>
      <c r="F32">
        <v>81.7</v>
      </c>
      <c r="G32">
        <v>50533</v>
      </c>
    </row>
    <row r="33" spans="1:7" x14ac:dyDescent="0.3">
      <c r="A33" s="1" t="s">
        <v>7</v>
      </c>
      <c r="B33" s="2">
        <v>44453</v>
      </c>
      <c r="C33">
        <v>81.62</v>
      </c>
      <c r="D33">
        <v>83</v>
      </c>
      <c r="E33">
        <v>81.41</v>
      </c>
      <c r="F33">
        <v>81.98</v>
      </c>
      <c r="G33">
        <v>41895</v>
      </c>
    </row>
    <row r="34" spans="1:7" x14ac:dyDescent="0.3">
      <c r="A34" s="1" t="s">
        <v>7</v>
      </c>
      <c r="B34" s="2">
        <v>44454</v>
      </c>
      <c r="C34">
        <v>82.27</v>
      </c>
      <c r="D34">
        <v>83.61</v>
      </c>
      <c r="E34">
        <v>81.86</v>
      </c>
      <c r="F34">
        <v>83.47</v>
      </c>
      <c r="G34">
        <v>36518</v>
      </c>
    </row>
    <row r="35" spans="1:7" x14ac:dyDescent="0.3">
      <c r="A35" s="1" t="s">
        <v>7</v>
      </c>
      <c r="B35" s="2">
        <v>44455</v>
      </c>
      <c r="C35">
        <v>83.36</v>
      </c>
      <c r="D35">
        <v>83.75</v>
      </c>
      <c r="E35">
        <v>82.01</v>
      </c>
      <c r="F35">
        <v>82.77</v>
      </c>
      <c r="G35">
        <v>32101</v>
      </c>
    </row>
    <row r="36" spans="1:7" x14ac:dyDescent="0.3">
      <c r="A36" s="1" t="s">
        <v>7</v>
      </c>
      <c r="B36" s="2">
        <v>44456</v>
      </c>
      <c r="C36">
        <v>82.51</v>
      </c>
      <c r="D36">
        <v>83.07</v>
      </c>
      <c r="E36">
        <v>80.08</v>
      </c>
      <c r="F36">
        <v>80.599999999999994</v>
      </c>
      <c r="G36">
        <v>31630</v>
      </c>
    </row>
    <row r="37" spans="1:7" x14ac:dyDescent="0.3">
      <c r="A37" s="1" t="s">
        <v>7</v>
      </c>
      <c r="B37" s="2">
        <v>44459</v>
      </c>
      <c r="C37">
        <v>79.790000000000006</v>
      </c>
      <c r="D37">
        <v>79.790000000000006</v>
      </c>
      <c r="E37">
        <v>76.58</v>
      </c>
      <c r="F37">
        <v>77.66</v>
      </c>
      <c r="G37">
        <v>73544</v>
      </c>
    </row>
    <row r="38" spans="1:7" x14ac:dyDescent="0.3">
      <c r="A38" s="1" t="s">
        <v>7</v>
      </c>
      <c r="B38" s="2">
        <v>44460</v>
      </c>
      <c r="C38">
        <v>78.17</v>
      </c>
      <c r="D38">
        <v>79.84</v>
      </c>
      <c r="E38">
        <v>78.17</v>
      </c>
      <c r="F38">
        <v>78.92</v>
      </c>
      <c r="G38">
        <v>32051</v>
      </c>
    </row>
    <row r="39" spans="1:7" x14ac:dyDescent="0.3">
      <c r="A39" s="1" t="s">
        <v>7</v>
      </c>
      <c r="B39" s="2">
        <v>44461</v>
      </c>
      <c r="C39">
        <v>78.89</v>
      </c>
      <c r="D39">
        <v>81.73</v>
      </c>
      <c r="E39">
        <v>78.89</v>
      </c>
      <c r="F39">
        <v>81.38</v>
      </c>
      <c r="G39">
        <v>25857</v>
      </c>
    </row>
    <row r="40" spans="1:7" x14ac:dyDescent="0.3">
      <c r="A40" s="1" t="s">
        <v>7</v>
      </c>
      <c r="B40" s="2">
        <v>44462</v>
      </c>
      <c r="C40">
        <v>81.56</v>
      </c>
      <c r="D40">
        <v>82.22</v>
      </c>
      <c r="E40">
        <v>80.849999999999994</v>
      </c>
      <c r="F40">
        <v>81.27</v>
      </c>
      <c r="G40">
        <v>28359</v>
      </c>
    </row>
    <row r="41" spans="1:7" x14ac:dyDescent="0.3">
      <c r="A41" s="1" t="s">
        <v>7</v>
      </c>
      <c r="B41" s="2">
        <v>44463</v>
      </c>
      <c r="C41">
        <v>81.010000000000005</v>
      </c>
      <c r="D41">
        <v>81.93</v>
      </c>
      <c r="E41">
        <v>80.06</v>
      </c>
      <c r="F41">
        <v>81.5</v>
      </c>
      <c r="G41">
        <v>29797</v>
      </c>
    </row>
    <row r="42" spans="1:7" x14ac:dyDescent="0.3">
      <c r="A42" s="1"/>
      <c r="B42" s="1"/>
      <c r="C42" s="2"/>
      <c r="D42" s="1"/>
    </row>
  </sheetData>
  <conditionalFormatting sqref="G2:G41">
    <cfRule type="cellIs" dxfId="2" priority="3" operator="greaterThan">
      <formula>$N$10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60EE-7245-4995-B285-FE3FCB429962}">
  <dimension ref="A1:B2"/>
  <sheetViews>
    <sheetView workbookViewId="0">
      <selection activeCell="D8" sqref="D8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tr" cm="1">
        <f t="array" aca="1" ref="B2" ca="1">LEFT(CELL("имяфайла"),FIND("\[",CELL("имяфайла"))) &amp; "Data"</f>
        <v>C:\Users\myfri\Downloads\Д_Excel.Edited\Тема 3 Выбросы и пропуски\Data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B9788-E988-4EA0-BBAD-DBFE8163A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2021-09-29T10:22:13Z</dcterms:modified>
</cp:coreProperties>
</file>