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/>
  <xr:revisionPtr revIDLastSave="0" documentId="13_ncr:1_{8653E051-9F06-4588-9033-9313448EB23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2" sheetId="3" r:id="rId1"/>
    <sheet name="Параметры" sheetId="1" r:id="rId2"/>
  </sheets>
  <definedNames>
    <definedName name="ExternalData_1" localSheetId="0" hidden="1">Лист2!$A$1:$N$46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J55" i="3"/>
  <c r="J54" i="3"/>
  <c r="J53" i="3"/>
  <c r="J52" i="3"/>
  <c r="J51" i="3"/>
  <c r="J50" i="3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7461BF-7A9D-4948-9586-21A45629EF59}" keepAlive="1" name="Запрос — fParam" description="Соединение с запросом &quot;fParam&quot; в книге." type="5" refreshedVersion="0" background="1">
    <dbPr connection="Provider=Microsoft.Mashup.OleDb.1;Data Source=$Workbook$;Location=fParam;Extended Properties=&quot;&quot;" command="SELECT * FROM [fParam]"/>
  </connection>
  <connection id="2" xr16:uid="{F5D4744B-3281-488C-AEA3-CA65A6DD426B}" keepAlive="1" name="Запрос — GAZP" description="Соединение с запросом &quot;GAZP&quot; в книге." type="5" refreshedVersion="0" background="1">
    <dbPr connection="Provider=Microsoft.Mashup.OleDb.1;Data Source=$Workbook$;Location=GAZP;Extended Properties=&quot;&quot;" command="SELECT * FROM [GAZP]"/>
  </connection>
  <connection id="3" xr16:uid="{161A3D8B-9C9E-4A4B-99F8-D79B1E99F87C}" keepAlive="1" name="Запрос — SBER" description="Соединение с запросом &quot;SBER&quot; в книге." type="5" refreshedVersion="0" background="1">
    <dbPr connection="Provider=Microsoft.Mashup.OleDb.1;Data Source=$Workbook$;Location=SBER;Extended Properties=&quot;&quot;" command="SELECT * FROM [SBER]"/>
  </connection>
  <connection id="4" xr16:uid="{3974A592-166A-40AD-B888-1ADF4543874E}" keepAlive="1" name="Запрос — Акции" description="Соединение с запросом &quot;Акции&quot; в книге." type="5" refreshedVersion="6" background="1" saveData="1">
    <dbPr connection="Provider=Microsoft.Mashup.OleDb.1;Data Source=$Workbook$;Location=Акции;Extended Properties=&quot;&quot;" command="SELECT * FROM [Акции]"/>
  </connection>
</connections>
</file>

<file path=xl/sharedStrings.xml><?xml version="1.0" encoding="utf-8"?>
<sst xmlns="http://schemas.openxmlformats.org/spreadsheetml/2006/main" count="114" uniqueCount="26">
  <si>
    <t>Name</t>
  </si>
  <si>
    <t>Value</t>
  </si>
  <si>
    <t>Path</t>
  </si>
  <si>
    <t>&lt;TICKER&gt;</t>
  </si>
  <si>
    <t>&lt;DATE&gt;</t>
  </si>
  <si>
    <t>&lt;OPEN&gt;</t>
  </si>
  <si>
    <t>&lt;HIGH&gt;</t>
  </si>
  <si>
    <t>&lt;LOW&gt;</t>
  </si>
  <si>
    <t>&lt;CLOSE&gt;</t>
  </si>
  <si>
    <t>&lt;VOL&gt;</t>
  </si>
  <si>
    <t>SBER.&lt;TICKER&gt;</t>
  </si>
  <si>
    <t>SBER.&lt;DATE&gt;</t>
  </si>
  <si>
    <t>SBER.&lt;OPEN&gt;</t>
  </si>
  <si>
    <t>SBER.&lt;HIGH&gt;</t>
  </si>
  <si>
    <t>SBER.&lt;LOW&gt;</t>
  </si>
  <si>
    <t>SBER.&lt;CLOSE&gt;</t>
  </si>
  <si>
    <t>SBER.&lt;VOL&gt;</t>
  </si>
  <si>
    <t>GAZP</t>
  </si>
  <si>
    <t>SBER</t>
  </si>
  <si>
    <t>СреднееПроизв</t>
  </si>
  <si>
    <t>ПроизвСредних</t>
  </si>
  <si>
    <t>Среднийквадрт</t>
  </si>
  <si>
    <t>КвадратСреднего</t>
  </si>
  <si>
    <t>b</t>
  </si>
  <si>
    <t>a</t>
  </si>
  <si>
    <t>ЛинМодель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</si>
</sst>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Лист2!$M$1</c:f>
              <c:strCache>
                <c:ptCount val="1"/>
                <c:pt idx="0">
                  <c:v>SBER.&lt;CLOSE&gt;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Лист2!$F$2:$F$46</c:f>
              <c:numCache>
                <c:formatCode>General</c:formatCode>
                <c:ptCount val="45"/>
                <c:pt idx="0">
                  <c:v>286.75</c:v>
                </c:pt>
                <c:pt idx="1">
                  <c:v>287.08999999999997</c:v>
                </c:pt>
                <c:pt idx="2">
                  <c:v>287.94</c:v>
                </c:pt>
                <c:pt idx="3">
                  <c:v>285.95</c:v>
                </c:pt>
                <c:pt idx="4">
                  <c:v>282.27</c:v>
                </c:pt>
                <c:pt idx="5">
                  <c:v>286.68</c:v>
                </c:pt>
                <c:pt idx="6">
                  <c:v>288.61</c:v>
                </c:pt>
                <c:pt idx="7">
                  <c:v>290.35000000000002</c:v>
                </c:pt>
                <c:pt idx="8">
                  <c:v>293.23</c:v>
                </c:pt>
                <c:pt idx="9">
                  <c:v>292.7</c:v>
                </c:pt>
                <c:pt idx="10">
                  <c:v>295.10000000000002</c:v>
                </c:pt>
                <c:pt idx="11">
                  <c:v>298.32</c:v>
                </c:pt>
                <c:pt idx="12">
                  <c:v>295.05</c:v>
                </c:pt>
                <c:pt idx="13">
                  <c:v>293.68</c:v>
                </c:pt>
                <c:pt idx="14">
                  <c:v>292.57</c:v>
                </c:pt>
                <c:pt idx="15">
                  <c:v>297.69</c:v>
                </c:pt>
                <c:pt idx="16">
                  <c:v>298.7</c:v>
                </c:pt>
                <c:pt idx="17">
                  <c:v>296.7</c:v>
                </c:pt>
                <c:pt idx="18">
                  <c:v>294.33999999999997</c:v>
                </c:pt>
                <c:pt idx="19">
                  <c:v>299.66000000000003</c:v>
                </c:pt>
                <c:pt idx="20">
                  <c:v>305.17</c:v>
                </c:pt>
                <c:pt idx="21">
                  <c:v>305.64999999999998</c:v>
                </c:pt>
                <c:pt idx="22">
                  <c:v>312.89</c:v>
                </c:pt>
                <c:pt idx="23">
                  <c:v>312.3</c:v>
                </c:pt>
                <c:pt idx="24">
                  <c:v>317.94</c:v>
                </c:pt>
                <c:pt idx="25">
                  <c:v>328.93</c:v>
                </c:pt>
                <c:pt idx="26">
                  <c:v>327.73</c:v>
                </c:pt>
                <c:pt idx="27">
                  <c:v>327.60000000000002</c:v>
                </c:pt>
                <c:pt idx="28">
                  <c:v>324.57</c:v>
                </c:pt>
                <c:pt idx="29">
                  <c:v>326.43</c:v>
                </c:pt>
                <c:pt idx="30">
                  <c:v>332.75</c:v>
                </c:pt>
                <c:pt idx="31">
                  <c:v>338.98</c:v>
                </c:pt>
                <c:pt idx="32">
                  <c:v>343.34</c:v>
                </c:pt>
                <c:pt idx="33">
                  <c:v>338.5</c:v>
                </c:pt>
                <c:pt idx="34">
                  <c:v>334.5</c:v>
                </c:pt>
                <c:pt idx="35">
                  <c:v>325.7</c:v>
                </c:pt>
                <c:pt idx="36">
                  <c:v>335.3</c:v>
                </c:pt>
                <c:pt idx="37">
                  <c:v>340.59</c:v>
                </c:pt>
                <c:pt idx="38">
                  <c:v>343.47</c:v>
                </c:pt>
                <c:pt idx="39">
                  <c:v>344.29</c:v>
                </c:pt>
                <c:pt idx="40">
                  <c:v>355.19</c:v>
                </c:pt>
                <c:pt idx="41">
                  <c:v>354.07</c:v>
                </c:pt>
                <c:pt idx="42">
                  <c:v>360.88</c:v>
                </c:pt>
                <c:pt idx="43">
                  <c:v>360.8</c:v>
                </c:pt>
                <c:pt idx="44">
                  <c:v>363.25</c:v>
                </c:pt>
              </c:numCache>
            </c:numRef>
          </c:xVal>
          <c:yVal>
            <c:numRef>
              <c:f>Лист2!$M$2:$M$46</c:f>
              <c:numCache>
                <c:formatCode>General</c:formatCode>
                <c:ptCount val="45"/>
                <c:pt idx="0">
                  <c:v>306.51</c:v>
                </c:pt>
                <c:pt idx="1">
                  <c:v>309.89</c:v>
                </c:pt>
                <c:pt idx="2">
                  <c:v>311.10000000000002</c:v>
                </c:pt>
                <c:pt idx="3">
                  <c:v>315.82</c:v>
                </c:pt>
                <c:pt idx="4">
                  <c:v>319.14999999999998</c:v>
                </c:pt>
                <c:pt idx="5">
                  <c:v>326.91000000000003</c:v>
                </c:pt>
                <c:pt idx="6">
                  <c:v>330.11</c:v>
                </c:pt>
                <c:pt idx="7">
                  <c:v>329.9</c:v>
                </c:pt>
                <c:pt idx="8">
                  <c:v>328.57</c:v>
                </c:pt>
                <c:pt idx="9">
                  <c:v>328.68</c:v>
                </c:pt>
                <c:pt idx="10">
                  <c:v>329.36</c:v>
                </c:pt>
                <c:pt idx="11">
                  <c:v>334.5</c:v>
                </c:pt>
                <c:pt idx="12">
                  <c:v>334.9</c:v>
                </c:pt>
                <c:pt idx="13">
                  <c:v>332.69</c:v>
                </c:pt>
                <c:pt idx="14">
                  <c:v>325.67</c:v>
                </c:pt>
                <c:pt idx="15">
                  <c:v>329.22</c:v>
                </c:pt>
                <c:pt idx="16">
                  <c:v>324.83</c:v>
                </c:pt>
                <c:pt idx="17">
                  <c:v>324.57</c:v>
                </c:pt>
                <c:pt idx="18">
                  <c:v>322.54000000000002</c:v>
                </c:pt>
                <c:pt idx="19">
                  <c:v>327.41000000000003</c:v>
                </c:pt>
                <c:pt idx="20">
                  <c:v>328.28</c:v>
                </c:pt>
                <c:pt idx="21">
                  <c:v>327.94</c:v>
                </c:pt>
                <c:pt idx="22">
                  <c:v>334.57</c:v>
                </c:pt>
                <c:pt idx="23">
                  <c:v>329</c:v>
                </c:pt>
                <c:pt idx="24">
                  <c:v>329.71</c:v>
                </c:pt>
                <c:pt idx="25">
                  <c:v>329.37</c:v>
                </c:pt>
                <c:pt idx="26">
                  <c:v>325.95999999999998</c:v>
                </c:pt>
                <c:pt idx="27">
                  <c:v>331.7</c:v>
                </c:pt>
                <c:pt idx="28">
                  <c:v>326.01</c:v>
                </c:pt>
                <c:pt idx="29">
                  <c:v>326.25</c:v>
                </c:pt>
                <c:pt idx="30">
                  <c:v>327.41000000000003</c:v>
                </c:pt>
                <c:pt idx="31">
                  <c:v>326.48</c:v>
                </c:pt>
                <c:pt idx="32">
                  <c:v>333.51</c:v>
                </c:pt>
                <c:pt idx="33">
                  <c:v>326.99</c:v>
                </c:pt>
                <c:pt idx="34">
                  <c:v>329.56</c:v>
                </c:pt>
                <c:pt idx="35">
                  <c:v>326.92</c:v>
                </c:pt>
                <c:pt idx="36">
                  <c:v>323.25</c:v>
                </c:pt>
                <c:pt idx="37">
                  <c:v>327.8</c:v>
                </c:pt>
                <c:pt idx="38">
                  <c:v>327.02</c:v>
                </c:pt>
                <c:pt idx="39">
                  <c:v>325.44</c:v>
                </c:pt>
                <c:pt idx="40">
                  <c:v>331.68</c:v>
                </c:pt>
                <c:pt idx="41">
                  <c:v>329.3</c:v>
                </c:pt>
                <c:pt idx="42">
                  <c:v>328.43</c:v>
                </c:pt>
                <c:pt idx="43">
                  <c:v>340.99</c:v>
                </c:pt>
                <c:pt idx="44">
                  <c:v>338.48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9-46D5-A3D7-0FF8881E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811488"/>
        <c:axId val="1989868912"/>
      </c:scatterChart>
      <c:scatterChart>
        <c:scatterStyle val="smoothMarker"/>
        <c:varyColors val="0"/>
        <c:ser>
          <c:idx val="1"/>
          <c:order val="1"/>
          <c:tx>
            <c:strRef>
              <c:f>Лист2!$P$1</c:f>
              <c:strCache>
                <c:ptCount val="1"/>
                <c:pt idx="0">
                  <c:v>ЛинМодель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Лист2!$F$2:$F$46</c:f>
              <c:numCache>
                <c:formatCode>General</c:formatCode>
                <c:ptCount val="45"/>
                <c:pt idx="0">
                  <c:v>286.75</c:v>
                </c:pt>
                <c:pt idx="1">
                  <c:v>287.08999999999997</c:v>
                </c:pt>
                <c:pt idx="2">
                  <c:v>287.94</c:v>
                </c:pt>
                <c:pt idx="3">
                  <c:v>285.95</c:v>
                </c:pt>
                <c:pt idx="4">
                  <c:v>282.27</c:v>
                </c:pt>
                <c:pt idx="5">
                  <c:v>286.68</c:v>
                </c:pt>
                <c:pt idx="6">
                  <c:v>288.61</c:v>
                </c:pt>
                <c:pt idx="7">
                  <c:v>290.35000000000002</c:v>
                </c:pt>
                <c:pt idx="8">
                  <c:v>293.23</c:v>
                </c:pt>
                <c:pt idx="9">
                  <c:v>292.7</c:v>
                </c:pt>
                <c:pt idx="10">
                  <c:v>295.10000000000002</c:v>
                </c:pt>
                <c:pt idx="11">
                  <c:v>298.32</c:v>
                </c:pt>
                <c:pt idx="12">
                  <c:v>295.05</c:v>
                </c:pt>
                <c:pt idx="13">
                  <c:v>293.68</c:v>
                </c:pt>
                <c:pt idx="14">
                  <c:v>292.57</c:v>
                </c:pt>
                <c:pt idx="15">
                  <c:v>297.69</c:v>
                </c:pt>
                <c:pt idx="16">
                  <c:v>298.7</c:v>
                </c:pt>
                <c:pt idx="17">
                  <c:v>296.7</c:v>
                </c:pt>
                <c:pt idx="18">
                  <c:v>294.33999999999997</c:v>
                </c:pt>
                <c:pt idx="19">
                  <c:v>299.66000000000003</c:v>
                </c:pt>
                <c:pt idx="20">
                  <c:v>305.17</c:v>
                </c:pt>
                <c:pt idx="21">
                  <c:v>305.64999999999998</c:v>
                </c:pt>
                <c:pt idx="22">
                  <c:v>312.89</c:v>
                </c:pt>
                <c:pt idx="23">
                  <c:v>312.3</c:v>
                </c:pt>
                <c:pt idx="24">
                  <c:v>317.94</c:v>
                </c:pt>
                <c:pt idx="25">
                  <c:v>328.93</c:v>
                </c:pt>
                <c:pt idx="26">
                  <c:v>327.73</c:v>
                </c:pt>
                <c:pt idx="27">
                  <c:v>327.60000000000002</c:v>
                </c:pt>
                <c:pt idx="28">
                  <c:v>324.57</c:v>
                </c:pt>
                <c:pt idx="29">
                  <c:v>326.43</c:v>
                </c:pt>
                <c:pt idx="30">
                  <c:v>332.75</c:v>
                </c:pt>
                <c:pt idx="31">
                  <c:v>338.98</c:v>
                </c:pt>
                <c:pt idx="32">
                  <c:v>343.34</c:v>
                </c:pt>
                <c:pt idx="33">
                  <c:v>338.5</c:v>
                </c:pt>
                <c:pt idx="34">
                  <c:v>334.5</c:v>
                </c:pt>
                <c:pt idx="35">
                  <c:v>325.7</c:v>
                </c:pt>
                <c:pt idx="36">
                  <c:v>335.3</c:v>
                </c:pt>
                <c:pt idx="37">
                  <c:v>340.59</c:v>
                </c:pt>
                <c:pt idx="38">
                  <c:v>343.47</c:v>
                </c:pt>
                <c:pt idx="39">
                  <c:v>344.29</c:v>
                </c:pt>
                <c:pt idx="40">
                  <c:v>355.19</c:v>
                </c:pt>
                <c:pt idx="41">
                  <c:v>354.07</c:v>
                </c:pt>
                <c:pt idx="42">
                  <c:v>360.88</c:v>
                </c:pt>
                <c:pt idx="43">
                  <c:v>360.8</c:v>
                </c:pt>
                <c:pt idx="44">
                  <c:v>363.25</c:v>
                </c:pt>
              </c:numCache>
            </c:numRef>
          </c:xVal>
          <c:yVal>
            <c:numRef>
              <c:f>Лист2!$P$2:$P$46</c:f>
              <c:numCache>
                <c:formatCode>General</c:formatCode>
                <c:ptCount val="45"/>
                <c:pt idx="0">
                  <c:v>323.73874077459703</c:v>
                </c:pt>
                <c:pt idx="1">
                  <c:v>323.7795623872301</c:v>
                </c:pt>
                <c:pt idx="2">
                  <c:v>323.88161641881277</c:v>
                </c:pt>
                <c:pt idx="3">
                  <c:v>323.64268992134276</c:v>
                </c:pt>
                <c:pt idx="4">
                  <c:v>323.20085599637321</c:v>
                </c:pt>
                <c:pt idx="5">
                  <c:v>323.7303363249373</c:v>
                </c:pt>
                <c:pt idx="6">
                  <c:v>323.96205900841323</c:v>
                </c:pt>
                <c:pt idx="7">
                  <c:v>324.17096961424124</c:v>
                </c:pt>
                <c:pt idx="8">
                  <c:v>324.51675268595659</c:v>
                </c:pt>
                <c:pt idx="9">
                  <c:v>324.4531189956756</c:v>
                </c:pt>
                <c:pt idx="10">
                  <c:v>324.7412715554384</c:v>
                </c:pt>
                <c:pt idx="11">
                  <c:v>325.12787623978681</c:v>
                </c:pt>
                <c:pt idx="12">
                  <c:v>324.73526837711</c:v>
                </c:pt>
                <c:pt idx="13">
                  <c:v>324.57078129091207</c:v>
                </c:pt>
                <c:pt idx="14">
                  <c:v>324.43751073202179</c:v>
                </c:pt>
                <c:pt idx="15">
                  <c:v>325.05223619284908</c:v>
                </c:pt>
                <c:pt idx="16">
                  <c:v>325.17350039508256</c:v>
                </c:pt>
                <c:pt idx="17">
                  <c:v>324.93337326194694</c:v>
                </c:pt>
                <c:pt idx="18">
                  <c:v>324.65002324484686</c:v>
                </c:pt>
                <c:pt idx="19">
                  <c:v>325.28876141898769</c:v>
                </c:pt>
                <c:pt idx="20">
                  <c:v>325.95031167077644</c:v>
                </c:pt>
                <c:pt idx="21">
                  <c:v>326.00794218272898</c:v>
                </c:pt>
                <c:pt idx="22">
                  <c:v>326.87720240468002</c:v>
                </c:pt>
                <c:pt idx="23">
                  <c:v>326.80636490040501</c:v>
                </c:pt>
                <c:pt idx="24">
                  <c:v>327.48352341584757</c:v>
                </c:pt>
                <c:pt idx="25">
                  <c:v>328.80302201242802</c:v>
                </c:pt>
                <c:pt idx="26">
                  <c:v>328.65894573254661</c:v>
                </c:pt>
                <c:pt idx="27">
                  <c:v>328.64333746889281</c:v>
                </c:pt>
                <c:pt idx="28">
                  <c:v>328.27954486219227</c:v>
                </c:pt>
                <c:pt idx="29">
                  <c:v>328.50286309600841</c:v>
                </c:pt>
                <c:pt idx="30">
                  <c:v>329.2616648367171</c:v>
                </c:pt>
                <c:pt idx="31">
                  <c:v>330.00966085643466</c:v>
                </c:pt>
                <c:pt idx="32">
                  <c:v>330.53313800667041</c:v>
                </c:pt>
                <c:pt idx="33">
                  <c:v>329.95203034448213</c:v>
                </c:pt>
                <c:pt idx="34">
                  <c:v>329.47177607821078</c:v>
                </c:pt>
                <c:pt idx="35">
                  <c:v>328.41521669241394</c:v>
                </c:pt>
                <c:pt idx="36">
                  <c:v>329.56782693146505</c:v>
                </c:pt>
                <c:pt idx="37">
                  <c:v>330.20296319860887</c:v>
                </c:pt>
                <c:pt idx="38">
                  <c:v>330.54874627032422</c:v>
                </c:pt>
                <c:pt idx="39">
                  <c:v>330.64719839490982</c:v>
                </c:pt>
                <c:pt idx="40">
                  <c:v>331.95589127049914</c:v>
                </c:pt>
                <c:pt idx="41">
                  <c:v>331.82142007594319</c:v>
                </c:pt>
                <c:pt idx="42">
                  <c:v>332.63905296427009</c:v>
                </c:pt>
                <c:pt idx="43">
                  <c:v>332.62944787894469</c:v>
                </c:pt>
                <c:pt idx="44">
                  <c:v>332.92360361703584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69-46D5-A3D7-0FF8881E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811488"/>
        <c:axId val="1989868912"/>
      </c:scatterChart>
      <c:valAx>
        <c:axId val="1989811488"/>
        <c:scaling>
          <c:orientation val="minMax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868912"/>
        <c:crosses val="autoZero"/>
        <c:crossBetween val="midCat"/>
      </c:valAx>
      <c:valAx>
        <c:axId val="19898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81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47</xdr:row>
      <xdr:rowOff>166687</xdr:rowOff>
    </xdr:from>
    <xdr:to>
      <xdr:col>7</xdr:col>
      <xdr:colOff>409575</xdr:colOff>
      <xdr:row>62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13DA870-9DEE-4D3B-945C-237FC4733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A61088A-0A9D-49E6-9A8F-E6A424F47898}" autoFormatId="16" applyNumberFormats="0" applyBorderFormats="0" applyFontFormats="0" applyPatternFormats="0" applyAlignmentFormats="0" applyWidthHeightFormats="0">
  <queryTableRefresh nextId="15">
    <queryTableFields count="14">
      <queryTableField id="1" name="&lt;TICKER&gt;" tableColumnId="1"/>
      <queryTableField id="2" name="&lt;DATE&gt;" tableColumnId="2"/>
      <queryTableField id="3" name="&lt;OPEN&gt;" tableColumnId="3"/>
      <queryTableField id="4" name="&lt;HIGH&gt;" tableColumnId="4"/>
      <queryTableField id="5" name="&lt;LOW&gt;" tableColumnId="5"/>
      <queryTableField id="6" name="&lt;CLOSE&gt;" tableColumnId="6"/>
      <queryTableField id="7" name="&lt;VOL&gt;" tableColumnId="7"/>
      <queryTableField id="8" name="SBER.&lt;TICKER&gt;" tableColumnId="8"/>
      <queryTableField id="9" name="SBER.&lt;DATE&gt;" tableColumnId="9"/>
      <queryTableField id="10" name="SBER.&lt;OPEN&gt;" tableColumnId="10"/>
      <queryTableField id="11" name="SBER.&lt;HIGH&gt;" tableColumnId="11"/>
      <queryTableField id="12" name="SBER.&lt;LOW&gt;" tableColumnId="12"/>
      <queryTableField id="13" name="SBER.&lt;CLOSE&gt;" tableColumnId="13"/>
      <queryTableField id="14" name="SBER.&lt;VOL&gt;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13111E-020E-4CD9-B3B3-D437B43B63D9}" name="Акции" displayName="Акции" ref="A1:N46" tableType="queryTable" totalsRowShown="0">
  <autoFilter ref="A1:N46" xr:uid="{7BC48B4B-73D6-437D-B53F-77AD333B6856}"/>
  <tableColumns count="14">
    <tableColumn id="1" xr3:uid="{3403179A-0CAE-4FC9-9845-5BF7E4159A02}" uniqueName="1" name="&lt;TICKER&gt;" queryTableFieldId="1" dataDxfId="3"/>
    <tableColumn id="2" xr3:uid="{B9A1606F-5A22-4518-A1D8-B30DDBDA10FC}" uniqueName="2" name="&lt;DATE&gt;" queryTableFieldId="2" dataDxfId="2"/>
    <tableColumn id="3" xr3:uid="{BD04DDA2-B4B1-4A58-88BD-8398D3EEB85D}" uniqueName="3" name="&lt;OPEN&gt;" queryTableFieldId="3"/>
    <tableColumn id="4" xr3:uid="{7146F35D-35D1-43AD-AED7-FFBA966177F9}" uniqueName="4" name="&lt;HIGH&gt;" queryTableFieldId="4"/>
    <tableColumn id="5" xr3:uid="{6597F1EA-6132-4DD0-A407-2F66AAD7F01C}" uniqueName="5" name="&lt;LOW&gt;" queryTableFieldId="5"/>
    <tableColumn id="6" xr3:uid="{7DC5F2AB-0A6F-41DF-A9D8-DFE64A63B935}" uniqueName="6" name="&lt;CLOSE&gt;" queryTableFieldId="6"/>
    <tableColumn id="7" xr3:uid="{6962A33B-FE92-4E88-A6D3-5E0DCFEC1CC8}" uniqueName="7" name="&lt;VOL&gt;" queryTableFieldId="7"/>
    <tableColumn id="8" xr3:uid="{A1704136-59CF-4BED-AFE0-15D392F35F24}" uniqueName="8" name="SBER.&lt;TICKER&gt;" queryTableFieldId="8" dataDxfId="1"/>
    <tableColumn id="9" xr3:uid="{C4A13F00-BDCA-406C-90CA-E74A28BCB348}" uniqueName="9" name="SBER.&lt;DATE&gt;" queryTableFieldId="9" dataDxfId="0"/>
    <tableColumn id="10" xr3:uid="{B39870CB-AB24-4A8F-938E-63075651FB20}" uniqueName="10" name="SBER.&lt;OPEN&gt;" queryTableFieldId="10"/>
    <tableColumn id="11" xr3:uid="{A10509F0-6CAB-45FA-AB3F-C66EEABB1C3C}" uniqueName="11" name="SBER.&lt;HIGH&gt;" queryTableFieldId="11"/>
    <tableColumn id="12" xr3:uid="{A24029F8-1196-45E0-AD77-D2FBEC4D16D6}" uniqueName="12" name="SBER.&lt;LOW&gt;" queryTableFieldId="12"/>
    <tableColumn id="13" xr3:uid="{4DC1FFD3-4D02-412C-82A9-AC186D0AB7CE}" uniqueName="13" name="SBER.&lt;CLOSE&gt;" queryTableFieldId="13"/>
    <tableColumn id="14" xr3:uid="{0C3E2F44-BC25-43BD-A060-C7BF170FE4C2}" uniqueName="14" name="SBER.&lt;VOL&gt;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EFBB4A-F266-4F63-B9A5-3E29E7C0E412}" name="Параметры" displayName="Параметры" ref="A1:B2" totalsRowShown="0">
  <autoFilter ref="A1:B2" xr:uid="{79AEBA5D-1C84-43C8-9A08-5C4B2850F353}"/>
  <tableColumns count="2">
    <tableColumn id="1" xr3:uid="{BE69FDA9-5ED4-43C8-836F-30B9689A0920}" name="Name"/>
    <tableColumn id="2" xr3:uid="{06427893-B3B2-44AC-B09A-05E93ACA6B2A}" name="Value">
      <calculatedColumnFormula>LEFT(CELL("имяфайла"),FIND("\[",CELL("имяфайла"))) &amp; "Data\"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B2A5-22F9-4A6C-B4EB-F5F127AA06F1}">
  <dimension ref="A1:P55"/>
  <sheetViews>
    <sheetView tabSelected="1" topLeftCell="A44" workbookViewId="0">
      <selection activeCell="H47" sqref="H47"/>
    </sheetView>
  </sheetViews>
  <sheetFormatPr defaultRowHeight="15" x14ac:dyDescent="0.25"/>
  <cols>
    <col min="1" max="1" width="11.28515625" bestFit="1" customWidth="1"/>
    <col min="2" max="2" width="10.140625" bestFit="1" customWidth="1"/>
    <col min="3" max="3" width="10.28515625" bestFit="1" customWidth="1"/>
    <col min="4" max="4" width="9.85546875" bestFit="1" customWidth="1"/>
    <col min="5" max="5" width="9.5703125" bestFit="1" customWidth="1"/>
    <col min="6" max="6" width="10.7109375" bestFit="1" customWidth="1"/>
    <col min="7" max="7" width="10" bestFit="1" customWidth="1"/>
    <col min="8" max="8" width="16.28515625" bestFit="1" customWidth="1"/>
    <col min="9" max="9" width="14.7109375" bestFit="1" customWidth="1"/>
    <col min="10" max="10" width="15.140625" bestFit="1" customWidth="1"/>
    <col min="11" max="11" width="14.7109375" bestFit="1" customWidth="1"/>
    <col min="12" max="12" width="14.42578125" bestFit="1" customWidth="1"/>
    <col min="13" max="13" width="15.7109375" bestFit="1" customWidth="1"/>
    <col min="14" max="14" width="13.7109375" bestFit="1" customWidth="1"/>
  </cols>
  <sheetData>
    <row r="1" spans="1:1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P1" t="s">
        <v>25</v>
      </c>
    </row>
    <row r="2" spans="1:16" x14ac:dyDescent="0.25">
      <c r="A2" s="1" t="s">
        <v>17</v>
      </c>
      <c r="B2" s="2">
        <v>44410</v>
      </c>
      <c r="C2">
        <v>287.88</v>
      </c>
      <c r="D2">
        <v>289.48</v>
      </c>
      <c r="E2">
        <v>285.20999999999998</v>
      </c>
      <c r="F2">
        <v>286.75</v>
      </c>
      <c r="G2">
        <v>38297270</v>
      </c>
      <c r="H2" s="1" t="s">
        <v>18</v>
      </c>
      <c r="I2" s="2">
        <v>44410</v>
      </c>
      <c r="J2">
        <v>306.31</v>
      </c>
      <c r="K2">
        <v>308.63</v>
      </c>
      <c r="L2">
        <v>306.06</v>
      </c>
      <c r="M2">
        <v>306.51</v>
      </c>
      <c r="N2">
        <v>31506510</v>
      </c>
      <c r="P2">
        <f>$J$55+$J$54*Акции[[#This Row],[&lt;CLOSE&gt;]]</f>
        <v>323.73874077459703</v>
      </c>
    </row>
    <row r="3" spans="1:16" x14ac:dyDescent="0.25">
      <c r="A3" s="1" t="s">
        <v>17</v>
      </c>
      <c r="B3" s="2">
        <v>44411</v>
      </c>
      <c r="C3">
        <v>286.77</v>
      </c>
      <c r="D3">
        <v>288.05</v>
      </c>
      <c r="E3">
        <v>284.33999999999997</v>
      </c>
      <c r="F3">
        <v>287.08999999999997</v>
      </c>
      <c r="G3">
        <v>27065240</v>
      </c>
      <c r="H3" s="1" t="s">
        <v>18</v>
      </c>
      <c r="I3" s="2">
        <v>44411</v>
      </c>
      <c r="J3">
        <v>306.31</v>
      </c>
      <c r="K3">
        <v>309.89</v>
      </c>
      <c r="L3">
        <v>306.25</v>
      </c>
      <c r="M3">
        <v>309.89</v>
      </c>
      <c r="N3">
        <v>33788860</v>
      </c>
      <c r="P3">
        <f>$J$55+$J$54*Акции[[#This Row],[&lt;CLOSE&gt;]]</f>
        <v>323.7795623872301</v>
      </c>
    </row>
    <row r="4" spans="1:16" x14ac:dyDescent="0.25">
      <c r="A4" s="1" t="s">
        <v>17</v>
      </c>
      <c r="B4" s="2">
        <v>44412</v>
      </c>
      <c r="C4">
        <v>287.89</v>
      </c>
      <c r="D4">
        <v>288.8</v>
      </c>
      <c r="E4">
        <v>286</v>
      </c>
      <c r="F4">
        <v>287.94</v>
      </c>
      <c r="G4">
        <v>23599750</v>
      </c>
      <c r="H4" s="1" t="s">
        <v>18</v>
      </c>
      <c r="I4" s="2">
        <v>44412</v>
      </c>
      <c r="J4">
        <v>310.26</v>
      </c>
      <c r="K4">
        <v>312</v>
      </c>
      <c r="L4">
        <v>309.25</v>
      </c>
      <c r="M4">
        <v>311.10000000000002</v>
      </c>
      <c r="N4">
        <v>30666580</v>
      </c>
      <c r="P4">
        <f>$J$55+$J$54*Акции[[#This Row],[&lt;CLOSE&gt;]]</f>
        <v>323.88161641881277</v>
      </c>
    </row>
    <row r="5" spans="1:16" x14ac:dyDescent="0.25">
      <c r="A5" s="1" t="s">
        <v>17</v>
      </c>
      <c r="B5" s="2">
        <v>44413</v>
      </c>
      <c r="C5">
        <v>287.31</v>
      </c>
      <c r="D5">
        <v>288.27999999999997</v>
      </c>
      <c r="E5">
        <v>285.16000000000003</v>
      </c>
      <c r="F5">
        <v>285.95</v>
      </c>
      <c r="G5">
        <v>47254880</v>
      </c>
      <c r="H5" s="1" t="s">
        <v>18</v>
      </c>
      <c r="I5" s="2">
        <v>44413</v>
      </c>
      <c r="J5">
        <v>311.02</v>
      </c>
      <c r="K5">
        <v>315.91000000000003</v>
      </c>
      <c r="L5">
        <v>310.82</v>
      </c>
      <c r="M5">
        <v>315.82</v>
      </c>
      <c r="N5">
        <v>37290300</v>
      </c>
      <c r="P5">
        <f>$J$55+$J$54*Акции[[#This Row],[&lt;CLOSE&gt;]]</f>
        <v>323.64268992134276</v>
      </c>
    </row>
    <row r="6" spans="1:16" x14ac:dyDescent="0.25">
      <c r="A6" s="1" t="s">
        <v>17</v>
      </c>
      <c r="B6" s="2">
        <v>44414</v>
      </c>
      <c r="C6">
        <v>285.26</v>
      </c>
      <c r="D6">
        <v>285.72000000000003</v>
      </c>
      <c r="E6">
        <v>277.87</v>
      </c>
      <c r="F6">
        <v>282.27</v>
      </c>
      <c r="G6">
        <v>90600850</v>
      </c>
      <c r="H6" s="1" t="s">
        <v>18</v>
      </c>
      <c r="I6" s="2">
        <v>44414</v>
      </c>
      <c r="J6">
        <v>316.10000000000002</v>
      </c>
      <c r="K6">
        <v>320</v>
      </c>
      <c r="L6">
        <v>315.31</v>
      </c>
      <c r="M6">
        <v>319.14999999999998</v>
      </c>
      <c r="N6">
        <v>54096400</v>
      </c>
      <c r="P6">
        <f>$J$55+$J$54*Акции[[#This Row],[&lt;CLOSE&gt;]]</f>
        <v>323.20085599637321</v>
      </c>
    </row>
    <row r="7" spans="1:16" x14ac:dyDescent="0.25">
      <c r="A7" s="1" t="s">
        <v>17</v>
      </c>
      <c r="B7" s="2">
        <v>44417</v>
      </c>
      <c r="C7">
        <v>282.23</v>
      </c>
      <c r="D7">
        <v>287.89999999999998</v>
      </c>
      <c r="E7">
        <v>280.8</v>
      </c>
      <c r="F7">
        <v>286.68</v>
      </c>
      <c r="G7">
        <v>68779100</v>
      </c>
      <c r="H7" s="1" t="s">
        <v>18</v>
      </c>
      <c r="I7" s="2">
        <v>44417</v>
      </c>
      <c r="J7">
        <v>318.56</v>
      </c>
      <c r="K7">
        <v>328.3</v>
      </c>
      <c r="L7">
        <v>317.62</v>
      </c>
      <c r="M7">
        <v>326.91000000000003</v>
      </c>
      <c r="N7">
        <v>71958140</v>
      </c>
      <c r="P7">
        <f>$J$55+$J$54*Акции[[#This Row],[&lt;CLOSE&gt;]]</f>
        <v>323.7303363249373</v>
      </c>
    </row>
    <row r="8" spans="1:16" x14ac:dyDescent="0.25">
      <c r="A8" s="1" t="s">
        <v>17</v>
      </c>
      <c r="B8" s="2">
        <v>44418</v>
      </c>
      <c r="C8">
        <v>288</v>
      </c>
      <c r="D8">
        <v>288.8</v>
      </c>
      <c r="E8">
        <v>285.7</v>
      </c>
      <c r="F8">
        <v>288.61</v>
      </c>
      <c r="G8">
        <v>28839550</v>
      </c>
      <c r="H8" s="1" t="s">
        <v>18</v>
      </c>
      <c r="I8" s="2">
        <v>44418</v>
      </c>
      <c r="J8">
        <v>328.05</v>
      </c>
      <c r="K8">
        <v>331.29</v>
      </c>
      <c r="L8">
        <v>326.97000000000003</v>
      </c>
      <c r="M8">
        <v>330.11</v>
      </c>
      <c r="N8">
        <v>41507840</v>
      </c>
      <c r="P8">
        <f>$J$55+$J$54*Акции[[#This Row],[&lt;CLOSE&gt;]]</f>
        <v>323.96205900841323</v>
      </c>
    </row>
    <row r="9" spans="1:16" x14ac:dyDescent="0.25">
      <c r="A9" s="1" t="s">
        <v>17</v>
      </c>
      <c r="B9" s="2">
        <v>44419</v>
      </c>
      <c r="C9">
        <v>288.92</v>
      </c>
      <c r="D9">
        <v>291.49</v>
      </c>
      <c r="E9">
        <v>287.12</v>
      </c>
      <c r="F9">
        <v>290.35000000000002</v>
      </c>
      <c r="G9">
        <v>37928360</v>
      </c>
      <c r="H9" s="1" t="s">
        <v>18</v>
      </c>
      <c r="I9" s="2">
        <v>44419</v>
      </c>
      <c r="J9">
        <v>330.7</v>
      </c>
      <c r="K9">
        <v>330.98</v>
      </c>
      <c r="L9">
        <v>326.20999999999998</v>
      </c>
      <c r="M9">
        <v>329.9</v>
      </c>
      <c r="N9">
        <v>34418000</v>
      </c>
      <c r="P9">
        <f>$J$55+$J$54*Акции[[#This Row],[&lt;CLOSE&gt;]]</f>
        <v>324.17096961424124</v>
      </c>
    </row>
    <row r="10" spans="1:16" x14ac:dyDescent="0.25">
      <c r="A10" s="1" t="s">
        <v>17</v>
      </c>
      <c r="B10" s="2">
        <v>44420</v>
      </c>
      <c r="C10">
        <v>290.25</v>
      </c>
      <c r="D10">
        <v>293.81</v>
      </c>
      <c r="E10">
        <v>290.25</v>
      </c>
      <c r="F10">
        <v>293.23</v>
      </c>
      <c r="G10">
        <v>37564370</v>
      </c>
      <c r="H10" s="1" t="s">
        <v>18</v>
      </c>
      <c r="I10" s="2">
        <v>44420</v>
      </c>
      <c r="J10">
        <v>330</v>
      </c>
      <c r="K10">
        <v>330.64</v>
      </c>
      <c r="L10">
        <v>327.3</v>
      </c>
      <c r="M10">
        <v>328.57</v>
      </c>
      <c r="N10">
        <v>20985080</v>
      </c>
      <c r="P10">
        <f>$J$55+$J$54*Акции[[#This Row],[&lt;CLOSE&gt;]]</f>
        <v>324.51675268595659</v>
      </c>
    </row>
    <row r="11" spans="1:16" x14ac:dyDescent="0.25">
      <c r="A11" s="1" t="s">
        <v>17</v>
      </c>
      <c r="B11" s="2">
        <v>44421</v>
      </c>
      <c r="C11">
        <v>292.64999999999998</v>
      </c>
      <c r="D11">
        <v>293.89999999999998</v>
      </c>
      <c r="E11">
        <v>291.75</v>
      </c>
      <c r="F11">
        <v>292.7</v>
      </c>
      <c r="G11">
        <v>21802270</v>
      </c>
      <c r="H11" s="1" t="s">
        <v>18</v>
      </c>
      <c r="I11" s="2">
        <v>44421</v>
      </c>
      <c r="J11">
        <v>328.6</v>
      </c>
      <c r="K11">
        <v>330.27</v>
      </c>
      <c r="L11">
        <v>327.31</v>
      </c>
      <c r="M11">
        <v>328.68</v>
      </c>
      <c r="N11">
        <v>18758270</v>
      </c>
      <c r="P11">
        <f>$J$55+$J$54*Акции[[#This Row],[&lt;CLOSE&gt;]]</f>
        <v>324.4531189956756</v>
      </c>
    </row>
    <row r="12" spans="1:16" x14ac:dyDescent="0.25">
      <c r="A12" s="1" t="s">
        <v>17</v>
      </c>
      <c r="B12" s="2">
        <v>44424</v>
      </c>
      <c r="C12">
        <v>291.47000000000003</v>
      </c>
      <c r="D12">
        <v>295.48</v>
      </c>
      <c r="E12">
        <v>290.95</v>
      </c>
      <c r="F12">
        <v>295.10000000000002</v>
      </c>
      <c r="G12">
        <v>32273890</v>
      </c>
      <c r="H12" s="1" t="s">
        <v>18</v>
      </c>
      <c r="I12" s="2">
        <v>44424</v>
      </c>
      <c r="J12">
        <v>327.56</v>
      </c>
      <c r="K12">
        <v>330.52</v>
      </c>
      <c r="L12">
        <v>327.13</v>
      </c>
      <c r="M12">
        <v>329.36</v>
      </c>
      <c r="N12">
        <v>23916510</v>
      </c>
      <c r="P12">
        <f>$J$55+$J$54*Акции[[#This Row],[&lt;CLOSE&gt;]]</f>
        <v>324.7412715554384</v>
      </c>
    </row>
    <row r="13" spans="1:16" x14ac:dyDescent="0.25">
      <c r="A13" s="1" t="s">
        <v>17</v>
      </c>
      <c r="B13" s="2">
        <v>44425</v>
      </c>
      <c r="C13">
        <v>295.13</v>
      </c>
      <c r="D13">
        <v>299.5</v>
      </c>
      <c r="E13">
        <v>290.32</v>
      </c>
      <c r="F13">
        <v>298.32</v>
      </c>
      <c r="G13">
        <v>50482060</v>
      </c>
      <c r="H13" s="1" t="s">
        <v>18</v>
      </c>
      <c r="I13" s="2">
        <v>44425</v>
      </c>
      <c r="J13">
        <v>329</v>
      </c>
      <c r="K13">
        <v>335.7</v>
      </c>
      <c r="L13">
        <v>328.55</v>
      </c>
      <c r="M13">
        <v>334.5</v>
      </c>
      <c r="N13">
        <v>42463620</v>
      </c>
      <c r="P13">
        <f>$J$55+$J$54*Акции[[#This Row],[&lt;CLOSE&gt;]]</f>
        <v>325.12787623978681</v>
      </c>
    </row>
    <row r="14" spans="1:16" x14ac:dyDescent="0.25">
      <c r="A14" s="1" t="s">
        <v>17</v>
      </c>
      <c r="B14" s="2">
        <v>44426</v>
      </c>
      <c r="C14">
        <v>299</v>
      </c>
      <c r="D14">
        <v>299.95</v>
      </c>
      <c r="E14">
        <v>295</v>
      </c>
      <c r="F14">
        <v>295.05</v>
      </c>
      <c r="G14">
        <v>35531240</v>
      </c>
      <c r="H14" s="1" t="s">
        <v>18</v>
      </c>
      <c r="I14" s="2">
        <v>44426</v>
      </c>
      <c r="J14">
        <v>336.05</v>
      </c>
      <c r="K14">
        <v>338.99</v>
      </c>
      <c r="L14">
        <v>333.26</v>
      </c>
      <c r="M14">
        <v>334.9</v>
      </c>
      <c r="N14">
        <v>36270350</v>
      </c>
      <c r="P14">
        <f>$J$55+$J$54*Акции[[#This Row],[&lt;CLOSE&gt;]]</f>
        <v>324.73526837711</v>
      </c>
    </row>
    <row r="15" spans="1:16" x14ac:dyDescent="0.25">
      <c r="A15" s="1" t="s">
        <v>17</v>
      </c>
      <c r="B15" s="2">
        <v>44427</v>
      </c>
      <c r="C15">
        <v>293.49</v>
      </c>
      <c r="D15">
        <v>294.72000000000003</v>
      </c>
      <c r="E15">
        <v>289.68</v>
      </c>
      <c r="F15">
        <v>293.68</v>
      </c>
      <c r="G15">
        <v>55911470</v>
      </c>
      <c r="H15" s="1" t="s">
        <v>18</v>
      </c>
      <c r="I15" s="2">
        <v>44427</v>
      </c>
      <c r="J15">
        <v>333.5</v>
      </c>
      <c r="K15">
        <v>334</v>
      </c>
      <c r="L15">
        <v>329.1</v>
      </c>
      <c r="M15">
        <v>332.69</v>
      </c>
      <c r="N15">
        <v>45936410</v>
      </c>
      <c r="P15">
        <f>$J$55+$J$54*Акции[[#This Row],[&lt;CLOSE&gt;]]</f>
        <v>324.57078129091207</v>
      </c>
    </row>
    <row r="16" spans="1:16" x14ac:dyDescent="0.25">
      <c r="A16" s="1" t="s">
        <v>17</v>
      </c>
      <c r="B16" s="2">
        <v>44428</v>
      </c>
      <c r="C16">
        <v>293.79000000000002</v>
      </c>
      <c r="D16">
        <v>294.89999999999998</v>
      </c>
      <c r="E16">
        <v>289.5</v>
      </c>
      <c r="F16">
        <v>292.57</v>
      </c>
      <c r="G16">
        <v>38594640</v>
      </c>
      <c r="H16" s="1" t="s">
        <v>18</v>
      </c>
      <c r="I16" s="2">
        <v>44428</v>
      </c>
      <c r="J16">
        <v>332.2</v>
      </c>
      <c r="K16">
        <v>333.27</v>
      </c>
      <c r="L16">
        <v>325.17</v>
      </c>
      <c r="M16">
        <v>325.67</v>
      </c>
      <c r="N16">
        <v>36352850</v>
      </c>
      <c r="P16">
        <f>$J$55+$J$54*Акции[[#This Row],[&lt;CLOSE&gt;]]</f>
        <v>324.43751073202179</v>
      </c>
    </row>
    <row r="17" spans="1:16" x14ac:dyDescent="0.25">
      <c r="A17" s="1" t="s">
        <v>17</v>
      </c>
      <c r="B17" s="2">
        <v>44431</v>
      </c>
      <c r="C17">
        <v>294.7</v>
      </c>
      <c r="D17">
        <v>297.94</v>
      </c>
      <c r="E17">
        <v>294.10000000000002</v>
      </c>
      <c r="F17">
        <v>297.69</v>
      </c>
      <c r="G17">
        <v>38038340</v>
      </c>
      <c r="H17" s="1" t="s">
        <v>18</v>
      </c>
      <c r="I17" s="2">
        <v>44431</v>
      </c>
      <c r="J17">
        <v>327.85</v>
      </c>
      <c r="K17">
        <v>329.81</v>
      </c>
      <c r="L17">
        <v>326.55</v>
      </c>
      <c r="M17">
        <v>329.22</v>
      </c>
      <c r="N17">
        <v>20539290</v>
      </c>
      <c r="P17">
        <f>$J$55+$J$54*Акции[[#This Row],[&lt;CLOSE&gt;]]</f>
        <v>325.05223619284908</v>
      </c>
    </row>
    <row r="18" spans="1:16" x14ac:dyDescent="0.25">
      <c r="A18" s="1" t="s">
        <v>17</v>
      </c>
      <c r="B18" s="2">
        <v>44432</v>
      </c>
      <c r="C18">
        <v>299</v>
      </c>
      <c r="D18">
        <v>301</v>
      </c>
      <c r="E18">
        <v>295.95</v>
      </c>
      <c r="F18">
        <v>298.7</v>
      </c>
      <c r="G18">
        <v>48940480</v>
      </c>
      <c r="H18" s="1" t="s">
        <v>18</v>
      </c>
      <c r="I18" s="2">
        <v>44432</v>
      </c>
      <c r="J18">
        <v>330.37</v>
      </c>
      <c r="K18">
        <v>331.22</v>
      </c>
      <c r="L18">
        <v>323.32</v>
      </c>
      <c r="M18">
        <v>324.83</v>
      </c>
      <c r="N18">
        <v>35650540</v>
      </c>
      <c r="P18">
        <f>$J$55+$J$54*Акции[[#This Row],[&lt;CLOSE&gt;]]</f>
        <v>325.17350039508256</v>
      </c>
    </row>
    <row r="19" spans="1:16" x14ac:dyDescent="0.25">
      <c r="A19" s="1" t="s">
        <v>17</v>
      </c>
      <c r="B19" s="2">
        <v>44433</v>
      </c>
      <c r="C19">
        <v>298.70999999999998</v>
      </c>
      <c r="D19">
        <v>299.2</v>
      </c>
      <c r="E19">
        <v>294.37</v>
      </c>
      <c r="F19">
        <v>296.7</v>
      </c>
      <c r="G19">
        <v>30906470</v>
      </c>
      <c r="H19" s="1" t="s">
        <v>18</v>
      </c>
      <c r="I19" s="2">
        <v>44433</v>
      </c>
      <c r="J19">
        <v>324.29000000000002</v>
      </c>
      <c r="K19">
        <v>325.32</v>
      </c>
      <c r="L19">
        <v>321.26</v>
      </c>
      <c r="M19">
        <v>324.57</v>
      </c>
      <c r="N19">
        <v>28071640</v>
      </c>
      <c r="P19">
        <f>$J$55+$J$54*Акции[[#This Row],[&lt;CLOSE&gt;]]</f>
        <v>324.93337326194694</v>
      </c>
    </row>
    <row r="20" spans="1:16" x14ac:dyDescent="0.25">
      <c r="A20" s="1" t="s">
        <v>17</v>
      </c>
      <c r="B20" s="2">
        <v>44434</v>
      </c>
      <c r="C20">
        <v>295.92</v>
      </c>
      <c r="D20">
        <v>295.97000000000003</v>
      </c>
      <c r="E20">
        <v>293.04000000000002</v>
      </c>
      <c r="F20">
        <v>294.33999999999997</v>
      </c>
      <c r="G20">
        <v>24990510</v>
      </c>
      <c r="H20" s="1" t="s">
        <v>18</v>
      </c>
      <c r="I20" s="2">
        <v>44434</v>
      </c>
      <c r="J20">
        <v>324.02999999999997</v>
      </c>
      <c r="K20">
        <v>325.55</v>
      </c>
      <c r="L20">
        <v>320.58</v>
      </c>
      <c r="M20">
        <v>322.54000000000002</v>
      </c>
      <c r="N20">
        <v>27463480</v>
      </c>
      <c r="P20">
        <f>$J$55+$J$54*Акции[[#This Row],[&lt;CLOSE&gt;]]</f>
        <v>324.65002324484686</v>
      </c>
    </row>
    <row r="21" spans="1:16" x14ac:dyDescent="0.25">
      <c r="A21" s="1" t="s">
        <v>17</v>
      </c>
      <c r="B21" s="2">
        <v>44435</v>
      </c>
      <c r="C21">
        <v>295.81</v>
      </c>
      <c r="D21">
        <v>300</v>
      </c>
      <c r="E21">
        <v>294.81</v>
      </c>
      <c r="F21">
        <v>299.66000000000003</v>
      </c>
      <c r="G21">
        <v>34063060</v>
      </c>
      <c r="H21" s="1" t="s">
        <v>18</v>
      </c>
      <c r="I21" s="2">
        <v>44435</v>
      </c>
      <c r="J21">
        <v>323.74</v>
      </c>
      <c r="K21">
        <v>327.5</v>
      </c>
      <c r="L21">
        <v>321.8</v>
      </c>
      <c r="M21">
        <v>327.41000000000003</v>
      </c>
      <c r="N21">
        <v>27792410</v>
      </c>
      <c r="P21">
        <f>$J$55+$J$54*Акции[[#This Row],[&lt;CLOSE&gt;]]</f>
        <v>325.28876141898769</v>
      </c>
    </row>
    <row r="22" spans="1:16" x14ac:dyDescent="0.25">
      <c r="A22" s="1" t="s">
        <v>17</v>
      </c>
      <c r="B22" s="2">
        <v>44438</v>
      </c>
      <c r="C22">
        <v>301.66000000000003</v>
      </c>
      <c r="D22">
        <v>305.5</v>
      </c>
      <c r="E22">
        <v>299.97000000000003</v>
      </c>
      <c r="F22">
        <v>305.17</v>
      </c>
      <c r="G22">
        <v>69849150</v>
      </c>
      <c r="H22" s="1" t="s">
        <v>18</v>
      </c>
      <c r="I22" s="2">
        <v>44438</v>
      </c>
      <c r="J22">
        <v>328.42</v>
      </c>
      <c r="K22">
        <v>329.38</v>
      </c>
      <c r="L22">
        <v>326.51</v>
      </c>
      <c r="M22">
        <v>328.28</v>
      </c>
      <c r="N22">
        <v>20356090</v>
      </c>
      <c r="P22">
        <f>$J$55+$J$54*Акции[[#This Row],[&lt;CLOSE&gt;]]</f>
        <v>325.95031167077644</v>
      </c>
    </row>
    <row r="23" spans="1:16" x14ac:dyDescent="0.25">
      <c r="A23" s="1" t="s">
        <v>17</v>
      </c>
      <c r="B23" s="2">
        <v>44439</v>
      </c>
      <c r="C23">
        <v>305.83</v>
      </c>
      <c r="D23">
        <v>307.67</v>
      </c>
      <c r="E23">
        <v>304.10000000000002</v>
      </c>
      <c r="F23">
        <v>305.64999999999998</v>
      </c>
      <c r="G23">
        <v>64318080</v>
      </c>
      <c r="H23" s="1" t="s">
        <v>18</v>
      </c>
      <c r="I23" s="2">
        <v>44439</v>
      </c>
      <c r="J23">
        <v>328.54</v>
      </c>
      <c r="K23">
        <v>330.48</v>
      </c>
      <c r="L23">
        <v>327.3</v>
      </c>
      <c r="M23">
        <v>327.94</v>
      </c>
      <c r="N23">
        <v>32440160</v>
      </c>
      <c r="P23">
        <f>$J$55+$J$54*Акции[[#This Row],[&lt;CLOSE&gt;]]</f>
        <v>326.00794218272898</v>
      </c>
    </row>
    <row r="24" spans="1:16" x14ac:dyDescent="0.25">
      <c r="A24" s="1" t="s">
        <v>17</v>
      </c>
      <c r="B24" s="2">
        <v>44440</v>
      </c>
      <c r="C24">
        <v>306.60000000000002</v>
      </c>
      <c r="D24">
        <v>313.95</v>
      </c>
      <c r="E24">
        <v>306.19</v>
      </c>
      <c r="F24">
        <v>312.89</v>
      </c>
      <c r="G24">
        <v>79410570</v>
      </c>
      <c r="H24" s="1" t="s">
        <v>18</v>
      </c>
      <c r="I24" s="2">
        <v>44440</v>
      </c>
      <c r="J24">
        <v>328.87</v>
      </c>
      <c r="K24">
        <v>334.64</v>
      </c>
      <c r="L24">
        <v>328.03</v>
      </c>
      <c r="M24">
        <v>334.57</v>
      </c>
      <c r="N24">
        <v>30671130</v>
      </c>
      <c r="P24">
        <f>$J$55+$J$54*Акции[[#This Row],[&lt;CLOSE&gt;]]</f>
        <v>326.87720240468002</v>
      </c>
    </row>
    <row r="25" spans="1:16" x14ac:dyDescent="0.25">
      <c r="A25" s="1" t="s">
        <v>17</v>
      </c>
      <c r="B25" s="2">
        <v>44441</v>
      </c>
      <c r="C25">
        <v>313.58999999999997</v>
      </c>
      <c r="D25">
        <v>314.8</v>
      </c>
      <c r="E25">
        <v>310.3</v>
      </c>
      <c r="F25">
        <v>312.3</v>
      </c>
      <c r="G25">
        <v>53349820</v>
      </c>
      <c r="H25" s="1" t="s">
        <v>18</v>
      </c>
      <c r="I25" s="2">
        <v>44441</v>
      </c>
      <c r="J25">
        <v>334.67</v>
      </c>
      <c r="K25">
        <v>334.91</v>
      </c>
      <c r="L25">
        <v>328.77</v>
      </c>
      <c r="M25">
        <v>329</v>
      </c>
      <c r="N25">
        <v>31562590</v>
      </c>
      <c r="P25">
        <f>$J$55+$J$54*Акции[[#This Row],[&lt;CLOSE&gt;]]</f>
        <v>326.80636490040501</v>
      </c>
    </row>
    <row r="26" spans="1:16" x14ac:dyDescent="0.25">
      <c r="A26" s="1" t="s">
        <v>17</v>
      </c>
      <c r="B26" s="2">
        <v>44442</v>
      </c>
      <c r="C26">
        <v>312.7</v>
      </c>
      <c r="D26">
        <v>317.95999999999998</v>
      </c>
      <c r="E26">
        <v>311.16000000000003</v>
      </c>
      <c r="F26">
        <v>317.94</v>
      </c>
      <c r="G26">
        <v>63637790</v>
      </c>
      <c r="H26" s="1" t="s">
        <v>18</v>
      </c>
      <c r="I26" s="2">
        <v>44442</v>
      </c>
      <c r="J26">
        <v>329.47</v>
      </c>
      <c r="K26">
        <v>330.53</v>
      </c>
      <c r="L26">
        <v>326.62</v>
      </c>
      <c r="M26">
        <v>329.71</v>
      </c>
      <c r="N26">
        <v>29597400</v>
      </c>
      <c r="P26">
        <f>$J$55+$J$54*Акции[[#This Row],[&lt;CLOSE&gt;]]</f>
        <v>327.48352341584757</v>
      </c>
    </row>
    <row r="27" spans="1:16" x14ac:dyDescent="0.25">
      <c r="A27" s="1" t="s">
        <v>17</v>
      </c>
      <c r="B27" s="2">
        <v>44445</v>
      </c>
      <c r="C27">
        <v>319</v>
      </c>
      <c r="D27">
        <v>329.35</v>
      </c>
      <c r="E27">
        <v>318.60000000000002</v>
      </c>
      <c r="F27">
        <v>328.93</v>
      </c>
      <c r="G27">
        <v>80141350</v>
      </c>
      <c r="H27" s="1" t="s">
        <v>18</v>
      </c>
      <c r="I27" s="2">
        <v>44445</v>
      </c>
      <c r="J27">
        <v>330</v>
      </c>
      <c r="K27">
        <v>331.45</v>
      </c>
      <c r="L27">
        <v>328.5</v>
      </c>
      <c r="M27">
        <v>329.37</v>
      </c>
      <c r="N27">
        <v>17467620</v>
      </c>
      <c r="P27">
        <f>$J$55+$J$54*Акции[[#This Row],[&lt;CLOSE&gt;]]</f>
        <v>328.80302201242802</v>
      </c>
    </row>
    <row r="28" spans="1:16" x14ac:dyDescent="0.25">
      <c r="A28" s="1" t="s">
        <v>17</v>
      </c>
      <c r="B28" s="2">
        <v>44446</v>
      </c>
      <c r="C28">
        <v>329.95</v>
      </c>
      <c r="D28">
        <v>333</v>
      </c>
      <c r="E28">
        <v>325.5</v>
      </c>
      <c r="F28">
        <v>327.73</v>
      </c>
      <c r="G28">
        <v>71864800</v>
      </c>
      <c r="H28" s="1" t="s">
        <v>18</v>
      </c>
      <c r="I28" s="2">
        <v>44446</v>
      </c>
      <c r="J28">
        <v>329.82</v>
      </c>
      <c r="K28">
        <v>330.73</v>
      </c>
      <c r="L28">
        <v>324.64</v>
      </c>
      <c r="M28">
        <v>325.95999999999998</v>
      </c>
      <c r="N28">
        <v>24443360</v>
      </c>
      <c r="P28">
        <f>$J$55+$J$54*Акции[[#This Row],[&lt;CLOSE&gt;]]</f>
        <v>328.65894573254661</v>
      </c>
    </row>
    <row r="29" spans="1:16" x14ac:dyDescent="0.25">
      <c r="A29" s="1" t="s">
        <v>17</v>
      </c>
      <c r="B29" s="2">
        <v>44447</v>
      </c>
      <c r="C29">
        <v>328.49</v>
      </c>
      <c r="D29">
        <v>328.5</v>
      </c>
      <c r="E29">
        <v>322.22000000000003</v>
      </c>
      <c r="F29">
        <v>327.60000000000002</v>
      </c>
      <c r="G29">
        <v>58765620</v>
      </c>
      <c r="H29" s="1" t="s">
        <v>18</v>
      </c>
      <c r="I29" s="2">
        <v>44447</v>
      </c>
      <c r="J29">
        <v>325.95999999999998</v>
      </c>
      <c r="K29">
        <v>332.74</v>
      </c>
      <c r="L29">
        <v>322.83999999999997</v>
      </c>
      <c r="M29">
        <v>331.7</v>
      </c>
      <c r="N29">
        <v>47818530</v>
      </c>
      <c r="P29">
        <f>$J$55+$J$54*Акции[[#This Row],[&lt;CLOSE&gt;]]</f>
        <v>328.64333746889281</v>
      </c>
    </row>
    <row r="30" spans="1:16" x14ac:dyDescent="0.25">
      <c r="A30" s="1" t="s">
        <v>17</v>
      </c>
      <c r="B30" s="2">
        <v>44448</v>
      </c>
      <c r="C30">
        <v>326</v>
      </c>
      <c r="D30">
        <v>328.14</v>
      </c>
      <c r="E30">
        <v>323.5</v>
      </c>
      <c r="F30">
        <v>324.57</v>
      </c>
      <c r="G30">
        <v>40361580</v>
      </c>
      <c r="H30" s="1" t="s">
        <v>18</v>
      </c>
      <c r="I30" s="2">
        <v>44448</v>
      </c>
      <c r="J30">
        <v>330.4</v>
      </c>
      <c r="K30">
        <v>330.4</v>
      </c>
      <c r="L30">
        <v>325.69</v>
      </c>
      <c r="M30">
        <v>326.01</v>
      </c>
      <c r="N30">
        <v>29884250</v>
      </c>
      <c r="P30">
        <f>$J$55+$J$54*Акции[[#This Row],[&lt;CLOSE&gt;]]</f>
        <v>328.27954486219227</v>
      </c>
    </row>
    <row r="31" spans="1:16" x14ac:dyDescent="0.25">
      <c r="A31" s="1" t="s">
        <v>17</v>
      </c>
      <c r="B31" s="2">
        <v>44449</v>
      </c>
      <c r="C31">
        <v>326.55</v>
      </c>
      <c r="D31">
        <v>330</v>
      </c>
      <c r="E31">
        <v>325.5</v>
      </c>
      <c r="F31">
        <v>326.43</v>
      </c>
      <c r="G31">
        <v>41425440</v>
      </c>
      <c r="H31" s="1" t="s">
        <v>18</v>
      </c>
      <c r="I31" s="2">
        <v>44449</v>
      </c>
      <c r="J31">
        <v>328.01</v>
      </c>
      <c r="K31">
        <v>328.43</v>
      </c>
      <c r="L31">
        <v>325.20999999999998</v>
      </c>
      <c r="M31">
        <v>326.25</v>
      </c>
      <c r="N31">
        <v>17390450</v>
      </c>
      <c r="P31">
        <f>$J$55+$J$54*Акции[[#This Row],[&lt;CLOSE&gt;]]</f>
        <v>328.50286309600841</v>
      </c>
    </row>
    <row r="32" spans="1:16" x14ac:dyDescent="0.25">
      <c r="A32" s="1" t="s">
        <v>17</v>
      </c>
      <c r="B32" s="2">
        <v>44452</v>
      </c>
      <c r="C32">
        <v>327.52</v>
      </c>
      <c r="D32">
        <v>333</v>
      </c>
      <c r="E32">
        <v>327.3</v>
      </c>
      <c r="F32">
        <v>332.75</v>
      </c>
      <c r="G32">
        <v>55356420</v>
      </c>
      <c r="H32" s="1" t="s">
        <v>18</v>
      </c>
      <c r="I32" s="2">
        <v>44452</v>
      </c>
      <c r="J32">
        <v>327.02</v>
      </c>
      <c r="K32">
        <v>328.14</v>
      </c>
      <c r="L32">
        <v>324.01</v>
      </c>
      <c r="M32">
        <v>327.41000000000003</v>
      </c>
      <c r="N32">
        <v>24349520</v>
      </c>
      <c r="P32">
        <f>$J$55+$J$54*Акции[[#This Row],[&lt;CLOSE&gt;]]</f>
        <v>329.2616648367171</v>
      </c>
    </row>
    <row r="33" spans="1:16" x14ac:dyDescent="0.25">
      <c r="A33" s="1" t="s">
        <v>17</v>
      </c>
      <c r="B33" s="2">
        <v>44453</v>
      </c>
      <c r="C33">
        <v>333.13</v>
      </c>
      <c r="D33">
        <v>339.92</v>
      </c>
      <c r="E33">
        <v>332.36</v>
      </c>
      <c r="F33">
        <v>338.98</v>
      </c>
      <c r="G33">
        <v>97138220</v>
      </c>
      <c r="H33" s="1" t="s">
        <v>18</v>
      </c>
      <c r="I33" s="2">
        <v>44453</v>
      </c>
      <c r="J33">
        <v>327.45</v>
      </c>
      <c r="K33">
        <v>328.84</v>
      </c>
      <c r="L33">
        <v>325.48</v>
      </c>
      <c r="M33">
        <v>326.48</v>
      </c>
      <c r="N33">
        <v>22491700</v>
      </c>
      <c r="P33">
        <f>$J$55+$J$54*Акции[[#This Row],[&lt;CLOSE&gt;]]</f>
        <v>330.00966085643466</v>
      </c>
    </row>
    <row r="34" spans="1:16" x14ac:dyDescent="0.25">
      <c r="A34" s="1" t="s">
        <v>17</v>
      </c>
      <c r="B34" s="2">
        <v>44454</v>
      </c>
      <c r="C34">
        <v>339.39</v>
      </c>
      <c r="D34">
        <v>344.2</v>
      </c>
      <c r="E34">
        <v>337.72</v>
      </c>
      <c r="F34">
        <v>343.34</v>
      </c>
      <c r="G34">
        <v>108811990</v>
      </c>
      <c r="H34" s="1" t="s">
        <v>18</v>
      </c>
      <c r="I34" s="2">
        <v>44454</v>
      </c>
      <c r="J34">
        <v>326.45999999999998</v>
      </c>
      <c r="K34">
        <v>334.6</v>
      </c>
      <c r="L34">
        <v>326.45999999999998</v>
      </c>
      <c r="M34">
        <v>333.51</v>
      </c>
      <c r="N34">
        <v>43810600</v>
      </c>
      <c r="P34">
        <f>$J$55+$J$54*Акции[[#This Row],[&lt;CLOSE&gt;]]</f>
        <v>330.53313800667041</v>
      </c>
    </row>
    <row r="35" spans="1:16" x14ac:dyDescent="0.25">
      <c r="A35" s="1" t="s">
        <v>17</v>
      </c>
      <c r="B35" s="2">
        <v>44455</v>
      </c>
      <c r="C35">
        <v>342</v>
      </c>
      <c r="D35">
        <v>342.99</v>
      </c>
      <c r="E35">
        <v>337.03</v>
      </c>
      <c r="F35">
        <v>338.5</v>
      </c>
      <c r="G35">
        <v>94713520</v>
      </c>
      <c r="H35" s="1" t="s">
        <v>18</v>
      </c>
      <c r="I35" s="2">
        <v>44455</v>
      </c>
      <c r="J35">
        <v>333.04</v>
      </c>
      <c r="K35">
        <v>334.5</v>
      </c>
      <c r="L35">
        <v>324.91000000000003</v>
      </c>
      <c r="M35">
        <v>326.99</v>
      </c>
      <c r="N35">
        <v>62479270</v>
      </c>
      <c r="P35">
        <f>$J$55+$J$54*Акции[[#This Row],[&lt;CLOSE&gt;]]</f>
        <v>329.95203034448213</v>
      </c>
    </row>
    <row r="36" spans="1:16" x14ac:dyDescent="0.25">
      <c r="A36" s="1" t="s">
        <v>17</v>
      </c>
      <c r="B36" s="2">
        <v>44456</v>
      </c>
      <c r="C36">
        <v>338.83</v>
      </c>
      <c r="D36">
        <v>339.29</v>
      </c>
      <c r="E36">
        <v>333.3</v>
      </c>
      <c r="F36">
        <v>334.5</v>
      </c>
      <c r="G36">
        <v>61454980</v>
      </c>
      <c r="H36" s="1" t="s">
        <v>18</v>
      </c>
      <c r="I36" s="2">
        <v>44456</v>
      </c>
      <c r="J36">
        <v>326.89999999999998</v>
      </c>
      <c r="K36">
        <v>331.73</v>
      </c>
      <c r="L36">
        <v>325.7</v>
      </c>
      <c r="M36">
        <v>329.56</v>
      </c>
      <c r="N36">
        <v>54120880</v>
      </c>
      <c r="P36">
        <f>$J$55+$J$54*Акции[[#This Row],[&lt;CLOSE&gt;]]</f>
        <v>329.47177607821078</v>
      </c>
    </row>
    <row r="37" spans="1:16" x14ac:dyDescent="0.25">
      <c r="A37" s="1" t="s">
        <v>17</v>
      </c>
      <c r="B37" s="2">
        <v>44459</v>
      </c>
      <c r="C37">
        <v>329.97</v>
      </c>
      <c r="D37">
        <v>332</v>
      </c>
      <c r="E37">
        <v>321.26</v>
      </c>
      <c r="F37">
        <v>325.7</v>
      </c>
      <c r="G37">
        <v>72882270</v>
      </c>
      <c r="H37" s="1" t="s">
        <v>18</v>
      </c>
      <c r="I37" s="2">
        <v>44459</v>
      </c>
      <c r="J37">
        <v>327.01</v>
      </c>
      <c r="K37">
        <v>328.85</v>
      </c>
      <c r="L37">
        <v>325</v>
      </c>
      <c r="M37">
        <v>326.92</v>
      </c>
      <c r="N37">
        <v>31671550</v>
      </c>
      <c r="P37">
        <f>$J$55+$J$54*Акции[[#This Row],[&lt;CLOSE&gt;]]</f>
        <v>328.41521669241394</v>
      </c>
    </row>
    <row r="38" spans="1:16" x14ac:dyDescent="0.25">
      <c r="A38" s="1" t="s">
        <v>17</v>
      </c>
      <c r="B38" s="2">
        <v>44460</v>
      </c>
      <c r="C38">
        <v>328.7</v>
      </c>
      <c r="D38">
        <v>336.78</v>
      </c>
      <c r="E38">
        <v>328.44</v>
      </c>
      <c r="F38">
        <v>335.3</v>
      </c>
      <c r="G38">
        <v>77355030</v>
      </c>
      <c r="H38" s="1" t="s">
        <v>18</v>
      </c>
      <c r="I38" s="2">
        <v>44460</v>
      </c>
      <c r="J38">
        <v>328.44</v>
      </c>
      <c r="K38">
        <v>329.48</v>
      </c>
      <c r="L38">
        <v>322.39</v>
      </c>
      <c r="M38">
        <v>323.25</v>
      </c>
      <c r="N38">
        <v>47704160</v>
      </c>
      <c r="P38">
        <f>$J$55+$J$54*Акции[[#This Row],[&lt;CLOSE&gt;]]</f>
        <v>329.56782693146505</v>
      </c>
    </row>
    <row r="39" spans="1:16" x14ac:dyDescent="0.25">
      <c r="A39" s="1" t="s">
        <v>17</v>
      </c>
      <c r="B39" s="2">
        <v>44461</v>
      </c>
      <c r="C39">
        <v>338.4</v>
      </c>
      <c r="D39">
        <v>341.49</v>
      </c>
      <c r="E39">
        <v>337.4</v>
      </c>
      <c r="F39">
        <v>340.59</v>
      </c>
      <c r="G39">
        <v>60974110</v>
      </c>
      <c r="H39" s="1" t="s">
        <v>18</v>
      </c>
      <c r="I39" s="2">
        <v>44461</v>
      </c>
      <c r="J39">
        <v>325.27999999999997</v>
      </c>
      <c r="K39">
        <v>328.9</v>
      </c>
      <c r="L39">
        <v>322.5</v>
      </c>
      <c r="M39">
        <v>327.8</v>
      </c>
      <c r="N39">
        <v>38085450</v>
      </c>
      <c r="P39">
        <f>$J$55+$J$54*Акции[[#This Row],[&lt;CLOSE&gt;]]</f>
        <v>330.20296319860887</v>
      </c>
    </row>
    <row r="40" spans="1:16" x14ac:dyDescent="0.25">
      <c r="A40" s="1" t="s">
        <v>17</v>
      </c>
      <c r="B40" s="2">
        <v>44462</v>
      </c>
      <c r="C40">
        <v>342</v>
      </c>
      <c r="D40">
        <v>345.2</v>
      </c>
      <c r="E40">
        <v>339.43</v>
      </c>
      <c r="F40">
        <v>343.47</v>
      </c>
      <c r="G40">
        <v>63445330</v>
      </c>
      <c r="H40" s="1" t="s">
        <v>18</v>
      </c>
      <c r="I40" s="2">
        <v>44462</v>
      </c>
      <c r="J40">
        <v>328.94</v>
      </c>
      <c r="K40">
        <v>329.4</v>
      </c>
      <c r="L40">
        <v>325.13</v>
      </c>
      <c r="M40">
        <v>327.02</v>
      </c>
      <c r="N40">
        <v>27033650</v>
      </c>
      <c r="P40">
        <f>$J$55+$J$54*Акции[[#This Row],[&lt;CLOSE&gt;]]</f>
        <v>330.54874627032422</v>
      </c>
    </row>
    <row r="41" spans="1:16" x14ac:dyDescent="0.25">
      <c r="A41" s="1" t="s">
        <v>17</v>
      </c>
      <c r="B41" s="2">
        <v>44463</v>
      </c>
      <c r="C41">
        <v>343.67</v>
      </c>
      <c r="D41">
        <v>344.9</v>
      </c>
      <c r="E41">
        <v>340</v>
      </c>
      <c r="F41">
        <v>344.29</v>
      </c>
      <c r="G41">
        <v>40071320</v>
      </c>
      <c r="H41" s="1" t="s">
        <v>18</v>
      </c>
      <c r="I41" s="2">
        <v>44463</v>
      </c>
      <c r="J41">
        <v>326.08</v>
      </c>
      <c r="K41">
        <v>326.23</v>
      </c>
      <c r="L41">
        <v>323.62</v>
      </c>
      <c r="M41">
        <v>325.44</v>
      </c>
      <c r="N41">
        <v>24552590</v>
      </c>
      <c r="P41">
        <f>$J$55+$J$54*Акции[[#This Row],[&lt;CLOSE&gt;]]</f>
        <v>330.64719839490982</v>
      </c>
    </row>
    <row r="42" spans="1:16" x14ac:dyDescent="0.25">
      <c r="A42" s="1" t="s">
        <v>17</v>
      </c>
      <c r="B42" s="2">
        <v>44466</v>
      </c>
      <c r="C42">
        <v>347.52</v>
      </c>
      <c r="D42">
        <v>355.19</v>
      </c>
      <c r="E42">
        <v>347</v>
      </c>
      <c r="F42">
        <v>355.19</v>
      </c>
      <c r="G42">
        <v>80950780</v>
      </c>
      <c r="H42" s="1" t="s">
        <v>18</v>
      </c>
      <c r="I42" s="2">
        <v>44466</v>
      </c>
      <c r="J42">
        <v>326.32</v>
      </c>
      <c r="K42">
        <v>332.46</v>
      </c>
      <c r="L42">
        <v>326.08999999999997</v>
      </c>
      <c r="M42">
        <v>331.68</v>
      </c>
      <c r="N42">
        <v>34346920</v>
      </c>
      <c r="P42">
        <f>$J$55+$J$54*Акции[[#This Row],[&lt;CLOSE&gt;]]</f>
        <v>331.95589127049914</v>
      </c>
    </row>
    <row r="43" spans="1:16" x14ac:dyDescent="0.25">
      <c r="A43" s="1" t="s">
        <v>17</v>
      </c>
      <c r="B43" s="2">
        <v>44467</v>
      </c>
      <c r="C43">
        <v>359</v>
      </c>
      <c r="D43">
        <v>361.8</v>
      </c>
      <c r="E43">
        <v>353.68</v>
      </c>
      <c r="F43">
        <v>354.07</v>
      </c>
      <c r="G43">
        <v>93838880</v>
      </c>
      <c r="H43" s="1" t="s">
        <v>18</v>
      </c>
      <c r="I43" s="2">
        <v>44467</v>
      </c>
      <c r="J43">
        <v>332.06</v>
      </c>
      <c r="K43">
        <v>334.48</v>
      </c>
      <c r="L43">
        <v>328.32</v>
      </c>
      <c r="M43">
        <v>329.3</v>
      </c>
      <c r="N43">
        <v>52511780</v>
      </c>
      <c r="P43">
        <f>$J$55+$J$54*Акции[[#This Row],[&lt;CLOSE&gt;]]</f>
        <v>331.82142007594319</v>
      </c>
    </row>
    <row r="44" spans="1:16" x14ac:dyDescent="0.25">
      <c r="A44" s="1" t="s">
        <v>17</v>
      </c>
      <c r="B44" s="2">
        <v>44468</v>
      </c>
      <c r="C44">
        <v>354.05</v>
      </c>
      <c r="D44">
        <v>360.94</v>
      </c>
      <c r="E44">
        <v>352.3</v>
      </c>
      <c r="F44">
        <v>360.88</v>
      </c>
      <c r="G44">
        <v>60144670</v>
      </c>
      <c r="H44" s="1" t="s">
        <v>18</v>
      </c>
      <c r="I44" s="2">
        <v>44468</v>
      </c>
      <c r="J44">
        <v>329.09</v>
      </c>
      <c r="K44">
        <v>330.45</v>
      </c>
      <c r="L44">
        <v>327.14999999999998</v>
      </c>
      <c r="M44">
        <v>328.43</v>
      </c>
      <c r="N44">
        <v>27597990</v>
      </c>
      <c r="P44">
        <f>$J$55+$J$54*Акции[[#This Row],[&lt;CLOSE&gt;]]</f>
        <v>332.63905296427009</v>
      </c>
    </row>
    <row r="45" spans="1:16" x14ac:dyDescent="0.25">
      <c r="A45" s="1" t="s">
        <v>17</v>
      </c>
      <c r="B45" s="2">
        <v>44469</v>
      </c>
      <c r="C45">
        <v>363.26</v>
      </c>
      <c r="D45">
        <v>364.53</v>
      </c>
      <c r="E45">
        <v>359.53</v>
      </c>
      <c r="F45">
        <v>360.8</v>
      </c>
      <c r="G45">
        <v>69876200</v>
      </c>
      <c r="H45" s="1" t="s">
        <v>18</v>
      </c>
      <c r="I45" s="2">
        <v>44469</v>
      </c>
      <c r="J45">
        <v>329.98</v>
      </c>
      <c r="K45">
        <v>342.2</v>
      </c>
      <c r="L45">
        <v>329.45</v>
      </c>
      <c r="M45">
        <v>340.99</v>
      </c>
      <c r="N45">
        <v>83549930</v>
      </c>
      <c r="P45">
        <f>$J$55+$J$54*Акции[[#This Row],[&lt;CLOSE&gt;]]</f>
        <v>332.62944787894469</v>
      </c>
    </row>
    <row r="46" spans="1:16" x14ac:dyDescent="0.25">
      <c r="A46" s="1" t="s">
        <v>17</v>
      </c>
      <c r="B46" s="2">
        <v>44470</v>
      </c>
      <c r="C46">
        <v>358.45</v>
      </c>
      <c r="D46">
        <v>363.78</v>
      </c>
      <c r="E46">
        <v>356</v>
      </c>
      <c r="F46">
        <v>363.25</v>
      </c>
      <c r="G46">
        <v>47529090</v>
      </c>
      <c r="H46" s="1" t="s">
        <v>18</v>
      </c>
      <c r="I46" s="2">
        <v>44470</v>
      </c>
      <c r="J46">
        <v>339.21</v>
      </c>
      <c r="K46">
        <v>339.94</v>
      </c>
      <c r="L46">
        <v>336.08</v>
      </c>
      <c r="M46">
        <v>338.48</v>
      </c>
      <c r="N46">
        <v>37617680</v>
      </c>
      <c r="P46">
        <f>$J$55+$J$54*Акции[[#This Row],[&lt;CLOSE&gt;]]</f>
        <v>332.92360361703584</v>
      </c>
    </row>
    <row r="50" spans="9:10" x14ac:dyDescent="0.25">
      <c r="I50" t="s">
        <v>19</v>
      </c>
      <c r="J50">
        <f>SUMPRODUCT(Акции[&lt;CLOSE&gt;],Акции[SBER.&lt;CLOSE&gt;])/COUNT(Акции[&lt;CLOSE&gt;])</f>
        <v>103354.92552222224</v>
      </c>
    </row>
    <row r="51" spans="9:10" x14ac:dyDescent="0.25">
      <c r="I51" t="s">
        <v>20</v>
      </c>
      <c r="J51">
        <f>AVERAGE(Акции[&lt;CLOSE&gt;])*AVERAGE(Акции[SBER.&lt;CLOSE&gt;])</f>
        <v>103282.98192395059</v>
      </c>
    </row>
    <row r="52" spans="9:10" x14ac:dyDescent="0.25">
      <c r="I52" t="s">
        <v>21</v>
      </c>
      <c r="J52">
        <f>SUMPRODUCT(Акции[&lt;CLOSE&gt;],Акции[&lt;CLOSE&gt;])/COUNT(Акции[&lt;CLOSE&gt;])</f>
        <v>100233.43362666665</v>
      </c>
    </row>
    <row r="53" spans="9:10" x14ac:dyDescent="0.25">
      <c r="I53" t="s">
        <v>22</v>
      </c>
      <c r="J53">
        <f>AVERAGE(Акции[&lt;CLOSE&gt;])^2</f>
        <v>99634.221056790091</v>
      </c>
    </row>
    <row r="54" spans="9:10" x14ac:dyDescent="0.25">
      <c r="I54" t="s">
        <v>23</v>
      </c>
      <c r="J54">
        <f>(J50-J51)/(J52-J53)</f>
        <v>0.12006356656782732</v>
      </c>
    </row>
    <row r="55" spans="9:10" x14ac:dyDescent="0.25">
      <c r="I55" t="s">
        <v>24</v>
      </c>
      <c r="J55">
        <f>AVERAGE(Акции[SBER.&lt;CLOSE&gt;])-J54*AVERAGE(Акции[&lt;CLOSE&gt;])</f>
        <v>289.31051306127256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A2" sqref="A2"/>
    </sheetView>
  </sheetViews>
  <sheetFormatPr defaultRowHeight="15" x14ac:dyDescent="0.25"/>
  <cols>
    <col min="2" max="2" width="40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tr">
        <f ca="1">LEFT(CELL("имяфайла"),FIND("\[",CELL("имяфайла"))) &amp; "Data\"</f>
        <v>C:\Users\mvsmirnov\Downloads\Data\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F A A B Q S w M E F A A C A A g A x J F V U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x J F V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R V V P N B i W 4 x A I A A E 4 J A A A T A B w A R m 9 y b X V s Y X M v U 2 V j d G l v b j E u b S C i G A A o o B Q A A A A A A A A A A A A A A A A A A A A A A A A A A A D t V d 1 K G 0 E U v g / k H Y Y t l A 1 s l 6 y 0 p U V X s H G r q T Z J T a r Q I G X M j n V x d 0 Z 2 J 6 K E g L V g C 1 L a S + 9 a 6 A v Y H z G N P 3 2 F m T f q 2 Z 0 k G y W t U n p p b n b O m Z n v + 8 6 c n 0 S k w T 1 G U V V 9 r f F s J p u J 1 n B I X D Q z 9 a K C b O Q T n s 0 g + I k D + V r u i n P 5 V p y J j u j C X i H a N K d Z o x k Q y v X H n k / M A q M c j E h f r e A Q B 7 p W w X x N y 6 H b S I v x X o 5 Z + Q d 5 C z 5 W P m + Z f I t r O a M + T X w v 8 D g J b W 1 c M 1 C B + c 2 A R v Z D A z m 0 w V y P v r K t s X u W g Z 4 1 G S d V v u 0 T O 1 2 a J U b J c s 5 Q K m 9 p 4 p M 4 F 9 / k v n w n j k D p m d w X R 0 g c i 0 P x H T Z O 4 k 3 R F R 0 N 9 N f w C t y v h C w A s F m C X R J G + u U 4 D V T v n Z j y / W o D + z i M b B 4 2 L 3 B + E T + A 4 G S I U Y G A 6 6 v c k / s p 2 w I J 2 C b p x a h f X 6 7 R 0 i Y q z s I k P J A 2 U S s + d S a 1 9 p C A A 7 h y m i D 0 U X 4 i E N A R v 1 L q W o h p t M r C Q L H X t j d I o u B K 8 U Y L y K e n a k 7 M z u E a c j E n b Q O B e 7 E 8 H 3 u L l N + / a 8 a Q 7 e v J A g 4 k P 4 h j c H W B 6 v R q m X 8 J E Z S A l H L F K Q 0 U 0 m a w Q k K l c b Y 4 M z t y Y 7 6 8 N N J f m C 9 X n c s 7 s K U R e u d 5 V c t l M x 7 9 l x i H + 0 t 1 C E S t 4 2 S V Q / Z k J g P t 9 q d u c 7 Y a x D c L z T C E D l t i 4 f o K Y + t 6 r l U v 4 Y D Y c S E d y h 1 I J G i R u 3 I H 8 r b c r v c a c r l 3 S l G B f x H 7 U M E Q x k i 2 Y Z 3 V R 8 7 C / 5 w D M d 7 N H L i Z A z d z Q P W X + C i 6 c g + O d a 7 o M v U q J R J x 4 j 5 h H t X j f 9 R E p k o J 6 I p 7 6 6 I n a T c I I L 4 w 5 1 H X L F J K w q H M f I a U H 0 N t H c H s O J N v Y H I k u t 8 n d Z C E I 3 c T 3 D Q x z t Y G p m 6 y V q k Z 0 S t 9 3 l Z c p I W 5 f s H 2 i y d N U p q V Q R q G 3 r 1 X V 0 k 2 Y k R z G E 0 5 B p D K H O A q c w C u z D 6 D s l I a Z S u u i 1 m 9 / v u M / w Z Q S w E C L Q A U A A I A C A D E k V V T b i C 6 q a c A A A D 5 A A A A E g A A A A A A A A A A A A A A A A A A A A A A Q 2 9 u Z m l n L 1 B h Y 2 t h Z 2 U u e G 1 s U E s B A i 0 A F A A C A A g A x J F V U w / K 6 a u k A A A A 6 Q A A A B M A A A A A A A A A A A A A A A A A 8 w A A A F t D b 2 5 0 Z W 5 0 X 1 R 5 c G V z X S 5 4 b W x Q S w E C L Q A U A A I A C A D E k V V T z Q Y l u M Q C A A B O C Q A A E w A A A A A A A A A A A A A A A A D k A Q A A R m 9 y b X V s Y X M v U 2 V j d G l v b j E u b V B L B Q Y A A A A A A w A D A M I A A A D 1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J w A A A A A A A O U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Q V p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E t M T A t M j F U M T U 6 M T M 6 N D k u N D Q 4 O T I 0 M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B W l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B h c m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E t M T A t M j F U M T U 6 M T M 6 N D k u N T M z M z I z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B W l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F a U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V p Q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B W l A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J F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C 0 y M V Q x N T o x M z o 0 O S 4 1 O T U 5 M T U w W i I g L z 4 8 R W 5 0 c n k g V H l w Z T 0 i R m l s b F N 0 Y X R 1 c y I g V m F s d W U 9 I n N D b 2 1 w b G V 0 Z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J F U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k V S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R V I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J F U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k V S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Q S V E M S U 4 N i V E M C V C O C V E M C V C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T Q k V S L 9 C Y 0 L f Q v N C 1 0 L 3 Q t d C 9 0 L 3 R i 9 C 5 I N G C 0 L j Q v y 5 7 X H U w M D N j R E F U R V x 1 M D A z Z S w x f S Z x d W 9 0 O y w m c X V v d D t L Z X l D b 2 x 1 b W 5 D b 3 V u d C Z x d W 9 0 O z o x f V 0 s J n F 1 b 3 Q 7 Y 2 9 s d W 1 u S W R l b n R p d G l l c y Z x d W 9 0 O z p b J n F 1 b 3 Q 7 U 2 V j d G l v b j E v R 0 F a U C / Q n 9 C + 0 L L R i 9 G I 0 L X Q v d C 9 0 Y v Q t S D Q t 9 C w 0 L P Q v t C 7 0 L 7 Q s t C 6 0 L g u e 1 x 1 M D A z Y 1 R J Q 0 t F U l x 1 M D A z Z S w w f S Z x d W 9 0 O y w m c X V v d D t T Z W N 0 a W 9 u M S 9 H Q V p Q L 9 C Y 0 L f Q v N C 1 0 L 3 Q t d C 9 0 L 3 R i 9 C 5 I N G C 0 L j Q v y 5 7 X H U w M D N j R E F U R V x 1 M D A z Z S w x f S Z x d W 9 0 O y w m c X V v d D t T Z W N 0 a W 9 u M S 9 H Q V p Q L 9 C Y 0 L f Q v N C 1 0 L 3 Q t d C 9 0 L 3 R i 9 C 5 I N G C 0 L j Q v y D R g S D R j 9 C 3 0 Y v Q u t C + 0 L w u e 1 x 1 M D A z Y 0 9 Q R U 5 c d T A w M 2 U s M n 0 m c X V v d D s s J n F 1 b 3 Q 7 U 2 V j d G l v b j E v R 0 F a U C / Q m N C 3 0 L z Q t d C 9 0 L X Q v d C 9 0 Y v Q u S D R g t C 4 0 L 8 g 0 Y E g 0 Y / Q t 9 G L 0 L r Q v t C 8 L n t c d T A w M 2 N I S U d I X H U w M D N l L D N 9 J n F 1 b 3 Q 7 L C Z x d W 9 0 O 1 N l Y 3 R p b 2 4 x L 0 d B W l A v 0 J j Q t 9 C 8 0 L X Q v d C 1 0 L 3 Q v d G L 0 L k g 0 Y L Q u N C / I N G B I N G P 0 L f R i 9 C 6 0 L 7 Q v C 5 7 X H U w M D N j T E 9 X X H U w M D N l L D R 9 J n F 1 b 3 Q 7 L C Z x d W 9 0 O 1 N l Y 3 R p b 2 4 x L 0 d B W l A v 0 J j Q t 9 C 8 0 L X Q v d C 1 0 L 3 Q v d G L 0 L k g 0 Y L Q u N C / I N G B I N G P 0 L f R i 9 C 6 0 L 7 Q v C 5 7 X H U w M D N j Q 0 x P U 0 V c d T A w M 2 U s N X 0 m c X V v d D s s J n F 1 b 3 Q 7 U 2 V j d G l v b j E v R 0 F a U C / Q m N C 3 0 L z Q t d C 9 0 L X Q v d C 9 0 Y v Q u S D R g t C 4 0 L 8 u e 1 x 1 M D A z Y 1 Z P T F x 1 M D A z Z S w 2 f S Z x d W 9 0 O y w m c X V v d D t T Z W N 0 a W 9 u M S 9 T Q k V S L 9 C f 0 L 7 Q s t G L 0 Y j Q t d C 9 0 L 3 R i 9 C 1 I N C 3 0 L D Q s 9 C + 0 L v Q v t C y 0 L r Q u C 5 7 X H U w M D N j V E l D S 0 V S X H U w M D N l L D B 9 J n F 1 b 3 Q 7 L C Z x d W 9 0 O 1 N l Y 3 R p b 2 4 x L 1 N C R V I v 0 J j Q t 9 C 8 0 L X Q v d C 1 0 L 3 Q v d G L 0 L k g 0 Y L Q u N C / L n t c d T A w M 2 N E Q V R F X H U w M D N l L D F 9 J n F 1 b 3 Q 7 L C Z x d W 9 0 O 1 N l Y 3 R p b 2 4 x L 1 N C R V I v 0 J j Q t 9 C 8 0 L X Q v d C 1 0 L 3 Q v d G L 0 L k g 0 Y L Q u N C / I N G B I N G P 0 L f R i 9 C 6 0 L 7 Q v C 5 7 X H U w M D N j T 1 B F T l x 1 M D A z Z S w y f S Z x d W 9 0 O y w m c X V v d D t T Z W N 0 a W 9 u M S 9 T Q k V S L 9 C Y 0 L f Q v N C 1 0 L 3 Q t d C 9 0 L 3 R i 9 C 5 I N G C 0 L j Q v y D R g S D R j 9 C 3 0 Y v Q u t C + 0 L w u e 1 x 1 M D A z Y 0 h J R 0 h c d T A w M 2 U s M 3 0 m c X V v d D s s J n F 1 b 3 Q 7 U 2 V j d G l v b j E v U 0 J F U i / Q m N C 3 0 L z Q t d C 9 0 L X Q v d C 9 0 Y v Q u S D R g t C 4 0 L 8 g 0 Y E g 0 Y / Q t 9 G L 0 L r Q v t C 8 L n t c d T A w M 2 N M T 1 d c d T A w M 2 U s N H 0 m c X V v d D s s J n F 1 b 3 Q 7 U 2 V j d G l v b j E v U 0 J F U i / Q m N C 3 0 L z Q t d C 9 0 L X Q v d C 9 0 Y v Q u S D R g t C 4 0 L 8 g 0 Y E g 0 Y / Q t 9 G L 0 L r Q v t C 8 L n t c d T A w M 2 N D T E 9 T R V x 1 M D A z Z S w 1 f S Z x d W 9 0 O y w m c X V v d D t T Z W N 0 a W 9 u M S 9 T Q k V S L 9 C Y 0 L f Q v N C 1 0 L 3 Q t d C 9 0 L 3 R i 9 C 5 I N G C 0 L j Q v y 5 7 X H U w M D N j V k 9 M X H U w M D N l L D Z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H Q V p Q L 9 C f 0 L 7 Q s t G L 0 Y j Q t d C 9 0 L 3 R i 9 C 1 I N C 3 0 L D Q s 9 C + 0 L v Q v t C y 0 L r Q u C 5 7 X H U w M D N j V E l D S 0 V S X H U w M D N l L D B 9 J n F 1 b 3 Q 7 L C Z x d W 9 0 O 1 N l Y 3 R p b 2 4 x L 0 d B W l A v 0 J j Q t 9 C 8 0 L X Q v d C 1 0 L 3 Q v d G L 0 L k g 0 Y L Q u N C / L n t c d T A w M 2 N E Q V R F X H U w M D N l L D F 9 J n F 1 b 3 Q 7 L C Z x d W 9 0 O 1 N l Y 3 R p b 2 4 x L 0 d B W l A v 0 J j Q t 9 C 8 0 L X Q v d C 1 0 L 3 Q v d G L 0 L k g 0 Y L Q u N C / I N G B I N G P 0 L f R i 9 C 6 0 L 7 Q v C 5 7 X H U w M D N j T 1 B F T l x 1 M D A z Z S w y f S Z x d W 9 0 O y w m c X V v d D t T Z W N 0 a W 9 u M S 9 H Q V p Q L 9 C Y 0 L f Q v N C 1 0 L 3 Q t d C 9 0 L 3 R i 9 C 5 I N G C 0 L j Q v y D R g S D R j 9 C 3 0 Y v Q u t C + 0 L w u e 1 x 1 M D A z Y 0 h J R 0 h c d T A w M 2 U s M 3 0 m c X V v d D s s J n F 1 b 3 Q 7 U 2 V j d G l v b j E v R 0 F a U C / Q m N C 3 0 L z Q t d C 9 0 L X Q v d C 9 0 Y v Q u S D R g t C 4 0 L 8 g 0 Y E g 0 Y / Q t 9 G L 0 L r Q v t C 8 L n t c d T A w M 2 N M T 1 d c d T A w M 2 U s N H 0 m c X V v d D s s J n F 1 b 3 Q 7 U 2 V j d G l v b j E v R 0 F a U C / Q m N C 3 0 L z Q t d C 9 0 L X Q v d C 9 0 Y v Q u S D R g t C 4 0 L 8 g 0 Y E g 0 Y / Q t 9 G L 0 L r Q v t C 8 L n t c d T A w M 2 N D T E 9 T R V x 1 M D A z Z S w 1 f S Z x d W 9 0 O y w m c X V v d D t T Z W N 0 a W 9 u M S 9 H Q V p Q L 9 C Y 0 L f Q v N C 1 0 L 3 Q t d C 9 0 L 3 R i 9 C 5 I N G C 0 L j Q v y 5 7 X H U w M D N j V k 9 M X H U w M D N l L D Z 9 J n F 1 b 3 Q 7 L C Z x d W 9 0 O 1 N l Y 3 R p b 2 4 x L 1 N C R V I v 0 J / Q v t C y 0 Y v R i N C 1 0 L 3 Q v d G L 0 L U g 0 L f Q s N C z 0 L 7 Q u 9 C + 0 L L Q u t C 4 L n t c d T A w M 2 N U S U N L R V J c d T A w M 2 U s M H 0 m c X V v d D s s J n F 1 b 3 Q 7 U 2 V j d G l v b j E v U 0 J F U i / Q m N C 3 0 L z Q t d C 9 0 L X Q v d C 9 0 Y v Q u S D R g t C 4 0 L 8 u e 1 x 1 M D A z Y 0 R B V E V c d T A w M 2 U s M X 0 m c X V v d D s s J n F 1 b 3 Q 7 U 2 V j d G l v b j E v U 0 J F U i / Q m N C 3 0 L z Q t d C 9 0 L X Q v d C 9 0 Y v Q u S D R g t C 4 0 L 8 g 0 Y E g 0 Y / Q t 9 G L 0 L r Q v t C 8 L n t c d T A w M 2 N P U E V O X H U w M D N l L D J 9 J n F 1 b 3 Q 7 L C Z x d W 9 0 O 1 N l Y 3 R p b 2 4 x L 1 N C R V I v 0 J j Q t 9 C 8 0 L X Q v d C 1 0 L 3 Q v d G L 0 L k g 0 Y L Q u N C / I N G B I N G P 0 L f R i 9 C 6 0 L 7 Q v C 5 7 X H U w M D N j S E l H S F x 1 M D A z Z S w z f S Z x d W 9 0 O y w m c X V v d D t T Z W N 0 a W 9 u M S 9 T Q k V S L 9 C Y 0 L f Q v N C 1 0 L 3 Q t d C 9 0 L 3 R i 9 C 5 I N G C 0 L j Q v y D R g S D R j 9 C 3 0 Y v Q u t C + 0 L w u e 1 x 1 M D A z Y 0 x P V 1 x 1 M D A z Z S w 0 f S Z x d W 9 0 O y w m c X V v d D t T Z W N 0 a W 9 u M S 9 T Q k V S L 9 C Y 0 L f Q v N C 1 0 L 3 Q t d C 9 0 L 3 R i 9 C 5 I N G C 0 L j Q v y D R g S D R j 9 C 3 0 Y v Q u t C + 0 L w u e 1 x 1 M D A z Y 0 N M T 1 N F X H U w M D N l L D V 9 J n F 1 b 3 Q 7 L C Z x d W 9 0 O 1 N l Y 3 R p b 2 4 x L 1 N C R V I v 0 J j Q t 9 C 8 0 L X Q v d C 1 0 L 3 Q v d G L 0 L k g 0 Y L Q u N C / L n t c d T A w M 2 N W T 0 x c d T A w M 2 U s N n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U 0 J F U i / Q m N C 3 0 L z Q t d C 9 0 L X Q v d C 9 0 Y v Q u S D R g t C 4 0 L 8 u e 1 x 1 M D A z Y 0 R B V E V c d T A w M 2 U s M X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t c d T A w M 2 N U S U N L R V J c d T A w M 2 U m c X V v d D s s J n F 1 b 3 Q 7 X H U w M D N j R E F U R V x 1 M D A z Z S Z x d W 9 0 O y w m c X V v d D t c d T A w M 2 N P U E V O X H U w M D N l J n F 1 b 3 Q 7 L C Z x d W 9 0 O 1 x 1 M D A z Y 0 h J R 0 h c d T A w M 2 U m c X V v d D s s J n F 1 b 3 Q 7 X H U w M D N j T E 9 X X H U w M D N l J n F 1 b 3 Q 7 L C Z x d W 9 0 O 1 x 1 M D A z Y 0 N M T 1 N F X H U w M D N l J n F 1 b 3 Q 7 L C Z x d W 9 0 O 1 x 1 M D A z Y 1 Z P T F x 1 M D A z Z S Z x d W 9 0 O y w m c X V v d D t T Q k V S L l x 1 M D A z Y 1 R J Q 0 t F U l x 1 M D A z Z S Z x d W 9 0 O y w m c X V v d D t T Q k V S L l x 1 M D A z Y 0 R B V E V c d T A w M 2 U m c X V v d D s s J n F 1 b 3 Q 7 U 0 J F U i 5 c d T A w M 2 N P U E V O X H U w M D N l J n F 1 b 3 Q 7 L C Z x d W 9 0 O 1 N C R V I u X H U w M D N j S E l H S F x 1 M D A z Z S Z x d W 9 0 O y w m c X V v d D t T Q k V S L l x 1 M D A z Y 0 x P V 1 x 1 M D A z Z S Z x d W 9 0 O y w m c X V v d D t T Q k V S L l x 1 M D A z Y 0 N M T 1 N F X H U w M D N l J n F 1 b 3 Q 7 L C Z x d W 9 0 O 1 N C R V I u X H U w M D N j V k 9 M X H U w M D N l J n F 1 b 3 Q 7 X S I g L z 4 8 R W 5 0 c n k g V H l w Z T 0 i R m l s b E N v b H V t b l R 5 c G V z I i B W Y W x 1 Z T 0 i c 0 J n a 0 Z C U V V G Q X d Z S k J R V U Z C U U 0 9 I i A v P j x F b n R y e S B U e X B l P S J G a W x s T G F z d F V w Z G F 0 Z W Q i I F Z h b H V l P S J k M j A y M S 0 x M C 0 y M V Q x N T o x N D o w O C 4 x O T Q w N j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k F k Z G V k V G 9 E Y X R h T W 9 k Z W w i I F Z h b H V l P S J s M C I g L z 4 8 R W 5 0 c n k g V H l w Z T 0 i R m l s b F R h c m d l d C I g V m F s d W U 9 I n P Q k N C 6 0 Y b Q u N C 4 I i A v P j w v U 3 R h Y m x l R W 5 0 c m l l c z 4 8 L 0 l 0 Z W 0 + P E l 0 Z W 0 + P E l 0 Z W 1 M b 2 N h d G l v b j 4 8 S X R l b V R 5 c G U + R m 9 y b X V s Y T w v S X R l b V R 5 c G U + P E l 0 Z W 1 Q Y X R o P l N l Y 3 R p b 2 4 x L y V E M C U 5 M C V E M C V C Q S V E M S U 4 N i V E M C V C O C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E l R D E l O D Y l R D A l Q j g l R D A l Q j g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U 0 J F U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Y d t e Z K Y i L T o n c g P S T k m F s A A A A A A I A A A A A A A N m A A D A A A A A E A A A A N n c j y Y O h z q H H u 2 z v S 4 h p j U A A A A A B I A A A K A A A A A Q A A A A s g 2 L N o m 4 H B f i 4 7 x v R r 4 4 7 l A A A A B i d i y 8 N 1 j o x N p E t U 2 c b d R q m 3 x q e 3 7 9 5 5 2 V 8 + S 3 p c T H b b 9 9 E D b 9 F c T 7 u W R 1 s o M q h 1 2 U Q z q j b J K h e r P Q U c p 7 u 5 F g 0 i f 1 b k r E c X W 0 7 I v c X 5 q c I R Q A A A B F g P 9 J D r W t C B R P w c L + Y 5 z q k l F f J Q = = < / D a t a M a s h u p > 
</file>

<file path=customXml/itemProps1.xml><?xml version="1.0" encoding="utf-8"?>
<ds:datastoreItem xmlns:ds="http://schemas.openxmlformats.org/officeDocument/2006/customXml" ds:itemID="{51D236FC-A1B9-4314-9C20-39693D8D30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Параметры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2021-10-21T15:56:22Z</dcterms:modified>
</cp:coreProperties>
</file>