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mv\Desktop\"/>
    </mc:Choice>
  </mc:AlternateContent>
  <xr:revisionPtr revIDLastSave="0" documentId="13_ncr:1_{6762E8C8-D124-4D2B-B4A6-F4D44C3A3D19}" xr6:coauthVersionLast="47" xr6:coauthVersionMax="47" xr10:uidLastSave="{00000000-0000-0000-0000-000000000000}"/>
  <bookViews>
    <workbookView xWindow="-110" yWindow="-110" windowWidth="19420" windowHeight="10300" xr2:uid="{80EAE028-1EF0-4A9F-92E8-4DF42D36E2AB}"/>
  </bookViews>
  <sheets>
    <sheet name="Planilha1" sheetId="1" r:id="rId1"/>
    <sheet name="Planilha2" sheetId="2" state="hidden" r:id="rId2"/>
  </sheets>
  <definedNames>
    <definedName name="aporte">Planilha1!$C$29</definedName>
    <definedName name="patrimonio">Planilha1!$C$32</definedName>
    <definedName name="qtd_anos">Planilha1!$C$30</definedName>
    <definedName name="rendimento_carteira">Planilha1!$C$25</definedName>
    <definedName name="salario">Planilha1!$C$24</definedName>
    <definedName name="sugestao_investimento">Planilha1!$B$26</definedName>
    <definedName name="taxa_mensal">Planilha1!$C$31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C47" i="1" s="1"/>
  <c r="D48" i="1"/>
  <c r="C48" i="1" s="1"/>
  <c r="D49" i="1"/>
  <c r="C49" i="1" s="1"/>
  <c r="D50" i="1"/>
  <c r="C50" i="1" s="1"/>
  <c r="D51" i="1"/>
  <c r="C51" i="1" s="1"/>
  <c r="D46" i="1"/>
  <c r="C46" i="1" s="1"/>
  <c r="C44" i="1"/>
  <c r="C32" i="1"/>
  <c r="C33" i="1" s="1"/>
  <c r="C26" i="1"/>
  <c r="C37" i="1"/>
  <c r="D37" i="1" s="1"/>
  <c r="C38" i="1"/>
  <c r="D38" i="1" s="1"/>
  <c r="C39" i="1"/>
  <c r="D39" i="1" s="1"/>
  <c r="C40" i="1"/>
  <c r="D40" i="1" s="1"/>
  <c r="C36" i="1"/>
  <c r="D36" i="1" s="1"/>
  <c r="C52" i="1" l="1"/>
</calcChain>
</file>

<file path=xl/sharedStrings.xml><?xml version="1.0" encoding="utf-8"?>
<sst xmlns="http://schemas.openxmlformats.org/spreadsheetml/2006/main" count="99" uniqueCount="60">
  <si>
    <t>Quanto investir por mês?</t>
  </si>
  <si>
    <t>Por quantos anos?</t>
  </si>
  <si>
    <t>Taxa de rendimento mensal?</t>
  </si>
  <si>
    <t>Patrimônio acumulado?</t>
  </si>
  <si>
    <t>Dividendos mensais?</t>
  </si>
  <si>
    <t>INVESTIMENTOS MENSAIS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</si>
  <si>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</si>
  <si>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</si>
  <si>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</si>
  <si>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</si>
  <si>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</si>
  <si>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</si>
  <si>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</si>
  <si>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</si>
  <si>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</si>
  <si>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da Carteira</t>
  </si>
  <si>
    <t>Sugestão de Investimento</t>
  </si>
  <si>
    <t>Perfil</t>
  </si>
  <si>
    <t>Conservador</t>
  </si>
  <si>
    <t>Valor a ser investido por mês</t>
  </si>
  <si>
    <t>CARTEIRA RECOMENDADA</t>
  </si>
  <si>
    <t>Tipo de FII</t>
  </si>
  <si>
    <t>Valores</t>
  </si>
  <si>
    <t>Percentual</t>
  </si>
  <si>
    <t>Tijolo</t>
  </si>
  <si>
    <t>Papel</t>
  </si>
  <si>
    <t>Hibridos</t>
  </si>
  <si>
    <t>FOFs</t>
  </si>
  <si>
    <t>Desenvolvimento</t>
  </si>
  <si>
    <t>Hotelarias</t>
  </si>
  <si>
    <t>←</t>
  </si>
  <si>
    <t>seu perfil</t>
  </si>
  <si>
    <t xml:space="preserve">Selecione </t>
  </si>
  <si>
    <t>aqui</t>
  </si>
  <si>
    <t>TOTAL</t>
  </si>
  <si>
    <t>Tipo de Investidor</t>
  </si>
  <si>
    <t>Moderado</t>
  </si>
  <si>
    <t>Agressivo</t>
  </si>
  <si>
    <t>%</t>
  </si>
  <si>
    <t>CHAVE</t>
  </si>
  <si>
    <t>Conservador-Papel</t>
  </si>
  <si>
    <t>Conservador-Tijolo</t>
  </si>
  <si>
    <t>Conservador-Hibridos</t>
  </si>
  <si>
    <t>Conservador-FOFs</t>
  </si>
  <si>
    <t>Conservador-Desenvolvimento</t>
  </si>
  <si>
    <t>Conservador-Hotelarias</t>
  </si>
  <si>
    <t>Moderado-Papel</t>
  </si>
  <si>
    <t>Moderado-Tijolo</t>
  </si>
  <si>
    <t>Moderado-Hibridos</t>
  </si>
  <si>
    <t>Moderado-FOFs</t>
  </si>
  <si>
    <t>Moderado-Desenvolvimento</t>
  </si>
  <si>
    <t>Moderado-Hotelarias</t>
  </si>
  <si>
    <t>Agressivo-Papel</t>
  </si>
  <si>
    <t>Agressivo-Tijolo</t>
  </si>
  <si>
    <t>Agressivo-Hibridos</t>
  </si>
  <si>
    <t>Agressivo-FOFs</t>
  </si>
  <si>
    <t>Agressivo-Desenvolvimento</t>
  </si>
  <si>
    <t>Agressivo-Hotelarias</t>
  </si>
  <si>
    <t>Planilha elaborada por Daniel Marco Valério</t>
  </si>
  <si>
    <t>PLANILHA DE INVESTIMENTOS EM FIIs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</si>
</sst>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Segoe UI Light"/>
      <family val="2"/>
    </font>
    <font>
      <b/>
      <sz val="20"/>
      <color theme="0" tint="-0.14996795556505021"/>
      <name val="Segoe UI Black"/>
      <family val="2"/>
    </font>
    <font>
      <b/>
      <sz val="11"/>
      <color theme="0" tint="-0.14996795556505021"/>
      <name val="Segoe UI Light"/>
      <family val="2"/>
    </font>
    <font>
      <sz val="11"/>
      <color theme="0" tint="-0.14996795556505021"/>
      <name val="Aptos Narrow"/>
      <family val="2"/>
      <scheme val="minor"/>
    </font>
    <font>
      <b/>
      <sz val="12"/>
      <color theme="1"/>
      <name val="Segoe UI Light"/>
      <family val="2"/>
    </font>
    <font>
      <b/>
      <sz val="14"/>
      <color theme="0" tint="-0.14996795556505021"/>
      <name val="Segoe UI Black"/>
      <family val="2"/>
    </font>
    <font>
      <b/>
      <sz val="14"/>
      <color theme="0" tint="-4.9989318521683403E-2"/>
      <name val="Segoe UI Black"/>
      <family val="2"/>
    </font>
    <font>
      <sz val="20"/>
      <color theme="1"/>
      <name val="Aptos Narrow"/>
      <family val="2"/>
    </font>
    <font>
      <sz val="14"/>
      <color theme="1"/>
      <name val="Segoe UI Black"/>
      <family val="2"/>
    </font>
    <font>
      <u val="double"/>
      <sz val="26"/>
      <color theme="0" tint="-0.14996795556505021"/>
      <name val="Segoe UI Black"/>
      <family val="2"/>
    </font>
    <font>
      <sz val="18"/>
      <color theme="0" tint="-0.14996795556505021"/>
      <name val="Segoe UI Black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A8A2A"/>
        <bgColor indexed="64"/>
      </patternFill>
    </fill>
    <fill>
      <patternFill patternType="solid">
        <fgColor rgb="FF966A3A"/>
        <bgColor indexed="64"/>
      </patternFill>
    </fill>
    <fill>
      <patternFill patternType="solid">
        <fgColor rgb="FFFFFAF3"/>
        <bgColor indexed="64"/>
      </patternFill>
    </fill>
    <fill>
      <patternFill patternType="solid">
        <fgColor rgb="FF7F5A31"/>
        <bgColor indexed="64"/>
      </patternFill>
    </fill>
  </fills>
  <borders count="44">
    <border>
      <left/>
      <right/>
      <top/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0" tint="-0.14996795556505021"/>
      </bottom>
      <diagonal/>
    </border>
    <border>
      <left/>
      <right style="medium">
        <color theme="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thin">
        <color theme="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thin">
        <color theme="1"/>
      </right>
      <top style="medium">
        <color theme="0" tint="-0.1499679555650502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0" tint="-0.1499679555650502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n">
        <color theme="1"/>
      </right>
      <top style="medium">
        <color theme="1"/>
      </top>
      <bottom style="medium">
        <color theme="0" tint="-0.14996795556505021"/>
      </bottom>
      <diagonal/>
    </border>
    <border>
      <left/>
      <right style="medium">
        <color theme="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1"/>
      </top>
      <bottom style="medium">
        <color theme="0" tint="-0.1499679555650502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1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1"/>
      </left>
      <right style="medium">
        <color theme="0" tint="-4.9989318521683403E-2"/>
      </right>
      <top style="medium">
        <color theme="1"/>
      </top>
      <bottom style="medium">
        <color theme="1"/>
      </bottom>
      <diagonal/>
    </border>
    <border>
      <left style="medium">
        <color theme="0" tint="-4.9989318521683403E-2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5" borderId="0" xfId="0" applyFont="1" applyFill="1"/>
    <xf numFmtId="0" fontId="5" fillId="2" borderId="3" xfId="0" applyFont="1" applyFill="1" applyBorder="1"/>
    <xf numFmtId="0" fontId="6" fillId="5" borderId="0" xfId="0" applyFont="1" applyFill="1" applyAlignment="1">
      <alignment vertical="center"/>
    </xf>
    <xf numFmtId="10" fontId="0" fillId="0" borderId="0" xfId="0" applyNumberFormat="1"/>
    <xf numFmtId="0" fontId="7" fillId="4" borderId="5" xfId="0" applyFont="1" applyFill="1" applyBorder="1"/>
    <xf numFmtId="0" fontId="7" fillId="4" borderId="7" xfId="0" applyFont="1" applyFill="1" applyBorder="1"/>
    <xf numFmtId="0" fontId="7" fillId="6" borderId="14" xfId="0" applyFont="1" applyFill="1" applyBorder="1"/>
    <xf numFmtId="0" fontId="7" fillId="6" borderId="4" xfId="0" applyFont="1" applyFill="1" applyBorder="1"/>
    <xf numFmtId="0" fontId="7" fillId="6" borderId="7" xfId="0" applyFont="1" applyFill="1" applyBorder="1"/>
    <xf numFmtId="0" fontId="7" fillId="6" borderId="5" xfId="0" applyFont="1" applyFill="1" applyBorder="1"/>
    <xf numFmtId="164" fontId="7" fillId="6" borderId="15" xfId="0" applyNumberFormat="1" applyFont="1" applyFill="1" applyBorder="1" applyAlignment="1">
      <alignment horizontal="center" vertical="center"/>
    </xf>
    <xf numFmtId="164" fontId="7" fillId="6" borderId="16" xfId="0" applyNumberFormat="1" applyFont="1" applyFill="1" applyBorder="1" applyAlignment="1">
      <alignment horizontal="center" vertical="center"/>
    </xf>
    <xf numFmtId="164" fontId="7" fillId="6" borderId="11" xfId="0" applyNumberFormat="1" applyFont="1" applyFill="1" applyBorder="1" applyAlignment="1">
      <alignment horizontal="center" vertical="center"/>
    </xf>
    <xf numFmtId="164" fontId="7" fillId="6" borderId="9" xfId="0" applyNumberFormat="1" applyFont="1" applyFill="1" applyBorder="1" applyAlignment="1">
      <alignment horizontal="center" vertical="center"/>
    </xf>
    <xf numFmtId="164" fontId="7" fillId="6" borderId="12" xfId="0" applyNumberFormat="1" applyFont="1" applyFill="1" applyBorder="1" applyAlignment="1">
      <alignment horizontal="center" vertical="center"/>
    </xf>
    <xf numFmtId="164" fontId="7" fillId="6" borderId="10" xfId="0" applyNumberFormat="1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3" xfId="0" applyFill="1" applyBorder="1"/>
    <xf numFmtId="0" fontId="10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3" borderId="20" xfId="0" applyFill="1" applyBorder="1"/>
    <xf numFmtId="0" fontId="3" fillId="3" borderId="22" xfId="0" applyFont="1" applyFill="1" applyBorder="1"/>
    <xf numFmtId="0" fontId="7" fillId="3" borderId="36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64" fontId="7" fillId="3" borderId="36" xfId="0" applyNumberFormat="1" applyFont="1" applyFill="1" applyBorder="1" applyAlignment="1">
      <alignment horizontal="center" vertical="center"/>
    </xf>
    <xf numFmtId="164" fontId="7" fillId="3" borderId="40" xfId="0" applyNumberFormat="1" applyFont="1" applyFill="1" applyBorder="1" applyAlignment="1">
      <alignment horizontal="center" vertical="center"/>
    </xf>
    <xf numFmtId="9" fontId="7" fillId="3" borderId="37" xfId="0" applyNumberFormat="1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left" indent="1"/>
    </xf>
    <xf numFmtId="0" fontId="7" fillId="3" borderId="35" xfId="0" applyFont="1" applyFill="1" applyBorder="1" applyAlignment="1">
      <alignment horizontal="left" indent="1"/>
    </xf>
    <xf numFmtId="0" fontId="7" fillId="3" borderId="39" xfId="0" applyFont="1" applyFill="1" applyBorder="1" applyAlignment="1">
      <alignment horizontal="left" indent="1"/>
    </xf>
    <xf numFmtId="0" fontId="7" fillId="3" borderId="41" xfId="0" applyFont="1" applyFill="1" applyBorder="1" applyAlignment="1">
      <alignment horizontal="left" indent="1"/>
    </xf>
    <xf numFmtId="9" fontId="0" fillId="0" borderId="0" xfId="0" applyNumberFormat="1"/>
    <xf numFmtId="0" fontId="7" fillId="3" borderId="43" xfId="0" applyFont="1" applyFill="1" applyBorder="1" applyAlignment="1">
      <alignment horizontal="left" indent="1"/>
    </xf>
    <xf numFmtId="0" fontId="0" fillId="0" borderId="31" xfId="0" applyBorder="1"/>
    <xf numFmtId="0" fontId="7" fillId="3" borderId="38" xfId="0" applyFont="1" applyFill="1" applyBorder="1" applyAlignment="1">
      <alignment horizontal="left" indent="1"/>
    </xf>
    <xf numFmtId="9" fontId="0" fillId="0" borderId="31" xfId="0" applyNumberFormat="1" applyBorder="1"/>
    <xf numFmtId="0" fontId="2" fillId="0" borderId="0" xfId="0" applyFont="1"/>
    <xf numFmtId="0" fontId="12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28" xfId="0" applyNumberFormat="1" applyFont="1" applyFill="1" applyBorder="1" applyAlignment="1">
      <alignment horizontal="center" vertical="center"/>
    </xf>
    <xf numFmtId="164" fontId="7" fillId="4" borderId="10" xfId="0" applyNumberFormat="1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/>
    </xf>
    <xf numFmtId="0" fontId="4" fillId="7" borderId="27" xfId="0" applyFont="1" applyFill="1" applyBorder="1" applyAlignment="1">
      <alignment horizontal="left"/>
    </xf>
    <xf numFmtId="0" fontId="4" fillId="7" borderId="19" xfId="0" applyFont="1" applyFill="1" applyBorder="1" applyAlignment="1">
      <alignment horizontal="left"/>
    </xf>
    <xf numFmtId="0" fontId="8" fillId="10" borderId="18" xfId="0" applyFont="1" applyFill="1" applyBorder="1" applyAlignment="1">
      <alignment horizontal="left" vertical="center"/>
    </xf>
    <xf numFmtId="0" fontId="9" fillId="10" borderId="27" xfId="0" applyFont="1" applyFill="1" applyBorder="1" applyAlignment="1">
      <alignment horizontal="left" vertical="center"/>
    </xf>
    <xf numFmtId="0" fontId="9" fillId="10" borderId="19" xfId="0" applyFont="1" applyFill="1" applyBorder="1" applyAlignment="1">
      <alignment horizontal="left" vertical="center"/>
    </xf>
    <xf numFmtId="8" fontId="7" fillId="6" borderId="26" xfId="0" applyNumberFormat="1" applyFont="1" applyFill="1" applyBorder="1" applyAlignment="1">
      <alignment horizontal="center" vertical="center"/>
    </xf>
    <xf numFmtId="8" fontId="7" fillId="6" borderId="8" xfId="0" applyNumberFormat="1" applyFont="1" applyFill="1" applyBorder="1" applyAlignment="1">
      <alignment horizontal="center" vertical="center"/>
    </xf>
    <xf numFmtId="164" fontId="7" fillId="3" borderId="42" xfId="0" applyNumberFormat="1" applyFont="1" applyFill="1" applyBorder="1" applyAlignment="1">
      <alignment horizontal="right"/>
    </xf>
    <xf numFmtId="164" fontId="7" fillId="3" borderId="19" xfId="0" applyNumberFormat="1" applyFont="1" applyFill="1" applyBorder="1" applyAlignment="1">
      <alignment horizontal="right"/>
    </xf>
    <xf numFmtId="164" fontId="7" fillId="3" borderId="36" xfId="1" applyNumberFormat="1" applyFont="1" applyFill="1" applyBorder="1" applyAlignment="1">
      <alignment horizontal="center"/>
    </xf>
    <xf numFmtId="164" fontId="7" fillId="3" borderId="37" xfId="1" applyNumberFormat="1" applyFont="1" applyFill="1" applyBorder="1" applyAlignment="1">
      <alignment horizontal="center"/>
    </xf>
    <xf numFmtId="0" fontId="13" fillId="8" borderId="2" xfId="0" applyFont="1" applyFill="1" applyBorder="1" applyAlignment="1">
      <alignment horizontal="left"/>
    </xf>
    <xf numFmtId="0" fontId="11" fillId="8" borderId="1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left"/>
    </xf>
    <xf numFmtId="8" fontId="7" fillId="9" borderId="24" xfId="0" applyNumberFormat="1" applyFont="1" applyFill="1" applyBorder="1" applyAlignment="1" applyProtection="1">
      <alignment horizontal="center" vertical="center"/>
      <protection locked="0"/>
    </xf>
    <xf numFmtId="8" fontId="7" fillId="9" borderId="17" xfId="0" applyNumberFormat="1" applyFont="1" applyFill="1" applyBorder="1" applyAlignment="1" applyProtection="1">
      <alignment horizontal="center" vertical="center"/>
      <protection locked="0"/>
    </xf>
    <xf numFmtId="10" fontId="7" fillId="9" borderId="25" xfId="0" applyNumberFormat="1" applyFont="1" applyFill="1" applyBorder="1" applyAlignment="1" applyProtection="1">
      <alignment horizontal="center" vertical="center"/>
      <protection locked="0"/>
    </xf>
    <xf numFmtId="10" fontId="7" fillId="9" borderId="6" xfId="0" applyNumberFormat="1" applyFont="1" applyFill="1" applyBorder="1" applyAlignment="1" applyProtection="1">
      <alignment horizontal="center" vertical="center"/>
      <protection locked="0"/>
    </xf>
    <xf numFmtId="164" fontId="7" fillId="9" borderId="30" xfId="0" applyNumberFormat="1" applyFont="1" applyFill="1" applyBorder="1" applyAlignment="1" applyProtection="1">
      <alignment horizontal="center" vertical="center"/>
      <protection locked="0"/>
    </xf>
    <xf numFmtId="164" fontId="7" fillId="9" borderId="16" xfId="0" applyNumberFormat="1" applyFont="1" applyFill="1" applyBorder="1" applyAlignment="1" applyProtection="1">
      <alignment horizontal="center" vertical="center"/>
      <protection locked="0"/>
    </xf>
    <xf numFmtId="1" fontId="7" fillId="9" borderId="1" xfId="0" applyNumberFormat="1" applyFont="1" applyFill="1" applyBorder="1" applyAlignment="1" applyProtection="1">
      <alignment horizontal="center" vertical="center"/>
      <protection locked="0"/>
    </xf>
    <xf numFmtId="1" fontId="7" fillId="9" borderId="29" xfId="0" applyNumberFormat="1" applyFont="1" applyFill="1" applyBorder="1" applyAlignment="1" applyProtection="1">
      <alignment horizontal="center" vertical="center"/>
      <protection locked="0"/>
    </xf>
    <xf numFmtId="10" fontId="7" fillId="9" borderId="1" xfId="0" applyNumberFormat="1" applyFont="1" applyFill="1" applyBorder="1" applyAlignment="1" applyProtection="1">
      <alignment horizontal="center" vertical="center"/>
      <protection locked="0"/>
    </xf>
    <xf numFmtId="10" fontId="7" fillId="9" borderId="29" xfId="0" applyNumberFormat="1" applyFont="1" applyFill="1" applyBorder="1" applyAlignment="1" applyProtection="1">
      <alignment horizontal="center" vertical="center"/>
      <protection locked="0"/>
    </xf>
    <xf numFmtId="0" fontId="7" fillId="9" borderId="33" xfId="0" applyFont="1" applyFill="1" applyBorder="1" applyAlignment="1" applyProtection="1">
      <alignment horizontal="center"/>
      <protection locked="0"/>
    </xf>
    <xf numFmtId="0" fontId="7" fillId="9" borderId="34" xfId="0" applyFont="1" applyFill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1A8A2A"/>
      <color rgb="FF966A3A"/>
      <color rgb="FFFFFAF3"/>
      <color rgb="FF7F5A31"/>
      <color rgb="FFFEF2E2"/>
      <color rgb="FF448E26"/>
      <color rgb="FFC49664"/>
      <color rgb="FFFEF0DE"/>
      <color rgb="FFFEF3DE"/>
      <color rgb="FFFEE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Planilha1!$D$45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11E-A543-39303E9EF7C8}"/>
              </c:ext>
            </c:extLst>
          </c:dPt>
          <c:dPt>
            <c:idx val="1"/>
            <c:bubble3D val="0"/>
            <c:spPr>
              <a:solidFill>
                <a:schemeClr val="accent3">
                  <a:shade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11E-A543-39303E9EF7C8}"/>
              </c:ext>
            </c:extLst>
          </c:dPt>
          <c:dPt>
            <c:idx val="2"/>
            <c:bubble3D val="0"/>
            <c:spPr>
              <a:solidFill>
                <a:schemeClr val="accent3">
                  <a:shade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11E-A543-39303E9EF7C8}"/>
              </c:ext>
            </c:extLst>
          </c:dPt>
          <c:dPt>
            <c:idx val="3"/>
            <c:bubble3D val="0"/>
            <c:spPr>
              <a:solidFill>
                <a:schemeClr val="accent3">
                  <a:tint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11E-A543-39303E9EF7C8}"/>
              </c:ext>
            </c:extLst>
          </c:dPt>
          <c:dPt>
            <c:idx val="4"/>
            <c:bubble3D val="0"/>
            <c:spPr>
              <a:solidFill>
                <a:schemeClr val="accent3">
                  <a:tint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2F-46C1-8BF1-93978EB66EB3}"/>
              </c:ext>
            </c:extLst>
          </c:dPt>
          <c:dPt>
            <c:idx val="5"/>
            <c:bubble3D val="0"/>
            <c:spPr>
              <a:solidFill>
                <a:schemeClr val="accent3">
                  <a:tint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2F-46C1-8BF1-93978EB66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Planilha1!$B$46:$B$51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Planilha1!$D$46:$D$51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F-46C1-8BF1-93978EB66E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1577</xdr:colOff>
      <xdr:row>0</xdr:row>
      <xdr:rowOff>139699</xdr:rowOff>
    </xdr:from>
    <xdr:to>
      <xdr:col>3</xdr:col>
      <xdr:colOff>2241176</xdr:colOff>
      <xdr:row>18</xdr:row>
      <xdr:rowOff>145142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30069B5-BECA-7DF4-53DD-2A526F820E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49" t="6657" r="8990" b="7841"/>
        <a:stretch/>
      </xdr:blipFill>
      <xdr:spPr>
        <a:xfrm>
          <a:off x="150989" y="139699"/>
          <a:ext cx="8081599" cy="3367208"/>
        </a:xfrm>
        <a:prstGeom prst="rect">
          <a:avLst/>
        </a:prstGeom>
      </xdr:spPr>
    </xdr:pic>
    <xdr:clientData/>
  </xdr:twoCellAnchor>
  <xdr:twoCellAnchor>
    <xdr:from>
      <xdr:col>0</xdr:col>
      <xdr:colOff>134471</xdr:colOff>
      <xdr:row>52</xdr:row>
      <xdr:rowOff>75094</xdr:rowOff>
    </xdr:from>
    <xdr:to>
      <xdr:col>4</xdr:col>
      <xdr:colOff>7470</xdr:colOff>
      <xdr:row>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C22177-76DE-8241-0F8B-11CE550F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AFBD-A15F-4514-9041-AD3AB37B1B8F}">
  <dimension ref="A3:L73"/>
  <sheetViews>
    <sheetView showGridLines="0" tabSelected="1" topLeftCell="A19" zoomScale="85" zoomScaleNormal="85" workbookViewId="0">
      <selection activeCell="C25" sqref="C25:D25"/>
    </sheetView>
  </sheetViews>
  <sheetFormatPr defaultColWidth="0" defaultRowHeight="14.5" x14ac:dyDescent="0.35"/>
  <cols>
    <col min="1" max="1" width="2.08984375" customWidth="1"/>
    <col min="2" max="2" width="32.1796875" bestFit="1" customWidth="1"/>
    <col min="3" max="3" width="51.453125" customWidth="1"/>
    <col min="4" max="4" width="32.1796875" bestFit="1" customWidth="1"/>
    <col min="5" max="7" width="4.6328125" customWidth="1"/>
    <col min="8" max="16384" width="4.6328125" hidden="1"/>
  </cols>
  <sheetData>
    <row r="3" spans="12:12" x14ac:dyDescent="0.35">
      <c r="L3" t="s">
        <v>0</v>
      </c>
    </row>
    <row r="4" spans="12:12" x14ac:dyDescent="0.35">
      <c r="L4" t="s">
        <v>1</v>
      </c>
    </row>
    <row r="5" spans="12:12" x14ac:dyDescent="0.35">
      <c r="L5" t="s">
        <v>2</v>
      </c>
    </row>
    <row r="6" spans="12:12" x14ac:dyDescent="0.35">
      <c r="L6" t="s">
        <v>3</v>
      </c>
    </row>
    <row r="21" spans="2:8" ht="45.5" customHeight="1" x14ac:dyDescent="0.35">
      <c r="B21" s="39" t="s">
        <v>59</v>
      </c>
      <c r="C21" s="40"/>
      <c r="D21" s="40"/>
    </row>
    <row r="22" spans="2:8" ht="15" thickBot="1" x14ac:dyDescent="0.4"/>
    <row r="23" spans="2:8" ht="21.5" thickBot="1" x14ac:dyDescent="0.4">
      <c r="B23" s="48" t="s">
        <v>13</v>
      </c>
      <c r="C23" s="49"/>
      <c r="D23" s="50"/>
    </row>
    <row r="24" spans="2:8" ht="18" thickBot="1" x14ac:dyDescent="0.5">
      <c r="B24" s="7" t="s">
        <v>14</v>
      </c>
      <c r="C24" s="60">
        <v>2000</v>
      </c>
      <c r="D24" s="61"/>
    </row>
    <row r="25" spans="2:8" ht="18" thickBot="1" x14ac:dyDescent="0.5">
      <c r="B25" s="10" t="s">
        <v>15</v>
      </c>
      <c r="C25" s="62">
        <v>0.01</v>
      </c>
      <c r="D25" s="63"/>
    </row>
    <row r="26" spans="2:8" ht="18" thickBot="1" x14ac:dyDescent="0.5">
      <c r="B26" s="9" t="s">
        <v>16</v>
      </c>
      <c r="C26" s="51">
        <f>$C$24*30%</f>
        <v>600</v>
      </c>
      <c r="D26" s="52"/>
    </row>
    <row r="27" spans="2:8" ht="15" thickBot="1" x14ac:dyDescent="0.4"/>
    <row r="28" spans="2:8" ht="29.5" thickBot="1" x14ac:dyDescent="0.8">
      <c r="B28" s="45" t="s">
        <v>5</v>
      </c>
      <c r="C28" s="46"/>
      <c r="D28" s="47"/>
      <c r="H28" s="3"/>
    </row>
    <row r="29" spans="2:8" ht="18" thickBot="1" x14ac:dyDescent="0.5">
      <c r="B29" s="7" t="s">
        <v>0</v>
      </c>
      <c r="C29" s="64">
        <v>200</v>
      </c>
      <c r="D29" s="65"/>
    </row>
    <row r="30" spans="2:8" ht="18" thickBot="1" x14ac:dyDescent="0.5">
      <c r="B30" s="10" t="s">
        <v>1</v>
      </c>
      <c r="C30" s="66">
        <v>6</v>
      </c>
      <c r="D30" s="67"/>
    </row>
    <row r="31" spans="2:8" ht="18" thickBot="1" x14ac:dyDescent="0.5">
      <c r="B31" s="10" t="s">
        <v>2</v>
      </c>
      <c r="C31" s="68">
        <v>1.0789999999999999E-2</v>
      </c>
      <c r="D31" s="69"/>
    </row>
    <row r="32" spans="2:8" ht="18" thickBot="1" x14ac:dyDescent="0.5">
      <c r="B32" s="5" t="s">
        <v>3</v>
      </c>
      <c r="C32" s="41">
        <f>FV(taxa_mensal,qtd_anos*12,aporte*-1)</f>
        <v>21606.040198319984</v>
      </c>
      <c r="D32" s="42"/>
    </row>
    <row r="33" spans="1:7" ht="18" thickBot="1" x14ac:dyDescent="0.5">
      <c r="B33" s="6" t="s">
        <v>4</v>
      </c>
      <c r="C33" s="43">
        <f>C32*$C$25</f>
        <v>216.06040198319985</v>
      </c>
      <c r="D33" s="44"/>
      <c r="F33" s="4"/>
    </row>
    <row r="34" spans="1:7" ht="15" thickBot="1" x14ac:dyDescent="0.4"/>
    <row r="35" spans="1:7" ht="29.5" thickBot="1" x14ac:dyDescent="0.8">
      <c r="B35" s="45" t="s">
        <v>11</v>
      </c>
      <c r="C35" s="46"/>
      <c r="D35" s="2" t="s">
        <v>12</v>
      </c>
    </row>
    <row r="36" spans="1:7" ht="18" thickBot="1" x14ac:dyDescent="0.5">
      <c r="A36" s="1">
        <v>2</v>
      </c>
      <c r="B36" s="7" t="s">
        <v>6</v>
      </c>
      <c r="C36" s="11">
        <f>FV($C$31,$A36*12,$C$29*-1)</f>
        <v>5445.5254595290435</v>
      </c>
      <c r="D36" s="12">
        <f>C36*rendimento_carteira</f>
        <v>54.455254595290434</v>
      </c>
    </row>
    <row r="37" spans="1:7" ht="18" thickBot="1" x14ac:dyDescent="0.5">
      <c r="A37" s="1">
        <v>5</v>
      </c>
      <c r="B37" s="8" t="s">
        <v>7</v>
      </c>
      <c r="C37" s="13">
        <f>FV($C$31,$A37*12,$C$29*-1)</f>
        <v>16755.382799697527</v>
      </c>
      <c r="D37" s="14">
        <f>C37*rendimento_carteira</f>
        <v>167.55382799697529</v>
      </c>
    </row>
    <row r="38" spans="1:7" ht="18" thickBot="1" x14ac:dyDescent="0.5">
      <c r="A38" s="1">
        <v>10</v>
      </c>
      <c r="B38" s="8" t="s">
        <v>8</v>
      </c>
      <c r="C38" s="13">
        <f>FV($C$31,$A38*12,$C$29*-1)</f>
        <v>48656.842506034438</v>
      </c>
      <c r="D38" s="14">
        <f>C38*rendimento_carteira</f>
        <v>486.5684250603444</v>
      </c>
    </row>
    <row r="39" spans="1:7" ht="18" thickBot="1" x14ac:dyDescent="0.5">
      <c r="A39" s="1">
        <v>20</v>
      </c>
      <c r="B39" s="8" t="s">
        <v>9</v>
      </c>
      <c r="C39" s="13">
        <f>FV($C$31,$A39*12,$C$29*-1)</f>
        <v>225039.68001941612</v>
      </c>
      <c r="D39" s="14">
        <f>C39*rendimento_carteira</f>
        <v>2250.3968001941612</v>
      </c>
    </row>
    <row r="40" spans="1:7" ht="18" thickBot="1" x14ac:dyDescent="0.5">
      <c r="A40" s="1">
        <v>30</v>
      </c>
      <c r="B40" s="9" t="s">
        <v>10</v>
      </c>
      <c r="C40" s="15">
        <f>FV($C$31,$A40*12,$C$29*-1)</f>
        <v>864433.93100094295</v>
      </c>
      <c r="D40" s="16">
        <f>C40*rendimento_carteira</f>
        <v>8644.339310009429</v>
      </c>
    </row>
    <row r="41" spans="1:7" ht="15" thickBot="1" x14ac:dyDescent="0.4"/>
    <row r="42" spans="1:7" ht="33.5" customHeight="1" thickBot="1" x14ac:dyDescent="0.7">
      <c r="B42" s="57" t="s">
        <v>20</v>
      </c>
      <c r="C42" s="58"/>
      <c r="D42" s="59"/>
      <c r="E42" s="19"/>
    </row>
    <row r="43" spans="1:7" ht="26.5" thickBot="1" x14ac:dyDescent="0.65">
      <c r="B43" s="29" t="s">
        <v>17</v>
      </c>
      <c r="C43" s="70" t="s">
        <v>37</v>
      </c>
      <c r="D43" s="71"/>
      <c r="E43" s="19" t="s">
        <v>30</v>
      </c>
      <c r="F43" s="20" t="s">
        <v>32</v>
      </c>
      <c r="G43" s="21"/>
    </row>
    <row r="44" spans="1:7" ht="18" thickBot="1" x14ac:dyDescent="0.5">
      <c r="B44" s="30" t="s">
        <v>19</v>
      </c>
      <c r="C44" s="55">
        <f>aporte</f>
        <v>200</v>
      </c>
      <c r="D44" s="56"/>
      <c r="F44" s="22" t="s">
        <v>31</v>
      </c>
      <c r="G44" s="17"/>
    </row>
    <row r="45" spans="1:7" ht="18" thickBot="1" x14ac:dyDescent="0.5">
      <c r="B45" s="30" t="s">
        <v>21</v>
      </c>
      <c r="C45" s="24" t="s">
        <v>22</v>
      </c>
      <c r="D45" s="25" t="s">
        <v>23</v>
      </c>
      <c r="F45" s="23" t="s">
        <v>33</v>
      </c>
      <c r="G45" s="18"/>
    </row>
    <row r="46" spans="1:7" ht="18" thickBot="1" x14ac:dyDescent="0.5">
      <c r="B46" s="30" t="s">
        <v>25</v>
      </c>
      <c r="C46" s="26">
        <f t="shared" ref="C46:C51" si="0">aporte*D46</f>
        <v>100</v>
      </c>
      <c r="D46" s="28">
        <f>VLOOKUP($C$43&amp;"-"&amp;B46,Planilha2!$B$2:$E$20,4,FALSE)</f>
        <v>0.5</v>
      </c>
    </row>
    <row r="47" spans="1:7" ht="18" thickBot="1" x14ac:dyDescent="0.5">
      <c r="B47" s="30" t="s">
        <v>24</v>
      </c>
      <c r="C47" s="26">
        <f t="shared" si="0"/>
        <v>20</v>
      </c>
      <c r="D47" s="28">
        <f>VLOOKUP($C$43&amp;"-"&amp;B47,Planilha2!$B$2:$E$20,4,FALSE)</f>
        <v>0.1</v>
      </c>
    </row>
    <row r="48" spans="1:7" ht="18" thickBot="1" x14ac:dyDescent="0.5">
      <c r="B48" s="30" t="s">
        <v>26</v>
      </c>
      <c r="C48" s="26">
        <f t="shared" si="0"/>
        <v>10</v>
      </c>
      <c r="D48" s="28">
        <f>VLOOKUP($C$43&amp;"-"&amp;B48,Planilha2!$B$2:$E$20,4,FALSE)</f>
        <v>0.05</v>
      </c>
    </row>
    <row r="49" spans="2:4" ht="18" thickBot="1" x14ac:dyDescent="0.5">
      <c r="B49" s="30" t="s">
        <v>27</v>
      </c>
      <c r="C49" s="26">
        <f t="shared" si="0"/>
        <v>10</v>
      </c>
      <c r="D49" s="28">
        <f>VLOOKUP($C$43&amp;"-"&amp;B49,Planilha2!$B$2:$E$20,4,FALSE)</f>
        <v>0.05</v>
      </c>
    </row>
    <row r="50" spans="2:4" ht="18" thickBot="1" x14ac:dyDescent="0.5">
      <c r="B50" s="30" t="s">
        <v>28</v>
      </c>
      <c r="C50" s="26">
        <f t="shared" si="0"/>
        <v>40</v>
      </c>
      <c r="D50" s="28">
        <f>VLOOKUP($C$43&amp;"-"&amp;B50,Planilha2!$B$2:$E$20,4,FALSE)</f>
        <v>0.2</v>
      </c>
    </row>
    <row r="51" spans="2:4" ht="18" thickBot="1" x14ac:dyDescent="0.5">
      <c r="B51" s="31" t="s">
        <v>29</v>
      </c>
      <c r="C51" s="27">
        <f t="shared" si="0"/>
        <v>20</v>
      </c>
      <c r="D51" s="28">
        <f>VLOOKUP($C$43&amp;"-"&amp;B51,Planilha2!$B$2:$E$20,4,FALSE)</f>
        <v>0.1</v>
      </c>
    </row>
    <row r="52" spans="2:4" ht="18" thickBot="1" x14ac:dyDescent="0.5">
      <c r="B52" s="32" t="s">
        <v>34</v>
      </c>
      <c r="C52" s="53">
        <f>SUM(C46:C51)</f>
        <v>200</v>
      </c>
      <c r="D52" s="54"/>
    </row>
    <row r="73" spans="2:2" x14ac:dyDescent="0.35">
      <c r="B73" s="38" t="s">
        <v>58</v>
      </c>
    </row>
  </sheetData>
  <sheetProtection algorithmName="SHA-512" hashValue="SGGWB6l1r2QQpmlZmv0k0XQFSXoG4u+I5jSL2zHlqlOHF8MpeBZBoOyb3NcQtv/a8S6AplaGf3WG8fHZpwDuCg==" saltValue="Mgzo8rbW46tSqn6qp/Ej/g==" spinCount="100000" sheet="1" objects="1" scenarios="1"/>
  <mergeCells count="16">
    <mergeCell ref="C52:D52"/>
    <mergeCell ref="C43:D43"/>
    <mergeCell ref="C44:D44"/>
    <mergeCell ref="B42:D42"/>
    <mergeCell ref="B35:C35"/>
    <mergeCell ref="B21:D21"/>
    <mergeCell ref="C30:D30"/>
    <mergeCell ref="C31:D31"/>
    <mergeCell ref="C32:D32"/>
    <mergeCell ref="C33:D33"/>
    <mergeCell ref="B28:D28"/>
    <mergeCell ref="B23:D23"/>
    <mergeCell ref="C24:D24"/>
    <mergeCell ref="C25:D25"/>
    <mergeCell ref="C26:D26"/>
    <mergeCell ref="C29:D29"/>
  </mergeCells>
  <dataValidations count="1">
    <dataValidation type="list" allowBlank="1" showInputMessage="1" showErrorMessage="1" sqref="C43:D43" xr:uid="{0A7FD772-3959-48C0-9848-842D4AFA5E3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16AA-6E53-4D5E-9FB8-694C97A2FB0B}">
  <sheetPr>
    <tabColor rgb="FFFFFF00"/>
  </sheetPr>
  <dimension ref="B1:E20"/>
  <sheetViews>
    <sheetView topLeftCell="A8" workbookViewId="0">
      <selection activeCell="E15" sqref="E15"/>
    </sheetView>
  </sheetViews>
  <sheetFormatPr defaultRowHeight="14.5" x14ac:dyDescent="0.35"/>
  <cols>
    <col min="2" max="2" width="26.7265625" bestFit="1" customWidth="1"/>
    <col min="3" max="3" width="19.26953125" bestFit="1" customWidth="1"/>
    <col min="4" max="4" width="14.90625" bestFit="1" customWidth="1"/>
    <col min="9" max="9" width="26" bestFit="1" customWidth="1"/>
  </cols>
  <sheetData>
    <row r="1" spans="2:5" ht="15" thickBot="1" x14ac:dyDescent="0.4"/>
    <row r="2" spans="2:5" ht="18" thickBot="1" x14ac:dyDescent="0.5">
      <c r="B2" t="s">
        <v>39</v>
      </c>
      <c r="C2" s="30" t="s">
        <v>21</v>
      </c>
      <c r="D2" t="s">
        <v>35</v>
      </c>
      <c r="E2" t="s">
        <v>38</v>
      </c>
    </row>
    <row r="3" spans="2:5" ht="18" thickBot="1" x14ac:dyDescent="0.5">
      <c r="B3" t="s">
        <v>40</v>
      </c>
      <c r="C3" s="30" t="s">
        <v>25</v>
      </c>
      <c r="D3" t="s">
        <v>18</v>
      </c>
      <c r="E3" s="33">
        <v>0.3</v>
      </c>
    </row>
    <row r="4" spans="2:5" ht="18" thickBot="1" x14ac:dyDescent="0.5">
      <c r="B4" t="s">
        <v>41</v>
      </c>
      <c r="C4" s="30" t="s">
        <v>24</v>
      </c>
      <c r="D4" t="s">
        <v>18</v>
      </c>
      <c r="E4" s="33">
        <v>0.5</v>
      </c>
    </row>
    <row r="5" spans="2:5" ht="18" thickBot="1" x14ac:dyDescent="0.5">
      <c r="B5" t="s">
        <v>42</v>
      </c>
      <c r="C5" s="30" t="s">
        <v>26</v>
      </c>
      <c r="D5" t="s">
        <v>18</v>
      </c>
      <c r="E5" s="33">
        <v>0.1</v>
      </c>
    </row>
    <row r="6" spans="2:5" ht="18" thickBot="1" x14ac:dyDescent="0.5">
      <c r="B6" t="s">
        <v>43</v>
      </c>
      <c r="C6" s="30" t="s">
        <v>27</v>
      </c>
      <c r="D6" t="s">
        <v>18</v>
      </c>
      <c r="E6" s="33">
        <v>0.1</v>
      </c>
    </row>
    <row r="7" spans="2:5" ht="18" thickBot="1" x14ac:dyDescent="0.5">
      <c r="B7" t="s">
        <v>44</v>
      </c>
      <c r="C7" s="30" t="s">
        <v>28</v>
      </c>
      <c r="D7" t="s">
        <v>18</v>
      </c>
      <c r="E7" s="33">
        <v>0</v>
      </c>
    </row>
    <row r="8" spans="2:5" ht="18" thickBot="1" x14ac:dyDescent="0.5">
      <c r="B8" s="35" t="s">
        <v>45</v>
      </c>
      <c r="C8" s="36" t="s">
        <v>29</v>
      </c>
      <c r="D8" s="35" t="s">
        <v>18</v>
      </c>
      <c r="E8" s="37">
        <v>0</v>
      </c>
    </row>
    <row r="9" spans="2:5" ht="18" thickBot="1" x14ac:dyDescent="0.5">
      <c r="B9" t="s">
        <v>46</v>
      </c>
      <c r="C9" s="34" t="s">
        <v>25</v>
      </c>
      <c r="D9" t="s">
        <v>36</v>
      </c>
      <c r="E9" s="33">
        <v>0.32</v>
      </c>
    </row>
    <row r="10" spans="2:5" ht="18" thickBot="1" x14ac:dyDescent="0.5">
      <c r="B10" t="s">
        <v>47</v>
      </c>
      <c r="C10" s="30" t="s">
        <v>24</v>
      </c>
      <c r="D10" t="s">
        <v>36</v>
      </c>
      <c r="E10" s="33">
        <v>0.4</v>
      </c>
    </row>
    <row r="11" spans="2:5" ht="18" thickBot="1" x14ac:dyDescent="0.5">
      <c r="B11" t="s">
        <v>48</v>
      </c>
      <c r="C11" s="30" t="s">
        <v>26</v>
      </c>
      <c r="D11" t="s">
        <v>36</v>
      </c>
      <c r="E11" s="33">
        <v>0.08</v>
      </c>
    </row>
    <row r="12" spans="2:5" ht="18" thickBot="1" x14ac:dyDescent="0.5">
      <c r="B12" t="s">
        <v>49</v>
      </c>
      <c r="C12" s="30" t="s">
        <v>27</v>
      </c>
      <c r="D12" t="s">
        <v>36</v>
      </c>
      <c r="E12" s="33">
        <v>0.1</v>
      </c>
    </row>
    <row r="13" spans="2:5" ht="18" thickBot="1" x14ac:dyDescent="0.5">
      <c r="B13" t="s">
        <v>50</v>
      </c>
      <c r="C13" s="30" t="s">
        <v>28</v>
      </c>
      <c r="D13" t="s">
        <v>36</v>
      </c>
      <c r="E13" s="33">
        <v>0.1</v>
      </c>
    </row>
    <row r="14" spans="2:5" ht="18" thickBot="1" x14ac:dyDescent="0.5">
      <c r="B14" s="35" t="s">
        <v>51</v>
      </c>
      <c r="C14" s="36" t="s">
        <v>29</v>
      </c>
      <c r="D14" s="35" t="s">
        <v>36</v>
      </c>
      <c r="E14" s="37">
        <v>0</v>
      </c>
    </row>
    <row r="15" spans="2:5" ht="18" thickBot="1" x14ac:dyDescent="0.5">
      <c r="B15" t="s">
        <v>52</v>
      </c>
      <c r="C15" s="34" t="s">
        <v>25</v>
      </c>
      <c r="D15" t="s">
        <v>37</v>
      </c>
      <c r="E15" s="33">
        <v>0.5</v>
      </c>
    </row>
    <row r="16" spans="2:5" ht="18" thickBot="1" x14ac:dyDescent="0.5">
      <c r="B16" t="s">
        <v>53</v>
      </c>
      <c r="C16" s="30" t="s">
        <v>24</v>
      </c>
      <c r="D16" t="s">
        <v>37</v>
      </c>
      <c r="E16" s="33">
        <v>0.1</v>
      </c>
    </row>
    <row r="17" spans="2:5" ht="18" thickBot="1" x14ac:dyDescent="0.5">
      <c r="B17" t="s">
        <v>54</v>
      </c>
      <c r="C17" s="30" t="s">
        <v>26</v>
      </c>
      <c r="D17" t="s">
        <v>37</v>
      </c>
      <c r="E17" s="33">
        <v>0.05</v>
      </c>
    </row>
    <row r="18" spans="2:5" ht="18" thickBot="1" x14ac:dyDescent="0.5">
      <c r="B18" t="s">
        <v>55</v>
      </c>
      <c r="C18" s="30" t="s">
        <v>27</v>
      </c>
      <c r="D18" t="s">
        <v>37</v>
      </c>
      <c r="E18" s="33">
        <v>0.05</v>
      </c>
    </row>
    <row r="19" spans="2:5" ht="18" thickBot="1" x14ac:dyDescent="0.5">
      <c r="B19" t="s">
        <v>56</v>
      </c>
      <c r="C19" s="30" t="s">
        <v>28</v>
      </c>
      <c r="D19" t="s">
        <v>37</v>
      </c>
      <c r="E19" s="33">
        <v>0.2</v>
      </c>
    </row>
    <row r="20" spans="2:5" ht="17.5" x14ac:dyDescent="0.45">
      <c r="B20" t="s">
        <v>57</v>
      </c>
      <c r="C20" s="31" t="s">
        <v>29</v>
      </c>
      <c r="D20" t="s">
        <v>37</v>
      </c>
      <c r="E20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1° Tenente PM Daniel Marco Valério</dc:creator>
  <cp:lastModifiedBy>1° Tenente PM Daniel Marco Valério</cp:lastModifiedBy>
  <dcterms:created xsi:type="dcterms:W3CDTF">2025-05-25T19:49:23Z</dcterms:created>
  <dcterms:modified xsi:type="dcterms:W3CDTF">2025-05-27T23:28:31Z</dcterms:modified>
</cp:coreProperties>
</file>