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nng\OneDrive\Desktop\Projects\tax-calculator\"/>
    </mc:Choice>
  </mc:AlternateContent>
  <xr:revisionPtr revIDLastSave="0" documentId="13_ncr:1_{75EE4D26-E3F5-42F8-881F-4E91AD4CD0F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ver" sheetId="8" r:id="rId1"/>
    <sheet name="README" sheetId="7" r:id="rId2"/>
    <sheet name="Inputs" sheetId="1" r:id="rId3"/>
    <sheet name="Brackets" sheetId="2" r:id="rId4"/>
    <sheet name="Parameters" sheetId="3" r:id="rId5"/>
    <sheet name="Calculations" sheetId="4" r:id="rId6"/>
    <sheet name="EITC" sheetId="5" r:id="rId7"/>
    <sheet name="Check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10" i="4"/>
  <c r="B11" i="4"/>
  <c r="B3" i="4"/>
  <c r="B2" i="4"/>
  <c r="B2" i="6" s="1"/>
  <c r="B5" i="6"/>
  <c r="B4" i="6"/>
  <c r="B6" i="4"/>
  <c r="B12" i="4" l="1"/>
  <c r="B3" i="6"/>
  <c r="B7" i="4"/>
  <c r="B8" i="4" s="1"/>
  <c r="B6" i="6" s="1"/>
  <c r="B9" i="4" l="1"/>
  <c r="B13" i="4" s="1"/>
  <c r="B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Generator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2024 federal brackets inserted as default values. Source: IRS 2024 tax rate tables (inflation-adjusted). Verify annually.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Generator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Key live formulas here. Adjust Inputs sheet values; brackets and parameters are editable by tax year.</t>
        </r>
      </text>
    </comment>
  </commentList>
</comments>
</file>

<file path=xl/sharedStrings.xml><?xml version="1.0" encoding="utf-8"?>
<sst xmlns="http://schemas.openxmlformats.org/spreadsheetml/2006/main" count="123" uniqueCount="99">
  <si>
    <t>Tax Year:</t>
  </si>
  <si>
    <t>2024</t>
  </si>
  <si>
    <t>Filing Status:</t>
  </si>
  <si>
    <t>Single</t>
  </si>
  <si>
    <t>Wages (Form W-2)</t>
  </si>
  <si>
    <t>Interest &amp; Dividends</t>
  </si>
  <si>
    <t>Business / 1099 Income (net)</t>
  </si>
  <si>
    <t>Capital Gains (short+long)</t>
  </si>
  <si>
    <t>Taxable Social Security</t>
  </si>
  <si>
    <t>Other Income (taxable)</t>
  </si>
  <si>
    <t>Adjustments: IRA deduction</t>
  </si>
  <si>
    <t>Adjustments: Student loan interest</t>
  </si>
  <si>
    <t>Adjustments: Educator expenses</t>
  </si>
  <si>
    <t>Standard or Itemize?</t>
  </si>
  <si>
    <t>Standard</t>
  </si>
  <si>
    <t>Itemized deduction total (if itemizing)</t>
  </si>
  <si>
    <t>Number of qualifying children (under 17)</t>
  </si>
  <si>
    <t>Other nonrefundable credits (sum)</t>
  </si>
  <si>
    <t>Estimated tax withheld (federal)</t>
  </si>
  <si>
    <t>Estimated tax payments &amp; refundable credits</t>
  </si>
  <si>
    <t>Notes:</t>
  </si>
  <si>
    <t>This sheet collects taxpayer inputs. The calculator uses 2024 federal tax brackets and standard deduction by default (IRS inflation-adjusted amounts). See the 'Brackets' sheet for the full rate table and sources.</t>
  </si>
  <si>
    <t>FilingStatus</t>
  </si>
  <si>
    <t>Lower</t>
  </si>
  <si>
    <t>Upper</t>
  </si>
  <si>
    <t>Rate</t>
  </si>
  <si>
    <t>Married Filing Jointly</t>
  </si>
  <si>
    <t>Married Filing Separately</t>
  </si>
  <si>
    <t>Head of Household</t>
  </si>
  <si>
    <t>Parameter</t>
  </si>
  <si>
    <t>Value</t>
  </si>
  <si>
    <t>Standard Deduction (Single)</t>
  </si>
  <si>
    <t>Standard Deduction (Married Filing Jointly)</t>
  </si>
  <si>
    <t>Standard Deduction (Head of Household)</t>
  </si>
  <si>
    <t>Standard Deduction (Married Filing Separately)</t>
  </si>
  <si>
    <t>Child Tax Credit per qualifying child (2024)</t>
  </si>
  <si>
    <t>Maximum refundable portion of CTC (Additional Child Tax Credit) per child (2024)</t>
  </si>
  <si>
    <t>Sources:</t>
  </si>
  <si>
    <t>IRS tax rate tables and IRS press releases for 2024 (standard deduction, EITC, CTC). See embedded README and 'Brackets' sheet.</t>
  </si>
  <si>
    <t>Step</t>
  </si>
  <si>
    <t>Value / Formula (live)</t>
  </si>
  <si>
    <t>AGI: total income (sum of incomes)</t>
  </si>
  <si>
    <t>Standard deduction (based on filing status)</t>
  </si>
  <si>
    <t>Deduction chosen (Standard or Itemized)</t>
  </si>
  <si>
    <t>Taxable income (AGI - deduction, not less than 0)</t>
  </si>
  <si>
    <t>Tax before credits (computed from brackets)</t>
  </si>
  <si>
    <t>Nonrefundable Child Tax Credit claimed</t>
  </si>
  <si>
    <t>Nonrefundable credits (other + child)</t>
  </si>
  <si>
    <t>Tax after nonrefundable credits (not less than 0)</t>
  </si>
  <si>
    <t>Potential refundable Additional Child Tax Credit (approx.)</t>
  </si>
  <si>
    <t>Estimated refundable credits (EITC simplified + ACTC)</t>
  </si>
  <si>
    <t>Total payments &amp; refundable amounts (withheld + est pay + refundable credits)</t>
  </si>
  <si>
    <t>Final tax due (positive means taxpayer owes)</t>
  </si>
  <si>
    <t>Final refund (positive = refund)</t>
  </si>
  <si>
    <t>QualifyingChildren</t>
  </si>
  <si>
    <t>MaxCreditIfAGIBelowThreshold</t>
  </si>
  <si>
    <t>AGIThreshold_SingleOrHoH</t>
  </si>
  <si>
    <t>AGIThreshold_MFJ</t>
  </si>
  <si>
    <t>Instructions:</t>
  </si>
  <si>
    <t>This EITC lookup is simplified: it returns the maximum credit if AGI &lt;= threshold. EITC is income-phase-in/phase-out and depends on investment income limits; use IRS tables for exact amounts.</t>
  </si>
  <si>
    <t>Check</t>
  </si>
  <si>
    <t>Result / Formula</t>
  </si>
  <si>
    <t>AGI must be &gt;= 0</t>
  </si>
  <si>
    <t>Taxable income must not be negative</t>
  </si>
  <si>
    <t>If Itemize selected, itemized amount should exceed standard deduction (warning)</t>
  </si>
  <si>
    <t>Number of children must be whole number &gt;=0</t>
  </si>
  <si>
    <t>Credits should not exceed reasonable caps (nonrefundable shown)</t>
  </si>
  <si>
    <t>README - How to use this Tax Calculator (designed for a strict tax recruiter)</t>
  </si>
  <si>
    <t>1) Enter taxpayer data on 'Inputs' sheet (wages, interest, adjustments, filing status).</t>
  </si>
  <si>
    <t>2) The calculator uses 2024 federal bracket defaults and standard deduction by default; change Parameters or Brackets to update for another year.</t>
  </si>
  <si>
    <t>3) 'Calculations' contains live formulas: AGI, taxable income, tax before credits, child tax credit, simplified ACTC potential, simplified EITC lookup, payments, and final tax/refund.</t>
  </si>
  <si>
    <t>4) 'Checks' sheet lists automated flags/warnings to reduce mistakes (negative AGI, itemize vs standard mismatch, invalid number of children).</t>
  </si>
  <si>
    <t>5) The tax computation uses a SUMPRODUCT bracket engine across rows in 'Brackets' (robust and transparent).</t>
  </si>
  <si>
    <t>Important notes and limitations:</t>
  </si>
  <si>
    <t>This workbook includes authoritative 2024 defaults (IRS) for brackets, standard deduction, CTC, and EITC maximums/thresholds.</t>
  </si>
  <si>
    <t>Tax Calculator</t>
  </si>
  <si>
    <t>Created by: Dan Ngo</t>
  </si>
  <si>
    <t>Contact: dngo@uab.edu</t>
  </si>
  <si>
    <t>Date Created: 9/02/2025</t>
  </si>
  <si>
    <t>Results:</t>
  </si>
  <si>
    <t>EITC and ACTC computations are simplified for clarity; they flag likely eligibility and show maximums but do not replace IRS tables for exact phase-in/phase-out math.</t>
  </si>
  <si>
    <t>For production-level software or a firm return, integrate the IRS tax tables or schedule logic for AMT, capital gains rates, additional credits, and local/state taxes.</t>
  </si>
  <si>
    <t>Sources: IRS federal tax brackets and standard deduction (2024); IRS EITC and Schedule 8812 (CTC/ACTC) instructions.</t>
  </si>
  <si>
    <t>Important Notes &amp; Assumptions:</t>
  </si>
  <si>
    <r>
      <rPr>
        <b/>
        <sz val="14"/>
        <color rgb="FFFF0000"/>
        <rFont val="Dm sans"/>
      </rPr>
      <t>1.</t>
    </r>
    <r>
      <rPr>
        <sz val="14"/>
        <color rgb="FFFF0000"/>
        <rFont val="Dm sans"/>
      </rPr>
      <t xml:space="preserve"> </t>
    </r>
    <r>
      <rPr>
        <sz val="14"/>
        <color theme="1"/>
        <rFont val="Dm sans"/>
      </rPr>
      <t xml:space="preserve">This workbook includes authoritative 2024 defaults (IRS) for brackets, standard deduction, CTC, and EITC maximums/thresholds.
</t>
    </r>
    <r>
      <rPr>
        <b/>
        <sz val="14"/>
        <color rgb="FFFF0000"/>
        <rFont val="Dm sans"/>
      </rPr>
      <t>2.</t>
    </r>
    <r>
      <rPr>
        <b/>
        <sz val="14"/>
        <color theme="1"/>
        <rFont val="Dm sans"/>
      </rPr>
      <t xml:space="preserve"> </t>
    </r>
    <r>
      <rPr>
        <sz val="14"/>
        <color theme="1"/>
        <rFont val="Dm sans"/>
      </rPr>
      <t xml:space="preserve">EITC and ACTC computations are simplified for clarity. They flag likely eligibility and show maximums but do not replace IRS tables for exact phase-in/phase-out math.
</t>
    </r>
    <r>
      <rPr>
        <b/>
        <sz val="14"/>
        <color rgb="FFFF0000"/>
        <rFont val="Dm sans"/>
      </rPr>
      <t>3.</t>
    </r>
    <r>
      <rPr>
        <sz val="14"/>
        <color theme="1"/>
        <rFont val="Dm sans"/>
      </rPr>
      <t xml:space="preserve"> For production-level software or a firm return, integrate the IRS tax tables or schedule logic for AMT, capital gains rates, additional credits, and local/state taxes.
</t>
    </r>
    <r>
      <rPr>
        <b/>
        <sz val="14"/>
        <color rgb="FFFF0000"/>
        <rFont val="Dm sans"/>
      </rPr>
      <t xml:space="preserve">4. </t>
    </r>
    <r>
      <rPr>
        <sz val="14"/>
        <color theme="1"/>
        <rFont val="Dm sans"/>
      </rPr>
      <t>Sources: IRS federal tax brackets and standard deduction (2024); IRS EITC and Schedule 8812 (CTC/ACTC) instructions.</t>
    </r>
  </si>
  <si>
    <r>
      <rPr>
        <b/>
        <sz val="14"/>
        <color rgb="FFFF0000"/>
        <rFont val="Dm sans"/>
      </rPr>
      <t>1.</t>
    </r>
    <r>
      <rPr>
        <b/>
        <sz val="14"/>
        <color theme="1"/>
        <rFont val="Dm sans"/>
      </rPr>
      <t xml:space="preserve"> </t>
    </r>
    <r>
      <rPr>
        <sz val="14"/>
        <color theme="1"/>
        <rFont val="Dm sans"/>
      </rPr>
      <t>=SUM(Inputs!B3:B8) - SUM(Inputs!B9:B11)</t>
    </r>
  </si>
  <si>
    <r>
      <rPr>
        <b/>
        <sz val="14"/>
        <color rgb="FFFF0000"/>
        <rFont val="Dm sans"/>
      </rPr>
      <t>2.</t>
    </r>
    <r>
      <rPr>
        <sz val="14"/>
        <color rgb="FFFF0000"/>
        <rFont val="Dm sans"/>
      </rPr>
      <t xml:space="preserve"> </t>
    </r>
    <r>
      <rPr>
        <sz val="14"/>
        <color theme="1"/>
        <rFont val="Dm sans"/>
      </rPr>
      <t>=IF(Inputs!B2="Single",Parameters!B2,IF(Inputs!B2="Married Filing Jointly",Parameters!B3,IF(Inputs!B2="Head of Household",Parameters!B4,IF(Inputs!B2="Married Filing Separately",Parameters!B5,Parameters!B3))))</t>
    </r>
  </si>
  <si>
    <t>Formulas (some):</t>
  </si>
  <si>
    <r>
      <rPr>
        <b/>
        <sz val="14"/>
        <color rgb="FFFF0000"/>
        <rFont val="Dm sans"/>
      </rPr>
      <t xml:space="preserve">3. </t>
    </r>
    <r>
      <rPr>
        <sz val="14"/>
        <color theme="1"/>
        <rFont val="Dm sans"/>
      </rPr>
      <t>=IF(Inputs!B12="Itemize",Inputs!B13,B3)</t>
    </r>
  </si>
  <si>
    <r>
      <rPr>
        <b/>
        <sz val="14"/>
        <color rgb="FFFF0000"/>
        <rFont val="Dm sans"/>
      </rPr>
      <t>4.</t>
    </r>
    <r>
      <rPr>
        <sz val="14"/>
        <color theme="1"/>
        <rFont val="Dm sans"/>
      </rPr>
      <t xml:space="preserve"> =MIN( MAX(0, (Inputs!B14*Parameters!B6 - MIN(Inputs!B14*Parameters!B6, B6))), Inputs!B14*Parameters!B7 )</t>
    </r>
  </si>
  <si>
    <r>
      <rPr>
        <b/>
        <sz val="14"/>
        <color rgb="FFFF0000"/>
        <rFont val="Dm sans"/>
      </rPr>
      <t>5.</t>
    </r>
    <r>
      <rPr>
        <b/>
        <sz val="14"/>
        <color theme="1"/>
        <rFont val="Dm sans"/>
      </rPr>
      <t xml:space="preserve"> </t>
    </r>
    <r>
      <rPr>
        <sz val="14"/>
        <color theme="1"/>
        <rFont val="Dm sans"/>
      </rPr>
      <t>=VLOOKUP(Inputs!B14, EITC!A2:B6, 2, TRUE) + B10</t>
    </r>
  </si>
  <si>
    <r>
      <rPr>
        <b/>
        <sz val="14"/>
        <color theme="1"/>
        <rFont val="Dm sans"/>
      </rPr>
      <t xml:space="preserve">Purpose: </t>
    </r>
    <r>
      <rPr>
        <sz val="14"/>
        <color theme="1"/>
        <rFont val="Dm sans"/>
      </rPr>
      <t xml:space="preserve">This workbook is designed as a federal income tax calculator for Tax Year 2024. It demonstrates a structured, auditable approach to tax computation by:
</t>
    </r>
    <r>
      <rPr>
        <b/>
        <sz val="14"/>
        <color rgb="FFFF0000"/>
        <rFont val="Dm sans"/>
      </rPr>
      <t>1.</t>
    </r>
    <r>
      <rPr>
        <sz val="14"/>
        <color theme="1"/>
        <rFont val="Dm sans"/>
      </rPr>
      <t xml:space="preserve"> Collecting taxpayer income, adjustment, and deduction data in a controlled inputs sheet with error checks.
</t>
    </r>
    <r>
      <rPr>
        <b/>
        <sz val="14"/>
        <color rgb="FFFF0000"/>
        <rFont val="Dm sans"/>
      </rPr>
      <t>2.</t>
    </r>
    <r>
      <rPr>
        <sz val="14"/>
        <color theme="1"/>
        <rFont val="Dm sans"/>
      </rPr>
      <t xml:space="preserve"> Automating the calculation of Adjusted Gross Income (AGI), taxable income, and federal tax liability using transparent IRS 2024 tax brackets.
</t>
    </r>
    <r>
      <rPr>
        <b/>
        <sz val="14"/>
        <color rgb="FFFF0000"/>
        <rFont val="Dm sans"/>
      </rPr>
      <t>3.</t>
    </r>
    <r>
      <rPr>
        <sz val="14"/>
        <color theme="1"/>
        <rFont val="Dm sans"/>
      </rPr>
      <t xml:space="preserve"> Applying credits (Child Tax Credit, Additional Child Tax Credit, Earned Income Tax Credit – simplified) and withholdings/payments to determine the taxpayer’s final balance due or refund.
</t>
    </r>
    <r>
      <rPr>
        <b/>
        <sz val="14"/>
        <color rgb="FFFF0000"/>
        <rFont val="Dm sans"/>
      </rPr>
      <t>4.</t>
    </r>
    <r>
      <rPr>
        <sz val="14"/>
        <color theme="1"/>
        <rFont val="Dm sans"/>
      </rPr>
      <t xml:space="preserve"> Built-in error flags and decision support (Standard vs. Itemized deduction recommendation) to reduce preparer mistakes.</t>
    </r>
  </si>
  <si>
    <t>A clear reconciliation from AGI → Taxable Income → Tax Before Credits → Tax After Credits.</t>
  </si>
  <si>
    <t>Calculation of refundable and nonrefundable credits (with transparent limits).</t>
  </si>
  <si>
    <t>Comparison of withholdings/payments versus final tax liability to determine either:</t>
  </si>
  <si>
    <t>Automated checks and warnings (e.g., negative AGI, itemizing when standard deduction is higher, invalid dependent counts) to ensure results are reliable and consistent with IRS rules.</t>
  </si>
  <si>
    <t>1. Tax Due (amount owed), or</t>
  </si>
  <si>
    <t>2. Refund (amount to be received).</t>
  </si>
  <si>
    <r>
      <rPr>
        <b/>
        <sz val="14"/>
        <color rgb="FFFF0000"/>
        <rFont val="Dm sans"/>
      </rPr>
      <t xml:space="preserve">1. </t>
    </r>
    <r>
      <rPr>
        <sz val="14"/>
        <color theme="1"/>
        <rFont val="Dm sans"/>
      </rPr>
      <t xml:space="preserve">Enter taxpayer data on 'Inputs' sheet (wages, interest, adjustments, filing status).  
</t>
    </r>
    <r>
      <rPr>
        <b/>
        <sz val="14"/>
        <color rgb="FFFF0000"/>
        <rFont val="Dm sans"/>
      </rPr>
      <t xml:space="preserve">2. </t>
    </r>
    <r>
      <rPr>
        <sz val="14"/>
        <color theme="1"/>
        <rFont val="Dm sans"/>
      </rPr>
      <t xml:space="preserve">The calculator uses 2024 federal bracket defaults and standard deduction by default; change Parameters or Brackets to update for another year.
</t>
    </r>
    <r>
      <rPr>
        <b/>
        <sz val="14"/>
        <color rgb="FFFF0000"/>
        <rFont val="Dm sans"/>
      </rPr>
      <t>3.</t>
    </r>
    <r>
      <rPr>
        <sz val="14"/>
        <color theme="1"/>
        <rFont val="Dm sans"/>
      </rPr>
      <t xml:space="preserve"> 'Calculations' contains live formulas: AGI, taxable income, tax before credits, child tax credit, simplified ACTC potential, simplified EITC lookup, payments, and final tax/refund.
</t>
    </r>
    <r>
      <rPr>
        <b/>
        <sz val="14"/>
        <color rgb="FFFF0000"/>
        <rFont val="Dm sans"/>
      </rPr>
      <t>4.</t>
    </r>
    <r>
      <rPr>
        <b/>
        <sz val="14"/>
        <color theme="1"/>
        <rFont val="Dm sans"/>
      </rPr>
      <t xml:space="preserve"> </t>
    </r>
    <r>
      <rPr>
        <sz val="14"/>
        <color theme="1"/>
        <rFont val="Dm sans"/>
      </rPr>
      <t xml:space="preserve">'Checks' sheet lists automated flags/warnings to reduce mistakes (negative AGI, itemize vs standard mismatch, invalid number of children).
</t>
    </r>
    <r>
      <rPr>
        <b/>
        <sz val="14"/>
        <color rgb="FFFF0000"/>
        <rFont val="Dm sans"/>
      </rPr>
      <t xml:space="preserve">5. </t>
    </r>
    <r>
      <rPr>
        <sz val="14"/>
        <color theme="1"/>
        <rFont val="Dm sans"/>
      </rPr>
      <t>The tax computation uses a SUMPRODUCT bracket engine across rows in 'Brackets' (robust and transparent).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</si>
</sst>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8"/>
      <color theme="4"/>
      <name val="Dm sans"/>
    </font>
    <font>
      <i/>
      <sz val="14"/>
      <color theme="1"/>
      <name val="Dm sans"/>
    </font>
    <font>
      <sz val="14"/>
      <color theme="1"/>
      <name val="Dm sans"/>
    </font>
    <font>
      <b/>
      <sz val="14"/>
      <color theme="1"/>
      <name val="Dm sans"/>
    </font>
    <font>
      <b/>
      <sz val="14"/>
      <color rgb="FFFF0000"/>
      <name val="Dm sans"/>
    </font>
    <font>
      <sz val="14"/>
      <color rgb="FFFF0000"/>
      <name val="Dm san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4A58-E10F-4CF5-9BFF-74CACD5FE1ED}">
  <dimension ref="A1:M74"/>
  <sheetViews>
    <sheetView tabSelected="1" topLeftCell="A18" workbookViewId="0">
      <selection activeCell="K36" sqref="K36"/>
    </sheetView>
  </sheetViews>
  <sheetFormatPr defaultRowHeight="14.5" x14ac:dyDescent="0.35"/>
  <cols>
    <col min="1" max="16384" width="8.7265625" style="2"/>
  </cols>
  <sheetData>
    <row r="1" spans="1:9" ht="24" x14ac:dyDescent="0.35">
      <c r="A1" s="3" t="s">
        <v>75</v>
      </c>
      <c r="B1" s="3"/>
      <c r="C1" s="3"/>
      <c r="D1" s="3"/>
      <c r="E1" s="3"/>
      <c r="F1" s="3"/>
      <c r="G1" s="3"/>
      <c r="H1" s="3"/>
      <c r="I1" s="3"/>
    </row>
    <row r="2" spans="1:9" ht="19" x14ac:dyDescent="0.5">
      <c r="A2" s="4" t="s">
        <v>76</v>
      </c>
      <c r="B2" s="4"/>
      <c r="C2" s="4"/>
      <c r="D2" s="4"/>
      <c r="E2" s="4"/>
      <c r="F2" s="4"/>
      <c r="G2" s="4"/>
      <c r="H2" s="4"/>
      <c r="I2" s="4"/>
    </row>
    <row r="3" spans="1:9" ht="19" x14ac:dyDescent="0.5">
      <c r="A3" s="4" t="s">
        <v>77</v>
      </c>
      <c r="B3" s="4"/>
      <c r="C3" s="4"/>
      <c r="D3" s="4"/>
      <c r="E3" s="4"/>
      <c r="F3" s="4"/>
      <c r="G3" s="4"/>
      <c r="H3" s="4"/>
      <c r="I3" s="4"/>
    </row>
    <row r="4" spans="1:9" ht="19" x14ac:dyDescent="0.5">
      <c r="A4" s="4" t="s">
        <v>78</v>
      </c>
      <c r="B4" s="4"/>
      <c r="C4" s="4"/>
      <c r="D4" s="4"/>
      <c r="E4" s="4"/>
      <c r="F4" s="4"/>
      <c r="G4" s="4"/>
      <c r="H4" s="4"/>
      <c r="I4" s="4"/>
    </row>
    <row r="5" spans="1:9" ht="19" x14ac:dyDescent="0.5">
      <c r="A5" s="5"/>
      <c r="B5" s="5"/>
      <c r="C5" s="5"/>
      <c r="D5" s="5"/>
      <c r="E5" s="5"/>
      <c r="F5" s="5"/>
      <c r="G5" s="5"/>
      <c r="H5" s="5"/>
      <c r="I5" s="5"/>
    </row>
    <row r="6" spans="1:9" x14ac:dyDescent="0.35">
      <c r="A6" s="6" t="s">
        <v>91</v>
      </c>
      <c r="B6" s="6"/>
      <c r="C6" s="6"/>
      <c r="D6" s="6"/>
      <c r="E6" s="6"/>
      <c r="F6" s="6"/>
      <c r="G6" s="6"/>
      <c r="H6" s="6"/>
      <c r="I6" s="6"/>
    </row>
    <row r="7" spans="1:9" x14ac:dyDescent="0.35">
      <c r="A7" s="6"/>
      <c r="B7" s="6"/>
      <c r="C7" s="6"/>
      <c r="D7" s="6"/>
      <c r="E7" s="6"/>
      <c r="F7" s="6"/>
      <c r="G7" s="6"/>
      <c r="H7" s="6"/>
      <c r="I7" s="6"/>
    </row>
    <row r="8" spans="1:9" x14ac:dyDescent="0.35">
      <c r="A8" s="6"/>
      <c r="B8" s="6"/>
      <c r="C8" s="6"/>
      <c r="D8" s="6"/>
      <c r="E8" s="6"/>
      <c r="F8" s="6"/>
      <c r="G8" s="6"/>
      <c r="H8" s="6"/>
      <c r="I8" s="6"/>
    </row>
    <row r="9" spans="1:9" x14ac:dyDescent="0.35">
      <c r="A9" s="6"/>
      <c r="B9" s="6"/>
      <c r="C9" s="6"/>
      <c r="D9" s="6"/>
      <c r="E9" s="6"/>
      <c r="F9" s="6"/>
      <c r="G9" s="6"/>
      <c r="H9" s="6"/>
      <c r="I9" s="6"/>
    </row>
    <row r="10" spans="1:9" x14ac:dyDescent="0.35">
      <c r="A10" s="6"/>
      <c r="B10" s="6"/>
      <c r="C10" s="6"/>
      <c r="D10" s="6"/>
      <c r="E10" s="6"/>
      <c r="F10" s="6"/>
      <c r="G10" s="6"/>
      <c r="H10" s="6"/>
      <c r="I10" s="6"/>
    </row>
    <row r="11" spans="1:9" ht="19" customHeight="1" x14ac:dyDescent="0.35">
      <c r="A11" s="6"/>
      <c r="B11" s="6"/>
      <c r="C11" s="6"/>
      <c r="D11" s="6"/>
      <c r="E11" s="6"/>
      <c r="F11" s="6"/>
      <c r="G11" s="6"/>
      <c r="H11" s="6"/>
      <c r="I11" s="6"/>
    </row>
    <row r="12" spans="1:9" ht="19" customHeight="1" x14ac:dyDescent="0.35">
      <c r="A12" s="6"/>
      <c r="B12" s="6"/>
      <c r="C12" s="6"/>
      <c r="D12" s="6"/>
      <c r="E12" s="6"/>
      <c r="F12" s="6"/>
      <c r="G12" s="6"/>
      <c r="H12" s="6"/>
      <c r="I12" s="6"/>
    </row>
    <row r="13" spans="1:9" ht="19" customHeight="1" x14ac:dyDescent="0.35">
      <c r="A13" s="6"/>
      <c r="B13" s="6"/>
      <c r="C13" s="6"/>
      <c r="D13" s="6"/>
      <c r="E13" s="6"/>
      <c r="F13" s="6"/>
      <c r="G13" s="6"/>
      <c r="H13" s="6"/>
      <c r="I13" s="6"/>
    </row>
    <row r="14" spans="1:9" ht="19" customHeight="1" x14ac:dyDescent="0.35">
      <c r="A14" s="6"/>
      <c r="B14" s="6"/>
      <c r="C14" s="6"/>
      <c r="D14" s="6"/>
      <c r="E14" s="6"/>
      <c r="F14" s="6"/>
      <c r="G14" s="6"/>
      <c r="H14" s="6"/>
      <c r="I14" s="6"/>
    </row>
    <row r="15" spans="1:9" ht="19" customHeight="1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9" customHeight="1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9" customHeight="1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9" customHeight="1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9" customHeight="1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9" customHeight="1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9" customHeight="1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9" x14ac:dyDescent="0.5">
      <c r="A22" s="7" t="s">
        <v>58</v>
      </c>
      <c r="B22" s="7"/>
      <c r="C22" s="7"/>
      <c r="D22" s="7"/>
      <c r="E22" s="7"/>
      <c r="F22" s="7"/>
      <c r="G22" s="7"/>
      <c r="H22" s="7"/>
      <c r="I22" s="7"/>
    </row>
    <row r="23" spans="1:9" x14ac:dyDescent="0.35">
      <c r="A23" s="8" t="s">
        <v>98</v>
      </c>
      <c r="B23" s="8"/>
      <c r="C23" s="8"/>
      <c r="D23" s="8"/>
      <c r="E23" s="8"/>
      <c r="F23" s="8"/>
      <c r="G23" s="8"/>
      <c r="H23" s="8"/>
      <c r="I23" s="8"/>
    </row>
    <row r="24" spans="1:9" x14ac:dyDescent="0.35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35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35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35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35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35">
      <c r="A29" s="8"/>
      <c r="B29" s="8"/>
      <c r="C29" s="8"/>
      <c r="D29" s="8"/>
      <c r="E29" s="8"/>
      <c r="F29" s="8"/>
      <c r="G29" s="8"/>
      <c r="H29" s="8"/>
      <c r="I29" s="8"/>
    </row>
    <row r="30" spans="1:9" x14ac:dyDescent="0.35">
      <c r="A30" s="8"/>
      <c r="B30" s="8"/>
      <c r="C30" s="8"/>
      <c r="D30" s="8"/>
      <c r="E30" s="8"/>
      <c r="F30" s="8"/>
      <c r="G30" s="8"/>
      <c r="H30" s="8"/>
      <c r="I30" s="8"/>
    </row>
    <row r="31" spans="1:9" ht="19" customHeight="1" x14ac:dyDescent="0.35">
      <c r="A31" s="8"/>
      <c r="B31" s="8"/>
      <c r="C31" s="8"/>
      <c r="D31" s="8"/>
      <c r="E31" s="8"/>
      <c r="F31" s="8"/>
      <c r="G31" s="8"/>
      <c r="H31" s="8"/>
      <c r="I31" s="8"/>
    </row>
    <row r="32" spans="1:9" ht="19" customHeight="1" x14ac:dyDescent="0.35">
      <c r="A32" s="8"/>
      <c r="B32" s="8"/>
      <c r="C32" s="8"/>
      <c r="D32" s="8"/>
      <c r="E32" s="8"/>
      <c r="F32" s="8"/>
      <c r="G32" s="8"/>
      <c r="H32" s="8"/>
      <c r="I32" s="8"/>
    </row>
    <row r="33" spans="1:9" ht="19" customHeight="1" x14ac:dyDescent="0.35">
      <c r="A33" s="8"/>
      <c r="B33" s="8"/>
      <c r="C33" s="8"/>
      <c r="D33" s="8"/>
      <c r="E33" s="8"/>
      <c r="F33" s="8"/>
      <c r="G33" s="8"/>
      <c r="H33" s="8"/>
      <c r="I33" s="8"/>
    </row>
    <row r="34" spans="1:9" ht="19" customHeight="1" x14ac:dyDescent="0.35">
      <c r="A34" s="8"/>
      <c r="B34" s="8"/>
      <c r="C34" s="8"/>
      <c r="D34" s="8"/>
      <c r="E34" s="8"/>
      <c r="F34" s="8"/>
      <c r="G34" s="8"/>
      <c r="H34" s="8"/>
      <c r="I34" s="8"/>
    </row>
    <row r="35" spans="1:9" ht="19" customHeight="1" x14ac:dyDescent="0.35">
      <c r="A35" s="8"/>
      <c r="B35" s="8"/>
      <c r="C35" s="8"/>
      <c r="D35" s="8"/>
      <c r="E35" s="8"/>
      <c r="F35" s="8"/>
      <c r="G35" s="8"/>
      <c r="H35" s="8"/>
      <c r="I35" s="8"/>
    </row>
    <row r="36" spans="1:9" ht="19" customHeight="1" x14ac:dyDescent="0.35">
      <c r="A36" s="8"/>
      <c r="B36" s="8"/>
      <c r="C36" s="8"/>
      <c r="D36" s="8"/>
      <c r="E36" s="8"/>
      <c r="F36" s="8"/>
      <c r="G36" s="8"/>
      <c r="H36" s="8"/>
      <c r="I36" s="8"/>
    </row>
    <row r="37" spans="1:9" ht="19" customHeight="1" x14ac:dyDescent="0.35">
      <c r="A37" s="8"/>
      <c r="B37" s="8"/>
      <c r="C37" s="8"/>
      <c r="D37" s="8"/>
      <c r="E37" s="8"/>
      <c r="F37" s="8"/>
      <c r="G37" s="8"/>
      <c r="H37" s="8"/>
      <c r="I37" s="8"/>
    </row>
    <row r="38" spans="1:9" ht="19" x14ac:dyDescent="0.5">
      <c r="A38" s="5"/>
      <c r="B38" s="5"/>
      <c r="C38" s="5"/>
      <c r="D38" s="5"/>
      <c r="E38" s="5"/>
      <c r="F38" s="5"/>
      <c r="G38" s="5"/>
      <c r="H38" s="5"/>
      <c r="I38" s="5"/>
    </row>
    <row r="39" spans="1:9" ht="19" x14ac:dyDescent="0.5">
      <c r="A39" s="7" t="s">
        <v>83</v>
      </c>
      <c r="B39" s="7"/>
      <c r="C39" s="7"/>
      <c r="D39" s="7"/>
      <c r="E39" s="7"/>
      <c r="F39" s="7"/>
      <c r="G39" s="7"/>
      <c r="H39" s="7"/>
      <c r="I39" s="7"/>
    </row>
    <row r="40" spans="1:9" ht="14.5" customHeight="1" x14ac:dyDescent="0.35">
      <c r="A40" s="6" t="s">
        <v>84</v>
      </c>
      <c r="B40" s="6"/>
      <c r="C40" s="6"/>
      <c r="D40" s="6"/>
      <c r="E40" s="6"/>
      <c r="F40" s="6"/>
      <c r="G40" s="6"/>
      <c r="H40" s="6"/>
      <c r="I40" s="6"/>
    </row>
    <row r="41" spans="1:9" ht="14.5" customHeight="1" x14ac:dyDescent="0.35">
      <c r="A41" s="6"/>
      <c r="B41" s="6"/>
      <c r="C41" s="6"/>
      <c r="D41" s="6"/>
      <c r="E41" s="6"/>
      <c r="F41" s="6"/>
      <c r="G41" s="6"/>
      <c r="H41" s="6"/>
      <c r="I41" s="6"/>
    </row>
    <row r="42" spans="1:9" ht="14.5" customHeight="1" x14ac:dyDescent="0.35">
      <c r="A42" s="6"/>
      <c r="B42" s="6"/>
      <c r="C42" s="6"/>
      <c r="D42" s="6"/>
      <c r="E42" s="6"/>
      <c r="F42" s="6"/>
      <c r="G42" s="6"/>
      <c r="H42" s="6"/>
      <c r="I42" s="6"/>
    </row>
    <row r="43" spans="1:9" ht="14.5" customHeight="1" x14ac:dyDescent="0.35">
      <c r="A43" s="6"/>
      <c r="B43" s="6"/>
      <c r="C43" s="6"/>
      <c r="D43" s="6"/>
      <c r="E43" s="6"/>
      <c r="F43" s="6"/>
      <c r="G43" s="6"/>
      <c r="H43" s="6"/>
      <c r="I43" s="6"/>
    </row>
    <row r="44" spans="1:9" ht="14.5" customHeight="1" x14ac:dyDescent="0.35">
      <c r="A44" s="6"/>
      <c r="B44" s="6"/>
      <c r="C44" s="6"/>
      <c r="D44" s="6"/>
      <c r="E44" s="6"/>
      <c r="F44" s="6"/>
      <c r="G44" s="6"/>
      <c r="H44" s="6"/>
      <c r="I44" s="6"/>
    </row>
    <row r="45" spans="1:9" ht="14.5" customHeight="1" x14ac:dyDescent="0.35">
      <c r="A45" s="6"/>
      <c r="B45" s="6"/>
      <c r="C45" s="6"/>
      <c r="D45" s="6"/>
      <c r="E45" s="6"/>
      <c r="F45" s="6"/>
      <c r="G45" s="6"/>
      <c r="H45" s="6"/>
      <c r="I45" s="6"/>
    </row>
    <row r="46" spans="1:9" ht="19" customHeight="1" x14ac:dyDescent="0.35">
      <c r="A46" s="6"/>
      <c r="B46" s="6"/>
      <c r="C46" s="6"/>
      <c r="D46" s="6"/>
      <c r="E46" s="6"/>
      <c r="F46" s="6"/>
      <c r="G46" s="6"/>
      <c r="H46" s="6"/>
      <c r="I46" s="6"/>
    </row>
    <row r="47" spans="1:9" ht="19" customHeight="1" x14ac:dyDescent="0.35">
      <c r="A47" s="6"/>
      <c r="B47" s="6"/>
      <c r="C47" s="6"/>
      <c r="D47" s="6"/>
      <c r="E47" s="6"/>
      <c r="F47" s="6"/>
      <c r="G47" s="6"/>
      <c r="H47" s="6"/>
      <c r="I47" s="6"/>
    </row>
    <row r="48" spans="1:9" ht="19" customHeight="1" x14ac:dyDescent="0.35">
      <c r="A48" s="6"/>
      <c r="B48" s="6"/>
      <c r="C48" s="6"/>
      <c r="D48" s="6"/>
      <c r="E48" s="6"/>
      <c r="F48" s="6"/>
      <c r="G48" s="6"/>
      <c r="H48" s="6"/>
      <c r="I48" s="6"/>
    </row>
    <row r="49" spans="1:9" ht="19" customHeight="1" x14ac:dyDescent="0.35">
      <c r="A49" s="6"/>
      <c r="B49" s="6"/>
      <c r="C49" s="6"/>
      <c r="D49" s="6"/>
      <c r="E49" s="6"/>
      <c r="F49" s="6"/>
      <c r="G49" s="6"/>
      <c r="H49" s="6"/>
      <c r="I49" s="6"/>
    </row>
    <row r="50" spans="1:9" ht="19" customHeight="1" x14ac:dyDescent="0.35">
      <c r="A50" s="6"/>
      <c r="B50" s="6"/>
      <c r="C50" s="6"/>
      <c r="D50" s="6"/>
      <c r="E50" s="6"/>
      <c r="F50" s="6"/>
      <c r="G50" s="6"/>
      <c r="H50" s="6"/>
      <c r="I50" s="6"/>
    </row>
    <row r="51" spans="1:9" ht="19" customHeight="1" x14ac:dyDescent="0.35">
      <c r="A51" s="6"/>
      <c r="B51" s="6"/>
      <c r="C51" s="6"/>
      <c r="D51" s="6"/>
      <c r="E51" s="6"/>
      <c r="F51" s="6"/>
      <c r="G51" s="6"/>
      <c r="H51" s="6"/>
      <c r="I51" s="6"/>
    </row>
    <row r="52" spans="1:9" ht="19" customHeight="1" x14ac:dyDescent="0.35">
      <c r="A52" s="6"/>
      <c r="B52" s="6"/>
      <c r="C52" s="6"/>
      <c r="D52" s="6"/>
      <c r="E52" s="6"/>
      <c r="F52" s="6"/>
      <c r="G52" s="6"/>
      <c r="H52" s="6"/>
      <c r="I52" s="6"/>
    </row>
    <row r="53" spans="1:9" ht="19" x14ac:dyDescent="0.5">
      <c r="A53" s="9" t="s">
        <v>87</v>
      </c>
      <c r="B53" s="5"/>
      <c r="C53" s="5"/>
      <c r="D53" s="5"/>
      <c r="E53" s="5"/>
      <c r="F53" s="5"/>
      <c r="G53" s="5"/>
      <c r="H53" s="5"/>
      <c r="I53" s="5"/>
    </row>
    <row r="54" spans="1:9" ht="19" x14ac:dyDescent="0.5">
      <c r="A54" s="5" t="s">
        <v>85</v>
      </c>
      <c r="B54" s="5"/>
      <c r="C54" s="5"/>
      <c r="D54" s="5"/>
      <c r="E54" s="5"/>
      <c r="F54" s="5"/>
      <c r="G54" s="5"/>
      <c r="H54" s="5"/>
      <c r="I54" s="5"/>
    </row>
    <row r="55" spans="1:9" ht="19" x14ac:dyDescent="0.5">
      <c r="A55" s="10" t="s">
        <v>86</v>
      </c>
      <c r="B55" s="10"/>
      <c r="C55" s="10"/>
      <c r="D55" s="10"/>
      <c r="E55" s="10"/>
      <c r="F55" s="10"/>
      <c r="G55" s="10"/>
      <c r="H55" s="10"/>
      <c r="I55" s="10"/>
    </row>
    <row r="56" spans="1:9" ht="19" x14ac:dyDescent="0.5">
      <c r="A56" s="5" t="s">
        <v>88</v>
      </c>
      <c r="B56" s="5"/>
      <c r="C56" s="5"/>
      <c r="D56" s="5"/>
      <c r="E56" s="5"/>
      <c r="F56" s="5"/>
      <c r="G56" s="5"/>
      <c r="H56" s="5"/>
      <c r="I56" s="5"/>
    </row>
    <row r="57" spans="1:9" ht="19" x14ac:dyDescent="0.5">
      <c r="A57" s="10" t="s">
        <v>89</v>
      </c>
      <c r="B57" s="10"/>
      <c r="C57" s="10"/>
      <c r="D57" s="10"/>
      <c r="E57" s="10"/>
      <c r="F57" s="10"/>
      <c r="G57" s="10"/>
      <c r="H57" s="10"/>
      <c r="I57" s="10"/>
    </row>
    <row r="58" spans="1:9" ht="19" x14ac:dyDescent="0.5">
      <c r="A58" s="9" t="s">
        <v>90</v>
      </c>
      <c r="B58" s="5"/>
      <c r="C58" s="5"/>
      <c r="D58" s="5"/>
      <c r="E58" s="5"/>
      <c r="F58" s="5"/>
      <c r="G58" s="5"/>
      <c r="H58" s="5"/>
      <c r="I58" s="5"/>
    </row>
    <row r="59" spans="1:9" ht="19" x14ac:dyDescent="0.5">
      <c r="A59" s="5"/>
      <c r="B59" s="5"/>
      <c r="C59" s="5"/>
      <c r="D59" s="5"/>
      <c r="E59" s="5"/>
      <c r="F59" s="5"/>
      <c r="G59" s="5"/>
      <c r="H59" s="5"/>
      <c r="I59" s="5"/>
    </row>
    <row r="60" spans="1:9" ht="19" x14ac:dyDescent="0.5">
      <c r="A60" s="9" t="s">
        <v>79</v>
      </c>
      <c r="B60" s="5"/>
      <c r="C60" s="5"/>
      <c r="D60" s="5"/>
      <c r="E60" s="5"/>
      <c r="F60" s="5"/>
      <c r="G60" s="5"/>
      <c r="H60" s="5"/>
      <c r="I60" s="5"/>
    </row>
    <row r="61" spans="1:9" ht="19" x14ac:dyDescent="0.5">
      <c r="A61" s="5" t="s">
        <v>92</v>
      </c>
      <c r="B61" s="5"/>
      <c r="C61" s="5"/>
      <c r="D61" s="5"/>
      <c r="E61" s="5"/>
      <c r="F61" s="5"/>
      <c r="G61" s="5"/>
      <c r="H61" s="5"/>
      <c r="I61" s="5"/>
    </row>
    <row r="62" spans="1:9" ht="19" x14ac:dyDescent="0.5">
      <c r="A62" s="5"/>
      <c r="B62" s="5"/>
      <c r="C62" s="5"/>
      <c r="D62" s="5"/>
      <c r="E62" s="5"/>
      <c r="F62" s="5"/>
      <c r="G62" s="5"/>
      <c r="H62" s="5"/>
      <c r="I62" s="5"/>
    </row>
    <row r="63" spans="1:9" ht="19" x14ac:dyDescent="0.5">
      <c r="A63" s="5" t="s">
        <v>93</v>
      </c>
      <c r="B63" s="5"/>
      <c r="C63" s="5"/>
      <c r="D63" s="5"/>
      <c r="E63" s="5"/>
      <c r="F63" s="5"/>
      <c r="G63" s="5"/>
      <c r="H63" s="5"/>
      <c r="I63" s="5"/>
    </row>
    <row r="64" spans="1:9" ht="19" x14ac:dyDescent="0.5">
      <c r="A64" s="5"/>
      <c r="B64" s="5"/>
      <c r="C64" s="5"/>
      <c r="D64" s="5"/>
      <c r="E64" s="5"/>
      <c r="F64" s="5"/>
      <c r="G64" s="5"/>
      <c r="H64" s="5"/>
      <c r="I64" s="5"/>
    </row>
    <row r="65" spans="1:13" ht="19" x14ac:dyDescent="0.5">
      <c r="A65" s="5" t="s">
        <v>94</v>
      </c>
      <c r="B65" s="5"/>
      <c r="C65" s="5"/>
      <c r="D65" s="5"/>
      <c r="E65" s="5"/>
      <c r="F65" s="5"/>
      <c r="G65" s="5"/>
      <c r="H65" s="5"/>
      <c r="I65" s="5"/>
    </row>
    <row r="66" spans="1:13" ht="19" x14ac:dyDescent="0.5">
      <c r="A66" s="5"/>
      <c r="B66" s="5" t="s">
        <v>96</v>
      </c>
      <c r="C66" s="5"/>
      <c r="D66" s="5"/>
      <c r="E66" s="5"/>
      <c r="F66" s="5"/>
    </row>
    <row r="67" spans="1:13" ht="19" x14ac:dyDescent="0.5">
      <c r="B67" s="5" t="s">
        <v>97</v>
      </c>
      <c r="C67" s="5"/>
      <c r="D67" s="5"/>
      <c r="E67" s="5"/>
      <c r="F67" s="5"/>
    </row>
    <row r="68" spans="1:13" ht="19" x14ac:dyDescent="0.5">
      <c r="B68" s="5"/>
      <c r="C68" s="5"/>
      <c r="D68" s="5"/>
      <c r="E68" s="5"/>
      <c r="F68" s="5"/>
    </row>
    <row r="69" spans="1:13" ht="19" customHeight="1" x14ac:dyDescent="0.35">
      <c r="A69" s="6" t="s">
        <v>95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9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9" x14ac:dyDescent="0.5">
      <c r="B71" s="5"/>
      <c r="C71" s="5"/>
      <c r="D71" s="5"/>
      <c r="E71" s="5"/>
      <c r="F71" s="5"/>
    </row>
    <row r="72" spans="1:13" ht="19" x14ac:dyDescent="0.5">
      <c r="A72" s="5"/>
      <c r="B72" s="5"/>
      <c r="C72" s="5"/>
      <c r="D72" s="5"/>
      <c r="E72" s="5"/>
      <c r="F72" s="5"/>
    </row>
    <row r="73" spans="1:13" ht="19" x14ac:dyDescent="0.5">
      <c r="A73" s="5"/>
      <c r="B73" s="5"/>
      <c r="C73" s="5"/>
      <c r="D73" s="5"/>
      <c r="E73" s="5"/>
      <c r="F73" s="5"/>
    </row>
    <row r="74" spans="1:13" ht="19" x14ac:dyDescent="0.5">
      <c r="A74" s="5"/>
      <c r="B74" s="5"/>
      <c r="C74" s="5"/>
      <c r="D74" s="5"/>
      <c r="E74" s="5"/>
      <c r="F74" s="5"/>
    </row>
  </sheetData>
  <mergeCells count="12">
    <mergeCell ref="A23:I37"/>
    <mergeCell ref="A6:I21"/>
    <mergeCell ref="A69:M70"/>
    <mergeCell ref="A55:I55"/>
    <mergeCell ref="A57:I57"/>
    <mergeCell ref="A39:I39"/>
    <mergeCell ref="A40:I52"/>
    <mergeCell ref="A1:I1"/>
    <mergeCell ref="A2:I2"/>
    <mergeCell ref="A3:I3"/>
    <mergeCell ref="A4:I4"/>
    <mergeCell ref="A22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"/>
  <sheetViews>
    <sheetView workbookViewId="0">
      <selection activeCell="F17" sqref="F17"/>
    </sheetView>
  </sheetViews>
  <sheetFormatPr defaultRowHeight="14.5" x14ac:dyDescent="0.35"/>
  <sheetData>
    <row r="1" spans="1:1" x14ac:dyDescent="0.35">
      <c r="A1" t="s">
        <v>67</v>
      </c>
    </row>
    <row r="2" spans="1:1" x14ac:dyDescent="0.35">
      <c r="A2" t="s">
        <v>68</v>
      </c>
    </row>
    <row r="3" spans="1:1" x14ac:dyDescent="0.35">
      <c r="A3" t="s">
        <v>69</v>
      </c>
    </row>
    <row r="4" spans="1:1" x14ac:dyDescent="0.35">
      <c r="A4" t="s">
        <v>70</v>
      </c>
    </row>
    <row r="5" spans="1:1" x14ac:dyDescent="0.35">
      <c r="A5" t="s">
        <v>71</v>
      </c>
    </row>
    <row r="6" spans="1:1" x14ac:dyDescent="0.35">
      <c r="A6" t="s">
        <v>72</v>
      </c>
    </row>
    <row r="8" spans="1:1" x14ac:dyDescent="0.35">
      <c r="A8" t="s">
        <v>73</v>
      </c>
    </row>
    <row r="9" spans="1:1" x14ac:dyDescent="0.35">
      <c r="A9" t="s">
        <v>74</v>
      </c>
    </row>
    <row r="10" spans="1:1" x14ac:dyDescent="0.35">
      <c r="A10" t="s">
        <v>80</v>
      </c>
    </row>
    <row r="11" spans="1:1" x14ac:dyDescent="0.35">
      <c r="A11" t="s">
        <v>81</v>
      </c>
    </row>
    <row r="12" spans="1:1" x14ac:dyDescent="0.35">
      <c r="A12" t="s">
        <v>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C15" sqref="C15"/>
    </sheetView>
  </sheetViews>
  <sheetFormatPr defaultRowHeight="14.5" x14ac:dyDescent="0.35"/>
  <cols>
    <col min="1" max="5" width="28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 t="s">
        <v>2</v>
      </c>
      <c r="B2" t="s">
        <v>3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s="1" t="s">
        <v>13</v>
      </c>
      <c r="B12" t="s">
        <v>14</v>
      </c>
    </row>
    <row r="13" spans="1:2" x14ac:dyDescent="0.35">
      <c r="A13" t="s">
        <v>15</v>
      </c>
      <c r="B13">
        <v>0</v>
      </c>
    </row>
    <row r="14" spans="1:2" x14ac:dyDescent="0.35">
      <c r="A14" t="s">
        <v>16</v>
      </c>
      <c r="B14">
        <v>0</v>
      </c>
    </row>
    <row r="15" spans="1:2" x14ac:dyDescent="0.35">
      <c r="A15" t="s">
        <v>17</v>
      </c>
      <c r="B15">
        <v>0</v>
      </c>
    </row>
    <row r="16" spans="1:2" x14ac:dyDescent="0.35">
      <c r="A16" t="s">
        <v>18</v>
      </c>
      <c r="B16">
        <v>0</v>
      </c>
    </row>
    <row r="17" spans="1:2" x14ac:dyDescent="0.35">
      <c r="A17" t="s">
        <v>19</v>
      </c>
      <c r="B17">
        <v>0</v>
      </c>
    </row>
    <row r="19" spans="1:2" x14ac:dyDescent="0.35">
      <c r="A19" t="s">
        <v>20</v>
      </c>
    </row>
    <row r="20" spans="1:2" x14ac:dyDescent="0.35">
      <c r="A20" t="s">
        <v>21</v>
      </c>
    </row>
  </sheetData>
  <conditionalFormatting sqref="B3:B17">
    <cfRule type="cellIs" dxfId="0" priority="1" stopIfTrue="1" operator="lessThan">
      <formula>0</formula>
    </cfRule>
  </conditionalFormatting>
  <dataValidations count="2">
    <dataValidation type="list" sqref="B2" xr:uid="{00000000-0002-0000-0000-000000000000}">
      <formula1>"Single,Married Filing Jointly,Married Filing Separately,Head of Household,Qualifying Widow(er)"</formula1>
    </dataValidation>
    <dataValidation type="list" sqref="B12" xr:uid="{00000000-0002-0000-0000-000001000000}">
      <formula1>"Standard,Itemize"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pane ySplit="1" topLeftCell="A2" activePane="bottomLeft" state="frozen"/>
      <selection pane="bottomLeft" activeCell="B11" sqref="B11"/>
    </sheetView>
  </sheetViews>
  <sheetFormatPr defaultRowHeight="14.5" x14ac:dyDescent="0.35"/>
  <cols>
    <col min="1" max="5" width="28" customWidth="1"/>
  </cols>
  <sheetData>
    <row r="1" spans="1:4" x14ac:dyDescent="0.35">
      <c r="A1" t="s">
        <v>22</v>
      </c>
      <c r="B1" t="s">
        <v>23</v>
      </c>
      <c r="C1" t="s">
        <v>24</v>
      </c>
      <c r="D1" t="s">
        <v>25</v>
      </c>
    </row>
    <row r="2" spans="1:4" x14ac:dyDescent="0.35">
      <c r="A2" t="s">
        <v>3</v>
      </c>
      <c r="B2">
        <v>0</v>
      </c>
      <c r="C2">
        <v>11600</v>
      </c>
      <c r="D2">
        <v>0.1</v>
      </c>
    </row>
    <row r="3" spans="1:4" x14ac:dyDescent="0.35">
      <c r="A3" t="s">
        <v>3</v>
      </c>
      <c r="B3">
        <v>11600</v>
      </c>
      <c r="C3">
        <v>47150</v>
      </c>
      <c r="D3">
        <v>0.12</v>
      </c>
    </row>
    <row r="4" spans="1:4" x14ac:dyDescent="0.35">
      <c r="A4" t="s">
        <v>3</v>
      </c>
      <c r="B4">
        <v>47150</v>
      </c>
      <c r="C4">
        <v>100525</v>
      </c>
      <c r="D4">
        <v>0.22</v>
      </c>
    </row>
    <row r="5" spans="1:4" x14ac:dyDescent="0.35">
      <c r="A5" t="s">
        <v>3</v>
      </c>
      <c r="B5">
        <v>100525</v>
      </c>
      <c r="C5">
        <v>191950</v>
      </c>
      <c r="D5">
        <v>0.24</v>
      </c>
    </row>
    <row r="6" spans="1:4" x14ac:dyDescent="0.35">
      <c r="A6" t="s">
        <v>3</v>
      </c>
      <c r="B6">
        <v>191950</v>
      </c>
      <c r="C6">
        <v>609350</v>
      </c>
      <c r="D6">
        <v>0.32</v>
      </c>
    </row>
    <row r="7" spans="1:4" x14ac:dyDescent="0.35">
      <c r="A7" t="s">
        <v>3</v>
      </c>
      <c r="B7">
        <v>609350</v>
      </c>
      <c r="C7">
        <v>999999999999</v>
      </c>
      <c r="D7">
        <v>0.37</v>
      </c>
    </row>
    <row r="8" spans="1:4" x14ac:dyDescent="0.35">
      <c r="A8" t="s">
        <v>26</v>
      </c>
      <c r="B8">
        <v>0</v>
      </c>
      <c r="C8">
        <v>23300</v>
      </c>
      <c r="D8">
        <v>0.1</v>
      </c>
    </row>
    <row r="9" spans="1:4" x14ac:dyDescent="0.35">
      <c r="A9" t="s">
        <v>26</v>
      </c>
      <c r="B9">
        <v>23300</v>
      </c>
      <c r="C9">
        <v>94300</v>
      </c>
      <c r="D9">
        <v>0.12</v>
      </c>
    </row>
    <row r="10" spans="1:4" x14ac:dyDescent="0.35">
      <c r="A10" t="s">
        <v>26</v>
      </c>
      <c r="B10">
        <v>94300</v>
      </c>
      <c r="C10">
        <v>201050</v>
      </c>
      <c r="D10">
        <v>0.22</v>
      </c>
    </row>
    <row r="11" spans="1:4" x14ac:dyDescent="0.35">
      <c r="A11" t="s">
        <v>26</v>
      </c>
      <c r="B11">
        <v>201050</v>
      </c>
      <c r="C11">
        <v>383900</v>
      </c>
      <c r="D11">
        <v>0.24</v>
      </c>
    </row>
    <row r="12" spans="1:4" x14ac:dyDescent="0.35">
      <c r="A12" t="s">
        <v>26</v>
      </c>
      <c r="B12">
        <v>383900</v>
      </c>
      <c r="C12">
        <v>487450</v>
      </c>
      <c r="D12">
        <v>0.32</v>
      </c>
    </row>
    <row r="13" spans="1:4" x14ac:dyDescent="0.35">
      <c r="A13" t="s">
        <v>26</v>
      </c>
      <c r="B13">
        <v>487450</v>
      </c>
      <c r="C13">
        <v>731200</v>
      </c>
      <c r="D13">
        <v>0.35</v>
      </c>
    </row>
    <row r="14" spans="1:4" x14ac:dyDescent="0.35">
      <c r="A14" t="s">
        <v>26</v>
      </c>
      <c r="B14">
        <v>731200</v>
      </c>
      <c r="C14">
        <v>999999999999</v>
      </c>
      <c r="D14">
        <v>0.37</v>
      </c>
    </row>
    <row r="15" spans="1:4" x14ac:dyDescent="0.35">
      <c r="A15" t="s">
        <v>27</v>
      </c>
      <c r="B15">
        <v>0</v>
      </c>
      <c r="C15">
        <v>11600</v>
      </c>
      <c r="D15">
        <v>0.1</v>
      </c>
    </row>
    <row r="16" spans="1:4" x14ac:dyDescent="0.35">
      <c r="A16" t="s">
        <v>27</v>
      </c>
      <c r="B16">
        <v>11600</v>
      </c>
      <c r="C16">
        <v>47150</v>
      </c>
      <c r="D16">
        <v>0.12</v>
      </c>
    </row>
    <row r="17" spans="1:4" x14ac:dyDescent="0.35">
      <c r="A17" t="s">
        <v>27</v>
      </c>
      <c r="B17">
        <v>47150</v>
      </c>
      <c r="C17">
        <v>100525</v>
      </c>
      <c r="D17">
        <v>0.22</v>
      </c>
    </row>
    <row r="18" spans="1:4" x14ac:dyDescent="0.35">
      <c r="A18" t="s">
        <v>27</v>
      </c>
      <c r="B18">
        <v>100525</v>
      </c>
      <c r="C18">
        <v>191950</v>
      </c>
      <c r="D18">
        <v>0.24</v>
      </c>
    </row>
    <row r="19" spans="1:4" x14ac:dyDescent="0.35">
      <c r="A19" t="s">
        <v>27</v>
      </c>
      <c r="B19">
        <v>191950</v>
      </c>
      <c r="C19">
        <v>305650</v>
      </c>
      <c r="D19">
        <v>0.32</v>
      </c>
    </row>
    <row r="20" spans="1:4" x14ac:dyDescent="0.35">
      <c r="A20" t="s">
        <v>27</v>
      </c>
      <c r="B20">
        <v>305650</v>
      </c>
      <c r="C20">
        <v>365600</v>
      </c>
      <c r="D20">
        <v>0.35</v>
      </c>
    </row>
    <row r="21" spans="1:4" x14ac:dyDescent="0.35">
      <c r="A21" t="s">
        <v>27</v>
      </c>
      <c r="B21">
        <v>365600</v>
      </c>
      <c r="C21">
        <v>999999999999</v>
      </c>
      <c r="D21">
        <v>0.37</v>
      </c>
    </row>
    <row r="22" spans="1:4" x14ac:dyDescent="0.35">
      <c r="A22" t="s">
        <v>28</v>
      </c>
      <c r="B22">
        <v>0</v>
      </c>
      <c r="C22">
        <v>16550</v>
      </c>
      <c r="D22">
        <v>0.1</v>
      </c>
    </row>
    <row r="23" spans="1:4" x14ac:dyDescent="0.35">
      <c r="A23" t="s">
        <v>28</v>
      </c>
      <c r="B23">
        <v>16550</v>
      </c>
      <c r="C23">
        <v>63100</v>
      </c>
      <c r="D23">
        <v>0.12</v>
      </c>
    </row>
    <row r="24" spans="1:4" x14ac:dyDescent="0.35">
      <c r="A24" t="s">
        <v>28</v>
      </c>
      <c r="B24">
        <v>63100</v>
      </c>
      <c r="C24">
        <v>100500</v>
      </c>
      <c r="D24">
        <v>0.22</v>
      </c>
    </row>
    <row r="25" spans="1:4" x14ac:dyDescent="0.35">
      <c r="A25" t="s">
        <v>28</v>
      </c>
      <c r="B25">
        <v>100500</v>
      </c>
      <c r="C25">
        <v>191950</v>
      </c>
      <c r="D25">
        <v>0.24</v>
      </c>
    </row>
    <row r="26" spans="1:4" x14ac:dyDescent="0.35">
      <c r="A26" t="s">
        <v>28</v>
      </c>
      <c r="B26">
        <v>191950</v>
      </c>
      <c r="C26">
        <v>609350</v>
      </c>
      <c r="D26">
        <v>0.32</v>
      </c>
    </row>
    <row r="27" spans="1:4" x14ac:dyDescent="0.35">
      <c r="A27" t="s">
        <v>28</v>
      </c>
      <c r="B27">
        <v>609350</v>
      </c>
      <c r="C27">
        <v>999999999999</v>
      </c>
      <c r="D27">
        <v>0.37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"/>
    </sheetView>
  </sheetViews>
  <sheetFormatPr defaultRowHeight="14.5" x14ac:dyDescent="0.35"/>
  <cols>
    <col min="1" max="5" width="28" customWidth="1"/>
  </cols>
  <sheetData>
    <row r="1" spans="1:2" x14ac:dyDescent="0.35">
      <c r="A1" t="s">
        <v>29</v>
      </c>
      <c r="B1" t="s">
        <v>30</v>
      </c>
    </row>
    <row r="2" spans="1:2" x14ac:dyDescent="0.35">
      <c r="A2" t="s">
        <v>31</v>
      </c>
      <c r="B2">
        <v>14600</v>
      </c>
    </row>
    <row r="3" spans="1:2" x14ac:dyDescent="0.35">
      <c r="A3" t="s">
        <v>32</v>
      </c>
      <c r="B3">
        <v>29200</v>
      </c>
    </row>
    <row r="4" spans="1:2" x14ac:dyDescent="0.35">
      <c r="A4" t="s">
        <v>33</v>
      </c>
      <c r="B4">
        <v>21900</v>
      </c>
    </row>
    <row r="5" spans="1:2" x14ac:dyDescent="0.35">
      <c r="A5" t="s">
        <v>34</v>
      </c>
      <c r="B5">
        <v>14600</v>
      </c>
    </row>
    <row r="6" spans="1:2" x14ac:dyDescent="0.35">
      <c r="A6" t="s">
        <v>35</v>
      </c>
      <c r="B6">
        <v>2000</v>
      </c>
    </row>
    <row r="7" spans="1:2" x14ac:dyDescent="0.35">
      <c r="A7" t="s">
        <v>36</v>
      </c>
      <c r="B7">
        <v>1700</v>
      </c>
    </row>
    <row r="10" spans="1:2" x14ac:dyDescent="0.35">
      <c r="A10" t="s">
        <v>37</v>
      </c>
    </row>
    <row r="11" spans="1:2" x14ac:dyDescent="0.35">
      <c r="A11" t="s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pane ySplit="1" topLeftCell="A2" activePane="bottomLeft" state="frozen"/>
      <selection pane="bottomLeft" activeCell="B5" sqref="B5"/>
    </sheetView>
  </sheetViews>
  <sheetFormatPr defaultRowHeight="14.5" x14ac:dyDescent="0.35"/>
  <cols>
    <col min="1" max="5" width="28" customWidth="1"/>
  </cols>
  <sheetData>
    <row r="1" spans="1:2" x14ac:dyDescent="0.35">
      <c r="A1" t="s">
        <v>39</v>
      </c>
      <c r="B1" t="s">
        <v>40</v>
      </c>
    </row>
    <row r="2" spans="1:2" x14ac:dyDescent="0.35">
      <c r="A2" t="s">
        <v>41</v>
      </c>
      <c r="B2">
        <f>SUM(Inputs!B3:B8) - SUM(Inputs!B9:B11)</f>
        <v>0</v>
      </c>
    </row>
    <row r="3" spans="1:2" x14ac:dyDescent="0.35">
      <c r="A3" t="s">
        <v>42</v>
      </c>
      <c r="B3">
        <f>IF(Inputs!B2="Single",Parameters!B2,IF(Inputs!B2="Married Filing Jointly",Parameters!B3,IF(Inputs!B2="Head of Household",Parameters!B4,IF(Inputs!B2="Married Filing Separately",Parameters!B5,Parameters!B3))))</f>
        <v>14600</v>
      </c>
    </row>
    <row r="4" spans="1:2" x14ac:dyDescent="0.35">
      <c r="A4" t="s">
        <v>43</v>
      </c>
      <c r="B4">
        <f>IF(Inputs!B12="Itemize",Inputs!B13,B3)</f>
        <v>14600</v>
      </c>
    </row>
    <row r="5" spans="1:2" x14ac:dyDescent="0.35">
      <c r="A5" t="s">
        <v>44</v>
      </c>
      <c r="B5">
        <f>MAX(0,B2-B4)</f>
        <v>0</v>
      </c>
    </row>
    <row r="6" spans="1:2" x14ac:dyDescent="0.35">
      <c r="A6" t="s">
        <v>45</v>
      </c>
      <c r="B6">
        <f>SUMPRODUCT(--(Brackets!$A$2:$A$27=Inputs!$B$2),Brackets!$D$2:$D$27,((Inputs!$B$5-Brackets!$B$2:$B$27)*(Inputs!$B$5&gt;Brackets!$B$2) - (Inputs!$B$5-Brackets!$C$2:$C$27)*(Inputs!$B$5&gt;Brackets!$C$2:$C$27)) )</f>
        <v>0</v>
      </c>
    </row>
    <row r="7" spans="1:2" x14ac:dyDescent="0.35">
      <c r="A7" t="s">
        <v>46</v>
      </c>
      <c r="B7">
        <f>MIN(Inputs!B14*Parameters!B6, B6)</f>
        <v>0</v>
      </c>
    </row>
    <row r="8" spans="1:2" x14ac:dyDescent="0.35">
      <c r="A8" t="s">
        <v>47</v>
      </c>
      <c r="B8">
        <f>Inputs!B15 + B7</f>
        <v>0</v>
      </c>
    </row>
    <row r="9" spans="1:2" x14ac:dyDescent="0.35">
      <c r="A9" t="s">
        <v>48</v>
      </c>
      <c r="B9">
        <f>MAX(0, B6 - B8)</f>
        <v>0</v>
      </c>
    </row>
    <row r="10" spans="1:2" x14ac:dyDescent="0.35">
      <c r="A10" t="s">
        <v>49</v>
      </c>
      <c r="B10">
        <f>MIN( MAX(0, (Inputs!B14*Parameters!B6 - MIN(Inputs!B14*Parameters!B6, B6))), Inputs!B14*Parameters!B7 )</f>
        <v>0</v>
      </c>
    </row>
    <row r="11" spans="1:2" x14ac:dyDescent="0.35">
      <c r="A11" t="s">
        <v>50</v>
      </c>
      <c r="B11">
        <f>VLOOKUP(Inputs!B14, EITC!A2:B6, 2, TRUE) + B10</f>
        <v>632</v>
      </c>
    </row>
    <row r="12" spans="1:2" x14ac:dyDescent="0.35">
      <c r="A12" t="s">
        <v>51</v>
      </c>
      <c r="B12">
        <f>Inputs!B16 + Inputs!B17 + B11</f>
        <v>632</v>
      </c>
    </row>
    <row r="13" spans="1:2" x14ac:dyDescent="0.35">
      <c r="A13" t="s">
        <v>52</v>
      </c>
      <c r="B13">
        <f>B9 - B12</f>
        <v>-632</v>
      </c>
    </row>
    <row r="14" spans="1:2" x14ac:dyDescent="0.35">
      <c r="A14" t="s">
        <v>53</v>
      </c>
      <c r="B14">
        <f>MAX(0, -B13)</f>
        <v>632</v>
      </c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B11" sqref="B11"/>
    </sheetView>
  </sheetViews>
  <sheetFormatPr defaultRowHeight="14.5" x14ac:dyDescent="0.35"/>
  <sheetData>
    <row r="1" spans="1:4" x14ac:dyDescent="0.35">
      <c r="A1" t="s">
        <v>54</v>
      </c>
      <c r="B1" t="s">
        <v>55</v>
      </c>
      <c r="C1" t="s">
        <v>56</v>
      </c>
      <c r="D1" t="s">
        <v>57</v>
      </c>
    </row>
    <row r="2" spans="1:4" x14ac:dyDescent="0.35">
      <c r="A2">
        <v>0</v>
      </c>
      <c r="B2">
        <v>632</v>
      </c>
      <c r="C2">
        <v>18591</v>
      </c>
      <c r="D2">
        <v>25511</v>
      </c>
    </row>
    <row r="3" spans="1:4" x14ac:dyDescent="0.35">
      <c r="A3">
        <v>1</v>
      </c>
      <c r="B3">
        <v>4213</v>
      </c>
      <c r="C3">
        <v>49084</v>
      </c>
      <c r="D3">
        <v>56004</v>
      </c>
    </row>
    <row r="4" spans="1:4" x14ac:dyDescent="0.35">
      <c r="A4">
        <v>2</v>
      </c>
      <c r="B4">
        <v>6960</v>
      </c>
      <c r="C4">
        <v>55768</v>
      </c>
      <c r="D4">
        <v>62688</v>
      </c>
    </row>
    <row r="5" spans="1:4" x14ac:dyDescent="0.35">
      <c r="A5">
        <v>3</v>
      </c>
      <c r="B5">
        <v>7830</v>
      </c>
      <c r="C5">
        <v>59899</v>
      </c>
      <c r="D5">
        <v>66819</v>
      </c>
    </row>
    <row r="6" spans="1:4" x14ac:dyDescent="0.35">
      <c r="A6" t="s">
        <v>58</v>
      </c>
    </row>
    <row r="7" spans="1:4" x14ac:dyDescent="0.35">
      <c r="A7" t="s">
        <v>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G16" sqref="G16"/>
    </sheetView>
  </sheetViews>
  <sheetFormatPr defaultRowHeight="14.5" x14ac:dyDescent="0.35"/>
  <sheetData>
    <row r="1" spans="1:2" x14ac:dyDescent="0.35">
      <c r="A1" t="s">
        <v>60</v>
      </c>
      <c r="B1" t="s">
        <v>61</v>
      </c>
    </row>
    <row r="2" spans="1:2" x14ac:dyDescent="0.35">
      <c r="A2" t="s">
        <v>62</v>
      </c>
      <c r="B2" t="str">
        <f>IF(Calculations!B2&gt;=0,"OK","ERROR: AGI negative")</f>
        <v>OK</v>
      </c>
    </row>
    <row r="3" spans="1:2" x14ac:dyDescent="0.35">
      <c r="A3" t="s">
        <v>63</v>
      </c>
      <c r="B3" t="str">
        <f>IF(Calculations!B5&gt;=0,"OK","ERROR: Taxable income &lt; 0")</f>
        <v>OK</v>
      </c>
    </row>
    <row r="4" spans="1:2" x14ac:dyDescent="0.35">
      <c r="A4" t="s">
        <v>64</v>
      </c>
      <c r="B4" t="str">
        <f>IF(Inputs!B12="Itemize",IF(Inputs!B13&gt;Calculations!B3,"OK","WARNING: itemized &lt;= standard"),"OK")</f>
        <v>OK</v>
      </c>
    </row>
    <row r="5" spans="1:2" x14ac:dyDescent="0.35">
      <c r="A5" t="s">
        <v>65</v>
      </c>
      <c r="B5" t="str">
        <f>IF(AND(Inputs!B14&gt;=0,Inputs!B14=INT(Inputs!B14)),"OK","ERROR: number of children must be integer &gt;=0")</f>
        <v>OK</v>
      </c>
    </row>
    <row r="6" spans="1:2" x14ac:dyDescent="0.35">
      <c r="A6" t="s">
        <v>66</v>
      </c>
      <c r="B6" t="str">
        <f>IF(Calculations!B8 &lt;= Calculations!B6, "OK (credits &lt;= tax)", "NOTE: credits may exceed tax before credits; refundable portion may apply")</f>
        <v>OK (credits &lt;= tax)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README</vt:lpstr>
      <vt:lpstr>Inputs</vt:lpstr>
      <vt:lpstr>Brackets</vt:lpstr>
      <vt:lpstr>Parameters</vt:lpstr>
      <vt:lpstr>Calculations</vt:lpstr>
      <vt:lpstr>EITC</vt:lpstr>
      <vt:lpstr>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Ngo</cp:lastModifiedBy>
  <dcterms:created xsi:type="dcterms:W3CDTF">2025-09-25T22:32:19Z</dcterms:created>
  <dcterms:modified xsi:type="dcterms:W3CDTF">2025-09-25T22:57:03Z</dcterms:modified>
</cp:coreProperties>
</file>