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n\Courses 2020\Online Stock Assessment\Surplus Production models\Module 1  Surplus production\"/>
    </mc:Choice>
  </mc:AlternateContent>
  <bookViews>
    <workbookView xWindow="0" yWindow="0" windowWidth="23880" windowHeight="13500"/>
  </bookViews>
  <sheets>
    <sheet name="Fitting" sheetId="3" r:id="rId1"/>
  </sheets>
  <definedNames>
    <definedName name="fulltable">Fitting!$D$44:$AP$97</definedName>
    <definedName name="Initial" localSheetId="0">Fitting!$B$3</definedName>
    <definedName name="Initial">#REF!</definedName>
    <definedName name="k" localSheetId="0">Fitting!$B$2</definedName>
    <definedName name="k">#REF!</definedName>
    <definedName name="kstart">#REF!</definedName>
    <definedName name="kstep">#REF!</definedName>
    <definedName name="ProcErr">#REF!</definedName>
    <definedName name="q">Fitting!$B$4</definedName>
    <definedName name="r_" localSheetId="0">Fitting!$B$1</definedName>
    <definedName name="r_">#REF!</definedName>
    <definedName name="RandSeq">#REF!</definedName>
    <definedName name="rstart">#REF!</definedName>
    <definedName name="rstep">#REF!</definedName>
    <definedName name="solver_adj" localSheetId="0" hidden="1">Fitting!$B$1:$B$2,Fitting!$B$4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Fitting!$E$1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SSQ">Fitting!$E$1</definedName>
    <definedName name="Uchange">#REF!</definedName>
    <definedName name="Usecond">#REF!</definedName>
    <definedName name="Ushift">#REF!</definedName>
    <definedName name="Ustart">#REF!</definedName>
    <definedName name="Ustep">#REF!</definedName>
    <definedName name="WhichPar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8" i="3"/>
  <c r="B3" i="3" l="1"/>
  <c r="B8" i="3" l="1"/>
  <c r="G8" i="3" s="1"/>
  <c r="H8" i="3" l="1"/>
  <c r="D8" i="3"/>
  <c r="B9" i="3" l="1"/>
  <c r="G9" i="3" s="1"/>
  <c r="H9" i="3" l="1"/>
  <c r="D9" i="3"/>
  <c r="B10" i="3" l="1"/>
  <c r="G10" i="3" s="1"/>
  <c r="H10" i="3" l="1"/>
  <c r="D10" i="3"/>
  <c r="B11" i="3" l="1"/>
  <c r="G11" i="3" s="1"/>
  <c r="D11" i="3" l="1"/>
  <c r="B12" i="3" s="1"/>
  <c r="G12" i="3" s="1"/>
  <c r="H11" i="3"/>
  <c r="H12" i="3" l="1"/>
  <c r="D12" i="3"/>
  <c r="B13" i="3" l="1"/>
  <c r="G13" i="3" s="1"/>
  <c r="D13" i="3" l="1"/>
  <c r="B14" i="3" s="1"/>
  <c r="G14" i="3" s="1"/>
  <c r="H13" i="3"/>
  <c r="H14" i="3" l="1"/>
  <c r="D14" i="3"/>
  <c r="B15" i="3" s="1"/>
  <c r="G15" i="3" s="1"/>
  <c r="H15" i="3" l="1"/>
  <c r="D15" i="3"/>
  <c r="B16" i="3" l="1"/>
  <c r="G16" i="3" s="1"/>
  <c r="D16" i="3" l="1"/>
  <c r="B17" i="3" s="1"/>
  <c r="G17" i="3" s="1"/>
  <c r="H16" i="3"/>
  <c r="H17" i="3" l="1"/>
  <c r="D17" i="3"/>
  <c r="B18" i="3" l="1"/>
  <c r="G18" i="3" s="1"/>
  <c r="D18" i="3" l="1"/>
  <c r="B19" i="3" s="1"/>
  <c r="G19" i="3" s="1"/>
  <c r="H18" i="3"/>
  <c r="D19" i="3" l="1"/>
  <c r="B20" i="3" s="1"/>
  <c r="G20" i="3" s="1"/>
  <c r="H19" i="3"/>
  <c r="D20" i="3" l="1"/>
  <c r="B21" i="3" s="1"/>
  <c r="G21" i="3" s="1"/>
  <c r="H20" i="3"/>
  <c r="H21" i="3" l="1"/>
  <c r="D21" i="3"/>
  <c r="B22" i="3" s="1"/>
  <c r="G22" i="3" s="1"/>
  <c r="H22" i="3" l="1"/>
  <c r="D22" i="3"/>
  <c r="B23" i="3" l="1"/>
  <c r="G23" i="3" s="1"/>
  <c r="D23" i="3" l="1"/>
  <c r="B24" i="3" s="1"/>
  <c r="G24" i="3" s="1"/>
  <c r="H23" i="3"/>
  <c r="D24" i="3" l="1"/>
  <c r="B25" i="3" s="1"/>
  <c r="G25" i="3" s="1"/>
  <c r="H24" i="3"/>
  <c r="D25" i="3" l="1"/>
  <c r="B26" i="3" s="1"/>
  <c r="G26" i="3" s="1"/>
  <c r="H25" i="3"/>
  <c r="D26" i="3" l="1"/>
  <c r="B27" i="3" s="1"/>
  <c r="G27" i="3" s="1"/>
  <c r="H26" i="3"/>
  <c r="H27" i="3" l="1"/>
  <c r="D27" i="3"/>
  <c r="B28" i="3" l="1"/>
  <c r="G28" i="3" s="1"/>
  <c r="D28" i="3" l="1"/>
  <c r="B29" i="3" s="1"/>
  <c r="G29" i="3" s="1"/>
  <c r="H28" i="3"/>
  <c r="D29" i="3" l="1"/>
  <c r="B30" i="3" s="1"/>
  <c r="G30" i="3" s="1"/>
  <c r="H29" i="3"/>
  <c r="D30" i="3" l="1"/>
  <c r="B31" i="3" s="1"/>
  <c r="G31" i="3" s="1"/>
  <c r="H30" i="3"/>
  <c r="D31" i="3" l="1"/>
  <c r="B32" i="3" s="1"/>
  <c r="G32" i="3" s="1"/>
  <c r="H31" i="3"/>
  <c r="D32" i="3" l="1"/>
  <c r="B33" i="3" s="1"/>
  <c r="G33" i="3" s="1"/>
  <c r="H32" i="3"/>
  <c r="D33" i="3" l="1"/>
  <c r="B34" i="3" s="1"/>
  <c r="G34" i="3" s="1"/>
  <c r="H33" i="3"/>
  <c r="D34" i="3" l="1"/>
  <c r="B35" i="3" s="1"/>
  <c r="G35" i="3" s="1"/>
  <c r="H34" i="3"/>
  <c r="D35" i="3" l="1"/>
  <c r="B36" i="3" s="1"/>
  <c r="G36" i="3" s="1"/>
  <c r="H35" i="3"/>
  <c r="H36" i="3" l="1"/>
  <c r="D36" i="3"/>
  <c r="B37" i="3" l="1"/>
  <c r="G37" i="3" s="1"/>
  <c r="D37" i="3" l="1"/>
  <c r="H37" i="3"/>
  <c r="E1" i="3" s="1"/>
</calcChain>
</file>

<file path=xl/sharedStrings.xml><?xml version="1.0" encoding="utf-8"?>
<sst xmlns="http://schemas.openxmlformats.org/spreadsheetml/2006/main" count="13" uniqueCount="13">
  <si>
    <t>r</t>
  </si>
  <si>
    <t>k</t>
  </si>
  <si>
    <t>Time</t>
  </si>
  <si>
    <t>Catch</t>
  </si>
  <si>
    <t>Surplus Production</t>
  </si>
  <si>
    <t>Initial</t>
  </si>
  <si>
    <t>SSQ</t>
  </si>
  <si>
    <t>Total SSQ</t>
  </si>
  <si>
    <t>Predicted Biomass</t>
  </si>
  <si>
    <t>Random Error</t>
  </si>
  <si>
    <t>q</t>
  </si>
  <si>
    <t>Survey biomass</t>
  </si>
  <si>
    <t>Survey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</si>
</sst>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0" fontId="2" fillId="0" borderId="0" xfId="0" applyFont="1" applyAlignment="1">
      <alignment horizontal="center" vertical="center" wrapText="1"/>
    </xf>
    <xf numFmtId="165" fontId="0" fillId="0" borderId="0" xfId="0" applyNumberFormat="1"/>
    <xf numFmtId="43" fontId="0" fillId="0" borderId="0" xfId="1" applyNumberFormat="1" applyFont="1"/>
    <xf numFmtId="166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5320954598985"/>
          <c:y val="5.0925925925925923E-2"/>
          <c:w val="0.78900299434401688"/>
          <c:h val="0.74408136482939635"/>
        </c:manualLayout>
      </c:layout>
      <c:scatterChart>
        <c:scatterStyle val="lineMarker"/>
        <c:varyColors val="0"/>
        <c:ser>
          <c:idx val="0"/>
          <c:order val="0"/>
          <c:tx>
            <c:v>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Fitting!$A$8:$A$37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Fitting!$B$8:$B$37</c:f>
              <c:numCache>
                <c:formatCode>_(* #,##0_);_(* \(#,##0\);_(* "-"??_);_(@_)</c:formatCode>
                <c:ptCount val="30"/>
                <c:pt idx="0" formatCode="0">
                  <c:v>1233.075604922783</c:v>
                </c:pt>
                <c:pt idx="1">
                  <c:v>1233.075604922783</c:v>
                </c:pt>
                <c:pt idx="2">
                  <c:v>1202.2311343881458</c:v>
                </c:pt>
                <c:pt idx="3">
                  <c:v>1151.6273646879761</c:v>
                </c:pt>
                <c:pt idx="4">
                  <c:v>1093.2682165180277</c:v>
                </c:pt>
                <c:pt idx="5">
                  <c:v>1088.3841149237749</c:v>
                </c:pt>
                <c:pt idx="6">
                  <c:v>1002.0904109180935</c:v>
                </c:pt>
                <c:pt idx="7">
                  <c:v>793.06408232758577</c:v>
                </c:pt>
                <c:pt idx="8">
                  <c:v>651.88509820310856</c:v>
                </c:pt>
                <c:pt idx="9">
                  <c:v>556.17654110731928</c:v>
                </c:pt>
                <c:pt idx="10">
                  <c:v>566.53671434973535</c:v>
                </c:pt>
                <c:pt idx="11">
                  <c:v>485.95593374776809</c:v>
                </c:pt>
                <c:pt idx="12">
                  <c:v>313.71637765105521</c:v>
                </c:pt>
                <c:pt idx="13">
                  <c:v>258.44415542056254</c:v>
                </c:pt>
                <c:pt idx="14">
                  <c:v>273.51350525350671</c:v>
                </c:pt>
                <c:pt idx="15">
                  <c:v>289.09726900693443</c:v>
                </c:pt>
                <c:pt idx="16">
                  <c:v>215.90661150879669</c:v>
                </c:pt>
                <c:pt idx="17">
                  <c:v>191.7393143869453</c:v>
                </c:pt>
                <c:pt idx="18">
                  <c:v>158.54203470804487</c:v>
                </c:pt>
                <c:pt idx="19">
                  <c:v>118.70041627095779</c:v>
                </c:pt>
                <c:pt idx="20">
                  <c:v>156.8718594236631</c:v>
                </c:pt>
                <c:pt idx="21">
                  <c:v>205.59041987575296</c:v>
                </c:pt>
                <c:pt idx="22">
                  <c:v>266.54878989858031</c:v>
                </c:pt>
                <c:pt idx="23">
                  <c:v>340.89272180198566</c:v>
                </c:pt>
                <c:pt idx="24">
                  <c:v>428.65876504545372</c:v>
                </c:pt>
                <c:pt idx="25">
                  <c:v>528.16442071945983</c:v>
                </c:pt>
                <c:pt idx="26">
                  <c:v>635.60255225581011</c:v>
                </c:pt>
                <c:pt idx="27">
                  <c:v>745.18950695688341</c:v>
                </c:pt>
                <c:pt idx="28">
                  <c:v>850.1051091970935</c:v>
                </c:pt>
                <c:pt idx="29">
                  <c:v>944.05425741103409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7-49D9-9FBB-474F03F5CE0D}"/>
            </c:ext>
          </c:extLst>
        </c:ser>
        <c:ser>
          <c:idx val="1"/>
          <c:order val="1"/>
          <c:tx>
            <c:v>Survey index x q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Fitting!$A$8:$A$37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Fitting!$F$8:$F$37</c:f>
              <c:numCache>
                <c:formatCode>0</c:formatCode>
                <c:ptCount val="30"/>
                <c:pt idx="0">
                  <c:v>1107.4308891293826</c:v>
                </c:pt>
                <c:pt idx="1">
                  <c:v>1138.6039809632748</c:v>
                </c:pt>
                <c:pt idx="2">
                  <c:v>1131.5113638759624</c:v>
                </c:pt>
                <c:pt idx="3">
                  <c:v>1051.1571030669115</c:v>
                </c:pt>
                <c:pt idx="4">
                  <c:v>452.12279098640477</c:v>
                </c:pt>
                <c:pt idx="5">
                  <c:v>972.60541621806487</c:v>
                </c:pt>
                <c:pt idx="6">
                  <c:v>1696.9633309838489</c:v>
                </c:pt>
                <c:pt idx="7">
                  <c:v>1275.5413535968094</c:v>
                </c:pt>
                <c:pt idx="8">
                  <c:v>946.11441333034065</c:v>
                </c:pt>
                <c:pt idx="9">
                  <c:v>403.10590506297689</c:v>
                </c:pt>
                <c:pt idx="10">
                  <c:v>699.71602708618661</c:v>
                </c:pt>
                <c:pt idx="11">
                  <c:v>929.60690989418401</c:v>
                </c:pt>
                <c:pt idx="12">
                  <c:v>426.05859947513943</c:v>
                </c:pt>
                <c:pt idx="13">
                  <c:v>163.6116591169683</c:v>
                </c:pt>
                <c:pt idx="14">
                  <c:v>158.60784380868432</c:v>
                </c:pt>
                <c:pt idx="15">
                  <c:v>373.92412750275645</c:v>
                </c:pt>
                <c:pt idx="16">
                  <c:v>201.97165675793505</c:v>
                </c:pt>
                <c:pt idx="17">
                  <c:v>197.19898835211757</c:v>
                </c:pt>
                <c:pt idx="18">
                  <c:v>182.52606433075906</c:v>
                </c:pt>
                <c:pt idx="19">
                  <c:v>116.8974162070128</c:v>
                </c:pt>
                <c:pt idx="20">
                  <c:v>206.08064480603585</c:v>
                </c:pt>
                <c:pt idx="21">
                  <c:v>126.57505804555551</c:v>
                </c:pt>
                <c:pt idx="22">
                  <c:v>286.42214244422951</c:v>
                </c:pt>
                <c:pt idx="23">
                  <c:v>303.37733048945898</c:v>
                </c:pt>
                <c:pt idx="24">
                  <c:v>451.65971737794689</c:v>
                </c:pt>
                <c:pt idx="25">
                  <c:v>462.74209782848669</c:v>
                </c:pt>
                <c:pt idx="26">
                  <c:v>1426.6094479578169</c:v>
                </c:pt>
                <c:pt idx="27">
                  <c:v>858.01831175198561</c:v>
                </c:pt>
                <c:pt idx="28">
                  <c:v>527.62292794199743</c:v>
                </c:pt>
                <c:pt idx="29">
                  <c:v>657.53608917572603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7-49D9-9FBB-474F03F5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68488"/>
        <c:axId val="401965536"/>
      </c:scatterChart>
      <c:valAx>
        <c:axId val="40196848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65536"/>
        <c:crosses val="autoZero"/>
        <c:crossBetween val="midCat"/>
      </c:valAx>
      <c:valAx>
        <c:axId val="401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6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684935216431287"/>
          <c:y val="6.3935942017400119E-2"/>
          <c:w val="0.52874661500645748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8</xdr:row>
      <xdr:rowOff>123825</xdr:rowOff>
    </xdr:from>
    <xdr:to>
      <xdr:col>16</xdr:col>
      <xdr:colOff>300037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Normal="100" workbookViewId="0">
      <selection sqref="A1:H37"/>
    </sheetView>
  </sheetViews>
  <sheetFormatPr defaultRowHeight="15" x14ac:dyDescent="0.25"/>
  <cols>
    <col min="2" max="2" width="12.28515625" customWidth="1"/>
    <col min="4" max="4" width="12.7109375" customWidth="1"/>
    <col min="5" max="5" width="10.7109375" bestFit="1" customWidth="1"/>
    <col min="6" max="6" width="10.7109375" customWidth="1"/>
    <col min="7" max="7" width="17.85546875" bestFit="1" customWidth="1"/>
    <col min="8" max="8" width="11.7109375" bestFit="1" customWidth="1"/>
    <col min="9" max="28" width="9.28515625" bestFit="1" customWidth="1"/>
    <col min="29" max="42" width="9.5703125" bestFit="1" customWidth="1"/>
  </cols>
  <sheetData>
    <row r="1" spans="1:8" x14ac:dyDescent="0.25">
      <c r="A1" t="s">
        <v>0</v>
      </c>
      <c r="B1" s="2">
        <v>0.35583167866316662</v>
      </c>
      <c r="D1" t="s">
        <v>7</v>
      </c>
      <c r="E1" s="10">
        <f>SUM(H8:H37)</f>
        <v>4.1048854890150084</v>
      </c>
      <c r="F1" s="4"/>
    </row>
    <row r="2" spans="1:8" x14ac:dyDescent="0.25">
      <c r="A2" t="s">
        <v>1</v>
      </c>
      <c r="B2" s="3">
        <v>1233.075604922783</v>
      </c>
    </row>
    <row r="3" spans="1:8" x14ac:dyDescent="0.25">
      <c r="A3" t="s">
        <v>5</v>
      </c>
      <c r="B3" s="3">
        <f>k</f>
        <v>1233.075604922783</v>
      </c>
    </row>
    <row r="4" spans="1:8" x14ac:dyDescent="0.25">
      <c r="A4" t="s">
        <v>10</v>
      </c>
      <c r="B4" s="9">
        <v>11.074308891293827</v>
      </c>
    </row>
    <row r="7" spans="1:8" ht="30" x14ac:dyDescent="0.25">
      <c r="A7" s="6" t="s">
        <v>2</v>
      </c>
      <c r="B7" s="6" t="s">
        <v>8</v>
      </c>
      <c r="C7" s="6" t="s">
        <v>3</v>
      </c>
      <c r="D7" s="6" t="s">
        <v>4</v>
      </c>
      <c r="E7" s="6" t="s">
        <v>12</v>
      </c>
      <c r="F7" s="6" t="s">
        <v>11</v>
      </c>
      <c r="G7" s="6" t="s">
        <v>9</v>
      </c>
      <c r="H7" s="6" t="s">
        <v>6</v>
      </c>
    </row>
    <row r="8" spans="1:8" x14ac:dyDescent="0.25">
      <c r="A8">
        <v>1</v>
      </c>
      <c r="B8" s="5">
        <f>k</f>
        <v>1233.075604922783</v>
      </c>
      <c r="C8" s="3">
        <v>0</v>
      </c>
      <c r="D8" s="3">
        <f t="shared" ref="D8:D37" si="0">r_*B8*(1-B8/k)</f>
        <v>0</v>
      </c>
      <c r="E8" s="3">
        <v>100</v>
      </c>
      <c r="F8" s="3">
        <f t="shared" ref="F8:F37" si="1">E8*q</f>
        <v>1107.4308891293826</v>
      </c>
      <c r="G8" s="7">
        <f>LN(B8)-LN(F8)</f>
        <v>0.10746872176543043</v>
      </c>
      <c r="H8" s="8">
        <f>G8^2</f>
        <v>1.15495261578955E-2</v>
      </c>
    </row>
    <row r="9" spans="1:8" x14ac:dyDescent="0.25">
      <c r="A9">
        <v>2</v>
      </c>
      <c r="B9" s="1">
        <f t="shared" ref="B9:B37" si="2">MAX(0.001,(B8+D8-C8))</f>
        <v>1233.075604922783</v>
      </c>
      <c r="C9" s="3">
        <v>30.844470534637132</v>
      </c>
      <c r="D9" s="3">
        <f t="shared" si="0"/>
        <v>0</v>
      </c>
      <c r="E9" s="3">
        <v>102.81490178212378</v>
      </c>
      <c r="F9" s="3">
        <f t="shared" si="1"/>
        <v>1138.6039809632748</v>
      </c>
      <c r="G9" s="7">
        <f t="shared" ref="G9:G37" si="3">LN(B9)-LN(F9)</f>
        <v>7.9708606267917759E-2</v>
      </c>
      <c r="H9" s="8">
        <f t="shared" ref="H9:H37" si="4">G9^2</f>
        <v>6.3534619131739379E-3</v>
      </c>
    </row>
    <row r="10" spans="1:8" x14ac:dyDescent="0.25">
      <c r="A10">
        <v>3</v>
      </c>
      <c r="B10" s="1">
        <f t="shared" si="2"/>
        <v>1202.2311343881458</v>
      </c>
      <c r="C10" s="3">
        <v>61.304666953917675</v>
      </c>
      <c r="D10" s="3">
        <f t="shared" si="0"/>
        <v>10.700897253747751</v>
      </c>
      <c r="E10" s="3">
        <v>102.17444492319613</v>
      </c>
      <c r="F10" s="3">
        <f t="shared" si="1"/>
        <v>1131.5113638759624</v>
      </c>
      <c r="G10" s="7">
        <f t="shared" si="3"/>
        <v>6.0624879894907835E-2</v>
      </c>
      <c r="H10" s="8">
        <f t="shared" si="4"/>
        <v>3.6753760622720002E-3</v>
      </c>
    </row>
    <row r="11" spans="1:8" x14ac:dyDescent="0.25">
      <c r="A11">
        <v>4</v>
      </c>
      <c r="B11" s="1">
        <f t="shared" si="2"/>
        <v>1151.6273646879761</v>
      </c>
      <c r="C11" s="3">
        <v>85.42667556473522</v>
      </c>
      <c r="D11" s="3">
        <f t="shared" si="0"/>
        <v>27.067527394786808</v>
      </c>
      <c r="E11" s="3">
        <v>94.91852840526137</v>
      </c>
      <c r="F11" s="3">
        <f t="shared" si="1"/>
        <v>1051.1571030669115</v>
      </c>
      <c r="G11" s="7">
        <f t="shared" si="3"/>
        <v>9.1284481462985845E-2</v>
      </c>
      <c r="H11" s="8">
        <f t="shared" si="4"/>
        <v>8.3328565559662067E-3</v>
      </c>
    </row>
    <row r="12" spans="1:8" x14ac:dyDescent="0.25">
      <c r="A12">
        <v>5</v>
      </c>
      <c r="B12" s="1">
        <f t="shared" si="2"/>
        <v>1093.2682165180277</v>
      </c>
      <c r="C12" s="3">
        <v>48.991531165453978</v>
      </c>
      <c r="D12" s="3">
        <f t="shared" si="0"/>
        <v>44.107429571201173</v>
      </c>
      <c r="E12" s="3">
        <v>40.826275971211658</v>
      </c>
      <c r="F12" s="3">
        <f t="shared" si="1"/>
        <v>452.12279098640477</v>
      </c>
      <c r="G12" s="7">
        <f t="shared" si="3"/>
        <v>0.88297304846036706</v>
      </c>
      <c r="H12" s="8">
        <f t="shared" si="4"/>
        <v>0.7796414043073937</v>
      </c>
    </row>
    <row r="13" spans="1:8" x14ac:dyDescent="0.25">
      <c r="A13">
        <v>6</v>
      </c>
      <c r="B13" s="1">
        <f t="shared" si="2"/>
        <v>1088.3841149237749</v>
      </c>
      <c r="C13" s="3">
        <v>131.73807400965956</v>
      </c>
      <c r="D13" s="3">
        <f t="shared" si="0"/>
        <v>45.444370003978314</v>
      </c>
      <c r="E13" s="3">
        <v>87.82538267310639</v>
      </c>
      <c r="F13" s="3">
        <f t="shared" si="1"/>
        <v>972.60541621806487</v>
      </c>
      <c r="G13" s="7">
        <f t="shared" si="3"/>
        <v>0.11247094515701495</v>
      </c>
      <c r="H13" s="8">
        <f t="shared" si="4"/>
        <v>1.2649713504512263E-2</v>
      </c>
    </row>
    <row r="14" spans="1:8" x14ac:dyDescent="0.25">
      <c r="A14">
        <v>7</v>
      </c>
      <c r="B14" s="1">
        <f t="shared" si="2"/>
        <v>1002.0904109180935</v>
      </c>
      <c r="C14" s="3">
        <v>275.82163598238429</v>
      </c>
      <c r="D14" s="3">
        <f t="shared" si="0"/>
        <v>66.795307391876676</v>
      </c>
      <c r="E14" s="3">
        <v>153.23424221243573</v>
      </c>
      <c r="F14" s="3">
        <f t="shared" si="1"/>
        <v>1696.9633309838489</v>
      </c>
      <c r="G14" s="7">
        <f t="shared" si="3"/>
        <v>-0.52675214882778576</v>
      </c>
      <c r="H14" s="8">
        <f t="shared" si="4"/>
        <v>0.27746782629468975</v>
      </c>
    </row>
    <row r="15" spans="1:8" x14ac:dyDescent="0.25">
      <c r="A15">
        <v>8</v>
      </c>
      <c r="B15" s="1">
        <f t="shared" si="2"/>
        <v>793.06408232758577</v>
      </c>
      <c r="C15" s="3">
        <v>241.87846563130773</v>
      </c>
      <c r="D15" s="3">
        <f t="shared" si="0"/>
        <v>100.69948150683059</v>
      </c>
      <c r="E15" s="3">
        <v>115.18022172919416</v>
      </c>
      <c r="F15" s="3">
        <f t="shared" si="1"/>
        <v>1275.5413535968094</v>
      </c>
      <c r="G15" s="7">
        <f t="shared" si="3"/>
        <v>-0.47522193016871928</v>
      </c>
      <c r="H15" s="8">
        <f t="shared" si="4"/>
        <v>0.2258358829132831</v>
      </c>
    </row>
    <row r="16" spans="1:8" x14ac:dyDescent="0.25">
      <c r="A16">
        <v>9</v>
      </c>
      <c r="B16" s="1">
        <f t="shared" si="2"/>
        <v>651.88509820310856</v>
      </c>
      <c r="C16" s="3">
        <v>205.03984621360252</v>
      </c>
      <c r="D16" s="3">
        <f t="shared" si="0"/>
        <v>109.33128911781321</v>
      </c>
      <c r="E16" s="3">
        <v>85.433269255667724</v>
      </c>
      <c r="F16" s="3">
        <f t="shared" si="1"/>
        <v>946.11441333034065</v>
      </c>
      <c r="G16" s="7">
        <f t="shared" si="3"/>
        <v>-0.37249518941599735</v>
      </c>
      <c r="H16" s="8">
        <f t="shared" si="4"/>
        <v>0.13875266613805975</v>
      </c>
    </row>
    <row r="17" spans="1:8" x14ac:dyDescent="0.25">
      <c r="A17">
        <v>10</v>
      </c>
      <c r="B17" s="1">
        <f t="shared" si="2"/>
        <v>556.17654110731928</v>
      </c>
      <c r="C17" s="3">
        <v>98.280258782169483</v>
      </c>
      <c r="D17" s="3">
        <f t="shared" si="0"/>
        <v>108.64043202458566</v>
      </c>
      <c r="E17" s="3">
        <v>36.400095845247954</v>
      </c>
      <c r="F17" s="3">
        <f t="shared" si="1"/>
        <v>403.10590506297689</v>
      </c>
      <c r="G17" s="7">
        <f t="shared" si="3"/>
        <v>0.32188644468644245</v>
      </c>
      <c r="H17" s="8">
        <f t="shared" si="4"/>
        <v>0.10361088327287818</v>
      </c>
    </row>
    <row r="18" spans="1:8" x14ac:dyDescent="0.25">
      <c r="A18">
        <v>11</v>
      </c>
      <c r="B18" s="1">
        <f t="shared" si="2"/>
        <v>566.53671434973535</v>
      </c>
      <c r="C18" s="3">
        <v>189.55115861982367</v>
      </c>
      <c r="D18" s="3">
        <f t="shared" si="0"/>
        <v>108.97037801785648</v>
      </c>
      <c r="E18" s="3">
        <v>63.183719539941222</v>
      </c>
      <c r="F18" s="3">
        <f t="shared" si="1"/>
        <v>699.71602708618661</v>
      </c>
      <c r="G18" s="7">
        <f t="shared" si="3"/>
        <v>-0.21113268968515442</v>
      </c>
      <c r="H18" s="8">
        <f t="shared" si="4"/>
        <v>4.4577012653687707E-2</v>
      </c>
    </row>
    <row r="19" spans="1:8" x14ac:dyDescent="0.25">
      <c r="A19">
        <v>12</v>
      </c>
      <c r="B19" s="1">
        <f t="shared" si="2"/>
        <v>485.95593374776809</v>
      </c>
      <c r="C19" s="3">
        <v>277.01076724187379</v>
      </c>
      <c r="D19" s="3">
        <f t="shared" si="0"/>
        <v>104.77121114516089</v>
      </c>
      <c r="E19" s="3">
        <v>83.942656739961748</v>
      </c>
      <c r="F19" s="3">
        <f t="shared" si="1"/>
        <v>929.60690989418401</v>
      </c>
      <c r="G19" s="7">
        <f t="shared" si="3"/>
        <v>-0.6486438707721236</v>
      </c>
      <c r="H19" s="8">
        <f t="shared" si="4"/>
        <v>0.42073887109024338</v>
      </c>
    </row>
    <row r="20" spans="1:8" x14ac:dyDescent="0.25">
      <c r="A20">
        <v>13</v>
      </c>
      <c r="B20" s="1">
        <f t="shared" si="2"/>
        <v>313.71637765105521</v>
      </c>
      <c r="C20" s="3">
        <v>138.50173163549036</v>
      </c>
      <c r="D20" s="3">
        <f t="shared" si="0"/>
        <v>83.229509404997685</v>
      </c>
      <c r="E20" s="3">
        <v>38.472703232080647</v>
      </c>
      <c r="F20" s="3">
        <f t="shared" si="1"/>
        <v>426.05859947513943</v>
      </c>
      <c r="G20" s="7">
        <f t="shared" si="3"/>
        <v>-0.30608757242410967</v>
      </c>
      <c r="H20" s="8">
        <f t="shared" si="4"/>
        <v>9.3689601992484578E-2</v>
      </c>
    </row>
    <row r="21" spans="1:8" x14ac:dyDescent="0.25">
      <c r="A21">
        <v>14</v>
      </c>
      <c r="B21" s="1">
        <f t="shared" si="2"/>
        <v>258.44415542056254</v>
      </c>
      <c r="C21" s="3">
        <v>57.618536454027712</v>
      </c>
      <c r="D21" s="3">
        <f t="shared" si="0"/>
        <v>72.687886286971917</v>
      </c>
      <c r="E21" s="3">
        <v>14.773983706160948</v>
      </c>
      <c r="F21" s="3">
        <f t="shared" si="1"/>
        <v>163.6116591169683</v>
      </c>
      <c r="G21" s="7">
        <f t="shared" si="3"/>
        <v>0.45718394979515509</v>
      </c>
      <c r="H21" s="8">
        <f t="shared" si="4"/>
        <v>0.20901716395029887</v>
      </c>
    </row>
    <row r="22" spans="1:8" x14ac:dyDescent="0.25">
      <c r="A22">
        <v>15</v>
      </c>
      <c r="B22" s="1">
        <f t="shared" si="2"/>
        <v>273.51350525350671</v>
      </c>
      <c r="C22" s="3">
        <v>60.153003725602858</v>
      </c>
      <c r="D22" s="3">
        <f t="shared" si="0"/>
        <v>75.73676747903059</v>
      </c>
      <c r="E22" s="3">
        <v>14.322143744191152</v>
      </c>
      <c r="F22" s="3">
        <f t="shared" si="1"/>
        <v>158.60784380868432</v>
      </c>
      <c r="G22" s="7">
        <f t="shared" si="3"/>
        <v>0.54491623547070756</v>
      </c>
      <c r="H22" s="8">
        <f t="shared" si="4"/>
        <v>0.29693370367956762</v>
      </c>
    </row>
    <row r="23" spans="1:8" x14ac:dyDescent="0.25">
      <c r="A23">
        <v>16</v>
      </c>
      <c r="B23" s="1">
        <f t="shared" si="2"/>
        <v>289.09726900693443</v>
      </c>
      <c r="C23" s="3">
        <v>151.94253567238337</v>
      </c>
      <c r="D23" s="3">
        <f t="shared" si="0"/>
        <v>78.751878174245633</v>
      </c>
      <c r="E23" s="3">
        <v>33.765007927196294</v>
      </c>
      <c r="F23" s="3">
        <f t="shared" si="1"/>
        <v>373.92412750275645</v>
      </c>
      <c r="G23" s="7">
        <f t="shared" si="3"/>
        <v>-0.25728970675103646</v>
      </c>
      <c r="H23" s="8">
        <f t="shared" si="4"/>
        <v>6.6197993200034333E-2</v>
      </c>
    </row>
    <row r="24" spans="1:8" x14ac:dyDescent="0.25">
      <c r="A24">
        <v>17</v>
      </c>
      <c r="B24" s="1">
        <f t="shared" si="2"/>
        <v>215.90661150879669</v>
      </c>
      <c r="C24" s="3">
        <v>87.541711356836174</v>
      </c>
      <c r="D24" s="3">
        <f t="shared" si="0"/>
        <v>63.374414234984762</v>
      </c>
      <c r="E24" s="3">
        <v>18.237856532674197</v>
      </c>
      <c r="F24" s="3">
        <f t="shared" si="1"/>
        <v>201.97165675793505</v>
      </c>
      <c r="G24" s="7">
        <f t="shared" si="3"/>
        <v>6.6718585589355506E-2</v>
      </c>
      <c r="H24" s="8">
        <f t="shared" si="4"/>
        <v>4.4513696630441562E-3</v>
      </c>
    </row>
    <row r="25" spans="1:8" x14ac:dyDescent="0.25">
      <c r="A25">
        <v>18</v>
      </c>
      <c r="B25" s="1">
        <f t="shared" si="2"/>
        <v>191.7393143869453</v>
      </c>
      <c r="C25" s="3">
        <v>90.815133519207905</v>
      </c>
      <c r="D25" s="3">
        <f t="shared" si="0"/>
        <v>57.617853840307461</v>
      </c>
      <c r="E25" s="3">
        <v>17.806888925334874</v>
      </c>
      <c r="F25" s="3">
        <f t="shared" si="1"/>
        <v>197.19898835211757</v>
      </c>
      <c r="G25" s="7">
        <f t="shared" si="3"/>
        <v>-2.807660019614211E-2</v>
      </c>
      <c r="H25" s="8">
        <f t="shared" si="4"/>
        <v>7.8829547857400719E-4</v>
      </c>
    </row>
    <row r="26" spans="1:8" x14ac:dyDescent="0.25">
      <c r="A26">
        <v>19</v>
      </c>
      <c r="B26" s="1">
        <f t="shared" si="2"/>
        <v>158.54203470804487</v>
      </c>
      <c r="C26" s="3">
        <v>89.002461197463106</v>
      </c>
      <c r="D26" s="3">
        <f t="shared" si="0"/>
        <v>49.160842760376035</v>
      </c>
      <c r="E26" s="3">
        <v>16.481937258789454</v>
      </c>
      <c r="F26" s="3">
        <f t="shared" si="1"/>
        <v>182.52606433075906</v>
      </c>
      <c r="G26" s="7">
        <f t="shared" si="3"/>
        <v>-0.14087321971321387</v>
      </c>
      <c r="H26" s="8">
        <f t="shared" si="4"/>
        <v>1.984526403236743E-2</v>
      </c>
    </row>
    <row r="27" spans="1:8" x14ac:dyDescent="0.25">
      <c r="A27">
        <v>20</v>
      </c>
      <c r="B27" s="1">
        <f t="shared" si="2"/>
        <v>118.70041627095779</v>
      </c>
      <c r="C27" s="3">
        <v>0</v>
      </c>
      <c r="D27" s="3">
        <f t="shared" si="0"/>
        <v>38.171443152705301</v>
      </c>
      <c r="E27" s="3">
        <v>10.555730145735128</v>
      </c>
      <c r="F27" s="3">
        <f t="shared" si="1"/>
        <v>116.8974162070128</v>
      </c>
      <c r="G27" s="7">
        <f t="shared" si="3"/>
        <v>1.5306042883807436E-2</v>
      </c>
      <c r="H27" s="8">
        <f t="shared" si="4"/>
        <v>2.3427494876095223E-4</v>
      </c>
    </row>
    <row r="28" spans="1:8" x14ac:dyDescent="0.25">
      <c r="A28">
        <v>21</v>
      </c>
      <c r="B28" s="1">
        <f t="shared" si="2"/>
        <v>156.8718594236631</v>
      </c>
      <c r="C28" s="3">
        <v>0</v>
      </c>
      <c r="D28" s="3">
        <f t="shared" si="0"/>
        <v>48.718560452089875</v>
      </c>
      <c r="E28" s="3">
        <v>18.608894408575519</v>
      </c>
      <c r="F28" s="3">
        <f t="shared" si="1"/>
        <v>206.08064480603585</v>
      </c>
      <c r="G28" s="7">
        <f t="shared" si="3"/>
        <v>-0.27283828174683222</v>
      </c>
      <c r="H28" s="8">
        <f t="shared" si="4"/>
        <v>7.4440727986563801E-2</v>
      </c>
    </row>
    <row r="29" spans="1:8" x14ac:dyDescent="0.25">
      <c r="A29">
        <v>22</v>
      </c>
      <c r="B29" s="1">
        <f t="shared" si="2"/>
        <v>205.59041987575296</v>
      </c>
      <c r="C29" s="3">
        <v>0</v>
      </c>
      <c r="D29" s="3">
        <f t="shared" si="0"/>
        <v>60.958370022827374</v>
      </c>
      <c r="E29" s="3">
        <v>11.429612383763622</v>
      </c>
      <c r="F29" s="3">
        <f t="shared" si="1"/>
        <v>126.57505804555551</v>
      </c>
      <c r="G29" s="7">
        <f t="shared" si="3"/>
        <v>0.48505046011820685</v>
      </c>
      <c r="H29" s="8">
        <f t="shared" si="4"/>
        <v>0.23527394886088418</v>
      </c>
    </row>
    <row r="30" spans="1:8" x14ac:dyDescent="0.25">
      <c r="A30">
        <v>23</v>
      </c>
      <c r="B30" s="1">
        <f t="shared" si="2"/>
        <v>266.54878989858031</v>
      </c>
      <c r="C30" s="3">
        <v>0</v>
      </c>
      <c r="D30" s="3">
        <f t="shared" si="0"/>
        <v>74.343931903405363</v>
      </c>
      <c r="E30" s="3">
        <v>25.86365842381397</v>
      </c>
      <c r="F30" s="3">
        <f t="shared" si="1"/>
        <v>286.42214244422951</v>
      </c>
      <c r="G30" s="7">
        <f t="shared" si="3"/>
        <v>-7.190944170963931E-2</v>
      </c>
      <c r="H30" s="8">
        <f t="shared" si="4"/>
        <v>5.1709678069920134E-3</v>
      </c>
    </row>
    <row r="31" spans="1:8" x14ac:dyDescent="0.25">
      <c r="A31">
        <v>24</v>
      </c>
      <c r="B31" s="1">
        <f t="shared" si="2"/>
        <v>340.89272180198566</v>
      </c>
      <c r="C31" s="3">
        <v>0</v>
      </c>
      <c r="D31" s="3">
        <f t="shared" si="0"/>
        <v>87.766043243468033</v>
      </c>
      <c r="E31" s="3">
        <v>27.39469645170923</v>
      </c>
      <c r="F31" s="3">
        <f t="shared" si="1"/>
        <v>303.37733048945898</v>
      </c>
      <c r="G31" s="7">
        <f t="shared" si="3"/>
        <v>0.11659048307143038</v>
      </c>
      <c r="H31" s="8">
        <f t="shared" si="4"/>
        <v>1.3593340742829495E-2</v>
      </c>
    </row>
    <row r="32" spans="1:8" x14ac:dyDescent="0.25">
      <c r="A32">
        <v>25</v>
      </c>
      <c r="B32" s="1">
        <f t="shared" si="2"/>
        <v>428.65876504545372</v>
      </c>
      <c r="C32" s="3">
        <v>0</v>
      </c>
      <c r="D32" s="3">
        <f t="shared" si="0"/>
        <v>99.505655674006093</v>
      </c>
      <c r="E32" s="3">
        <v>40.784460846403107</v>
      </c>
      <c r="F32" s="3">
        <f t="shared" si="1"/>
        <v>451.65971737794689</v>
      </c>
      <c r="G32" s="7">
        <f t="shared" si="3"/>
        <v>-5.2267875708615463E-2</v>
      </c>
      <c r="H32" s="8">
        <f t="shared" si="4"/>
        <v>2.7319308310912744E-3</v>
      </c>
    </row>
    <row r="33" spans="1:8" x14ac:dyDescent="0.25">
      <c r="A33">
        <v>26</v>
      </c>
      <c r="B33" s="1">
        <f t="shared" si="2"/>
        <v>528.16442071945983</v>
      </c>
      <c r="C33" s="3">
        <v>0</v>
      </c>
      <c r="D33" s="3">
        <f t="shared" si="0"/>
        <v>107.43813153635026</v>
      </c>
      <c r="E33" s="3">
        <v>41.785189700846779</v>
      </c>
      <c r="F33" s="3">
        <f t="shared" si="1"/>
        <v>462.74209782848669</v>
      </c>
      <c r="G33" s="7">
        <f t="shared" si="3"/>
        <v>0.13223776334609205</v>
      </c>
      <c r="H33" s="8">
        <f t="shared" si="4"/>
        <v>1.7486826054777048E-2</v>
      </c>
    </row>
    <row r="34" spans="1:8" x14ac:dyDescent="0.25">
      <c r="A34">
        <v>27</v>
      </c>
      <c r="B34" s="1">
        <f t="shared" si="2"/>
        <v>635.60255225581011</v>
      </c>
      <c r="C34" s="3">
        <v>0</v>
      </c>
      <c r="D34" s="3">
        <f t="shared" si="0"/>
        <v>109.58695470107331</v>
      </c>
      <c r="E34" s="3">
        <v>128.82153296982347</v>
      </c>
      <c r="F34" s="3">
        <f t="shared" si="1"/>
        <v>1426.6094479578169</v>
      </c>
      <c r="G34" s="7">
        <f t="shared" si="3"/>
        <v>-0.80848244237101063</v>
      </c>
      <c r="H34" s="8">
        <f t="shared" si="4"/>
        <v>0.65364385962219451</v>
      </c>
    </row>
    <row r="35" spans="1:8" x14ac:dyDescent="0.25">
      <c r="A35">
        <v>28</v>
      </c>
      <c r="B35" s="1">
        <f t="shared" si="2"/>
        <v>745.18950695688341</v>
      </c>
      <c r="C35" s="3">
        <v>0</v>
      </c>
      <c r="D35" s="3">
        <f t="shared" si="0"/>
        <v>104.91560224021015</v>
      </c>
      <c r="E35" s="3">
        <v>77.478271572009774</v>
      </c>
      <c r="F35" s="3">
        <f t="shared" si="1"/>
        <v>858.01831175198561</v>
      </c>
      <c r="G35" s="7">
        <f t="shared" si="3"/>
        <v>-0.14098688384174274</v>
      </c>
      <c r="H35" s="8">
        <f t="shared" si="4"/>
        <v>1.9877301415405061E-2</v>
      </c>
    </row>
    <row r="36" spans="1:8" x14ac:dyDescent="0.25">
      <c r="A36">
        <v>29</v>
      </c>
      <c r="B36" s="1">
        <f t="shared" si="2"/>
        <v>850.1051091970935</v>
      </c>
      <c r="C36" s="3">
        <v>0</v>
      </c>
      <c r="D36" s="3">
        <f t="shared" si="0"/>
        <v>93.949148213940589</v>
      </c>
      <c r="E36" s="3">
        <v>47.643869529121879</v>
      </c>
      <c r="F36" s="3">
        <f t="shared" si="1"/>
        <v>527.62292794199743</v>
      </c>
      <c r="G36" s="7">
        <f t="shared" si="3"/>
        <v>0.47697812276477869</v>
      </c>
      <c r="H36" s="8">
        <f t="shared" si="4"/>
        <v>0.22750812959621228</v>
      </c>
    </row>
    <row r="37" spans="1:8" x14ac:dyDescent="0.25">
      <c r="A37">
        <v>30</v>
      </c>
      <c r="B37" s="1">
        <f t="shared" si="2"/>
        <v>944.05425741103409</v>
      </c>
      <c r="C37" s="3">
        <v>0</v>
      </c>
      <c r="D37" s="3">
        <f t="shared" si="0"/>
        <v>78.737528817380777</v>
      </c>
      <c r="E37" s="3">
        <v>59.374909588503016</v>
      </c>
      <c r="F37" s="3">
        <f t="shared" si="1"/>
        <v>657.53608917572603</v>
      </c>
      <c r="G37" s="7">
        <f t="shared" si="3"/>
        <v>0.36168398953903136</v>
      </c>
      <c r="H37" s="8">
        <f t="shared" si="4"/>
        <v>0.13081530828887014</v>
      </c>
    </row>
  </sheetData>
  <conditionalFormatting sqref="D44:AP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Fitting</vt:lpstr>
      <vt:lpstr>fulltable</vt:lpstr>
      <vt:lpstr>Fitting!Initial</vt:lpstr>
      <vt:lpstr>Fitting!k</vt:lpstr>
      <vt:lpstr>q</vt:lpstr>
      <vt:lpstr>Fitting!r_</vt:lpstr>
      <vt:lpstr>Total_SSQ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Hilborn</dc:creator>
  <cp:lastModifiedBy>Ray Hilborn</cp:lastModifiedBy>
  <dcterms:created xsi:type="dcterms:W3CDTF">2020-09-30T00:16:05Z</dcterms:created>
  <dcterms:modified xsi:type="dcterms:W3CDTF">2020-10-16T00:34:46Z</dcterms:modified>
</cp:coreProperties>
</file>