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FAO-SE Assessment PH\"/>
    </mc:Choice>
  </mc:AlternateContent>
  <xr:revisionPtr revIDLastSave="0" documentId="8_{43DE462E-A3BB-48D4-9AFE-887B07B171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4" sheetId="10" r:id="rId1"/>
    <sheet name="2015" sheetId="4" r:id="rId2"/>
    <sheet name="2016" sheetId="7" r:id="rId3"/>
    <sheet name="2017" sheetId="8" r:id="rId4"/>
    <sheet name="2018" sheetId="9" r:id="rId5"/>
  </sheets>
  <definedNames>
    <definedName name="solver_adj" localSheetId="0" hidden="1">'2014'!$E$1:$E$2</definedName>
    <definedName name="solver_adj" localSheetId="1" hidden="1">'2015'!$E$1:$E$2</definedName>
    <definedName name="solver_adj" localSheetId="2" hidden="1">'2016'!$E$1:$E$2</definedName>
    <definedName name="solver_adj" localSheetId="3" hidden="1">'2017'!$E$1:$E$2</definedName>
    <definedName name="solver_adj" localSheetId="4" hidden="1">'2018'!$E$1:$E$2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'2014'!$E$5</definedName>
    <definedName name="solver_opt" localSheetId="1" hidden="1">'2015'!$E$5</definedName>
    <definedName name="solver_opt" localSheetId="2" hidden="1">'2016'!$E$5</definedName>
    <definedName name="solver_opt" localSheetId="3" hidden="1">'2017'!$E$5</definedName>
    <definedName name="solver_opt" localSheetId="4" hidden="1">'2018'!$E$5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4" l="1"/>
  <c r="D23" i="8"/>
  <c r="D24" i="8"/>
  <c r="C23" i="8"/>
  <c r="E23" i="8" s="1"/>
  <c r="F23" i="8" s="1"/>
  <c r="C24" i="8"/>
  <c r="E24" i="8" s="1"/>
  <c r="F24" i="8" s="1"/>
  <c r="D28" i="10"/>
  <c r="C28" i="10"/>
  <c r="E28" i="10" s="1"/>
  <c r="D27" i="10"/>
  <c r="C27" i="10"/>
  <c r="G27" i="10" s="1"/>
  <c r="D26" i="10"/>
  <c r="C26" i="10"/>
  <c r="G26" i="10" s="1"/>
  <c r="D25" i="10"/>
  <c r="C25" i="10"/>
  <c r="G25" i="10" s="1"/>
  <c r="D24" i="10"/>
  <c r="C24" i="10"/>
  <c r="E24" i="10" s="1"/>
  <c r="D23" i="10"/>
  <c r="C23" i="10"/>
  <c r="G23" i="10" s="1"/>
  <c r="D22" i="10"/>
  <c r="C22" i="10"/>
  <c r="G22" i="10" s="1"/>
  <c r="D21" i="10"/>
  <c r="C21" i="10"/>
  <c r="G21" i="10" s="1"/>
  <c r="D20" i="10"/>
  <c r="C20" i="10"/>
  <c r="E20" i="10" s="1"/>
  <c r="D19" i="10"/>
  <c r="C19" i="10"/>
  <c r="G19" i="10" s="1"/>
  <c r="D18" i="10"/>
  <c r="C18" i="10"/>
  <c r="G18" i="10" s="1"/>
  <c r="D17" i="10"/>
  <c r="C17" i="10"/>
  <c r="G17" i="10" s="1"/>
  <c r="D16" i="10"/>
  <c r="C16" i="10"/>
  <c r="E16" i="10" s="1"/>
  <c r="D15" i="10"/>
  <c r="C15" i="10"/>
  <c r="G15" i="10" s="1"/>
  <c r="D14" i="10"/>
  <c r="C14" i="10"/>
  <c r="G14" i="10" s="1"/>
  <c r="D13" i="10"/>
  <c r="C13" i="10"/>
  <c r="G13" i="10" s="1"/>
  <c r="D12" i="10"/>
  <c r="C12" i="10"/>
  <c r="E12" i="10" s="1"/>
  <c r="D11" i="10"/>
  <c r="C11" i="10"/>
  <c r="G11" i="10" s="1"/>
  <c r="D10" i="10"/>
  <c r="C10" i="10"/>
  <c r="E10" i="10" s="1"/>
  <c r="D9" i="10"/>
  <c r="C9" i="10"/>
  <c r="G9" i="10" s="1"/>
  <c r="D8" i="10"/>
  <c r="C8" i="10"/>
  <c r="G8" i="10" s="1"/>
  <c r="I2" i="10"/>
  <c r="H1" i="10"/>
  <c r="J1" i="10" s="1"/>
  <c r="G24" i="8" l="1"/>
  <c r="H24" i="8" s="1"/>
  <c r="G23" i="8"/>
  <c r="H23" i="8" s="1"/>
  <c r="F10" i="10"/>
  <c r="F16" i="10"/>
  <c r="F20" i="10"/>
  <c r="F24" i="10"/>
  <c r="H3" i="10"/>
  <c r="H4" i="10" s="1"/>
  <c r="E27" i="10"/>
  <c r="F27" i="10" s="1"/>
  <c r="H27" i="10" s="1"/>
  <c r="E11" i="10"/>
  <c r="F11" i="10" s="1"/>
  <c r="H11" i="10" s="1"/>
  <c r="E13" i="10"/>
  <c r="F13" i="10" s="1"/>
  <c r="H13" i="10" s="1"/>
  <c r="E19" i="10"/>
  <c r="F19" i="10" s="1"/>
  <c r="H19" i="10" s="1"/>
  <c r="E21" i="10"/>
  <c r="F21" i="10" s="1"/>
  <c r="H21" i="10" s="1"/>
  <c r="F12" i="10"/>
  <c r="F28" i="10"/>
  <c r="E15" i="10"/>
  <c r="F15" i="10" s="1"/>
  <c r="H15" i="10" s="1"/>
  <c r="E23" i="10"/>
  <c r="F23" i="10" s="1"/>
  <c r="H23" i="10" s="1"/>
  <c r="E9" i="10"/>
  <c r="F9" i="10" s="1"/>
  <c r="H9" i="10" s="1"/>
  <c r="E17" i="10"/>
  <c r="F17" i="10" s="1"/>
  <c r="H17" i="10" s="1"/>
  <c r="E25" i="10"/>
  <c r="F25" i="10" s="1"/>
  <c r="H25" i="10" s="1"/>
  <c r="G10" i="10"/>
  <c r="G12" i="10"/>
  <c r="G16" i="10"/>
  <c r="G20" i="10"/>
  <c r="G24" i="10"/>
  <c r="G28" i="10"/>
  <c r="E8" i="10"/>
  <c r="F8" i="10" s="1"/>
  <c r="H8" i="10" s="1"/>
  <c r="E14" i="10"/>
  <c r="F14" i="10" s="1"/>
  <c r="H14" i="10" s="1"/>
  <c r="E18" i="10"/>
  <c r="F18" i="10" s="1"/>
  <c r="H18" i="10" s="1"/>
  <c r="E22" i="10"/>
  <c r="F22" i="10" s="1"/>
  <c r="H22" i="10" s="1"/>
  <c r="E26" i="10"/>
  <c r="F26" i="10" s="1"/>
  <c r="H26" i="10" s="1"/>
  <c r="D22" i="9"/>
  <c r="C22" i="9"/>
  <c r="G22" i="9" s="1"/>
  <c r="D21" i="9"/>
  <c r="C21" i="9"/>
  <c r="G21" i="9" s="1"/>
  <c r="D20" i="9"/>
  <c r="C20" i="9"/>
  <c r="G20" i="9" s="1"/>
  <c r="D19" i="9"/>
  <c r="C19" i="9"/>
  <c r="G19" i="9" s="1"/>
  <c r="D18" i="9"/>
  <c r="C18" i="9"/>
  <c r="G18" i="9" s="1"/>
  <c r="D17" i="9"/>
  <c r="C17" i="9"/>
  <c r="G17" i="9" s="1"/>
  <c r="D16" i="9"/>
  <c r="C16" i="9"/>
  <c r="G16" i="9" s="1"/>
  <c r="D15" i="9"/>
  <c r="C15" i="9"/>
  <c r="E15" i="9" s="1"/>
  <c r="D14" i="9"/>
  <c r="C14" i="9"/>
  <c r="G14" i="9" s="1"/>
  <c r="D13" i="9"/>
  <c r="C13" i="9"/>
  <c r="E13" i="9" s="1"/>
  <c r="D12" i="9"/>
  <c r="C12" i="9"/>
  <c r="G12" i="9" s="1"/>
  <c r="D11" i="9"/>
  <c r="C11" i="9"/>
  <c r="E11" i="9" s="1"/>
  <c r="D10" i="9"/>
  <c r="C10" i="9"/>
  <c r="G10" i="9" s="1"/>
  <c r="D9" i="9"/>
  <c r="C9" i="9"/>
  <c r="E9" i="9" s="1"/>
  <c r="D8" i="9"/>
  <c r="C8" i="9"/>
  <c r="G8" i="9" s="1"/>
  <c r="I2" i="9"/>
  <c r="H1" i="9"/>
  <c r="J1" i="9" s="1"/>
  <c r="D22" i="8"/>
  <c r="C22" i="8"/>
  <c r="D21" i="8"/>
  <c r="C21" i="8"/>
  <c r="G21" i="8" s="1"/>
  <c r="D20" i="8"/>
  <c r="C20" i="8"/>
  <c r="E20" i="8" s="1"/>
  <c r="D19" i="8"/>
  <c r="C19" i="8"/>
  <c r="G19" i="8" s="1"/>
  <c r="D18" i="8"/>
  <c r="C18" i="8"/>
  <c r="E18" i="8" s="1"/>
  <c r="D17" i="8"/>
  <c r="C17" i="8"/>
  <c r="G17" i="8" s="1"/>
  <c r="D16" i="8"/>
  <c r="C16" i="8"/>
  <c r="E16" i="8" s="1"/>
  <c r="D15" i="8"/>
  <c r="C15" i="8"/>
  <c r="G15" i="8" s="1"/>
  <c r="D14" i="8"/>
  <c r="C14" i="8"/>
  <c r="E14" i="8" s="1"/>
  <c r="D13" i="8"/>
  <c r="C13" i="8"/>
  <c r="G13" i="8" s="1"/>
  <c r="D12" i="8"/>
  <c r="C12" i="8"/>
  <c r="E12" i="8" s="1"/>
  <c r="D11" i="8"/>
  <c r="C11" i="8"/>
  <c r="G11" i="8" s="1"/>
  <c r="D10" i="8"/>
  <c r="C10" i="8"/>
  <c r="E10" i="8" s="1"/>
  <c r="D9" i="8"/>
  <c r="C9" i="8"/>
  <c r="G9" i="8" s="1"/>
  <c r="D8" i="8"/>
  <c r="C8" i="8"/>
  <c r="E8" i="8" s="1"/>
  <c r="I2" i="8"/>
  <c r="H1" i="8"/>
  <c r="J1" i="8" s="1"/>
  <c r="D25" i="7"/>
  <c r="C25" i="7"/>
  <c r="E25" i="7" s="1"/>
  <c r="D24" i="7"/>
  <c r="C24" i="7"/>
  <c r="G24" i="7" s="1"/>
  <c r="D23" i="7"/>
  <c r="C23" i="7"/>
  <c r="E23" i="7" s="1"/>
  <c r="D22" i="7"/>
  <c r="C22" i="7"/>
  <c r="G22" i="7" s="1"/>
  <c r="D21" i="7"/>
  <c r="C21" i="7"/>
  <c r="E21" i="7" s="1"/>
  <c r="D20" i="7"/>
  <c r="C20" i="7"/>
  <c r="G20" i="7" s="1"/>
  <c r="D19" i="7"/>
  <c r="C19" i="7"/>
  <c r="E19" i="7" s="1"/>
  <c r="D18" i="7"/>
  <c r="C18" i="7"/>
  <c r="G18" i="7" s="1"/>
  <c r="D17" i="7"/>
  <c r="C17" i="7"/>
  <c r="E17" i="7" s="1"/>
  <c r="D16" i="7"/>
  <c r="C16" i="7"/>
  <c r="G16" i="7" s="1"/>
  <c r="D15" i="7"/>
  <c r="C15" i="7"/>
  <c r="E15" i="7" s="1"/>
  <c r="D14" i="7"/>
  <c r="C14" i="7"/>
  <c r="G14" i="7" s="1"/>
  <c r="D13" i="7"/>
  <c r="C13" i="7"/>
  <c r="E13" i="7" s="1"/>
  <c r="D12" i="7"/>
  <c r="C12" i="7"/>
  <c r="G12" i="7" s="1"/>
  <c r="D11" i="7"/>
  <c r="C11" i="7"/>
  <c r="E11" i="7" s="1"/>
  <c r="D10" i="7"/>
  <c r="C10" i="7"/>
  <c r="G10" i="7" s="1"/>
  <c r="D9" i="7"/>
  <c r="C9" i="7"/>
  <c r="E9" i="7" s="1"/>
  <c r="D8" i="7"/>
  <c r="C8" i="7"/>
  <c r="G8" i="7" s="1"/>
  <c r="I2" i="7"/>
  <c r="H1" i="7"/>
  <c r="I2" i="4"/>
  <c r="E22" i="8" l="1"/>
  <c r="F22" i="8" s="1"/>
  <c r="G22" i="8"/>
  <c r="F25" i="7"/>
  <c r="F23" i="7"/>
  <c r="H10" i="10"/>
  <c r="H24" i="10"/>
  <c r="H20" i="10"/>
  <c r="H16" i="10"/>
  <c r="H28" i="10"/>
  <c r="H12" i="10"/>
  <c r="E18" i="9"/>
  <c r="F18" i="9" s="1"/>
  <c r="H18" i="9" s="1"/>
  <c r="F11" i="9"/>
  <c r="F13" i="9"/>
  <c r="F15" i="9"/>
  <c r="E16" i="9"/>
  <c r="F16" i="9" s="1"/>
  <c r="H16" i="9" s="1"/>
  <c r="E8" i="9"/>
  <c r="F8" i="9" s="1"/>
  <c r="H8" i="9" s="1"/>
  <c r="F9" i="9"/>
  <c r="E10" i="9"/>
  <c r="F10" i="9" s="1"/>
  <c r="H10" i="9" s="1"/>
  <c r="E12" i="9"/>
  <c r="F12" i="9" s="1"/>
  <c r="H12" i="9" s="1"/>
  <c r="E20" i="9"/>
  <c r="F20" i="9" s="1"/>
  <c r="H20" i="9" s="1"/>
  <c r="E14" i="9"/>
  <c r="F14" i="9" s="1"/>
  <c r="H14" i="9" s="1"/>
  <c r="E22" i="9"/>
  <c r="F22" i="9" s="1"/>
  <c r="H22" i="9" s="1"/>
  <c r="H3" i="7"/>
  <c r="H4" i="7" s="1"/>
  <c r="F8" i="8"/>
  <c r="F10" i="8"/>
  <c r="F12" i="8"/>
  <c r="F14" i="8"/>
  <c r="F16" i="8"/>
  <c r="F18" i="8"/>
  <c r="F20" i="8"/>
  <c r="E22" i="7"/>
  <c r="F22" i="7" s="1"/>
  <c r="H22" i="7" s="1"/>
  <c r="E8" i="7"/>
  <c r="F8" i="7" s="1"/>
  <c r="H8" i="7" s="1"/>
  <c r="G25" i="7"/>
  <c r="E11" i="8"/>
  <c r="F11" i="8" s="1"/>
  <c r="H11" i="8" s="1"/>
  <c r="G8" i="8"/>
  <c r="E19" i="8"/>
  <c r="F19" i="8" s="1"/>
  <c r="H19" i="8" s="1"/>
  <c r="G16" i="8"/>
  <c r="E15" i="8"/>
  <c r="F15" i="8" s="1"/>
  <c r="H15" i="8" s="1"/>
  <c r="G12" i="8"/>
  <c r="G10" i="8"/>
  <c r="G14" i="8"/>
  <c r="E21" i="8"/>
  <c r="F21" i="8" s="1"/>
  <c r="H21" i="8" s="1"/>
  <c r="E9" i="8"/>
  <c r="F9" i="8" s="1"/>
  <c r="H9" i="8" s="1"/>
  <c r="E13" i="8"/>
  <c r="F13" i="8" s="1"/>
  <c r="H13" i="8" s="1"/>
  <c r="E17" i="8"/>
  <c r="F17" i="8" s="1"/>
  <c r="H17" i="8" s="1"/>
  <c r="G20" i="8"/>
  <c r="F9" i="7"/>
  <c r="F11" i="7"/>
  <c r="F13" i="7"/>
  <c r="F15" i="7"/>
  <c r="F17" i="7"/>
  <c r="F19" i="7"/>
  <c r="F21" i="7"/>
  <c r="E12" i="7"/>
  <c r="F12" i="7" s="1"/>
  <c r="H12" i="7" s="1"/>
  <c r="G21" i="7"/>
  <c r="E24" i="7"/>
  <c r="F24" i="7" s="1"/>
  <c r="H24" i="7" s="1"/>
  <c r="G11" i="7"/>
  <c r="E18" i="7"/>
  <c r="F18" i="7" s="1"/>
  <c r="H18" i="7" s="1"/>
  <c r="E10" i="7"/>
  <c r="F10" i="7" s="1"/>
  <c r="H10" i="7" s="1"/>
  <c r="E14" i="7"/>
  <c r="F14" i="7" s="1"/>
  <c r="H14" i="7" s="1"/>
  <c r="G17" i="7"/>
  <c r="E20" i="7"/>
  <c r="F20" i="7" s="1"/>
  <c r="H20" i="7" s="1"/>
  <c r="G9" i="7"/>
  <c r="G13" i="7"/>
  <c r="E16" i="7"/>
  <c r="F16" i="7" s="1"/>
  <c r="H16" i="7" s="1"/>
  <c r="H3" i="8"/>
  <c r="H4" i="8" s="1"/>
  <c r="G9" i="9"/>
  <c r="G11" i="9"/>
  <c r="G13" i="9"/>
  <c r="G15" i="9"/>
  <c r="E17" i="9"/>
  <c r="F17" i="9" s="1"/>
  <c r="H17" i="9" s="1"/>
  <c r="E19" i="9"/>
  <c r="F19" i="9" s="1"/>
  <c r="H19" i="9" s="1"/>
  <c r="E21" i="9"/>
  <c r="F21" i="9" s="1"/>
  <c r="H21" i="9" s="1"/>
  <c r="H3" i="9"/>
  <c r="H4" i="9" s="1"/>
  <c r="G18" i="8"/>
  <c r="J1" i="7"/>
  <c r="G15" i="7"/>
  <c r="G19" i="7"/>
  <c r="G23" i="7"/>
  <c r="H23" i="7" s="1"/>
  <c r="H25" i="7" l="1"/>
  <c r="E5" i="10"/>
  <c r="H22" i="8"/>
  <c r="H14" i="8"/>
  <c r="H11" i="9"/>
  <c r="H9" i="9"/>
  <c r="H15" i="9"/>
  <c r="H13" i="9"/>
  <c r="H20" i="8"/>
  <c r="H12" i="8"/>
  <c r="H16" i="8"/>
  <c r="H8" i="8"/>
  <c r="H10" i="8"/>
  <c r="H18" i="8"/>
  <c r="H11" i="7"/>
  <c r="H17" i="7"/>
  <c r="H9" i="7"/>
  <c r="H13" i="7"/>
  <c r="H21" i="7"/>
  <c r="H15" i="7"/>
  <c r="H19" i="7"/>
  <c r="E5" i="9" l="1"/>
  <c r="E5" i="8"/>
  <c r="E5" i="7"/>
  <c r="C26" i="4" l="1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H1" i="4"/>
  <c r="G26" i="4" l="1"/>
  <c r="E26" i="4"/>
  <c r="F26" i="4" s="1"/>
  <c r="G11" i="4"/>
  <c r="E11" i="4"/>
  <c r="F11" i="4" s="1"/>
  <c r="E13" i="4"/>
  <c r="F13" i="4" s="1"/>
  <c r="G13" i="4"/>
  <c r="G15" i="4"/>
  <c r="E15" i="4"/>
  <c r="F15" i="4" s="1"/>
  <c r="E17" i="4"/>
  <c r="F17" i="4" s="1"/>
  <c r="G17" i="4"/>
  <c r="G19" i="4"/>
  <c r="E19" i="4"/>
  <c r="F19" i="4" s="1"/>
  <c r="E21" i="4"/>
  <c r="F21" i="4" s="1"/>
  <c r="G21" i="4"/>
  <c r="E24" i="4"/>
  <c r="F24" i="4" s="1"/>
  <c r="G24" i="4"/>
  <c r="E8" i="4"/>
  <c r="F8" i="4" s="1"/>
  <c r="G8" i="4"/>
  <c r="G10" i="4"/>
  <c r="E10" i="4"/>
  <c r="F10" i="4" s="1"/>
  <c r="G23" i="4"/>
  <c r="E23" i="4"/>
  <c r="F23" i="4" s="1"/>
  <c r="E25" i="4"/>
  <c r="F25" i="4" s="1"/>
  <c r="G25" i="4"/>
  <c r="E9" i="4"/>
  <c r="F9" i="4" s="1"/>
  <c r="G9" i="4"/>
  <c r="E12" i="4"/>
  <c r="F12" i="4" s="1"/>
  <c r="G12" i="4"/>
  <c r="G14" i="4"/>
  <c r="E14" i="4"/>
  <c r="F14" i="4" s="1"/>
  <c r="E16" i="4"/>
  <c r="F16" i="4" s="1"/>
  <c r="G16" i="4"/>
  <c r="G18" i="4"/>
  <c r="E18" i="4"/>
  <c r="F18" i="4" s="1"/>
  <c r="E20" i="4"/>
  <c r="F20" i="4" s="1"/>
  <c r="G20" i="4"/>
  <c r="G22" i="4"/>
  <c r="E22" i="4"/>
  <c r="F22" i="4" s="1"/>
  <c r="J1" i="4"/>
  <c r="H3" i="4"/>
  <c r="H4" i="4" s="1"/>
  <c r="H18" i="4" l="1"/>
  <c r="H10" i="4"/>
  <c r="H24" i="4"/>
  <c r="H21" i="4"/>
  <c r="H13" i="4"/>
  <c r="H15" i="4"/>
  <c r="H26" i="4"/>
  <c r="H16" i="4"/>
  <c r="H12" i="4"/>
  <c r="H8" i="4"/>
  <c r="H22" i="4"/>
  <c r="H17" i="4"/>
  <c r="H23" i="4"/>
  <c r="H25" i="4"/>
  <c r="H11" i="4"/>
  <c r="H20" i="4"/>
  <c r="H14" i="4"/>
  <c r="H19" i="4"/>
  <c r="H9" i="4"/>
  <c r="E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Melanie Calicdan</author>
  </authors>
  <commentList>
    <comment ref="B1" authorId="0" shapeId="0" xr:uid="{58CBE2B4-6C7A-4685-AA34-69FC38C9546C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FIshbase</t>
        </r>
      </text>
    </comment>
    <comment ref="B2" authorId="0" shapeId="0" xr:uid="{64F86362-0AF9-4B92-A152-2F9632254FBF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Fishbase</t>
        </r>
      </text>
    </comment>
    <comment ref="B4" authorId="0" shapeId="0" xr:uid="{2A1C4B6A-6178-4328-9A7B-F8943AA76447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Fishbase</t>
        </r>
      </text>
    </comment>
    <comment ref="E4" authorId="0" shapeId="0" xr:uid="{BDC2ECA5-A4D2-4DCE-8AFD-99674DD2D541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fishbase</t>
        </r>
      </text>
    </comment>
    <comment ref="E5" authorId="1" shapeId="0" xr:uid="{51715E22-DC70-4FC0-98D4-FD16C67CAF19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minimiza the value by using solver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NSAP-HANNAH</author>
    <author>Melanie Calicdan</author>
  </authors>
  <commentList>
    <comment ref="B1" authorId="0" shapeId="0" xr:uid="{ECDDE398-F666-4FEC-AFE3-EE29D0619E15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FIshbase</t>
        </r>
      </text>
    </comment>
    <comment ref="E1" authorId="1" shapeId="0" xr:uid="{C5C30D23-5820-433A-847F-66FA230D5C58}">
      <text>
        <r>
          <rPr>
            <b/>
            <sz val="9"/>
            <color indexed="81"/>
            <rFont val="Tahoma"/>
            <family val="2"/>
          </rPr>
          <t xml:space="preserve">NSAP-R1:
</t>
        </r>
        <r>
          <rPr>
            <sz val="9"/>
            <color indexed="81"/>
            <rFont val="Tahoma"/>
            <family val="2"/>
          </rPr>
          <t>FMA 6 Data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2" authorId="0" shapeId="0" xr:uid="{B48711E6-007C-466B-81B4-7AC9BC52FFE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Fishbase</t>
        </r>
      </text>
    </comment>
    <comment ref="G2" authorId="2" shapeId="0" xr:uid="{00000000-0006-0000-0200-000003000000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from the noaa computation: se website link https://connect.fisheries.noaa.gov/natural-mortality-tool/
</t>
        </r>
      </text>
    </comment>
    <comment ref="B4" authorId="0" shapeId="0" xr:uid="{B73D269B-D178-427E-B211-1678353EED72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Fishbase</t>
        </r>
      </text>
    </comment>
    <comment ref="E5" authorId="2" shapeId="0" xr:uid="{00000000-0006-0000-0200-000005000000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minimiza the value by using solver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NSAP-HANNAH</author>
    <author>Melanie Calicdan</author>
  </authors>
  <commentList>
    <comment ref="B1" authorId="0" shapeId="0" xr:uid="{CF1A21B5-F2F4-4A59-B4B9-DC668FA916DD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FIshbase</t>
        </r>
      </text>
    </comment>
    <comment ref="E1" authorId="1" shapeId="0" xr:uid="{B78753D2-94D6-4038-A0AF-BAB0C2059089}">
      <text>
        <r>
          <rPr>
            <b/>
            <sz val="9"/>
            <color indexed="81"/>
            <rFont val="Tahoma"/>
            <family val="2"/>
          </rPr>
          <t xml:space="preserve">NSAP-R1:
</t>
        </r>
        <r>
          <rPr>
            <sz val="9"/>
            <color indexed="81"/>
            <rFont val="Tahoma"/>
            <family val="2"/>
          </rPr>
          <t>FMA 6 Data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2" authorId="0" shapeId="0" xr:uid="{B6FB9108-6E59-4A1F-B432-64CE3488D31B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Fishbase</t>
        </r>
      </text>
    </comment>
    <comment ref="G2" authorId="2" shapeId="0" xr:uid="{5F696194-FA3F-4798-B306-0602691870C7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from the noaa computation: se website link https://connect.fisheries.noaa.gov/natural-mortality-tool/
</t>
        </r>
      </text>
    </comment>
    <comment ref="B4" authorId="0" shapeId="0" xr:uid="{885BCD35-1BAD-446B-9E37-067320FB4A4A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Fishbase</t>
        </r>
      </text>
    </comment>
    <comment ref="E5" authorId="2" shapeId="0" xr:uid="{EB0502BE-8100-42D9-A7B2-205970346AAE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minimiza the value by using solver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NSAP-HANNAH</author>
    <author>Melanie Calicdan</author>
  </authors>
  <commentList>
    <comment ref="B1" authorId="0" shapeId="0" xr:uid="{D135EE2E-E13B-45D2-8BCA-C54FF40BA087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FIshbase</t>
        </r>
      </text>
    </comment>
    <comment ref="E1" authorId="1" shapeId="0" xr:uid="{B967FC40-78C0-4856-BB13-255D913995A9}">
      <text>
        <r>
          <rPr>
            <b/>
            <sz val="9"/>
            <color indexed="81"/>
            <rFont val="Tahoma"/>
            <family val="2"/>
          </rPr>
          <t xml:space="preserve">NSAP-R1:
</t>
        </r>
        <r>
          <rPr>
            <sz val="9"/>
            <color indexed="81"/>
            <rFont val="Tahoma"/>
            <family val="2"/>
          </rPr>
          <t>FMA 6 Data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2" authorId="0" shapeId="0" xr:uid="{07C2B0B0-F8DB-498E-8527-5CCE115001D1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Fishbase</t>
        </r>
      </text>
    </comment>
    <comment ref="G2" authorId="2" shapeId="0" xr:uid="{49F9FB21-AB4C-4C48-9686-54324890F06B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from the noaa computation: se website link https://connect.fisheries.noaa.gov/natural-mortality-tool/
</t>
        </r>
      </text>
    </comment>
    <comment ref="B4" authorId="0" shapeId="0" xr:uid="{B60D7580-1F72-4853-8977-A000A502FAB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Fishbase</t>
        </r>
      </text>
    </comment>
    <comment ref="E5" authorId="2" shapeId="0" xr:uid="{2C61FAE2-AEFE-4937-9DEA-AE7B26465237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minimiza the value by using solver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NSAP-HANNAH</author>
    <author>Melanie Calicdan</author>
  </authors>
  <commentList>
    <comment ref="B1" authorId="0" shapeId="0" xr:uid="{DFFEF0DA-BE73-4043-AF5F-1DA5D06DCFE2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FIshbase</t>
        </r>
      </text>
    </comment>
    <comment ref="E1" authorId="1" shapeId="0" xr:uid="{C51B6206-345C-48C6-91D4-937F8DDE8C9D}">
      <text>
        <r>
          <rPr>
            <b/>
            <sz val="9"/>
            <color indexed="81"/>
            <rFont val="Tahoma"/>
            <family val="2"/>
          </rPr>
          <t xml:space="preserve">NSAP-R1:
</t>
        </r>
        <r>
          <rPr>
            <sz val="9"/>
            <color indexed="81"/>
            <rFont val="Tahoma"/>
            <family val="2"/>
          </rPr>
          <t>FMA 6 Data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2" authorId="0" shapeId="0" xr:uid="{651FB59F-FFB1-4D98-A7BA-0B3114439A1E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Fishbase</t>
        </r>
      </text>
    </comment>
    <comment ref="G2" authorId="2" shapeId="0" xr:uid="{545E4C06-7EC3-4A71-88BD-A887671AB2D3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from the noaa computation: se website link https://connect.fisheries.noaa.gov/natural-mortality-tool/
</t>
        </r>
      </text>
    </comment>
    <comment ref="B4" authorId="0" shapeId="0" xr:uid="{4D7592D7-2EB0-40A9-83E3-8BADFF6FEB6C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Fishbase</t>
        </r>
      </text>
    </comment>
    <comment ref="E5" authorId="2" shapeId="0" xr:uid="{441241EF-4A2B-4BFC-8613-3F520E29B92F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minimiza the value by using solver
</t>
        </r>
      </text>
    </comment>
  </commentList>
</comments>
</file>

<file path=xl/sharedStrings.xml><?xml version="1.0" encoding="utf-8"?>
<sst xmlns="http://schemas.openxmlformats.org/spreadsheetml/2006/main" count="120" uniqueCount="23">
  <si>
    <t>n</t>
  </si>
  <si>
    <t>age</t>
  </si>
  <si>
    <t>log_n</t>
  </si>
  <si>
    <t>predicted log_n</t>
  </si>
  <si>
    <t>squarred_error</t>
  </si>
  <si>
    <t>Loo</t>
  </si>
  <si>
    <t>To</t>
  </si>
  <si>
    <t>Lmat</t>
  </si>
  <si>
    <t>slope</t>
  </si>
  <si>
    <t>intercept</t>
  </si>
  <si>
    <t>min_age</t>
  </si>
  <si>
    <t>max_age</t>
  </si>
  <si>
    <t>window</t>
  </si>
  <si>
    <t>effective_squarred_error</t>
  </si>
  <si>
    <t>sum_of_square</t>
  </si>
  <si>
    <t>z</t>
  </si>
  <si>
    <t>f</t>
  </si>
  <si>
    <t>f/m</t>
  </si>
  <si>
    <t xml:space="preserve">m </t>
  </si>
  <si>
    <t>Vb_K</t>
  </si>
  <si>
    <t>SSQ</t>
  </si>
  <si>
    <t>Vb_k</t>
  </si>
  <si>
    <t>TL_cm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</si>
</sst>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wrapText="1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0458309180993E-2"/>
          <c:y val="0.14197129186602872"/>
          <c:w val="0.90667569294300332"/>
          <c:h val="0.732190935463210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'2014'!$C$8:$C$28</c:f>
              <c:numCache>
                <c:formatCode>General</c:formatCode>
                <c:ptCount val="21"/>
                <c:pt idx="0">
                  <c:v>0.40699493418673682</c:v>
                </c:pt>
                <c:pt idx="1">
                  <c:v>0.47947012075296819</c:v>
                </c:pt>
                <c:pt idx="2">
                  <c:v>0.55524074421423042</c:v>
                </c:pt>
                <c:pt idx="3">
                  <c:v>0.63462082586298807</c:v>
                </c:pt>
                <c:pt idx="4">
                  <c:v>0.71797152682075704</c:v>
                </c:pt>
                <c:pt idx="5">
                  <c:v>0.80571108262979363</c:v>
                </c:pt>
                <c:pt idx="6">
                  <c:v>0.89832750122114524</c:v>
                </c:pt>
                <c:pt idx="7">
                  <c:v>0.99639500125936742</c:v>
                </c:pt>
                <c:pt idx="8">
                  <c:v>1.1005955962282576</c:v>
                </c:pt>
                <c:pt idx="9">
                  <c:v>1.2117478870593779</c:v>
                </c:pt>
                <c:pt idx="10">
                  <c:v>1.3308461603629529</c:v>
                </c:pt>
                <c:pt idx="11">
                  <c:v>1.4591145622565003</c:v>
                </c:pt>
                <c:pt idx="12">
                  <c:v>1.5980839104882518</c:v>
                </c:pt>
                <c:pt idx="13">
                  <c:v>1.7497035408311299</c:v>
                </c:pt>
                <c:pt idx="14">
                  <c:v>1.9165093050927673</c:v>
                </c:pt>
                <c:pt idx="15">
                  <c:v>2.1018853636098078</c:v>
                </c:pt>
                <c:pt idx="16">
                  <c:v>2.3104906018664844</c:v>
                </c:pt>
                <c:pt idx="17">
                  <c:v>2.5489920079342734</c:v>
                </c:pt>
                <c:pt idx="18">
                  <c:v>2.8274154823728832</c:v>
                </c:pt>
                <c:pt idx="19">
                  <c:v>3.1618666414764687</c:v>
                </c:pt>
                <c:pt idx="20">
                  <c:v>3.5807240219446452</c:v>
                </c:pt>
              </c:numCache>
            </c:numRef>
          </c:xVal>
          <c:yVal>
            <c:numRef>
              <c:f>'2014'!$D$8:$D$28</c:f>
              <c:numCache>
                <c:formatCode>General</c:formatCode>
                <c:ptCount val="21"/>
                <c:pt idx="0">
                  <c:v>2.7080502011022101</c:v>
                </c:pt>
                <c:pt idx="1">
                  <c:v>4.1588830833596715</c:v>
                </c:pt>
                <c:pt idx="2">
                  <c:v>5.1929568508902104</c:v>
                </c:pt>
                <c:pt idx="3">
                  <c:v>5.8664680569332965</c:v>
                </c:pt>
                <c:pt idx="4">
                  <c:v>6.8783264682913252</c:v>
                </c:pt>
                <c:pt idx="5">
                  <c:v>7.1770187659099003</c:v>
                </c:pt>
                <c:pt idx="6">
                  <c:v>7.0909098220799835</c:v>
                </c:pt>
                <c:pt idx="7">
                  <c:v>6.8834625864130921</c:v>
                </c:pt>
                <c:pt idx="8">
                  <c:v>6.6821085974498091</c:v>
                </c:pt>
                <c:pt idx="9">
                  <c:v>6.5381398237676702</c:v>
                </c:pt>
                <c:pt idx="10">
                  <c:v>6.2344107257183712</c:v>
                </c:pt>
                <c:pt idx="11">
                  <c:v>6.0063531596017325</c:v>
                </c:pt>
                <c:pt idx="12">
                  <c:v>5.9375362050824263</c:v>
                </c:pt>
                <c:pt idx="13">
                  <c:v>5.6347896031692493</c:v>
                </c:pt>
                <c:pt idx="14">
                  <c:v>5.1239639794032588</c:v>
                </c:pt>
                <c:pt idx="15">
                  <c:v>4.6443908991413725</c:v>
                </c:pt>
                <c:pt idx="16">
                  <c:v>4.1271343850450917</c:v>
                </c:pt>
                <c:pt idx="17">
                  <c:v>2.8332133440562162</c:v>
                </c:pt>
                <c:pt idx="18">
                  <c:v>2.6390573296152584</c:v>
                </c:pt>
                <c:pt idx="19">
                  <c:v>0</c:v>
                </c:pt>
                <c:pt idx="20">
                  <c:v>1.3862943611198906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0-4F13-BAC4-04D96993D28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'2014'!$C$8:$C$28</c:f>
              <c:numCache>
                <c:formatCode>General</c:formatCode>
                <c:ptCount val="21"/>
                <c:pt idx="0">
                  <c:v>0.40699493418673682</c:v>
                </c:pt>
                <c:pt idx="1">
                  <c:v>0.47947012075296819</c:v>
                </c:pt>
                <c:pt idx="2">
                  <c:v>0.55524074421423042</c:v>
                </c:pt>
                <c:pt idx="3">
                  <c:v>0.63462082586298807</c:v>
                </c:pt>
                <c:pt idx="4">
                  <c:v>0.71797152682075704</c:v>
                </c:pt>
                <c:pt idx="5">
                  <c:v>0.80571108262979363</c:v>
                </c:pt>
                <c:pt idx="6">
                  <c:v>0.89832750122114524</c:v>
                </c:pt>
                <c:pt idx="7">
                  <c:v>0.99639500125936742</c:v>
                </c:pt>
                <c:pt idx="8">
                  <c:v>1.1005955962282576</c:v>
                </c:pt>
                <c:pt idx="9">
                  <c:v>1.2117478870593779</c:v>
                </c:pt>
                <c:pt idx="10">
                  <c:v>1.3308461603629529</c:v>
                </c:pt>
                <c:pt idx="11">
                  <c:v>1.4591145622565003</c:v>
                </c:pt>
                <c:pt idx="12">
                  <c:v>1.5980839104882518</c:v>
                </c:pt>
                <c:pt idx="13">
                  <c:v>1.7497035408311299</c:v>
                </c:pt>
                <c:pt idx="14">
                  <c:v>1.9165093050927673</c:v>
                </c:pt>
                <c:pt idx="15">
                  <c:v>2.1018853636098078</c:v>
                </c:pt>
                <c:pt idx="16">
                  <c:v>2.3104906018664844</c:v>
                </c:pt>
                <c:pt idx="17">
                  <c:v>2.5489920079342734</c:v>
                </c:pt>
                <c:pt idx="18">
                  <c:v>2.8274154823728832</c:v>
                </c:pt>
                <c:pt idx="19">
                  <c:v>3.1618666414764687</c:v>
                </c:pt>
                <c:pt idx="20">
                  <c:v>3.5807240219446452</c:v>
                </c:pt>
              </c:numCache>
            </c:numRef>
          </c:xVal>
          <c:yVal>
            <c:numRef>
              <c:f>'2014'!$E$8:$E$28</c:f>
              <c:numCache>
                <c:formatCode>General</c:formatCode>
                <c:ptCount val="21"/>
                <c:pt idx="0">
                  <c:v>8.2342735748605449</c:v>
                </c:pt>
                <c:pt idx="1">
                  <c:v>8.0831449759972394</c:v>
                </c:pt>
                <c:pt idx="2">
                  <c:v>7.9251445802585518</c:v>
                </c:pt>
                <c:pt idx="3">
                  <c:v>7.7596175759745618</c:v>
                </c:pt>
                <c:pt idx="4">
                  <c:v>7.5858108533314876</c:v>
                </c:pt>
                <c:pt idx="5">
                  <c:v>7.4028522883032899</c:v>
                </c:pt>
                <c:pt idx="6">
                  <c:v>7.2097242642635413</c:v>
                </c:pt>
                <c:pt idx="7">
                  <c:v>7.0052293939914962</c:v>
                </c:pt>
                <c:pt idx="8">
                  <c:v>6.787945511541877</c:v>
                </c:pt>
                <c:pt idx="9">
                  <c:v>6.5561656325290398</c:v>
                </c:pt>
                <c:pt idx="10">
                  <c:v>6.3078164246941633</c:v>
                </c:pt>
                <c:pt idx="11">
                  <c:v>6.0403452421413286</c:v>
                </c:pt>
                <c:pt idx="12">
                  <c:v>5.7505599531580627</c:v>
                </c:pt>
                <c:pt idx="13">
                  <c:v>5.4343957129604661</c:v>
                </c:pt>
                <c:pt idx="14">
                  <c:v>5.0865646465009569</c:v>
                </c:pt>
                <c:pt idx="15">
                  <c:v>4.700009946695106</c:v>
                </c:pt>
                <c:pt idx="16">
                  <c:v>4.2650166908382552</c:v>
                </c:pt>
                <c:pt idx="17">
                  <c:v>3.7676825681725026</c:v>
                </c:pt>
                <c:pt idx="18">
                  <c:v>3.187101108832513</c:v>
                </c:pt>
                <c:pt idx="19">
                  <c:v>2.4896881395351809</c:v>
                </c:pt>
                <c:pt idx="20">
                  <c:v>1.6162674278014837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0-4F13-BAC4-04D96993D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63624"/>
        <c:axId val="402162840"/>
      </c:scatterChart>
      <c:valAx>
        <c:axId val="40216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2840"/>
        <c:crosses val="autoZero"/>
        <c:crossBetween val="midCat"/>
        <c:majorUnit val="0.5"/>
      </c:valAx>
      <c:valAx>
        <c:axId val="4021628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3624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'2015'!$C$8:$C$26</c:f>
              <c:numCache>
                <c:formatCode>General</c:formatCode>
                <c:ptCount val="19"/>
                <c:pt idx="0">
                  <c:v>0.40699493418673682</c:v>
                </c:pt>
                <c:pt idx="1">
                  <c:v>0.47947012075296819</c:v>
                </c:pt>
                <c:pt idx="2">
                  <c:v>0.55524074421423042</c:v>
                </c:pt>
                <c:pt idx="3">
                  <c:v>0.63462082586298807</c:v>
                </c:pt>
                <c:pt idx="4">
                  <c:v>0.71797152682075704</c:v>
                </c:pt>
                <c:pt idx="5">
                  <c:v>0.80571108262979363</c:v>
                </c:pt>
                <c:pt idx="6">
                  <c:v>0.89832750122114524</c:v>
                </c:pt>
                <c:pt idx="7">
                  <c:v>0.99639500125936742</c:v>
                </c:pt>
                <c:pt idx="8">
                  <c:v>1.1005955962282576</c:v>
                </c:pt>
                <c:pt idx="9">
                  <c:v>1.2117478870593779</c:v>
                </c:pt>
                <c:pt idx="10">
                  <c:v>1.3308461603629529</c:v>
                </c:pt>
                <c:pt idx="11">
                  <c:v>1.4591145622565003</c:v>
                </c:pt>
                <c:pt idx="12">
                  <c:v>1.5980839104882518</c:v>
                </c:pt>
                <c:pt idx="13">
                  <c:v>1.7497035408311299</c:v>
                </c:pt>
                <c:pt idx="14">
                  <c:v>1.9165093050927673</c:v>
                </c:pt>
                <c:pt idx="15">
                  <c:v>2.1018853636098078</c:v>
                </c:pt>
                <c:pt idx="16">
                  <c:v>2.3104906018664844</c:v>
                </c:pt>
                <c:pt idx="17">
                  <c:v>2.5489920079342734</c:v>
                </c:pt>
                <c:pt idx="18">
                  <c:v>2.8274154823728832</c:v>
                </c:pt>
              </c:numCache>
            </c:numRef>
          </c:xVal>
          <c:yVal>
            <c:numRef>
              <c:f>'2015'!$D$8:$D$26</c:f>
              <c:numCache>
                <c:formatCode>General</c:formatCode>
                <c:ptCount val="19"/>
                <c:pt idx="0">
                  <c:v>0</c:v>
                </c:pt>
                <c:pt idx="1">
                  <c:v>3.0910424533583161</c:v>
                </c:pt>
                <c:pt idx="2">
                  <c:v>4.2484952420493594</c:v>
                </c:pt>
                <c:pt idx="3">
                  <c:v>5.0304379213924353</c:v>
                </c:pt>
                <c:pt idx="4">
                  <c:v>6.1398845522262553</c:v>
                </c:pt>
                <c:pt idx="5">
                  <c:v>6.1882641230825897</c:v>
                </c:pt>
                <c:pt idx="6">
                  <c:v>6.2822667468960063</c:v>
                </c:pt>
                <c:pt idx="7">
                  <c:v>6.3647507568519108</c:v>
                </c:pt>
                <c:pt idx="8">
                  <c:v>6.5366915975913047</c:v>
                </c:pt>
                <c:pt idx="9">
                  <c:v>6.5596152374932419</c:v>
                </c:pt>
                <c:pt idx="10">
                  <c:v>6.4645883036899612</c:v>
                </c:pt>
                <c:pt idx="11">
                  <c:v>6.261491684321042</c:v>
                </c:pt>
                <c:pt idx="12">
                  <c:v>6.0112671744041615</c:v>
                </c:pt>
                <c:pt idx="13">
                  <c:v>5.4847969334906548</c:v>
                </c:pt>
                <c:pt idx="14">
                  <c:v>4.5643481914678361</c:v>
                </c:pt>
                <c:pt idx="15">
                  <c:v>3.9512437185814275</c:v>
                </c:pt>
                <c:pt idx="16">
                  <c:v>2.8903717578961645</c:v>
                </c:pt>
                <c:pt idx="17">
                  <c:v>1.791759469228055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8-4A32-AC03-26F6AF885A2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'2015'!$C$8:$C$26</c:f>
              <c:numCache>
                <c:formatCode>General</c:formatCode>
                <c:ptCount val="19"/>
                <c:pt idx="0">
                  <c:v>0.40699493418673682</c:v>
                </c:pt>
                <c:pt idx="1">
                  <c:v>0.47947012075296819</c:v>
                </c:pt>
                <c:pt idx="2">
                  <c:v>0.55524074421423042</c:v>
                </c:pt>
                <c:pt idx="3">
                  <c:v>0.63462082586298807</c:v>
                </c:pt>
                <c:pt idx="4">
                  <c:v>0.71797152682075704</c:v>
                </c:pt>
                <c:pt idx="5">
                  <c:v>0.80571108262979363</c:v>
                </c:pt>
                <c:pt idx="6">
                  <c:v>0.89832750122114524</c:v>
                </c:pt>
                <c:pt idx="7">
                  <c:v>0.99639500125936742</c:v>
                </c:pt>
                <c:pt idx="8">
                  <c:v>1.1005955962282576</c:v>
                </c:pt>
                <c:pt idx="9">
                  <c:v>1.2117478870593779</c:v>
                </c:pt>
                <c:pt idx="10">
                  <c:v>1.3308461603629529</c:v>
                </c:pt>
                <c:pt idx="11">
                  <c:v>1.4591145622565003</c:v>
                </c:pt>
                <c:pt idx="12">
                  <c:v>1.5980839104882518</c:v>
                </c:pt>
                <c:pt idx="13">
                  <c:v>1.7497035408311299</c:v>
                </c:pt>
                <c:pt idx="14">
                  <c:v>1.9165093050927673</c:v>
                </c:pt>
                <c:pt idx="15">
                  <c:v>2.1018853636098078</c:v>
                </c:pt>
                <c:pt idx="16">
                  <c:v>2.3104906018664844</c:v>
                </c:pt>
                <c:pt idx="17">
                  <c:v>2.5489920079342734</c:v>
                </c:pt>
                <c:pt idx="18">
                  <c:v>2.8274154823728832</c:v>
                </c:pt>
              </c:numCache>
            </c:numRef>
          </c:xVal>
          <c:yVal>
            <c:numRef>
              <c:f>'2015'!$E$8:$E$26</c:f>
              <c:numCache>
                <c:formatCode>General</c:formatCode>
                <c:ptCount val="19"/>
                <c:pt idx="0">
                  <c:v>9.2347837999002529</c:v>
                </c:pt>
                <c:pt idx="1">
                  <c:v>9.0105738056072315</c:v>
                </c:pt>
                <c:pt idx="2">
                  <c:v>8.7761690133090653</c:v>
                </c:pt>
                <c:pt idx="3">
                  <c:v>8.5305979634548788</c:v>
                </c:pt>
                <c:pt idx="4">
                  <c:v>8.2727433642261801</c:v>
                </c:pt>
                <c:pt idx="5">
                  <c:v>8.0013113577802368</c:v>
                </c:pt>
                <c:pt idx="6">
                  <c:v>7.7147922376834508</c:v>
                </c:pt>
                <c:pt idx="7">
                  <c:v>7.4114095950764227</c:v>
                </c:pt>
                <c:pt idx="8">
                  <c:v>7.0890535459208373</c:v>
                </c:pt>
                <c:pt idx="9">
                  <c:v>6.7451916578230762</c:v>
                </c:pt>
                <c:pt idx="10">
                  <c:v>6.3767479953386657</c:v>
                </c:pt>
                <c:pt idx="11">
                  <c:v>5.9799355272500767</c:v>
                </c:pt>
                <c:pt idx="12">
                  <c:v>5.5500184997792763</c:v>
                </c:pt>
                <c:pt idx="13">
                  <c:v>5.0809664274148849</c:v>
                </c:pt>
                <c:pt idx="14">
                  <c:v>4.5649343725133456</c:v>
                </c:pt>
                <c:pt idx="15">
                  <c:v>3.9914530613036669</c:v>
                </c:pt>
                <c:pt idx="16">
                  <c:v>3.3461097169815126</c:v>
                </c:pt>
                <c:pt idx="17">
                  <c:v>2.6082792756004611</c:v>
                </c:pt>
                <c:pt idx="18">
                  <c:v>1.7469455064507038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58-4A32-AC03-26F6AF885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63624"/>
        <c:axId val="402162840"/>
      </c:scatterChart>
      <c:valAx>
        <c:axId val="40216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2840"/>
        <c:crosses val="autoZero"/>
        <c:crossBetween val="midCat"/>
      </c:valAx>
      <c:valAx>
        <c:axId val="40216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'2016'!$C$8:$C$25</c:f>
              <c:numCache>
                <c:formatCode>General</c:formatCode>
                <c:ptCount val="18"/>
                <c:pt idx="0">
                  <c:v>0.47947012075296819</c:v>
                </c:pt>
                <c:pt idx="1">
                  <c:v>0.55524074421423042</c:v>
                </c:pt>
                <c:pt idx="2">
                  <c:v>0.63462082586298807</c:v>
                </c:pt>
                <c:pt idx="3">
                  <c:v>0.71797152682075704</c:v>
                </c:pt>
                <c:pt idx="4">
                  <c:v>0.80571108262979363</c:v>
                </c:pt>
                <c:pt idx="5">
                  <c:v>0.89832750122114524</c:v>
                </c:pt>
                <c:pt idx="6">
                  <c:v>0.99639500125936742</c:v>
                </c:pt>
                <c:pt idx="7">
                  <c:v>1.1005955962282576</c:v>
                </c:pt>
                <c:pt idx="8">
                  <c:v>1.2117478870593779</c:v>
                </c:pt>
                <c:pt idx="9">
                  <c:v>1.3308461603629529</c:v>
                </c:pt>
                <c:pt idx="10">
                  <c:v>1.4591145622565003</c:v>
                </c:pt>
                <c:pt idx="11">
                  <c:v>1.5980839104882518</c:v>
                </c:pt>
                <c:pt idx="12">
                  <c:v>1.7497035408311299</c:v>
                </c:pt>
                <c:pt idx="13">
                  <c:v>1.9165093050927673</c:v>
                </c:pt>
                <c:pt idx="14">
                  <c:v>2.1018853636098078</c:v>
                </c:pt>
                <c:pt idx="15">
                  <c:v>2.3104906018664844</c:v>
                </c:pt>
                <c:pt idx="16">
                  <c:v>2.5489920079342734</c:v>
                </c:pt>
                <c:pt idx="17">
                  <c:v>2.8274154823728832</c:v>
                </c:pt>
              </c:numCache>
            </c:numRef>
          </c:xVal>
          <c:yVal>
            <c:numRef>
              <c:f>'2016'!$D$8:$D$25</c:f>
              <c:numCache>
                <c:formatCode>General</c:formatCode>
                <c:ptCount val="18"/>
                <c:pt idx="0">
                  <c:v>0.69314718055994529</c:v>
                </c:pt>
                <c:pt idx="1">
                  <c:v>2.9957322735539909</c:v>
                </c:pt>
                <c:pt idx="2">
                  <c:v>4.4188406077965983</c:v>
                </c:pt>
                <c:pt idx="3">
                  <c:v>5.5294290875114234</c:v>
                </c:pt>
                <c:pt idx="4">
                  <c:v>6.2186001196917289</c:v>
                </c:pt>
                <c:pt idx="5">
                  <c:v>6.5027900459156234</c:v>
                </c:pt>
                <c:pt idx="6">
                  <c:v>6.0980742821662401</c:v>
                </c:pt>
                <c:pt idx="7">
                  <c:v>5.6454468976432377</c:v>
                </c:pt>
                <c:pt idx="8">
                  <c:v>5.3981627015177525</c:v>
                </c:pt>
                <c:pt idx="9">
                  <c:v>5.6835797673386814</c:v>
                </c:pt>
                <c:pt idx="10">
                  <c:v>5.575949103146316</c:v>
                </c:pt>
                <c:pt idx="11">
                  <c:v>5.9427993751267012</c:v>
                </c:pt>
                <c:pt idx="12">
                  <c:v>5.8944028342648505</c:v>
                </c:pt>
                <c:pt idx="13">
                  <c:v>5.5645204073226937</c:v>
                </c:pt>
                <c:pt idx="14">
                  <c:v>4.9126548857360524</c:v>
                </c:pt>
                <c:pt idx="15">
                  <c:v>3.713572066704308</c:v>
                </c:pt>
                <c:pt idx="16">
                  <c:v>2.5649493574615367</c:v>
                </c:pt>
                <c:pt idx="17">
                  <c:v>2.0794415416798357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3-4874-9458-7C9DD153B78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'2016'!$C$8:$C$25</c:f>
              <c:numCache>
                <c:formatCode>General</c:formatCode>
                <c:ptCount val="18"/>
                <c:pt idx="0">
                  <c:v>0.47947012075296819</c:v>
                </c:pt>
                <c:pt idx="1">
                  <c:v>0.55524074421423042</c:v>
                </c:pt>
                <c:pt idx="2">
                  <c:v>0.63462082586298807</c:v>
                </c:pt>
                <c:pt idx="3">
                  <c:v>0.71797152682075704</c:v>
                </c:pt>
                <c:pt idx="4">
                  <c:v>0.80571108262979363</c:v>
                </c:pt>
                <c:pt idx="5">
                  <c:v>0.89832750122114524</c:v>
                </c:pt>
                <c:pt idx="6">
                  <c:v>0.99639500125936742</c:v>
                </c:pt>
                <c:pt idx="7">
                  <c:v>1.1005955962282576</c:v>
                </c:pt>
                <c:pt idx="8">
                  <c:v>1.2117478870593779</c:v>
                </c:pt>
                <c:pt idx="9">
                  <c:v>1.3308461603629529</c:v>
                </c:pt>
                <c:pt idx="10">
                  <c:v>1.4591145622565003</c:v>
                </c:pt>
                <c:pt idx="11">
                  <c:v>1.5980839104882518</c:v>
                </c:pt>
                <c:pt idx="12">
                  <c:v>1.7497035408311299</c:v>
                </c:pt>
                <c:pt idx="13">
                  <c:v>1.9165093050927673</c:v>
                </c:pt>
                <c:pt idx="14">
                  <c:v>2.1018853636098078</c:v>
                </c:pt>
                <c:pt idx="15">
                  <c:v>2.3104906018664844</c:v>
                </c:pt>
                <c:pt idx="16">
                  <c:v>2.5489920079342734</c:v>
                </c:pt>
                <c:pt idx="17">
                  <c:v>2.8274154823728832</c:v>
                </c:pt>
              </c:numCache>
            </c:numRef>
          </c:xVal>
          <c:yVal>
            <c:numRef>
              <c:f>'2016'!$E$8:$E$25</c:f>
              <c:numCache>
                <c:formatCode>General</c:formatCode>
                <c:ptCount val="18"/>
                <c:pt idx="0">
                  <c:v>6.6816596638731065</c:v>
                </c:pt>
                <c:pt idx="1">
                  <c:v>6.5961849037456988</c:v>
                </c:pt>
                <c:pt idx="2">
                  <c:v>6.5066384129306867</c:v>
                </c:pt>
                <c:pt idx="3">
                  <c:v>6.412612775482172</c:v>
                </c:pt>
                <c:pt idx="4">
                  <c:v>6.3136361913671308</c:v>
                </c:pt>
                <c:pt idx="5">
                  <c:v>6.2091581522362711</c:v>
                </c:pt>
                <c:pt idx="6">
                  <c:v>6.0985308977786508</c:v>
                </c:pt>
                <c:pt idx="7">
                  <c:v>5.9809850673071283</c:v>
                </c:pt>
                <c:pt idx="8">
                  <c:v>5.8555972195845989</c:v>
                </c:pt>
                <c:pt idx="9">
                  <c:v>5.7212457271831134</c:v>
                </c:pt>
                <c:pt idx="10">
                  <c:v>5.5765496644750892</c:v>
                </c:pt>
                <c:pt idx="11">
                  <c:v>5.4197821579856642</c:v>
                </c:pt>
                <c:pt idx="12">
                  <c:v>5.248744215546278</c:v>
                </c:pt>
                <c:pt idx="13">
                  <c:v>5.0605752123517664</c:v>
                </c:pt>
                <c:pt idx="14">
                  <c:v>4.851457570034766</c:v>
                </c:pt>
                <c:pt idx="15">
                  <c:v>4.616135727785097</c:v>
                </c:pt>
                <c:pt idx="16">
                  <c:v>4.3470888393941625</c:v>
                </c:pt>
                <c:pt idx="17">
                  <c:v>4.0330069616906421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3-4874-9458-7C9DD153B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63624"/>
        <c:axId val="402162840"/>
      </c:scatterChart>
      <c:valAx>
        <c:axId val="40216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2840"/>
        <c:crosses val="autoZero"/>
        <c:crossBetween val="midCat"/>
      </c:valAx>
      <c:valAx>
        <c:axId val="40216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'2017'!$C$8:$C$24</c:f>
              <c:numCache>
                <c:formatCode>General</c:formatCode>
                <c:ptCount val="17"/>
                <c:pt idx="0">
                  <c:v>0.55524074421423042</c:v>
                </c:pt>
                <c:pt idx="1">
                  <c:v>0.63462082586298807</c:v>
                </c:pt>
                <c:pt idx="2">
                  <c:v>0.71797152682075704</c:v>
                </c:pt>
                <c:pt idx="3">
                  <c:v>0.80571108262979363</c:v>
                </c:pt>
                <c:pt idx="4">
                  <c:v>0.89832750122114524</c:v>
                </c:pt>
                <c:pt idx="5">
                  <c:v>0.99639500125936742</c:v>
                </c:pt>
                <c:pt idx="6">
                  <c:v>1.1005955962282576</c:v>
                </c:pt>
                <c:pt idx="7">
                  <c:v>1.2117478870593779</c:v>
                </c:pt>
                <c:pt idx="8">
                  <c:v>1.3308461603629529</c:v>
                </c:pt>
                <c:pt idx="9">
                  <c:v>1.4591145622565003</c:v>
                </c:pt>
                <c:pt idx="10">
                  <c:v>1.5980839104882518</c:v>
                </c:pt>
                <c:pt idx="11">
                  <c:v>1.7497035408311299</c:v>
                </c:pt>
                <c:pt idx="12">
                  <c:v>1.9165093050927673</c:v>
                </c:pt>
                <c:pt idx="13">
                  <c:v>2.1018853636098078</c:v>
                </c:pt>
                <c:pt idx="14">
                  <c:v>2.3104906018664844</c:v>
                </c:pt>
                <c:pt idx="15">
                  <c:v>2.5489920079342734</c:v>
                </c:pt>
                <c:pt idx="16">
                  <c:v>2.8274154823728832</c:v>
                </c:pt>
              </c:numCache>
            </c:numRef>
          </c:xVal>
          <c:yVal>
            <c:numRef>
              <c:f>'2017'!$D$8:$D$24</c:f>
              <c:numCache>
                <c:formatCode>General</c:formatCode>
                <c:ptCount val="17"/>
                <c:pt idx="0">
                  <c:v>2.0794415416798357</c:v>
                </c:pt>
                <c:pt idx="1">
                  <c:v>3.1354942159291497</c:v>
                </c:pt>
                <c:pt idx="2">
                  <c:v>5.2364419628299492</c:v>
                </c:pt>
                <c:pt idx="3">
                  <c:v>5.8111409929767008</c:v>
                </c:pt>
                <c:pt idx="4">
                  <c:v>6.1633148040346413</c:v>
                </c:pt>
                <c:pt idx="5">
                  <c:v>6.5482191027623724</c:v>
                </c:pt>
                <c:pt idx="6">
                  <c:v>6.9584483932976555</c:v>
                </c:pt>
                <c:pt idx="7">
                  <c:v>6.8956826977478682</c:v>
                </c:pt>
                <c:pt idx="8">
                  <c:v>6.6669567924292066</c:v>
                </c:pt>
                <c:pt idx="9">
                  <c:v>6.2576675878826391</c:v>
                </c:pt>
                <c:pt idx="10">
                  <c:v>6.0234475929610332</c:v>
                </c:pt>
                <c:pt idx="11">
                  <c:v>5.5294290875114234</c:v>
                </c:pt>
                <c:pt idx="12">
                  <c:v>4.9836066217083363</c:v>
                </c:pt>
                <c:pt idx="13">
                  <c:v>4.1896547420264252</c:v>
                </c:pt>
                <c:pt idx="14">
                  <c:v>2.7725887222397811</c:v>
                </c:pt>
                <c:pt idx="15">
                  <c:v>1.0986122886681098</c:v>
                </c:pt>
                <c:pt idx="16">
                  <c:v>1.6094379124341003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C-457E-9320-937F3A1DF79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'2017'!$C$8:$C$24</c:f>
              <c:numCache>
                <c:formatCode>General</c:formatCode>
                <c:ptCount val="17"/>
                <c:pt idx="0">
                  <c:v>0.55524074421423042</c:v>
                </c:pt>
                <c:pt idx="1">
                  <c:v>0.63462082586298807</c:v>
                </c:pt>
                <c:pt idx="2">
                  <c:v>0.71797152682075704</c:v>
                </c:pt>
                <c:pt idx="3">
                  <c:v>0.80571108262979363</c:v>
                </c:pt>
                <c:pt idx="4">
                  <c:v>0.89832750122114524</c:v>
                </c:pt>
                <c:pt idx="5">
                  <c:v>0.99639500125936742</c:v>
                </c:pt>
                <c:pt idx="6">
                  <c:v>1.1005955962282576</c:v>
                </c:pt>
                <c:pt idx="7">
                  <c:v>1.2117478870593779</c:v>
                </c:pt>
                <c:pt idx="8">
                  <c:v>1.3308461603629529</c:v>
                </c:pt>
                <c:pt idx="9">
                  <c:v>1.4591145622565003</c:v>
                </c:pt>
                <c:pt idx="10">
                  <c:v>1.5980839104882518</c:v>
                </c:pt>
                <c:pt idx="11">
                  <c:v>1.7497035408311299</c:v>
                </c:pt>
                <c:pt idx="12">
                  <c:v>1.9165093050927673</c:v>
                </c:pt>
                <c:pt idx="13">
                  <c:v>2.1018853636098078</c:v>
                </c:pt>
                <c:pt idx="14">
                  <c:v>2.3104906018664844</c:v>
                </c:pt>
                <c:pt idx="15">
                  <c:v>2.5489920079342734</c:v>
                </c:pt>
                <c:pt idx="16">
                  <c:v>2.8274154823728832</c:v>
                </c:pt>
              </c:numCache>
            </c:numRef>
          </c:xVal>
          <c:yVal>
            <c:numRef>
              <c:f>'2017'!$E$8:$E$24</c:f>
              <c:numCache>
                <c:formatCode>General</c:formatCode>
                <c:ptCount val="17"/>
                <c:pt idx="0">
                  <c:v>9.1772912755399076</c:v>
                </c:pt>
                <c:pt idx="1">
                  <c:v>8.9150272659329222</c:v>
                </c:pt>
                <c:pt idx="2">
                  <c:v>8.6396447192953012</c:v>
                </c:pt>
                <c:pt idx="3">
                  <c:v>8.3497618263873168</c:v>
                </c:pt>
                <c:pt idx="4">
                  <c:v>8.0437662568351787</c:v>
                </c:pt>
                <c:pt idx="5">
                  <c:v>7.7197608484512248</c:v>
                </c:pt>
                <c:pt idx="6">
                  <c:v>7.3754922955301501</c:v>
                </c:pt>
                <c:pt idx="7">
                  <c:v>7.0082560208263747</c:v>
                </c:pt>
                <c:pt idx="8">
                  <c:v>6.6147669988312323</c:v>
                </c:pt>
                <c:pt idx="9">
                  <c:v>6.190980770752839</c:v>
                </c:pt>
                <c:pt idx="10">
                  <c:v>5.7318396647887715</c:v>
                </c:pt>
                <c:pt idx="11">
                  <c:v>5.230903266602609</c:v>
                </c:pt>
                <c:pt idx="12">
                  <c:v>4.6797933703645613</c:v>
                </c:pt>
                <c:pt idx="13">
                  <c:v>4.0673290420089723</c:v>
                </c:pt>
                <c:pt idx="14">
                  <c:v>3.3781177805202702</c:v>
                </c:pt>
                <c:pt idx="15">
                  <c:v>2.5901325107517668</c:v>
                </c:pt>
                <c:pt idx="16">
                  <c:v>1.6702486399076939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C-457E-9320-937F3A1D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63624"/>
        <c:axId val="402162840"/>
      </c:scatterChart>
      <c:valAx>
        <c:axId val="40216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2840"/>
        <c:crosses val="autoZero"/>
        <c:crossBetween val="midCat"/>
      </c:valAx>
      <c:valAx>
        <c:axId val="40216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'2018'!$C$8:$C$22</c:f>
              <c:numCache>
                <c:formatCode>General</c:formatCode>
                <c:ptCount val="15"/>
                <c:pt idx="0">
                  <c:v>0.55524074421423042</c:v>
                </c:pt>
                <c:pt idx="1">
                  <c:v>0.63462082586298807</c:v>
                </c:pt>
                <c:pt idx="2">
                  <c:v>0.71797152682075704</c:v>
                </c:pt>
                <c:pt idx="3">
                  <c:v>0.80571108262979363</c:v>
                </c:pt>
                <c:pt idx="4">
                  <c:v>0.89832750122114524</c:v>
                </c:pt>
                <c:pt idx="5">
                  <c:v>0.99639500125936742</c:v>
                </c:pt>
                <c:pt idx="6">
                  <c:v>1.1005955962282576</c:v>
                </c:pt>
                <c:pt idx="7">
                  <c:v>1.2117478870593779</c:v>
                </c:pt>
                <c:pt idx="8">
                  <c:v>1.3308461603629529</c:v>
                </c:pt>
                <c:pt idx="9">
                  <c:v>1.4591145622565003</c:v>
                </c:pt>
                <c:pt idx="10">
                  <c:v>1.5980839104882518</c:v>
                </c:pt>
                <c:pt idx="11">
                  <c:v>1.7497035408311299</c:v>
                </c:pt>
                <c:pt idx="12">
                  <c:v>1.9165093050927673</c:v>
                </c:pt>
                <c:pt idx="13">
                  <c:v>2.1018853636098078</c:v>
                </c:pt>
                <c:pt idx="14">
                  <c:v>2.3104906018664844</c:v>
                </c:pt>
              </c:numCache>
            </c:numRef>
          </c:xVal>
          <c:yVal>
            <c:numRef>
              <c:f>'2018'!$D$8:$D$22</c:f>
              <c:numCache>
                <c:formatCode>General</c:formatCode>
                <c:ptCount val="15"/>
                <c:pt idx="0">
                  <c:v>2.7725887222397811</c:v>
                </c:pt>
                <c:pt idx="1">
                  <c:v>4.3307333402863311</c:v>
                </c:pt>
                <c:pt idx="2">
                  <c:v>5.4467373716663099</c:v>
                </c:pt>
                <c:pt idx="3">
                  <c:v>5.5254529391317835</c:v>
                </c:pt>
                <c:pt idx="4">
                  <c:v>6.3595738686723777</c:v>
                </c:pt>
                <c:pt idx="5">
                  <c:v>6.3818160174060985</c:v>
                </c:pt>
                <c:pt idx="6">
                  <c:v>6.2025355171879228</c:v>
                </c:pt>
                <c:pt idx="7">
                  <c:v>6.280395838960195</c:v>
                </c:pt>
                <c:pt idx="8">
                  <c:v>6.3243589623813108</c:v>
                </c:pt>
                <c:pt idx="9">
                  <c:v>6.0426328336823811</c:v>
                </c:pt>
                <c:pt idx="10">
                  <c:v>5.6524891802686508</c:v>
                </c:pt>
                <c:pt idx="11">
                  <c:v>5.0814043649844631</c:v>
                </c:pt>
                <c:pt idx="12">
                  <c:v>4.1431347263915326</c:v>
                </c:pt>
                <c:pt idx="13">
                  <c:v>2.3025850929940459</c:v>
                </c:pt>
                <c:pt idx="14">
                  <c:v>1.6094379124341003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C-4BE7-9310-F42327DED32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'2018'!$C$8:$C$22</c:f>
              <c:numCache>
                <c:formatCode>General</c:formatCode>
                <c:ptCount val="15"/>
                <c:pt idx="0">
                  <c:v>0.55524074421423042</c:v>
                </c:pt>
                <c:pt idx="1">
                  <c:v>0.63462082586298807</c:v>
                </c:pt>
                <c:pt idx="2">
                  <c:v>0.71797152682075704</c:v>
                </c:pt>
                <c:pt idx="3">
                  <c:v>0.80571108262979363</c:v>
                </c:pt>
                <c:pt idx="4">
                  <c:v>0.89832750122114524</c:v>
                </c:pt>
                <c:pt idx="5">
                  <c:v>0.99639500125936742</c:v>
                </c:pt>
                <c:pt idx="6">
                  <c:v>1.1005955962282576</c:v>
                </c:pt>
                <c:pt idx="7">
                  <c:v>1.2117478870593779</c:v>
                </c:pt>
                <c:pt idx="8">
                  <c:v>1.3308461603629529</c:v>
                </c:pt>
                <c:pt idx="9">
                  <c:v>1.4591145622565003</c:v>
                </c:pt>
                <c:pt idx="10">
                  <c:v>1.5980839104882518</c:v>
                </c:pt>
                <c:pt idx="11">
                  <c:v>1.7497035408311299</c:v>
                </c:pt>
                <c:pt idx="12">
                  <c:v>1.9165093050927673</c:v>
                </c:pt>
                <c:pt idx="13">
                  <c:v>2.1018853636098078</c:v>
                </c:pt>
                <c:pt idx="14">
                  <c:v>2.3104906018664844</c:v>
                </c:pt>
              </c:numCache>
            </c:numRef>
          </c:xVal>
          <c:yVal>
            <c:numRef>
              <c:f>'2018'!$E$8:$E$22</c:f>
              <c:numCache>
                <c:formatCode>General</c:formatCode>
                <c:ptCount val="15"/>
                <c:pt idx="0">
                  <c:v>9.3114449353890869</c:v>
                </c:pt>
                <c:pt idx="1">
                  <c:v>8.9855110525864212</c:v>
                </c:pt>
                <c:pt idx="2">
                  <c:v>8.6432738435382159</c:v>
                </c:pt>
                <c:pt idx="3">
                  <c:v>8.2830160369670622</c:v>
                </c:pt>
                <c:pt idx="4">
                  <c:v>7.9027338768109736</c:v>
                </c:pt>
                <c:pt idx="5">
                  <c:v>7.5000696265316522</c:v>
                </c:pt>
                <c:pt idx="6">
                  <c:v>7.0722229450576251</c:v>
                </c:pt>
                <c:pt idx="7">
                  <c:v>6.6158326645172023</c:v>
                </c:pt>
                <c:pt idx="8">
                  <c:v>6.1268162532631738</c:v>
                </c:pt>
                <c:pt idx="9">
                  <c:v>5.6001473786323173</c:v>
                </c:pt>
                <c:pt idx="10">
                  <c:v>5.029540517075386</c:v>
                </c:pt>
                <c:pt idx="11">
                  <c:v>4.4069917138954571</c:v>
                </c:pt>
                <c:pt idx="12">
                  <c:v>3.7220887849689221</c:v>
                </c:pt>
                <c:pt idx="13">
                  <c:v>2.9609363991794719</c:v>
                </c:pt>
                <c:pt idx="14">
                  <c:v>2.1044052157168025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FC-4BE7-9310-F42327DE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63624"/>
        <c:axId val="402162840"/>
      </c:scatterChart>
      <c:valAx>
        <c:axId val="40216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2840"/>
        <c:crosses val="autoZero"/>
        <c:crossBetween val="midCat"/>
      </c:valAx>
      <c:valAx>
        <c:axId val="40216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1137285</xdr:colOff>
      <xdr:row>8</xdr:row>
      <xdr:rowOff>112396</xdr:rowOff>
    </xdr:from>
    <xdr:to>
      <xdr:col>12</xdr:col>
      <xdr:colOff>529590</xdr:colOff>
      <xdr:row>26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73EBB-920B-4B98-A38C-4FE5B434E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</xdr:colOff>
      <xdr:row>10</xdr:row>
      <xdr:rowOff>174625</xdr:rowOff>
    </xdr:from>
    <xdr:to>
      <xdr:col>15</xdr:col>
      <xdr:colOff>361315</xdr:colOff>
      <xdr:row>25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302260</xdr:colOff>
      <xdr:row>9</xdr:row>
      <xdr:rowOff>123190</xdr:rowOff>
    </xdr:from>
    <xdr:to>
      <xdr:col>15</xdr:col>
      <xdr:colOff>607060</xdr:colOff>
      <xdr:row>24</xdr:row>
      <xdr:rowOff>104140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43D78-AD74-4BCB-8224-5CA25E2EB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256117</xdr:colOff>
      <xdr:row>7</xdr:row>
      <xdr:rowOff>16933</xdr:rowOff>
    </xdr:from>
    <xdr:to>
      <xdr:col>15</xdr:col>
      <xdr:colOff>560917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1A9FF-ED38-4467-95D0-B9862F911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241148</xdr:colOff>
      <xdr:row>7</xdr:row>
      <xdr:rowOff>74536</xdr:rowOff>
    </xdr:from>
    <xdr:to>
      <xdr:col>15</xdr:col>
      <xdr:colOff>530073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AB912-773D-4046-BA9C-09530D74F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89B4-E9B2-4CD1-9DD1-812F8B6526C4}">
  <sheetPr codeName="Sheet6"/>
  <dimension ref="A1:M28"/>
  <sheetViews>
    <sheetView tabSelected="1" zoomScaleNormal="100" workbookViewId="0">
      <selection activeCell="G4" sqref="G4"/>
    </sheetView>
  </sheetViews>
  <sheetFormatPr defaultRowHeight="14.4" x14ac:dyDescent="0.3"/>
  <cols>
    <col min="1" max="1" width="12.6640625" customWidth="1"/>
    <col min="2" max="2" width="13" customWidth="1"/>
    <col min="3" max="3" width="17.33203125" customWidth="1"/>
    <col min="4" max="4" width="22.109375" customWidth="1"/>
    <col min="5" max="5" width="20.6640625" customWidth="1"/>
    <col min="6" max="6" width="21.6640625" customWidth="1"/>
    <col min="7" max="7" width="17.33203125" customWidth="1"/>
    <col min="8" max="8" width="25.5546875" customWidth="1"/>
  </cols>
  <sheetData>
    <row r="1" spans="1:13" x14ac:dyDescent="0.3">
      <c r="A1" t="s">
        <v>5</v>
      </c>
      <c r="B1">
        <v>30</v>
      </c>
      <c r="D1" t="s">
        <v>8</v>
      </c>
      <c r="E1">
        <v>-2.0852460824671</v>
      </c>
      <c r="F1" s="2"/>
      <c r="G1" t="s">
        <v>15</v>
      </c>
      <c r="H1">
        <f>-E1</f>
        <v>2.0852460824671</v>
      </c>
      <c r="J1">
        <f>1-EXP((-H1))</f>
        <v>0.87572346587353078</v>
      </c>
    </row>
    <row r="2" spans="1:13" x14ac:dyDescent="0.3">
      <c r="A2" t="s">
        <v>21</v>
      </c>
      <c r="B2">
        <v>0.6</v>
      </c>
      <c r="D2" t="s">
        <v>9</v>
      </c>
      <c r="E2">
        <v>9.0829581669573933</v>
      </c>
      <c r="G2" t="s">
        <v>18</v>
      </c>
      <c r="H2">
        <v>1.42</v>
      </c>
      <c r="I2">
        <f>1-EXP((-E2))</f>
        <v>0.99988641489371943</v>
      </c>
    </row>
    <row r="3" spans="1:13" x14ac:dyDescent="0.3">
      <c r="A3" t="s">
        <v>6</v>
      </c>
      <c r="B3">
        <v>0</v>
      </c>
      <c r="D3" t="s">
        <v>10</v>
      </c>
      <c r="E3">
        <v>1</v>
      </c>
      <c r="G3" t="s">
        <v>16</v>
      </c>
      <c r="H3">
        <f>H1-H2</f>
        <v>0.66524608246710004</v>
      </c>
    </row>
    <row r="4" spans="1:13" x14ac:dyDescent="0.3">
      <c r="A4" t="s">
        <v>7</v>
      </c>
      <c r="B4">
        <v>14</v>
      </c>
      <c r="D4" t="s">
        <v>11</v>
      </c>
      <c r="E4">
        <v>2.5</v>
      </c>
      <c r="G4" t="s">
        <v>17</v>
      </c>
      <c r="H4">
        <f>H3/H2</f>
        <v>0.46848315666697188</v>
      </c>
    </row>
    <row r="5" spans="1:13" x14ac:dyDescent="0.3">
      <c r="D5" t="s">
        <v>14</v>
      </c>
      <c r="E5">
        <f>SUM(H8:H28)</f>
        <v>0.11669178930339058</v>
      </c>
      <c r="F5" s="3"/>
      <c r="G5" s="3"/>
      <c r="H5" s="3"/>
      <c r="K5" t="s">
        <v>5</v>
      </c>
      <c r="L5" t="s">
        <v>19</v>
      </c>
      <c r="M5" t="s">
        <v>20</v>
      </c>
    </row>
    <row r="6" spans="1:13" x14ac:dyDescent="0.3">
      <c r="K6">
        <v>40</v>
      </c>
      <c r="L6">
        <v>0.6</v>
      </c>
      <c r="M6">
        <v>1.265528203680464</v>
      </c>
    </row>
    <row r="7" spans="1:13" x14ac:dyDescent="0.3">
      <c r="A7" s="1" t="s">
        <v>22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</row>
    <row r="8" spans="1:13" x14ac:dyDescent="0.3">
      <c r="A8">
        <v>6.5</v>
      </c>
      <c r="B8">
        <v>15</v>
      </c>
      <c r="C8">
        <f>LN(1-MIN(0.999,A8/B$1))/-B$2</f>
        <v>0.40699493418673682</v>
      </c>
      <c r="D8">
        <f>LN(B8)</f>
        <v>2.7080502011022101</v>
      </c>
      <c r="E8">
        <f>$E$1*C8+$E$2</f>
        <v>8.2342735748605449</v>
      </c>
      <c r="F8">
        <f>(E8-D8)^2</f>
        <v>30.539144776672948</v>
      </c>
      <c r="G8" t="b">
        <f>AND(C8&gt;$E$3,C8&lt;$E$4)</f>
        <v>0</v>
      </c>
      <c r="H8">
        <f>F8*G8</f>
        <v>0</v>
      </c>
    </row>
    <row r="9" spans="1:13" x14ac:dyDescent="0.3">
      <c r="A9">
        <v>7.5</v>
      </c>
      <c r="B9">
        <v>64</v>
      </c>
      <c r="C9">
        <f t="shared" ref="C9:C28" si="0">LN(1-MIN(0.999,A9/B$1))/-B$2</f>
        <v>0.47947012075296819</v>
      </c>
      <c r="D9">
        <f t="shared" ref="D9:D28" si="1">LN(B9)</f>
        <v>4.1588830833596715</v>
      </c>
      <c r="E9">
        <f t="shared" ref="E9:E28" si="2">$E$1*C9+$E$2</f>
        <v>8.0831449759972394</v>
      </c>
      <c r="F9">
        <f t="shared" ref="F9:F28" si="3">(E9-D9)^2</f>
        <v>15.399831402007386</v>
      </c>
      <c r="G9" t="b">
        <f t="shared" ref="G9:G28" si="4">AND(C9&gt;$E$3,C9&lt;$E$4)</f>
        <v>0</v>
      </c>
      <c r="H9">
        <f>F9*G9</f>
        <v>0</v>
      </c>
    </row>
    <row r="10" spans="1:13" x14ac:dyDescent="0.3">
      <c r="A10">
        <v>8.5</v>
      </c>
      <c r="B10">
        <v>180</v>
      </c>
      <c r="C10">
        <f t="shared" si="0"/>
        <v>0.55524074421423042</v>
      </c>
      <c r="D10">
        <f t="shared" si="1"/>
        <v>5.1929568508902104</v>
      </c>
      <c r="E10">
        <f t="shared" si="2"/>
        <v>7.9251445802585518</v>
      </c>
      <c r="F10">
        <f t="shared" si="3"/>
        <v>7.4648497885109331</v>
      </c>
      <c r="G10" t="b">
        <f t="shared" si="4"/>
        <v>0</v>
      </c>
      <c r="H10">
        <f t="shared" ref="H10:H28" si="5">F10*G10</f>
        <v>0</v>
      </c>
    </row>
    <row r="11" spans="1:13" x14ac:dyDescent="0.3">
      <c r="A11">
        <v>9.5</v>
      </c>
      <c r="B11">
        <v>353</v>
      </c>
      <c r="C11">
        <f t="shared" si="0"/>
        <v>0.63462082586298807</v>
      </c>
      <c r="D11">
        <f t="shared" si="1"/>
        <v>5.8664680569332965</v>
      </c>
      <c r="E11">
        <f t="shared" si="2"/>
        <v>7.7596175759745618</v>
      </c>
      <c r="F11">
        <f t="shared" si="3"/>
        <v>3.5840151014461741</v>
      </c>
      <c r="G11" t="b">
        <f t="shared" si="4"/>
        <v>0</v>
      </c>
      <c r="H11">
        <f t="shared" si="5"/>
        <v>0</v>
      </c>
    </row>
    <row r="12" spans="1:13" x14ac:dyDescent="0.3">
      <c r="A12">
        <v>10.5</v>
      </c>
      <c r="B12">
        <v>971</v>
      </c>
      <c r="C12">
        <f t="shared" si="0"/>
        <v>0.71797152682075704</v>
      </c>
      <c r="D12">
        <f t="shared" si="1"/>
        <v>6.8783264682913252</v>
      </c>
      <c r="E12">
        <f t="shared" si="2"/>
        <v>7.5858108533314876</v>
      </c>
      <c r="F12">
        <f t="shared" si="3"/>
        <v>0.50053415507565679</v>
      </c>
      <c r="G12" t="b">
        <f t="shared" si="4"/>
        <v>0</v>
      </c>
      <c r="H12">
        <f t="shared" si="5"/>
        <v>0</v>
      </c>
    </row>
    <row r="13" spans="1:13" x14ac:dyDescent="0.3">
      <c r="A13">
        <v>11.5</v>
      </c>
      <c r="B13">
        <v>1309</v>
      </c>
      <c r="C13">
        <f t="shared" si="0"/>
        <v>0.80571108262979363</v>
      </c>
      <c r="D13">
        <f t="shared" si="1"/>
        <v>7.1770187659099003</v>
      </c>
      <c r="E13">
        <f t="shared" si="2"/>
        <v>7.4028522883032899</v>
      </c>
      <c r="F13">
        <f t="shared" si="3"/>
        <v>5.1000779836605607E-2</v>
      </c>
      <c r="G13" t="b">
        <f t="shared" si="4"/>
        <v>0</v>
      </c>
      <c r="H13">
        <f t="shared" si="5"/>
        <v>0</v>
      </c>
    </row>
    <row r="14" spans="1:13" x14ac:dyDescent="0.3">
      <c r="A14">
        <v>12.5</v>
      </c>
      <c r="B14">
        <v>1201</v>
      </c>
      <c r="C14">
        <f t="shared" si="0"/>
        <v>0.89832750122114524</v>
      </c>
      <c r="D14">
        <f t="shared" si="1"/>
        <v>7.0909098220799835</v>
      </c>
      <c r="E14">
        <f t="shared" si="2"/>
        <v>7.2097242642635413</v>
      </c>
      <c r="F14">
        <f t="shared" si="3"/>
        <v>1.4116871671389987E-2</v>
      </c>
      <c r="G14" t="b">
        <f t="shared" si="4"/>
        <v>0</v>
      </c>
      <c r="H14">
        <f t="shared" si="5"/>
        <v>0</v>
      </c>
    </row>
    <row r="15" spans="1:13" x14ac:dyDescent="0.3">
      <c r="A15">
        <v>13.5</v>
      </c>
      <c r="B15">
        <v>976</v>
      </c>
      <c r="C15">
        <f t="shared" si="0"/>
        <v>0.99639500125936742</v>
      </c>
      <c r="D15">
        <f t="shared" si="1"/>
        <v>6.8834625864130921</v>
      </c>
      <c r="E15">
        <f t="shared" si="2"/>
        <v>7.0052293939914962</v>
      </c>
      <c r="F15">
        <f t="shared" si="3"/>
        <v>1.4827155427836112E-2</v>
      </c>
      <c r="G15" t="b">
        <f t="shared" si="4"/>
        <v>0</v>
      </c>
      <c r="H15">
        <f t="shared" si="5"/>
        <v>0</v>
      </c>
    </row>
    <row r="16" spans="1:13" x14ac:dyDescent="0.3">
      <c r="A16">
        <v>14.5</v>
      </c>
      <c r="B16">
        <v>798</v>
      </c>
      <c r="C16">
        <f t="shared" si="0"/>
        <v>1.1005955962282576</v>
      </c>
      <c r="D16">
        <f t="shared" si="1"/>
        <v>6.6821085974498091</v>
      </c>
      <c r="E16">
        <f t="shared" si="2"/>
        <v>6.787945511541877</v>
      </c>
      <c r="F16">
        <f t="shared" si="3"/>
        <v>1.1201452384531753E-2</v>
      </c>
      <c r="G16" t="b">
        <f t="shared" si="4"/>
        <v>1</v>
      </c>
      <c r="H16">
        <f t="shared" si="5"/>
        <v>1.1201452384531753E-2</v>
      </c>
    </row>
    <row r="17" spans="1:8" x14ac:dyDescent="0.3">
      <c r="A17">
        <v>15.5</v>
      </c>
      <c r="B17">
        <v>691</v>
      </c>
      <c r="C17">
        <f t="shared" si="0"/>
        <v>1.2117478870593779</v>
      </c>
      <c r="D17">
        <f t="shared" si="1"/>
        <v>6.5381398237676702</v>
      </c>
      <c r="E17">
        <f t="shared" si="2"/>
        <v>6.5561656325290398</v>
      </c>
      <c r="F17">
        <f t="shared" si="3"/>
        <v>3.2492978150146939E-4</v>
      </c>
      <c r="G17" t="b">
        <f t="shared" si="4"/>
        <v>1</v>
      </c>
      <c r="H17">
        <f t="shared" si="5"/>
        <v>3.2492978150146939E-4</v>
      </c>
    </row>
    <row r="18" spans="1:8" x14ac:dyDescent="0.3">
      <c r="A18">
        <v>16.5</v>
      </c>
      <c r="B18">
        <v>510</v>
      </c>
      <c r="C18">
        <f t="shared" si="0"/>
        <v>1.3308461603629529</v>
      </c>
      <c r="D18">
        <f t="shared" si="1"/>
        <v>6.2344107257183712</v>
      </c>
      <c r="E18">
        <f t="shared" si="2"/>
        <v>6.3078164246941633</v>
      </c>
      <c r="F18">
        <f t="shared" si="3"/>
        <v>5.3883966421246019E-3</v>
      </c>
      <c r="G18" t="b">
        <f t="shared" si="4"/>
        <v>1</v>
      </c>
      <c r="H18">
        <f t="shared" si="5"/>
        <v>5.3883966421246019E-3</v>
      </c>
    </row>
    <row r="19" spans="1:8" x14ac:dyDescent="0.3">
      <c r="A19">
        <v>17.5</v>
      </c>
      <c r="B19">
        <v>406</v>
      </c>
      <c r="C19">
        <f t="shared" si="0"/>
        <v>1.4591145622565003</v>
      </c>
      <c r="D19">
        <f t="shared" si="1"/>
        <v>6.0063531596017325</v>
      </c>
      <c r="E19">
        <f t="shared" si="2"/>
        <v>6.0403452421413286</v>
      </c>
      <c r="F19">
        <f t="shared" si="3"/>
        <v>1.1554616753787119E-3</v>
      </c>
      <c r="G19" t="b">
        <f t="shared" si="4"/>
        <v>1</v>
      </c>
      <c r="H19">
        <f t="shared" si="5"/>
        <v>1.1554616753787119E-3</v>
      </c>
    </row>
    <row r="20" spans="1:8" x14ac:dyDescent="0.3">
      <c r="A20">
        <v>18.5</v>
      </c>
      <c r="B20">
        <v>379</v>
      </c>
      <c r="C20">
        <f t="shared" si="0"/>
        <v>1.5980839104882518</v>
      </c>
      <c r="D20">
        <f t="shared" si="1"/>
        <v>5.9375362050824263</v>
      </c>
      <c r="E20">
        <f t="shared" si="2"/>
        <v>5.7505599531580627</v>
      </c>
      <c r="F20">
        <f t="shared" si="3"/>
        <v>3.4960118783683089E-2</v>
      </c>
      <c r="G20" t="b">
        <f t="shared" si="4"/>
        <v>1</v>
      </c>
      <c r="H20">
        <f t="shared" si="5"/>
        <v>3.4960118783683089E-2</v>
      </c>
    </row>
    <row r="21" spans="1:8" x14ac:dyDescent="0.3">
      <c r="A21">
        <v>19.5</v>
      </c>
      <c r="B21">
        <v>280</v>
      </c>
      <c r="C21">
        <f t="shared" si="0"/>
        <v>1.7497035408311299</v>
      </c>
      <c r="D21">
        <f t="shared" si="1"/>
        <v>5.6347896031692493</v>
      </c>
      <c r="E21">
        <f t="shared" si="2"/>
        <v>5.4343957129604661</v>
      </c>
      <c r="F21">
        <f t="shared" si="3"/>
        <v>4.0157711233009846E-2</v>
      </c>
      <c r="G21" t="b">
        <f t="shared" si="4"/>
        <v>1</v>
      </c>
      <c r="H21">
        <f t="shared" si="5"/>
        <v>4.0157711233009846E-2</v>
      </c>
    </row>
    <row r="22" spans="1:8" x14ac:dyDescent="0.3">
      <c r="A22">
        <v>20.5</v>
      </c>
      <c r="B22">
        <v>168</v>
      </c>
      <c r="C22">
        <f t="shared" si="0"/>
        <v>1.9165093050927673</v>
      </c>
      <c r="D22">
        <f t="shared" si="1"/>
        <v>5.1239639794032588</v>
      </c>
      <c r="E22">
        <f t="shared" si="2"/>
        <v>5.0865646465009569</v>
      </c>
      <c r="F22">
        <f t="shared" si="3"/>
        <v>1.3987101015372021E-3</v>
      </c>
      <c r="G22" t="b">
        <f t="shared" si="4"/>
        <v>1</v>
      </c>
      <c r="H22">
        <f t="shared" si="5"/>
        <v>1.3987101015372021E-3</v>
      </c>
    </row>
    <row r="23" spans="1:8" x14ac:dyDescent="0.3">
      <c r="A23">
        <v>21.5</v>
      </c>
      <c r="B23">
        <v>104</v>
      </c>
      <c r="C23">
        <f t="shared" si="0"/>
        <v>2.1018853636098078</v>
      </c>
      <c r="D23">
        <f t="shared" si="1"/>
        <v>4.6443908991413725</v>
      </c>
      <c r="E23">
        <f t="shared" si="2"/>
        <v>4.700009946695106</v>
      </c>
      <c r="F23">
        <f t="shared" si="3"/>
        <v>3.0934784507844664E-3</v>
      </c>
      <c r="G23" t="b">
        <f t="shared" si="4"/>
        <v>1</v>
      </c>
      <c r="H23">
        <f t="shared" si="5"/>
        <v>3.0934784507844664E-3</v>
      </c>
    </row>
    <row r="24" spans="1:8" x14ac:dyDescent="0.3">
      <c r="A24">
        <v>22.5</v>
      </c>
      <c r="B24">
        <v>62</v>
      </c>
      <c r="C24">
        <f t="shared" si="0"/>
        <v>2.3104906018664844</v>
      </c>
      <c r="D24">
        <f t="shared" si="1"/>
        <v>4.1271343850450917</v>
      </c>
      <c r="E24">
        <f t="shared" si="2"/>
        <v>4.2650166908382552</v>
      </c>
      <c r="F24">
        <f t="shared" si="3"/>
        <v>1.9011530250839452E-2</v>
      </c>
      <c r="G24" t="b">
        <f t="shared" si="4"/>
        <v>1</v>
      </c>
      <c r="H24">
        <f t="shared" si="5"/>
        <v>1.9011530250839452E-2</v>
      </c>
    </row>
    <row r="25" spans="1:8" x14ac:dyDescent="0.3">
      <c r="A25">
        <v>23.5</v>
      </c>
      <c r="B25">
        <v>17</v>
      </c>
      <c r="C25">
        <f t="shared" si="0"/>
        <v>2.5489920079342734</v>
      </c>
      <c r="D25">
        <f t="shared" si="1"/>
        <v>2.8332133440562162</v>
      </c>
      <c r="E25">
        <f t="shared" si="2"/>
        <v>3.7676825681725026</v>
      </c>
      <c r="F25">
        <f t="shared" si="3"/>
        <v>0.87323273082049435</v>
      </c>
      <c r="G25" t="b">
        <f t="shared" si="4"/>
        <v>0</v>
      </c>
      <c r="H25">
        <f t="shared" si="5"/>
        <v>0</v>
      </c>
    </row>
    <row r="26" spans="1:8" x14ac:dyDescent="0.3">
      <c r="A26">
        <v>24.5</v>
      </c>
      <c r="B26">
        <v>14</v>
      </c>
      <c r="C26">
        <f t="shared" si="0"/>
        <v>2.8274154823728832</v>
      </c>
      <c r="D26">
        <f t="shared" si="1"/>
        <v>2.6390573296152584</v>
      </c>
      <c r="E26">
        <f t="shared" si="2"/>
        <v>3.187101108832513</v>
      </c>
      <c r="F26">
        <f t="shared" si="3"/>
        <v>0.30035198393873086</v>
      </c>
      <c r="G26" t="b">
        <f t="shared" si="4"/>
        <v>0</v>
      </c>
      <c r="H26">
        <f t="shared" si="5"/>
        <v>0</v>
      </c>
    </row>
    <row r="27" spans="1:8" x14ac:dyDescent="0.3">
      <c r="A27">
        <v>25.5</v>
      </c>
      <c r="B27">
        <v>1</v>
      </c>
      <c r="C27">
        <f t="shared" si="0"/>
        <v>3.1618666414764687</v>
      </c>
      <c r="D27">
        <f t="shared" si="1"/>
        <v>0</v>
      </c>
      <c r="E27">
        <f t="shared" si="2"/>
        <v>2.4896881395351809</v>
      </c>
      <c r="F27">
        <f t="shared" si="3"/>
        <v>6.1985470321421499</v>
      </c>
      <c r="G27" t="b">
        <f t="shared" si="4"/>
        <v>0</v>
      </c>
      <c r="H27">
        <f t="shared" si="5"/>
        <v>0</v>
      </c>
    </row>
    <row r="28" spans="1:8" x14ac:dyDescent="0.3">
      <c r="A28">
        <v>26.5</v>
      </c>
      <c r="B28">
        <v>4</v>
      </c>
      <c r="C28">
        <f t="shared" si="0"/>
        <v>3.5807240219446452</v>
      </c>
      <c r="D28">
        <f t="shared" si="1"/>
        <v>1.3862943611198906</v>
      </c>
      <c r="E28">
        <f t="shared" si="2"/>
        <v>1.6162674278014837</v>
      </c>
      <c r="F28">
        <f t="shared" si="3"/>
        <v>5.2887611398936475E-2</v>
      </c>
      <c r="G28" t="b">
        <f t="shared" si="4"/>
        <v>0</v>
      </c>
      <c r="H28">
        <f t="shared" si="5"/>
        <v>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26"/>
  <sheetViews>
    <sheetView zoomScaleNormal="100" workbookViewId="0">
      <selection activeCell="B1" sqref="B1:B4"/>
    </sheetView>
  </sheetViews>
  <sheetFormatPr defaultRowHeight="14.4" x14ac:dyDescent="0.3"/>
  <cols>
    <col min="1" max="1" width="12.6640625" customWidth="1"/>
    <col min="2" max="2" width="13" customWidth="1"/>
    <col min="3" max="3" width="17.33203125" customWidth="1"/>
    <col min="4" max="4" width="22.109375" customWidth="1"/>
    <col min="5" max="5" width="20.6640625" customWidth="1"/>
    <col min="6" max="6" width="21.6640625" customWidth="1"/>
    <col min="7" max="7" width="17.33203125" customWidth="1"/>
    <col min="8" max="8" width="25.5546875" customWidth="1"/>
  </cols>
  <sheetData>
    <row r="1" spans="1:13" x14ac:dyDescent="0.3">
      <c r="A1" t="s">
        <v>5</v>
      </c>
      <c r="B1">
        <v>30</v>
      </c>
      <c r="D1" t="s">
        <v>8</v>
      </c>
      <c r="E1">
        <v>-3.0936104467717005</v>
      </c>
      <c r="F1" s="2"/>
      <c r="G1" t="s">
        <v>15</v>
      </c>
      <c r="H1">
        <f>-E1</f>
        <v>3.0936104467717005</v>
      </c>
      <c r="J1">
        <f>1-EXP((-H1))</f>
        <v>0.95466203176995301</v>
      </c>
    </row>
    <row r="2" spans="1:13" x14ac:dyDescent="0.3">
      <c r="A2" t="s">
        <v>21</v>
      </c>
      <c r="B2">
        <v>0.6</v>
      </c>
      <c r="D2" t="s">
        <v>9</v>
      </c>
      <c r="E2">
        <v>10.493867580083503</v>
      </c>
      <c r="G2" t="s">
        <v>18</v>
      </c>
      <c r="H2">
        <v>1.42</v>
      </c>
      <c r="I2">
        <f>1-EXP((-E2))</f>
        <v>0.99997229416674405</v>
      </c>
    </row>
    <row r="3" spans="1:13" x14ac:dyDescent="0.3">
      <c r="A3" t="s">
        <v>6</v>
      </c>
      <c r="B3">
        <v>0</v>
      </c>
      <c r="D3" t="s">
        <v>10</v>
      </c>
      <c r="E3">
        <v>1</v>
      </c>
      <c r="G3" t="s">
        <v>16</v>
      </c>
      <c r="H3">
        <f>H1-H2</f>
        <v>1.6736104467717006</v>
      </c>
    </row>
    <row r="4" spans="1:13" x14ac:dyDescent="0.3">
      <c r="A4" t="s">
        <v>7</v>
      </c>
      <c r="B4">
        <v>14</v>
      </c>
      <c r="D4" t="s">
        <v>11</v>
      </c>
      <c r="E4">
        <v>2.5</v>
      </c>
      <c r="G4" t="s">
        <v>17</v>
      </c>
      <c r="H4">
        <f>H3/H2</f>
        <v>1.1785989061772539</v>
      </c>
    </row>
    <row r="5" spans="1:13" x14ac:dyDescent="0.3">
      <c r="D5" t="s">
        <v>14</v>
      </c>
      <c r="E5">
        <f>SUM(H8:H26)</f>
        <v>1.0116757587829299</v>
      </c>
      <c r="F5" s="3"/>
      <c r="G5" s="3"/>
      <c r="H5" s="3"/>
      <c r="K5" t="s">
        <v>5</v>
      </c>
      <c r="L5" t="s">
        <v>19</v>
      </c>
      <c r="M5" t="s">
        <v>20</v>
      </c>
    </row>
    <row r="6" spans="1:13" x14ac:dyDescent="0.3">
      <c r="K6">
        <v>40</v>
      </c>
      <c r="L6">
        <v>0.6</v>
      </c>
      <c r="M6">
        <v>2.1701591874820427</v>
      </c>
    </row>
    <row r="7" spans="1:13" x14ac:dyDescent="0.3">
      <c r="A7" s="1" t="s">
        <v>22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</row>
    <row r="8" spans="1:13" x14ac:dyDescent="0.3">
      <c r="A8">
        <v>6.5</v>
      </c>
      <c r="B8">
        <v>1</v>
      </c>
      <c r="C8">
        <f>LN(1-MIN(0.999,A8/B$1))/-B$2</f>
        <v>0.40699493418673682</v>
      </c>
      <c r="D8">
        <f>LN(B8)</f>
        <v>0</v>
      </c>
      <c r="E8">
        <f>$E$1*C8+$E$2</f>
        <v>9.2347837999002529</v>
      </c>
      <c r="F8">
        <f>(E8-D8)^2</f>
        <v>85.281231830900154</v>
      </c>
      <c r="G8" t="b">
        <f>AND(C8&gt;$E$3,C8&lt;$E$4)</f>
        <v>0</v>
      </c>
      <c r="H8">
        <f>F8*G8</f>
        <v>0</v>
      </c>
    </row>
    <row r="9" spans="1:13" x14ac:dyDescent="0.3">
      <c r="A9">
        <v>7.5</v>
      </c>
      <c r="B9">
        <v>22</v>
      </c>
      <c r="C9">
        <f t="shared" ref="C9:C26" si="0">LN(1-MIN(0.999,A9/B$1))/-B$2</f>
        <v>0.47947012075296819</v>
      </c>
      <c r="D9">
        <f t="shared" ref="D9:D26" si="1">LN(B9)</f>
        <v>3.0910424533583161</v>
      </c>
      <c r="E9">
        <f t="shared" ref="E9:E26" si="2">$E$1*C9+$E$2</f>
        <v>9.0105738056072315</v>
      </c>
      <c r="F9">
        <f t="shared" ref="F9:F26" si="3">(E9-D9)^2</f>
        <v>35.040851430257874</v>
      </c>
      <c r="G9" t="b">
        <f t="shared" ref="G9:G26" si="4">AND(C9&gt;$E$3,C9&lt;$E$4)</f>
        <v>0</v>
      </c>
      <c r="H9">
        <f>F9*G9</f>
        <v>0</v>
      </c>
    </row>
    <row r="10" spans="1:13" x14ac:dyDescent="0.3">
      <c r="A10">
        <v>8.5</v>
      </c>
      <c r="B10">
        <v>70</v>
      </c>
      <c r="C10">
        <f t="shared" si="0"/>
        <v>0.55524074421423042</v>
      </c>
      <c r="D10">
        <f t="shared" si="1"/>
        <v>4.2484952420493594</v>
      </c>
      <c r="E10">
        <f t="shared" si="2"/>
        <v>8.7761690133090653</v>
      </c>
      <c r="F10">
        <f t="shared" si="3"/>
        <v>20.499829778953089</v>
      </c>
      <c r="G10" t="b">
        <f t="shared" si="4"/>
        <v>0</v>
      </c>
      <c r="H10">
        <f t="shared" ref="H10:H26" si="5">F10*G10</f>
        <v>0</v>
      </c>
    </row>
    <row r="11" spans="1:13" x14ac:dyDescent="0.3">
      <c r="A11">
        <v>9.5</v>
      </c>
      <c r="B11">
        <v>153</v>
      </c>
      <c r="C11">
        <f t="shared" si="0"/>
        <v>0.63462082586298807</v>
      </c>
      <c r="D11">
        <f t="shared" si="1"/>
        <v>5.0304379213924353</v>
      </c>
      <c r="E11">
        <f t="shared" si="2"/>
        <v>8.5305979634548788</v>
      </c>
      <c r="F11">
        <f t="shared" si="3"/>
        <v>12.251120320050566</v>
      </c>
      <c r="G11" t="b">
        <f t="shared" si="4"/>
        <v>0</v>
      </c>
      <c r="H11">
        <f t="shared" si="5"/>
        <v>0</v>
      </c>
    </row>
    <row r="12" spans="1:13" x14ac:dyDescent="0.3">
      <c r="A12">
        <v>10.5</v>
      </c>
      <c r="B12">
        <v>464</v>
      </c>
      <c r="C12">
        <f t="shared" si="0"/>
        <v>0.71797152682075704</v>
      </c>
      <c r="D12">
        <f t="shared" si="1"/>
        <v>6.1398845522262553</v>
      </c>
      <c r="E12">
        <f t="shared" si="2"/>
        <v>8.2727433642261801</v>
      </c>
      <c r="F12">
        <f t="shared" si="3"/>
        <v>4.5490867119257308</v>
      </c>
      <c r="G12" t="b">
        <f t="shared" si="4"/>
        <v>0</v>
      </c>
      <c r="H12">
        <f t="shared" si="5"/>
        <v>0</v>
      </c>
    </row>
    <row r="13" spans="1:13" x14ac:dyDescent="0.3">
      <c r="A13">
        <v>11.5</v>
      </c>
      <c r="B13">
        <v>487</v>
      </c>
      <c r="C13">
        <f t="shared" si="0"/>
        <v>0.80571108262979363</v>
      </c>
      <c r="D13">
        <f t="shared" si="1"/>
        <v>6.1882641230825897</v>
      </c>
      <c r="E13">
        <f t="shared" si="2"/>
        <v>8.0013113577802368</v>
      </c>
      <c r="F13">
        <f t="shared" si="3"/>
        <v>3.2871402752447851</v>
      </c>
      <c r="G13" t="b">
        <f t="shared" si="4"/>
        <v>0</v>
      </c>
      <c r="H13">
        <f t="shared" si="5"/>
        <v>0</v>
      </c>
    </row>
    <row r="14" spans="1:13" x14ac:dyDescent="0.3">
      <c r="A14">
        <v>12.5</v>
      </c>
      <c r="B14">
        <v>535</v>
      </c>
      <c r="C14">
        <f t="shared" si="0"/>
        <v>0.89832750122114524</v>
      </c>
      <c r="D14">
        <f t="shared" si="1"/>
        <v>6.2822667468960063</v>
      </c>
      <c r="E14">
        <f t="shared" si="2"/>
        <v>7.7147922376834508</v>
      </c>
      <c r="F14">
        <f t="shared" si="3"/>
        <v>2.0521292817558088</v>
      </c>
      <c r="G14" t="b">
        <f t="shared" si="4"/>
        <v>0</v>
      </c>
      <c r="H14">
        <f t="shared" si="5"/>
        <v>0</v>
      </c>
    </row>
    <row r="15" spans="1:13" x14ac:dyDescent="0.3">
      <c r="A15">
        <v>13.5</v>
      </c>
      <c r="B15">
        <v>581</v>
      </c>
      <c r="C15">
        <f t="shared" si="0"/>
        <v>0.99639500125936742</v>
      </c>
      <c r="D15">
        <f t="shared" si="1"/>
        <v>6.3647507568519108</v>
      </c>
      <c r="E15">
        <f t="shared" si="2"/>
        <v>7.4114095950764227</v>
      </c>
      <c r="F15">
        <f t="shared" si="3"/>
        <v>1.0954947236334849</v>
      </c>
      <c r="G15" t="b">
        <f t="shared" si="4"/>
        <v>0</v>
      </c>
      <c r="H15">
        <f t="shared" si="5"/>
        <v>0</v>
      </c>
    </row>
    <row r="16" spans="1:13" x14ac:dyDescent="0.3">
      <c r="A16">
        <v>14.5</v>
      </c>
      <c r="B16">
        <v>690</v>
      </c>
      <c r="C16">
        <f t="shared" si="0"/>
        <v>1.1005955962282576</v>
      </c>
      <c r="D16">
        <f t="shared" si="1"/>
        <v>6.5366915975913047</v>
      </c>
      <c r="E16">
        <f t="shared" si="2"/>
        <v>7.0890535459208373</v>
      </c>
      <c r="F16">
        <f t="shared" si="3"/>
        <v>0.30510372196239721</v>
      </c>
      <c r="G16" t="b">
        <f t="shared" si="4"/>
        <v>1</v>
      </c>
      <c r="H16">
        <f t="shared" si="5"/>
        <v>0.30510372196239721</v>
      </c>
    </row>
    <row r="17" spans="1:8" x14ac:dyDescent="0.3">
      <c r="A17">
        <v>15.5</v>
      </c>
      <c r="B17">
        <v>706</v>
      </c>
      <c r="C17">
        <f t="shared" si="0"/>
        <v>1.2117478870593779</v>
      </c>
      <c r="D17">
        <f t="shared" si="1"/>
        <v>6.5596152374932419</v>
      </c>
      <c r="E17">
        <f t="shared" si="2"/>
        <v>6.7451916578230762</v>
      </c>
      <c r="F17">
        <f t="shared" si="3"/>
        <v>3.4438607782435314E-2</v>
      </c>
      <c r="G17" t="b">
        <f t="shared" si="4"/>
        <v>1</v>
      </c>
      <c r="H17">
        <f t="shared" si="5"/>
        <v>3.4438607782435314E-2</v>
      </c>
    </row>
    <row r="18" spans="1:8" x14ac:dyDescent="0.3">
      <c r="A18">
        <v>16.5</v>
      </c>
      <c r="B18">
        <v>642</v>
      </c>
      <c r="C18">
        <f t="shared" si="0"/>
        <v>1.3308461603629529</v>
      </c>
      <c r="D18">
        <f t="shared" si="1"/>
        <v>6.4645883036899612</v>
      </c>
      <c r="E18">
        <f t="shared" si="2"/>
        <v>6.3767479953386657</v>
      </c>
      <c r="F18">
        <f t="shared" si="3"/>
        <v>7.7159197712506787E-3</v>
      </c>
      <c r="G18" t="b">
        <f t="shared" si="4"/>
        <v>1</v>
      </c>
      <c r="H18">
        <f t="shared" si="5"/>
        <v>7.7159197712506787E-3</v>
      </c>
    </row>
    <row r="19" spans="1:8" x14ac:dyDescent="0.3">
      <c r="A19">
        <v>17.5</v>
      </c>
      <c r="B19">
        <v>524</v>
      </c>
      <c r="C19">
        <f t="shared" si="0"/>
        <v>1.4591145622565003</v>
      </c>
      <c r="D19">
        <f t="shared" si="1"/>
        <v>6.261491684321042</v>
      </c>
      <c r="E19">
        <f t="shared" si="2"/>
        <v>5.9799355272500767</v>
      </c>
      <c r="F19">
        <f t="shared" si="3"/>
        <v>7.9273869584570056E-2</v>
      </c>
      <c r="G19" t="b">
        <f t="shared" si="4"/>
        <v>1</v>
      </c>
      <c r="H19">
        <f t="shared" si="5"/>
        <v>7.9273869584570056E-2</v>
      </c>
    </row>
    <row r="20" spans="1:8" x14ac:dyDescent="0.3">
      <c r="A20">
        <v>18.5</v>
      </c>
      <c r="B20">
        <v>408</v>
      </c>
      <c r="C20">
        <f t="shared" si="0"/>
        <v>1.5980839104882518</v>
      </c>
      <c r="D20">
        <f t="shared" si="1"/>
        <v>6.0112671744041615</v>
      </c>
      <c r="E20">
        <f t="shared" si="2"/>
        <v>5.5500184997792763</v>
      </c>
      <c r="F20">
        <f t="shared" si="3"/>
        <v>0.21275033984321318</v>
      </c>
      <c r="G20" t="b">
        <f t="shared" si="4"/>
        <v>1</v>
      </c>
      <c r="H20">
        <f t="shared" si="5"/>
        <v>0.21275033984321318</v>
      </c>
    </row>
    <row r="21" spans="1:8" x14ac:dyDescent="0.3">
      <c r="A21">
        <v>19.5</v>
      </c>
      <c r="B21">
        <v>241</v>
      </c>
      <c r="C21">
        <f t="shared" si="0"/>
        <v>1.7497035408311299</v>
      </c>
      <c r="D21">
        <f t="shared" si="1"/>
        <v>5.4847969334906548</v>
      </c>
      <c r="E21">
        <f t="shared" si="2"/>
        <v>5.0809664274148849</v>
      </c>
      <c r="F21">
        <f t="shared" si="3"/>
        <v>0.16307907763741242</v>
      </c>
      <c r="G21" t="b">
        <f t="shared" si="4"/>
        <v>1</v>
      </c>
      <c r="H21">
        <f t="shared" si="5"/>
        <v>0.16307907763741242</v>
      </c>
    </row>
    <row r="22" spans="1:8" x14ac:dyDescent="0.3">
      <c r="A22">
        <v>20.5</v>
      </c>
      <c r="B22">
        <v>96</v>
      </c>
      <c r="C22">
        <f t="shared" si="0"/>
        <v>1.9165093050927673</v>
      </c>
      <c r="D22">
        <f t="shared" si="1"/>
        <v>4.5643481914678361</v>
      </c>
      <c r="E22">
        <f t="shared" si="2"/>
        <v>4.5649343725133456</v>
      </c>
      <c r="F22">
        <f t="shared" si="3"/>
        <v>3.4360821811455013E-7</v>
      </c>
      <c r="G22" t="b">
        <f t="shared" si="4"/>
        <v>1</v>
      </c>
      <c r="H22">
        <f t="shared" si="5"/>
        <v>3.4360821811455013E-7</v>
      </c>
    </row>
    <row r="23" spans="1:8" x14ac:dyDescent="0.3">
      <c r="A23">
        <v>21.5</v>
      </c>
      <c r="B23">
        <v>52</v>
      </c>
      <c r="C23">
        <f t="shared" si="0"/>
        <v>2.1018853636098078</v>
      </c>
      <c r="D23">
        <f t="shared" si="1"/>
        <v>3.9512437185814275</v>
      </c>
      <c r="E23">
        <f t="shared" si="2"/>
        <v>3.9914530613036669</v>
      </c>
      <c r="F23">
        <f t="shared" si="3"/>
        <v>1.6167912421545078E-3</v>
      </c>
      <c r="G23" t="b">
        <f t="shared" si="4"/>
        <v>1</v>
      </c>
      <c r="H23">
        <f t="shared" si="5"/>
        <v>1.6167912421545078E-3</v>
      </c>
    </row>
    <row r="24" spans="1:8" x14ac:dyDescent="0.3">
      <c r="A24">
        <v>22.5</v>
      </c>
      <c r="B24">
        <v>18</v>
      </c>
      <c r="C24">
        <f t="shared" si="0"/>
        <v>2.3104906018664844</v>
      </c>
      <c r="D24">
        <f t="shared" si="1"/>
        <v>2.8903717578961645</v>
      </c>
      <c r="E24">
        <f t="shared" si="2"/>
        <v>3.3461097169815126</v>
      </c>
      <c r="F24">
        <f t="shared" si="3"/>
        <v>0.2076970873512784</v>
      </c>
      <c r="G24" t="b">
        <f t="shared" si="4"/>
        <v>1</v>
      </c>
      <c r="H24">
        <f t="shared" si="5"/>
        <v>0.2076970873512784</v>
      </c>
    </row>
    <row r="25" spans="1:8" x14ac:dyDescent="0.3">
      <c r="A25">
        <v>23.5</v>
      </c>
      <c r="B25">
        <v>6</v>
      </c>
      <c r="C25">
        <f t="shared" si="0"/>
        <v>2.5489920079342734</v>
      </c>
      <c r="D25">
        <f t="shared" si="1"/>
        <v>1.791759469228055</v>
      </c>
      <c r="E25">
        <f t="shared" si="2"/>
        <v>2.6082792756004611</v>
      </c>
      <c r="F25">
        <f t="shared" si="3"/>
        <v>0.66670459419843164</v>
      </c>
      <c r="G25" t="b">
        <f t="shared" si="4"/>
        <v>0</v>
      </c>
      <c r="H25">
        <f t="shared" si="5"/>
        <v>0</v>
      </c>
    </row>
    <row r="26" spans="1:8" x14ac:dyDescent="0.3">
      <c r="A26">
        <v>24.5</v>
      </c>
      <c r="B26">
        <v>1</v>
      </c>
      <c r="C26">
        <f t="shared" si="0"/>
        <v>2.8274154823728832</v>
      </c>
      <c r="D26">
        <f t="shared" si="1"/>
        <v>0</v>
      </c>
      <c r="E26">
        <f t="shared" si="2"/>
        <v>1.7469455064507038</v>
      </c>
      <c r="F26">
        <f t="shared" si="3"/>
        <v>3.0518186025083058</v>
      </c>
      <c r="G26" t="b">
        <f t="shared" si="4"/>
        <v>0</v>
      </c>
      <c r="H26">
        <f t="shared" si="5"/>
        <v>0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318CE-AC7E-4506-B80F-E4845079ECAD}">
  <sheetPr codeName="Sheet3"/>
  <dimension ref="A1:M25"/>
  <sheetViews>
    <sheetView zoomScaleNormal="100" workbookViewId="0">
      <selection activeCell="B1" sqref="B1:B4"/>
    </sheetView>
  </sheetViews>
  <sheetFormatPr defaultRowHeight="14.4" x14ac:dyDescent="0.3"/>
  <cols>
    <col min="1" max="1" width="12.6640625" customWidth="1"/>
    <col min="2" max="2" width="13" customWidth="1"/>
    <col min="3" max="3" width="17.33203125" customWidth="1"/>
    <col min="4" max="4" width="22.109375" customWidth="1"/>
    <col min="5" max="5" width="20.6640625" customWidth="1"/>
    <col min="6" max="6" width="21.6640625" customWidth="1"/>
    <col min="7" max="7" width="17.33203125" customWidth="1"/>
    <col min="8" max="8" width="25.5546875" customWidth="1"/>
  </cols>
  <sheetData>
    <row r="1" spans="1:13" x14ac:dyDescent="0.3">
      <c r="A1" t="s">
        <v>5</v>
      </c>
      <c r="B1">
        <v>30</v>
      </c>
      <c r="D1" t="s">
        <v>8</v>
      </c>
      <c r="E1">
        <v>-1.1280725460983825</v>
      </c>
      <c r="F1" s="2"/>
      <c r="G1" t="s">
        <v>15</v>
      </c>
      <c r="H1">
        <f>-E1</f>
        <v>1.1280725460983825</v>
      </c>
      <c r="J1">
        <f>1-EXP((-H1))</f>
        <v>0.67634351143463722</v>
      </c>
    </row>
    <row r="2" spans="1:13" x14ac:dyDescent="0.3">
      <c r="A2" t="s">
        <v>21</v>
      </c>
      <c r="B2">
        <v>0.6</v>
      </c>
      <c r="D2" t="s">
        <v>9</v>
      </c>
      <c r="E2">
        <v>7.2225367437690062</v>
      </c>
      <c r="G2" t="s">
        <v>18</v>
      </c>
      <c r="H2">
        <v>1.42</v>
      </c>
      <c r="I2">
        <f>1-EXP((-E2))</f>
        <v>0.99927005162373594</v>
      </c>
    </row>
    <row r="3" spans="1:13" x14ac:dyDescent="0.3">
      <c r="A3" t="s">
        <v>6</v>
      </c>
      <c r="B3">
        <v>0</v>
      </c>
      <c r="D3" t="s">
        <v>10</v>
      </c>
      <c r="E3">
        <v>1</v>
      </c>
      <c r="G3" t="s">
        <v>16</v>
      </c>
      <c r="H3">
        <f>H1-H2</f>
        <v>-0.29192745390161745</v>
      </c>
      <c r="K3" t="s">
        <v>5</v>
      </c>
      <c r="L3" t="s">
        <v>19</v>
      </c>
      <c r="M3" t="s">
        <v>20</v>
      </c>
    </row>
    <row r="4" spans="1:13" x14ac:dyDescent="0.3">
      <c r="A4" t="s">
        <v>7</v>
      </c>
      <c r="B4">
        <v>14</v>
      </c>
      <c r="D4" t="s">
        <v>11</v>
      </c>
      <c r="E4">
        <v>2.5</v>
      </c>
      <c r="G4" t="s">
        <v>17</v>
      </c>
      <c r="H4">
        <f>H3/H2</f>
        <v>-0.20558271401522357</v>
      </c>
      <c r="K4">
        <v>40</v>
      </c>
      <c r="L4">
        <v>0.6</v>
      </c>
      <c r="M4">
        <v>1.3175832568679835</v>
      </c>
    </row>
    <row r="5" spans="1:13" x14ac:dyDescent="0.3">
      <c r="D5" t="s">
        <v>14</v>
      </c>
      <c r="E5">
        <f>SUM(H8:H25)</f>
        <v>2.0860003814637698</v>
      </c>
      <c r="F5" s="3"/>
      <c r="G5" s="3"/>
      <c r="H5" s="3"/>
    </row>
    <row r="7" spans="1:13" x14ac:dyDescent="0.3">
      <c r="A7" s="1" t="s">
        <v>22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</row>
    <row r="8" spans="1:13" x14ac:dyDescent="0.3">
      <c r="A8">
        <v>7.5</v>
      </c>
      <c r="B8">
        <v>2</v>
      </c>
      <c r="C8">
        <f>LN(1-MIN(0.999,A8/B$1))/-B$2</f>
        <v>0.47947012075296819</v>
      </c>
      <c r="D8">
        <f>LN(B8)</f>
        <v>0.69314718055994529</v>
      </c>
      <c r="E8">
        <f>$E$1*C8+$E$2</f>
        <v>6.6816596638731065</v>
      </c>
      <c r="F8">
        <f>(E8-D8)^2</f>
        <v>35.862281762797565</v>
      </c>
      <c r="G8" t="b">
        <f>AND(C8&gt;$E$3,C8&lt;$E$4)</f>
        <v>0</v>
      </c>
      <c r="H8">
        <f>F8*G8</f>
        <v>0</v>
      </c>
    </row>
    <row r="9" spans="1:13" x14ac:dyDescent="0.3">
      <c r="A9">
        <v>8.5</v>
      </c>
      <c r="B9">
        <v>20</v>
      </c>
      <c r="C9">
        <f t="shared" ref="C9:C25" si="0">LN(1-MIN(0.999,A9/B$1))/-B$2</f>
        <v>0.55524074421423042</v>
      </c>
      <c r="D9">
        <f t="shared" ref="D9:D25" si="1">LN(B9)</f>
        <v>2.9957322735539909</v>
      </c>
      <c r="E9">
        <f t="shared" ref="E9:E25" si="2">$E$1*C9+$E$2</f>
        <v>6.5961849037456988</v>
      </c>
      <c r="F9">
        <f t="shared" ref="F9:F25" si="3">(E9-D9)^2</f>
        <v>12.963259142254387</v>
      </c>
      <c r="G9" t="b">
        <f t="shared" ref="G9:G25" si="4">AND(C9&gt;$E$3,C9&lt;$E$4)</f>
        <v>0</v>
      </c>
      <c r="H9">
        <f>F9*G9</f>
        <v>0</v>
      </c>
    </row>
    <row r="10" spans="1:13" x14ac:dyDescent="0.3">
      <c r="A10">
        <v>9.5</v>
      </c>
      <c r="B10">
        <v>83</v>
      </c>
      <c r="C10">
        <f t="shared" si="0"/>
        <v>0.63462082586298807</v>
      </c>
      <c r="D10">
        <f t="shared" si="1"/>
        <v>4.4188406077965983</v>
      </c>
      <c r="E10">
        <f t="shared" si="2"/>
        <v>6.5066384129306867</v>
      </c>
      <c r="F10">
        <f t="shared" si="3"/>
        <v>4.3588996751227169</v>
      </c>
      <c r="G10" t="b">
        <f t="shared" si="4"/>
        <v>0</v>
      </c>
      <c r="H10">
        <f t="shared" ref="H10:H25" si="5">F10*G10</f>
        <v>0</v>
      </c>
    </row>
    <row r="11" spans="1:13" x14ac:dyDescent="0.3">
      <c r="A11">
        <v>10.5</v>
      </c>
      <c r="B11">
        <v>252</v>
      </c>
      <c r="C11">
        <f t="shared" si="0"/>
        <v>0.71797152682075704</v>
      </c>
      <c r="D11">
        <f t="shared" si="1"/>
        <v>5.5294290875114234</v>
      </c>
      <c r="E11">
        <f t="shared" si="2"/>
        <v>6.412612775482172</v>
      </c>
      <c r="F11">
        <f t="shared" si="3"/>
        <v>0.78001342669761276</v>
      </c>
      <c r="G11" t="b">
        <f t="shared" si="4"/>
        <v>0</v>
      </c>
      <c r="H11">
        <f t="shared" si="5"/>
        <v>0</v>
      </c>
    </row>
    <row r="12" spans="1:13" x14ac:dyDescent="0.3">
      <c r="A12">
        <v>11.5</v>
      </c>
      <c r="B12">
        <v>502</v>
      </c>
      <c r="C12">
        <f t="shared" si="0"/>
        <v>0.80571108262979363</v>
      </c>
      <c r="D12">
        <f t="shared" si="1"/>
        <v>6.2186001196917289</v>
      </c>
      <c r="E12">
        <f t="shared" si="2"/>
        <v>6.3136361913671308</v>
      </c>
      <c r="F12">
        <f t="shared" si="3"/>
        <v>9.0318549194921376E-3</v>
      </c>
      <c r="G12" t="b">
        <f t="shared" si="4"/>
        <v>0</v>
      </c>
      <c r="H12">
        <f t="shared" si="5"/>
        <v>0</v>
      </c>
    </row>
    <row r="13" spans="1:13" x14ac:dyDescent="0.3">
      <c r="A13">
        <v>12.5</v>
      </c>
      <c r="B13">
        <v>667</v>
      </c>
      <c r="C13">
        <f t="shared" si="0"/>
        <v>0.89832750122114524</v>
      </c>
      <c r="D13">
        <f t="shared" si="1"/>
        <v>6.5027900459156234</v>
      </c>
      <c r="E13">
        <f t="shared" si="2"/>
        <v>6.2091581522362711</v>
      </c>
      <c r="F13">
        <f t="shared" si="3"/>
        <v>8.6219688985722437E-2</v>
      </c>
      <c r="G13" t="b">
        <f t="shared" si="4"/>
        <v>0</v>
      </c>
      <c r="H13">
        <f t="shared" si="5"/>
        <v>0</v>
      </c>
    </row>
    <row r="14" spans="1:13" x14ac:dyDescent="0.3">
      <c r="A14">
        <v>13.5</v>
      </c>
      <c r="B14">
        <v>445</v>
      </c>
      <c r="C14">
        <f t="shared" si="0"/>
        <v>0.99639500125936742</v>
      </c>
      <c r="D14">
        <f t="shared" si="1"/>
        <v>6.0980742821662401</v>
      </c>
      <c r="E14">
        <f t="shared" si="2"/>
        <v>6.0985308977786508</v>
      </c>
      <c r="F14">
        <f t="shared" si="3"/>
        <v>2.0849781749712169E-7</v>
      </c>
      <c r="G14" t="b">
        <f t="shared" si="4"/>
        <v>0</v>
      </c>
      <c r="H14">
        <f t="shared" si="5"/>
        <v>0</v>
      </c>
    </row>
    <row r="15" spans="1:13" x14ac:dyDescent="0.3">
      <c r="A15">
        <v>14.5</v>
      </c>
      <c r="B15">
        <v>283</v>
      </c>
      <c r="C15">
        <f t="shared" si="0"/>
        <v>1.1005955962282576</v>
      </c>
      <c r="D15">
        <f t="shared" si="1"/>
        <v>5.6454468976432377</v>
      </c>
      <c r="E15">
        <f t="shared" si="2"/>
        <v>5.9809850673071283</v>
      </c>
      <c r="F15">
        <f t="shared" si="3"/>
        <v>0.11258586330139383</v>
      </c>
      <c r="G15" t="b">
        <f t="shared" si="4"/>
        <v>1</v>
      </c>
      <c r="H15">
        <f t="shared" si="5"/>
        <v>0.11258586330139383</v>
      </c>
    </row>
    <row r="16" spans="1:13" x14ac:dyDescent="0.3">
      <c r="A16">
        <v>15.5</v>
      </c>
      <c r="B16">
        <v>221</v>
      </c>
      <c r="C16">
        <f t="shared" si="0"/>
        <v>1.2117478870593779</v>
      </c>
      <c r="D16">
        <f t="shared" si="1"/>
        <v>5.3981627015177525</v>
      </c>
      <c r="E16">
        <f t="shared" si="2"/>
        <v>5.8555972195845989</v>
      </c>
      <c r="F16">
        <f t="shared" si="3"/>
        <v>0.20924633831904804</v>
      </c>
      <c r="G16" t="b">
        <f t="shared" si="4"/>
        <v>1</v>
      </c>
      <c r="H16">
        <f t="shared" si="5"/>
        <v>0.20924633831904804</v>
      </c>
    </row>
    <row r="17" spans="1:8" x14ac:dyDescent="0.3">
      <c r="A17">
        <v>16.5</v>
      </c>
      <c r="B17">
        <v>294</v>
      </c>
      <c r="C17">
        <f t="shared" si="0"/>
        <v>1.3308461603629529</v>
      </c>
      <c r="D17">
        <f t="shared" si="1"/>
        <v>5.6835797673386814</v>
      </c>
      <c r="E17">
        <f t="shared" si="2"/>
        <v>5.7212457271831134</v>
      </c>
      <c r="F17">
        <f t="shared" si="3"/>
        <v>1.4187245310023635E-3</v>
      </c>
      <c r="G17" t="b">
        <f t="shared" si="4"/>
        <v>1</v>
      </c>
      <c r="H17">
        <f t="shared" si="5"/>
        <v>1.4187245310023635E-3</v>
      </c>
    </row>
    <row r="18" spans="1:8" x14ac:dyDescent="0.3">
      <c r="A18">
        <v>17.5</v>
      </c>
      <c r="B18">
        <v>264</v>
      </c>
      <c r="C18">
        <f t="shared" si="0"/>
        <v>1.4591145622565003</v>
      </c>
      <c r="D18">
        <f t="shared" si="1"/>
        <v>5.575949103146316</v>
      </c>
      <c r="E18">
        <f t="shared" si="2"/>
        <v>5.5765496644750892</v>
      </c>
      <c r="F18">
        <f t="shared" si="3"/>
        <v>3.6067390961780138E-7</v>
      </c>
      <c r="G18" t="b">
        <f t="shared" si="4"/>
        <v>1</v>
      </c>
      <c r="H18">
        <f t="shared" si="5"/>
        <v>3.6067390961780138E-7</v>
      </c>
    </row>
    <row r="19" spans="1:8" x14ac:dyDescent="0.3">
      <c r="A19">
        <v>18.5</v>
      </c>
      <c r="B19">
        <v>381</v>
      </c>
      <c r="C19">
        <f t="shared" si="0"/>
        <v>1.5980839104882518</v>
      </c>
      <c r="D19">
        <f t="shared" si="1"/>
        <v>5.9427993751267012</v>
      </c>
      <c r="E19">
        <f t="shared" si="2"/>
        <v>5.4197821579856642</v>
      </c>
      <c r="F19">
        <f t="shared" si="3"/>
        <v>0.27354700942595467</v>
      </c>
      <c r="G19" t="b">
        <f t="shared" si="4"/>
        <v>1</v>
      </c>
      <c r="H19">
        <f t="shared" si="5"/>
        <v>0.27354700942595467</v>
      </c>
    </row>
    <row r="20" spans="1:8" x14ac:dyDescent="0.3">
      <c r="A20">
        <v>19.5</v>
      </c>
      <c r="B20">
        <v>363</v>
      </c>
      <c r="C20">
        <f t="shared" si="0"/>
        <v>1.7497035408311299</v>
      </c>
      <c r="D20">
        <f t="shared" si="1"/>
        <v>5.8944028342648505</v>
      </c>
      <c r="E20">
        <f t="shared" si="2"/>
        <v>5.248744215546278</v>
      </c>
      <c r="F20">
        <f t="shared" si="3"/>
        <v>0.41687505192557489</v>
      </c>
      <c r="G20" t="b">
        <f t="shared" si="4"/>
        <v>1</v>
      </c>
      <c r="H20">
        <f t="shared" si="5"/>
        <v>0.41687505192557489</v>
      </c>
    </row>
    <row r="21" spans="1:8" x14ac:dyDescent="0.3">
      <c r="A21">
        <v>20.5</v>
      </c>
      <c r="B21">
        <v>261</v>
      </c>
      <c r="C21">
        <f t="shared" si="0"/>
        <v>1.9165093050927673</v>
      </c>
      <c r="D21">
        <f t="shared" si="1"/>
        <v>5.5645204073226937</v>
      </c>
      <c r="E21">
        <f t="shared" si="2"/>
        <v>5.0605752123517664</v>
      </c>
      <c r="F21">
        <f t="shared" si="3"/>
        <v>0.25396075953428587</v>
      </c>
      <c r="G21" t="b">
        <f t="shared" si="4"/>
        <v>1</v>
      </c>
      <c r="H21">
        <f t="shared" si="5"/>
        <v>0.25396075953428587</v>
      </c>
    </row>
    <row r="22" spans="1:8" x14ac:dyDescent="0.3">
      <c r="A22">
        <v>21.5</v>
      </c>
      <c r="B22">
        <v>136</v>
      </c>
      <c r="C22">
        <f t="shared" si="0"/>
        <v>2.1018853636098078</v>
      </c>
      <c r="D22">
        <f t="shared" si="1"/>
        <v>4.9126548857360524</v>
      </c>
      <c r="E22">
        <f t="shared" si="2"/>
        <v>4.851457570034766</v>
      </c>
      <c r="F22">
        <f t="shared" si="3"/>
        <v>3.7451114490429142E-3</v>
      </c>
      <c r="G22" t="b">
        <f t="shared" si="4"/>
        <v>1</v>
      </c>
      <c r="H22">
        <f t="shared" si="5"/>
        <v>3.7451114490429142E-3</v>
      </c>
    </row>
    <row r="23" spans="1:8" x14ac:dyDescent="0.3">
      <c r="A23">
        <v>22.5</v>
      </c>
      <c r="B23">
        <v>41</v>
      </c>
      <c r="C23">
        <f t="shared" si="0"/>
        <v>2.3104906018664844</v>
      </c>
      <c r="D23">
        <f t="shared" si="1"/>
        <v>3.713572066704308</v>
      </c>
      <c r="E23">
        <f t="shared" si="2"/>
        <v>4.616135727785097</v>
      </c>
      <c r="F23">
        <f t="shared" si="3"/>
        <v>0.81462116230355741</v>
      </c>
      <c r="G23" t="b">
        <f t="shared" si="4"/>
        <v>1</v>
      </c>
      <c r="H23">
        <f t="shared" si="5"/>
        <v>0.81462116230355741</v>
      </c>
    </row>
    <row r="24" spans="1:8" x14ac:dyDescent="0.3">
      <c r="A24">
        <v>23.5</v>
      </c>
      <c r="B24">
        <v>13</v>
      </c>
      <c r="C24">
        <f t="shared" si="0"/>
        <v>2.5489920079342734</v>
      </c>
      <c r="D24">
        <f t="shared" si="1"/>
        <v>2.5649493574615367</v>
      </c>
      <c r="E24">
        <f t="shared" si="2"/>
        <v>4.3470888393941625</v>
      </c>
      <c r="F24">
        <f t="shared" si="3"/>
        <v>3.1760211330630876</v>
      </c>
      <c r="G24" t="b">
        <f t="shared" si="4"/>
        <v>0</v>
      </c>
      <c r="H24">
        <f t="shared" si="5"/>
        <v>0</v>
      </c>
    </row>
    <row r="25" spans="1:8" x14ac:dyDescent="0.3">
      <c r="A25">
        <v>24.5</v>
      </c>
      <c r="B25">
        <v>8</v>
      </c>
      <c r="C25">
        <f t="shared" si="0"/>
        <v>2.8274154823728832</v>
      </c>
      <c r="D25">
        <f t="shared" si="1"/>
        <v>2.0794415416798357</v>
      </c>
      <c r="E25">
        <f t="shared" si="2"/>
        <v>4.0330069616906421</v>
      </c>
      <c r="F25">
        <f t="shared" si="3"/>
        <v>3.8164178502619981</v>
      </c>
      <c r="G25" t="b">
        <f t="shared" si="4"/>
        <v>0</v>
      </c>
      <c r="H25">
        <f t="shared" si="5"/>
        <v>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A604-4EF4-4D9F-BB4E-846F5028CA6A}">
  <sheetPr codeName="Sheet4"/>
  <dimension ref="A1:M24"/>
  <sheetViews>
    <sheetView zoomScale="90" zoomScaleNormal="90" workbookViewId="0">
      <selection activeCell="B1" sqref="B1:B4"/>
    </sheetView>
  </sheetViews>
  <sheetFormatPr defaultRowHeight="14.4" x14ac:dyDescent="0.3"/>
  <cols>
    <col min="1" max="1" width="12.6640625" customWidth="1"/>
    <col min="2" max="2" width="13" customWidth="1"/>
    <col min="3" max="3" width="17.33203125" customWidth="1"/>
    <col min="4" max="4" width="22.109375" customWidth="1"/>
    <col min="5" max="5" width="20.6640625" customWidth="1"/>
    <col min="6" max="6" width="21.6640625" customWidth="1"/>
    <col min="7" max="7" width="17.33203125" customWidth="1"/>
    <col min="8" max="8" width="25.5546875" customWidth="1"/>
  </cols>
  <sheetData>
    <row r="1" spans="1:13" x14ac:dyDescent="0.3">
      <c r="A1" t="s">
        <v>5</v>
      </c>
      <c r="B1">
        <v>30</v>
      </c>
      <c r="D1" t="s">
        <v>8</v>
      </c>
      <c r="E1">
        <v>-3.3039019885045655</v>
      </c>
      <c r="F1" s="2"/>
      <c r="G1" t="s">
        <v>15</v>
      </c>
      <c r="H1">
        <f>-E1</f>
        <v>3.3039019885045655</v>
      </c>
      <c r="J1">
        <f>1-EXP((-H1))</f>
        <v>0.96326046987622294</v>
      </c>
    </row>
    <row r="2" spans="1:13" x14ac:dyDescent="0.3">
      <c r="A2" t="s">
        <v>21</v>
      </c>
      <c r="B2">
        <v>0.6</v>
      </c>
      <c r="D2" t="s">
        <v>9</v>
      </c>
      <c r="E2">
        <v>11.011752274448058</v>
      </c>
      <c r="G2" t="s">
        <v>18</v>
      </c>
      <c r="H2">
        <v>1.42</v>
      </c>
      <c r="I2">
        <f>1-EXP((-E2))</f>
        <v>0.99998349343330062</v>
      </c>
    </row>
    <row r="3" spans="1:13" x14ac:dyDescent="0.3">
      <c r="A3" t="s">
        <v>6</v>
      </c>
      <c r="B3">
        <v>0</v>
      </c>
      <c r="D3" t="s">
        <v>10</v>
      </c>
      <c r="E3">
        <v>1</v>
      </c>
      <c r="G3" t="s">
        <v>16</v>
      </c>
      <c r="H3">
        <f>H1-H2</f>
        <v>1.8839019885045656</v>
      </c>
    </row>
    <row r="4" spans="1:13" x14ac:dyDescent="0.3">
      <c r="A4" t="s">
        <v>7</v>
      </c>
      <c r="B4">
        <v>14</v>
      </c>
      <c r="D4" t="s">
        <v>11</v>
      </c>
      <c r="E4">
        <v>2.5</v>
      </c>
      <c r="G4" t="s">
        <v>17</v>
      </c>
      <c r="H4">
        <f>H3/H2</f>
        <v>1.3266915412003983</v>
      </c>
      <c r="K4" t="s">
        <v>5</v>
      </c>
      <c r="L4" t="s">
        <v>19</v>
      </c>
      <c r="M4" t="s">
        <v>20</v>
      </c>
    </row>
    <row r="5" spans="1:13" x14ac:dyDescent="0.3">
      <c r="D5" t="s">
        <v>14</v>
      </c>
      <c r="E5">
        <f>SUM(H8:H22)</f>
        <v>0.84185363411403891</v>
      </c>
      <c r="F5" s="3"/>
      <c r="G5" s="3"/>
      <c r="H5" s="3"/>
      <c r="K5">
        <v>40</v>
      </c>
      <c r="L5">
        <v>0.6</v>
      </c>
      <c r="M5">
        <v>6.2486512364279516</v>
      </c>
    </row>
    <row r="7" spans="1:13" x14ac:dyDescent="0.3">
      <c r="A7" s="1" t="s">
        <v>22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</row>
    <row r="8" spans="1:13" x14ac:dyDescent="0.3">
      <c r="A8">
        <v>8.5</v>
      </c>
      <c r="B8">
        <v>8</v>
      </c>
      <c r="C8">
        <f>LN(1-MIN(0.999,A8/B$1))/-B$2</f>
        <v>0.55524074421423042</v>
      </c>
      <c r="D8">
        <f>LN(B8)</f>
        <v>2.0794415416798357</v>
      </c>
      <c r="E8">
        <f>$E$1*C8+$E$2</f>
        <v>9.1772912755399076</v>
      </c>
      <c r="F8">
        <f>(E8-D8)^2</f>
        <v>50.379470844457487</v>
      </c>
      <c r="G8" t="b">
        <f>AND(C8&gt;$E$3,C8&lt;$E$4)</f>
        <v>0</v>
      </c>
      <c r="H8">
        <f>F8*G8</f>
        <v>0</v>
      </c>
    </row>
    <row r="9" spans="1:13" x14ac:dyDescent="0.3">
      <c r="A9">
        <v>9.5</v>
      </c>
      <c r="B9">
        <v>23</v>
      </c>
      <c r="C9">
        <f t="shared" ref="C9:C24" si="0">LN(1-MIN(0.999,A9/B$1))/-B$2</f>
        <v>0.63462082586298807</v>
      </c>
      <c r="D9">
        <f t="shared" ref="D9:D24" si="1">LN(B9)</f>
        <v>3.1354942159291497</v>
      </c>
      <c r="E9">
        <f t="shared" ref="E9:E24" si="2">$E$1*C9+$E$2</f>
        <v>8.9150272659329222</v>
      </c>
      <c r="F9">
        <f t="shared" ref="F9:F24" si="3">(E9-D9)^2</f>
        <v>33.403002276085907</v>
      </c>
      <c r="G9" t="b">
        <f t="shared" ref="G9:G24" si="4">AND(C9&gt;$E$3,C9&lt;$E$4)</f>
        <v>0</v>
      </c>
      <c r="H9">
        <f>F9*G9</f>
        <v>0</v>
      </c>
    </row>
    <row r="10" spans="1:13" x14ac:dyDescent="0.3">
      <c r="A10">
        <v>10.5</v>
      </c>
      <c r="B10">
        <v>188</v>
      </c>
      <c r="C10">
        <f t="shared" si="0"/>
        <v>0.71797152682075704</v>
      </c>
      <c r="D10">
        <f t="shared" si="1"/>
        <v>5.2364419628299492</v>
      </c>
      <c r="E10">
        <f t="shared" si="2"/>
        <v>8.6396447192953012</v>
      </c>
      <c r="F10">
        <f t="shared" si="3"/>
        <v>11.58178900161337</v>
      </c>
      <c r="G10" t="b">
        <f t="shared" si="4"/>
        <v>0</v>
      </c>
      <c r="H10">
        <f t="shared" ref="H10:H24" si="5">F10*G10</f>
        <v>0</v>
      </c>
    </row>
    <row r="11" spans="1:13" x14ac:dyDescent="0.3">
      <c r="A11">
        <v>11.5</v>
      </c>
      <c r="B11">
        <v>334</v>
      </c>
      <c r="C11">
        <f t="shared" si="0"/>
        <v>0.80571108262979363</v>
      </c>
      <c r="D11">
        <f t="shared" si="1"/>
        <v>5.8111409929767008</v>
      </c>
      <c r="E11">
        <f t="shared" si="2"/>
        <v>8.3497618263873168</v>
      </c>
      <c r="F11">
        <f t="shared" si="3"/>
        <v>6.4445957358264101</v>
      </c>
      <c r="G11" t="b">
        <f t="shared" si="4"/>
        <v>0</v>
      </c>
      <c r="H11">
        <f t="shared" si="5"/>
        <v>0</v>
      </c>
    </row>
    <row r="12" spans="1:13" x14ac:dyDescent="0.3">
      <c r="A12">
        <v>12.5</v>
      </c>
      <c r="B12">
        <v>475</v>
      </c>
      <c r="C12">
        <f t="shared" si="0"/>
        <v>0.89832750122114524</v>
      </c>
      <c r="D12">
        <f t="shared" si="1"/>
        <v>6.1633148040346413</v>
      </c>
      <c r="E12">
        <f t="shared" si="2"/>
        <v>8.0437662568351787</v>
      </c>
      <c r="F12">
        <f t="shared" si="3"/>
        <v>3.5360976663396517</v>
      </c>
      <c r="G12" t="b">
        <f t="shared" si="4"/>
        <v>0</v>
      </c>
      <c r="H12">
        <f t="shared" si="5"/>
        <v>0</v>
      </c>
    </row>
    <row r="13" spans="1:13" x14ac:dyDescent="0.3">
      <c r="A13">
        <v>13.5</v>
      </c>
      <c r="B13">
        <v>698</v>
      </c>
      <c r="C13">
        <f t="shared" si="0"/>
        <v>0.99639500125936742</v>
      </c>
      <c r="D13">
        <f t="shared" si="1"/>
        <v>6.5482191027623724</v>
      </c>
      <c r="E13">
        <f t="shared" si="2"/>
        <v>7.7197608484512248</v>
      </c>
      <c r="F13">
        <f t="shared" si="3"/>
        <v>1.3725100618916837</v>
      </c>
      <c r="G13" t="b">
        <f t="shared" si="4"/>
        <v>0</v>
      </c>
      <c r="H13">
        <f t="shared" si="5"/>
        <v>0</v>
      </c>
    </row>
    <row r="14" spans="1:13" x14ac:dyDescent="0.3">
      <c r="A14">
        <v>14.5</v>
      </c>
      <c r="B14">
        <v>1052</v>
      </c>
      <c r="C14">
        <f t="shared" si="0"/>
        <v>1.1005955962282576</v>
      </c>
      <c r="D14">
        <f t="shared" si="1"/>
        <v>6.9584483932976555</v>
      </c>
      <c r="E14">
        <f t="shared" si="2"/>
        <v>7.3754922955301501</v>
      </c>
      <c r="F14">
        <f t="shared" si="3"/>
        <v>0.17392561638930648</v>
      </c>
      <c r="G14" t="b">
        <f t="shared" si="4"/>
        <v>1</v>
      </c>
      <c r="H14">
        <f t="shared" si="5"/>
        <v>0.17392561638930648</v>
      </c>
    </row>
    <row r="15" spans="1:13" x14ac:dyDescent="0.3">
      <c r="A15">
        <v>15.5</v>
      </c>
      <c r="B15">
        <v>988</v>
      </c>
      <c r="C15">
        <f t="shared" si="0"/>
        <v>1.2117478870593779</v>
      </c>
      <c r="D15">
        <f t="shared" si="1"/>
        <v>6.8956826977478682</v>
      </c>
      <c r="E15">
        <f t="shared" si="2"/>
        <v>7.0082560208263747</v>
      </c>
      <c r="F15">
        <f t="shared" si="3"/>
        <v>1.2672753068937788E-2</v>
      </c>
      <c r="G15" t="b">
        <f t="shared" si="4"/>
        <v>1</v>
      </c>
      <c r="H15">
        <f t="shared" si="5"/>
        <v>1.2672753068937788E-2</v>
      </c>
    </row>
    <row r="16" spans="1:13" x14ac:dyDescent="0.3">
      <c r="A16">
        <v>16.5</v>
      </c>
      <c r="B16">
        <v>786</v>
      </c>
      <c r="C16">
        <f t="shared" si="0"/>
        <v>1.3308461603629529</v>
      </c>
      <c r="D16">
        <f t="shared" si="1"/>
        <v>6.6669567924292066</v>
      </c>
      <c r="E16">
        <f t="shared" si="2"/>
        <v>6.6147669988312323</v>
      </c>
      <c r="F16">
        <f t="shared" si="3"/>
        <v>2.7237745557991558E-3</v>
      </c>
      <c r="G16" t="b">
        <f t="shared" si="4"/>
        <v>1</v>
      </c>
      <c r="H16">
        <f t="shared" si="5"/>
        <v>2.7237745557991558E-3</v>
      </c>
    </row>
    <row r="17" spans="1:8" x14ac:dyDescent="0.3">
      <c r="A17">
        <v>17.5</v>
      </c>
      <c r="B17">
        <v>522</v>
      </c>
      <c r="C17">
        <f t="shared" si="0"/>
        <v>1.4591145622565003</v>
      </c>
      <c r="D17">
        <f t="shared" si="1"/>
        <v>6.2576675878826391</v>
      </c>
      <c r="E17">
        <f t="shared" si="2"/>
        <v>6.190980770752839</v>
      </c>
      <c r="F17">
        <f t="shared" si="3"/>
        <v>4.4471315789033957E-3</v>
      </c>
      <c r="G17" t="b">
        <f t="shared" si="4"/>
        <v>1</v>
      </c>
      <c r="H17">
        <f t="shared" si="5"/>
        <v>4.4471315789033957E-3</v>
      </c>
    </row>
    <row r="18" spans="1:8" x14ac:dyDescent="0.3">
      <c r="A18">
        <v>18.5</v>
      </c>
      <c r="B18">
        <v>413</v>
      </c>
      <c r="C18">
        <f t="shared" si="0"/>
        <v>1.5980839104882518</v>
      </c>
      <c r="D18">
        <f t="shared" si="1"/>
        <v>6.0234475929610332</v>
      </c>
      <c r="E18">
        <f t="shared" si="2"/>
        <v>5.7318396647887715</v>
      </c>
      <c r="F18">
        <f t="shared" si="3"/>
        <v>8.5035183772918924E-2</v>
      </c>
      <c r="G18" t="b">
        <f t="shared" si="4"/>
        <v>1</v>
      </c>
      <c r="H18">
        <f t="shared" si="5"/>
        <v>8.5035183772918924E-2</v>
      </c>
    </row>
    <row r="19" spans="1:8" x14ac:dyDescent="0.3">
      <c r="A19">
        <v>19.5</v>
      </c>
      <c r="B19">
        <v>252</v>
      </c>
      <c r="C19">
        <f t="shared" si="0"/>
        <v>1.7497035408311299</v>
      </c>
      <c r="D19">
        <f t="shared" si="1"/>
        <v>5.5294290875114234</v>
      </c>
      <c r="E19">
        <f t="shared" si="2"/>
        <v>5.230903266602609</v>
      </c>
      <c r="F19">
        <f t="shared" si="3"/>
        <v>8.9117665749281538E-2</v>
      </c>
      <c r="G19" t="b">
        <f t="shared" si="4"/>
        <v>1</v>
      </c>
      <c r="H19">
        <f t="shared" si="5"/>
        <v>8.9117665749281538E-2</v>
      </c>
    </row>
    <row r="20" spans="1:8" x14ac:dyDescent="0.3">
      <c r="A20">
        <v>20.5</v>
      </c>
      <c r="B20">
        <v>146</v>
      </c>
      <c r="C20">
        <f t="shared" si="0"/>
        <v>1.9165093050927673</v>
      </c>
      <c r="D20">
        <f t="shared" si="1"/>
        <v>4.9836066217083363</v>
      </c>
      <c r="E20">
        <f t="shared" si="2"/>
        <v>4.6797933703645613</v>
      </c>
      <c r="F20">
        <f t="shared" si="3"/>
        <v>9.2302491692075814E-2</v>
      </c>
      <c r="G20" t="b">
        <f t="shared" si="4"/>
        <v>1</v>
      </c>
      <c r="H20">
        <f t="shared" si="5"/>
        <v>9.2302491692075814E-2</v>
      </c>
    </row>
    <row r="21" spans="1:8" x14ac:dyDescent="0.3">
      <c r="A21">
        <v>21.5</v>
      </c>
      <c r="B21">
        <v>66</v>
      </c>
      <c r="C21">
        <f t="shared" si="0"/>
        <v>2.1018853636098078</v>
      </c>
      <c r="D21">
        <f t="shared" si="1"/>
        <v>4.1896547420264252</v>
      </c>
      <c r="E21">
        <f t="shared" si="2"/>
        <v>4.0673290420089723</v>
      </c>
      <c r="F21">
        <f t="shared" si="3"/>
        <v>1.4963576884759879E-2</v>
      </c>
      <c r="G21" t="b">
        <f t="shared" si="4"/>
        <v>1</v>
      </c>
      <c r="H21">
        <f t="shared" si="5"/>
        <v>1.4963576884759879E-2</v>
      </c>
    </row>
    <row r="22" spans="1:8" x14ac:dyDescent="0.3">
      <c r="A22">
        <v>22.5</v>
      </c>
      <c r="B22">
        <v>16</v>
      </c>
      <c r="C22">
        <f t="shared" si="0"/>
        <v>2.3104906018664844</v>
      </c>
      <c r="D22">
        <f t="shared" si="1"/>
        <v>2.7725887222397811</v>
      </c>
      <c r="E22">
        <f t="shared" si="2"/>
        <v>3.3781177805202702</v>
      </c>
      <c r="F22">
        <f t="shared" si="3"/>
        <v>0.36666544042205595</v>
      </c>
      <c r="G22" t="b">
        <f t="shared" si="4"/>
        <v>1</v>
      </c>
      <c r="H22">
        <f t="shared" si="5"/>
        <v>0.36666544042205595</v>
      </c>
    </row>
    <row r="23" spans="1:8" x14ac:dyDescent="0.3">
      <c r="A23">
        <v>23.5</v>
      </c>
      <c r="B23">
        <v>3</v>
      </c>
      <c r="C23">
        <f t="shared" si="0"/>
        <v>2.5489920079342734</v>
      </c>
      <c r="D23">
        <f t="shared" si="1"/>
        <v>1.0986122886681098</v>
      </c>
      <c r="E23">
        <f t="shared" si="2"/>
        <v>2.5901325107517668</v>
      </c>
      <c r="F23">
        <f t="shared" si="3"/>
        <v>2.2246325728844814</v>
      </c>
      <c r="G23" t="b">
        <f t="shared" si="4"/>
        <v>0</v>
      </c>
      <c r="H23">
        <f t="shared" si="5"/>
        <v>0</v>
      </c>
    </row>
    <row r="24" spans="1:8" x14ac:dyDescent="0.3">
      <c r="A24">
        <v>24.5</v>
      </c>
      <c r="B24">
        <v>5</v>
      </c>
      <c r="C24">
        <f t="shared" si="0"/>
        <v>2.8274154823728832</v>
      </c>
      <c r="D24">
        <f t="shared" si="1"/>
        <v>1.6094379124341003</v>
      </c>
      <c r="E24">
        <f t="shared" si="2"/>
        <v>1.6702486399076939</v>
      </c>
      <c r="F24">
        <f t="shared" si="3"/>
        <v>3.6979445758676737E-3</v>
      </c>
      <c r="G24" t="b">
        <f t="shared" si="4"/>
        <v>0</v>
      </c>
      <c r="H24">
        <f t="shared" si="5"/>
        <v>0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1297-E28B-42B5-8925-27166F616502}">
  <sheetPr codeName="Sheet5"/>
  <dimension ref="A1:M22"/>
  <sheetViews>
    <sheetView zoomScale="90" zoomScaleNormal="90" workbookViewId="0">
      <selection activeCell="E27" sqref="E27"/>
    </sheetView>
  </sheetViews>
  <sheetFormatPr defaultRowHeight="14.4" x14ac:dyDescent="0.3"/>
  <cols>
    <col min="1" max="1" width="12.6640625" customWidth="1"/>
    <col min="2" max="2" width="13" customWidth="1"/>
    <col min="3" max="3" width="17.33203125" customWidth="1"/>
    <col min="4" max="4" width="22.109375" customWidth="1"/>
    <col min="5" max="5" width="20.6640625" customWidth="1"/>
    <col min="6" max="6" width="21.6640625" customWidth="1"/>
    <col min="7" max="7" width="17.33203125" customWidth="1"/>
    <col min="8" max="8" width="25.5546875" customWidth="1"/>
  </cols>
  <sheetData>
    <row r="1" spans="1:13" x14ac:dyDescent="0.3">
      <c r="A1" t="s">
        <v>5</v>
      </c>
      <c r="B1">
        <v>30</v>
      </c>
      <c r="D1" t="s">
        <v>8</v>
      </c>
      <c r="E1">
        <v>-4.1059907729103067</v>
      </c>
      <c r="F1" s="2"/>
      <c r="G1" t="s">
        <v>15</v>
      </c>
      <c r="H1">
        <f>-E1</f>
        <v>4.1059907729103067</v>
      </c>
      <c r="J1">
        <f>1-EXP((-H1))</f>
        <v>0.98352631093470921</v>
      </c>
    </row>
    <row r="2" spans="1:13" x14ac:dyDescent="0.3">
      <c r="A2" t="s">
        <v>21</v>
      </c>
      <c r="B2">
        <v>0.6</v>
      </c>
      <c r="D2" t="s">
        <v>9</v>
      </c>
      <c r="E2">
        <v>11.591258307876569</v>
      </c>
      <c r="G2" t="s">
        <v>18</v>
      </c>
      <c r="H2">
        <v>1.42</v>
      </c>
      <c r="I2">
        <f>1-EXP((-E2))</f>
        <v>0.99999075343390076</v>
      </c>
    </row>
    <row r="3" spans="1:13" x14ac:dyDescent="0.3">
      <c r="A3" t="s">
        <v>6</v>
      </c>
      <c r="B3">
        <v>0</v>
      </c>
      <c r="D3" t="s">
        <v>10</v>
      </c>
      <c r="E3">
        <v>1</v>
      </c>
      <c r="G3" t="s">
        <v>16</v>
      </c>
      <c r="H3">
        <f>H1-H2</f>
        <v>2.6859907729103067</v>
      </c>
    </row>
    <row r="4" spans="1:13" x14ac:dyDescent="0.3">
      <c r="A4" t="s">
        <v>7</v>
      </c>
      <c r="B4">
        <v>14</v>
      </c>
      <c r="D4" t="s">
        <v>11</v>
      </c>
      <c r="E4">
        <v>2.5</v>
      </c>
      <c r="G4" t="s">
        <v>17</v>
      </c>
      <c r="H4">
        <f>H3/H2</f>
        <v>1.8915427978241597</v>
      </c>
      <c r="K4" t="s">
        <v>5</v>
      </c>
      <c r="L4" t="s">
        <v>19</v>
      </c>
      <c r="M4" t="s">
        <v>20</v>
      </c>
    </row>
    <row r="5" spans="1:13" x14ac:dyDescent="0.3">
      <c r="D5" t="s">
        <v>14</v>
      </c>
      <c r="E5">
        <f>SUM(H8:H22)</f>
        <v>2.8022868053776118</v>
      </c>
      <c r="F5" s="3"/>
      <c r="G5" s="3"/>
      <c r="H5" s="3"/>
      <c r="K5">
        <v>70</v>
      </c>
      <c r="L5">
        <v>0.6</v>
      </c>
      <c r="M5">
        <v>18.649110889108876</v>
      </c>
    </row>
    <row r="7" spans="1:13" x14ac:dyDescent="0.3">
      <c r="A7" s="1" t="s">
        <v>22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</row>
    <row r="8" spans="1:13" x14ac:dyDescent="0.3">
      <c r="A8">
        <v>8.5</v>
      </c>
      <c r="B8">
        <v>16</v>
      </c>
      <c r="C8">
        <f>LN(1-MIN(0.999,A8/B$1))/-B$2</f>
        <v>0.55524074421423042</v>
      </c>
      <c r="D8">
        <f>LN(B8)</f>
        <v>2.7725887222397811</v>
      </c>
      <c r="E8">
        <f>$E$1*C8+$E$2</f>
        <v>9.3114449353890869</v>
      </c>
      <c r="F8">
        <f>(E8-D8)^2</f>
        <v>42.756640576241274</v>
      </c>
      <c r="G8" t="b">
        <f>AND(C8&gt;$E$3,C8&lt;$E$4)</f>
        <v>0</v>
      </c>
      <c r="H8">
        <f>F8*G8</f>
        <v>0</v>
      </c>
    </row>
    <row r="9" spans="1:13" x14ac:dyDescent="0.3">
      <c r="A9">
        <v>9.5</v>
      </c>
      <c r="B9">
        <v>76</v>
      </c>
      <c r="C9">
        <f t="shared" ref="C9:C22" si="0">LN(1-MIN(0.999,A9/B$1))/-B$2</f>
        <v>0.63462082586298807</v>
      </c>
      <c r="D9">
        <f t="shared" ref="D9:D22" si="1">LN(B9)</f>
        <v>4.3307333402863311</v>
      </c>
      <c r="E9">
        <f t="shared" ref="E9:E22" si="2">$E$1*C9+$E$2</f>
        <v>8.9855110525864212</v>
      </c>
      <c r="F9">
        <f t="shared" ref="F9:F22" si="3">(E9-D9)^2</f>
        <v>21.66695555092566</v>
      </c>
      <c r="G9" t="b">
        <f t="shared" ref="G9:G22" si="4">AND(C9&gt;$E$3,C9&lt;$E$4)</f>
        <v>0</v>
      </c>
      <c r="H9">
        <f>F9*G9</f>
        <v>0</v>
      </c>
    </row>
    <row r="10" spans="1:13" x14ac:dyDescent="0.3">
      <c r="A10">
        <v>10.5</v>
      </c>
      <c r="B10">
        <v>232</v>
      </c>
      <c r="C10">
        <f t="shared" si="0"/>
        <v>0.71797152682075704</v>
      </c>
      <c r="D10">
        <f t="shared" si="1"/>
        <v>5.4467373716663099</v>
      </c>
      <c r="E10">
        <f t="shared" si="2"/>
        <v>8.6432738435382159</v>
      </c>
      <c r="F10">
        <f t="shared" si="3"/>
        <v>10.217845416007293</v>
      </c>
      <c r="G10" t="b">
        <f t="shared" si="4"/>
        <v>0</v>
      </c>
      <c r="H10">
        <f t="shared" ref="H10:H22" si="5">F10*G10</f>
        <v>0</v>
      </c>
    </row>
    <row r="11" spans="1:13" x14ac:dyDescent="0.3">
      <c r="A11">
        <v>11.5</v>
      </c>
      <c r="B11">
        <v>251</v>
      </c>
      <c r="C11">
        <f t="shared" si="0"/>
        <v>0.80571108262979363</v>
      </c>
      <c r="D11">
        <f t="shared" si="1"/>
        <v>5.5254529391317835</v>
      </c>
      <c r="E11">
        <f t="shared" si="2"/>
        <v>8.2830160369670622</v>
      </c>
      <c r="F11">
        <f t="shared" si="3"/>
        <v>7.6041542385428995</v>
      </c>
      <c r="G11" t="b">
        <f t="shared" si="4"/>
        <v>0</v>
      </c>
      <c r="H11">
        <f t="shared" si="5"/>
        <v>0</v>
      </c>
    </row>
    <row r="12" spans="1:13" x14ac:dyDescent="0.3">
      <c r="A12">
        <v>12.5</v>
      </c>
      <c r="B12">
        <v>578</v>
      </c>
      <c r="C12">
        <f t="shared" si="0"/>
        <v>0.89832750122114524</v>
      </c>
      <c r="D12">
        <f t="shared" si="1"/>
        <v>6.3595738686723777</v>
      </c>
      <c r="E12">
        <f t="shared" si="2"/>
        <v>7.9027338768109736</v>
      </c>
      <c r="F12">
        <f t="shared" si="3"/>
        <v>2.3813428107183112</v>
      </c>
      <c r="G12" t="b">
        <f t="shared" si="4"/>
        <v>0</v>
      </c>
      <c r="H12">
        <f t="shared" si="5"/>
        <v>0</v>
      </c>
    </row>
    <row r="13" spans="1:13" x14ac:dyDescent="0.3">
      <c r="A13">
        <v>13.5</v>
      </c>
      <c r="B13">
        <v>591</v>
      </c>
      <c r="C13">
        <f t="shared" si="0"/>
        <v>0.99639500125936742</v>
      </c>
      <c r="D13">
        <f t="shared" si="1"/>
        <v>6.3818160174060985</v>
      </c>
      <c r="E13">
        <f t="shared" si="2"/>
        <v>7.5000696265316522</v>
      </c>
      <c r="F13">
        <f t="shared" si="3"/>
        <v>1.2504911343223266</v>
      </c>
      <c r="G13" t="b">
        <f t="shared" si="4"/>
        <v>0</v>
      </c>
      <c r="H13">
        <f t="shared" si="5"/>
        <v>0</v>
      </c>
    </row>
    <row r="14" spans="1:13" x14ac:dyDescent="0.3">
      <c r="A14">
        <v>14.5</v>
      </c>
      <c r="B14">
        <v>494</v>
      </c>
      <c r="C14">
        <f t="shared" si="0"/>
        <v>1.1005955962282576</v>
      </c>
      <c r="D14">
        <f t="shared" si="1"/>
        <v>6.2025355171879228</v>
      </c>
      <c r="E14">
        <f t="shared" si="2"/>
        <v>7.0722229450576251</v>
      </c>
      <c r="F14">
        <f t="shared" si="3"/>
        <v>0.75635622219461851</v>
      </c>
      <c r="G14" t="b">
        <f t="shared" si="4"/>
        <v>1</v>
      </c>
      <c r="H14">
        <f t="shared" si="5"/>
        <v>0.75635622219461851</v>
      </c>
    </row>
    <row r="15" spans="1:13" x14ac:dyDescent="0.3">
      <c r="A15">
        <v>15.5</v>
      </c>
      <c r="B15">
        <v>534</v>
      </c>
      <c r="C15">
        <f t="shared" si="0"/>
        <v>1.2117478870593779</v>
      </c>
      <c r="D15">
        <f t="shared" si="1"/>
        <v>6.280395838960195</v>
      </c>
      <c r="E15">
        <f t="shared" si="2"/>
        <v>6.6158326645172023</v>
      </c>
      <c r="F15">
        <f t="shared" si="3"/>
        <v>0.11251786393976212</v>
      </c>
      <c r="G15" t="b">
        <f t="shared" si="4"/>
        <v>1</v>
      </c>
      <c r="H15">
        <f t="shared" si="5"/>
        <v>0.11251786393976212</v>
      </c>
    </row>
    <row r="16" spans="1:13" x14ac:dyDescent="0.3">
      <c r="A16">
        <v>16.5</v>
      </c>
      <c r="B16">
        <v>558</v>
      </c>
      <c r="C16">
        <f t="shared" si="0"/>
        <v>1.3308461603629529</v>
      </c>
      <c r="D16">
        <f t="shared" si="1"/>
        <v>6.3243589623813108</v>
      </c>
      <c r="E16">
        <f t="shared" si="2"/>
        <v>6.1268162532631738</v>
      </c>
      <c r="F16">
        <f t="shared" si="3"/>
        <v>3.902312192573288E-2</v>
      </c>
      <c r="G16" t="b">
        <f t="shared" si="4"/>
        <v>1</v>
      </c>
      <c r="H16">
        <f t="shared" si="5"/>
        <v>3.902312192573288E-2</v>
      </c>
    </row>
    <row r="17" spans="1:8" x14ac:dyDescent="0.3">
      <c r="A17">
        <v>17.5</v>
      </c>
      <c r="B17">
        <v>421</v>
      </c>
      <c r="C17">
        <f t="shared" si="0"/>
        <v>1.4591145622565003</v>
      </c>
      <c r="D17">
        <f t="shared" si="1"/>
        <v>6.0426328336823811</v>
      </c>
      <c r="E17">
        <f t="shared" si="2"/>
        <v>5.6001473786323173</v>
      </c>
      <c r="F17">
        <f t="shared" si="3"/>
        <v>0.1957933779308621</v>
      </c>
      <c r="G17" t="b">
        <f t="shared" si="4"/>
        <v>1</v>
      </c>
      <c r="H17">
        <f t="shared" si="5"/>
        <v>0.1957933779308621</v>
      </c>
    </row>
    <row r="18" spans="1:8" x14ac:dyDescent="0.3">
      <c r="A18">
        <v>18.5</v>
      </c>
      <c r="B18">
        <v>285</v>
      </c>
      <c r="C18">
        <f t="shared" si="0"/>
        <v>1.5980839104882518</v>
      </c>
      <c r="D18">
        <f t="shared" si="1"/>
        <v>5.6524891802686508</v>
      </c>
      <c r="E18">
        <f t="shared" si="2"/>
        <v>5.029540517075386</v>
      </c>
      <c r="F18">
        <f t="shared" si="3"/>
        <v>0.38806503697427569</v>
      </c>
      <c r="G18" t="b">
        <f t="shared" si="4"/>
        <v>1</v>
      </c>
      <c r="H18">
        <f t="shared" si="5"/>
        <v>0.38806503697427569</v>
      </c>
    </row>
    <row r="19" spans="1:8" x14ac:dyDescent="0.3">
      <c r="A19">
        <v>19.5</v>
      </c>
      <c r="B19">
        <v>161</v>
      </c>
      <c r="C19">
        <f t="shared" si="0"/>
        <v>1.7497035408311299</v>
      </c>
      <c r="D19">
        <f t="shared" si="1"/>
        <v>5.0814043649844631</v>
      </c>
      <c r="E19">
        <f t="shared" si="2"/>
        <v>4.4069917138954571</v>
      </c>
      <c r="F19">
        <f t="shared" si="3"/>
        <v>0.45483242394890144</v>
      </c>
      <c r="G19" t="b">
        <f t="shared" si="4"/>
        <v>1</v>
      </c>
      <c r="H19">
        <f t="shared" si="5"/>
        <v>0.45483242394890144</v>
      </c>
    </row>
    <row r="20" spans="1:8" x14ac:dyDescent="0.3">
      <c r="A20">
        <v>20.5</v>
      </c>
      <c r="B20">
        <v>63</v>
      </c>
      <c r="C20">
        <f t="shared" si="0"/>
        <v>1.9165093050927673</v>
      </c>
      <c r="D20">
        <f t="shared" si="1"/>
        <v>4.1431347263915326</v>
      </c>
      <c r="E20">
        <f t="shared" si="2"/>
        <v>3.7220887849689221</v>
      </c>
      <c r="F20">
        <f t="shared" si="3"/>
        <v>0.1772796847884523</v>
      </c>
      <c r="G20" t="b">
        <f t="shared" si="4"/>
        <v>1</v>
      </c>
      <c r="H20">
        <f t="shared" si="5"/>
        <v>0.1772796847884523</v>
      </c>
    </row>
    <row r="21" spans="1:8" x14ac:dyDescent="0.3">
      <c r="A21">
        <v>21.5</v>
      </c>
      <c r="B21">
        <v>10</v>
      </c>
      <c r="C21">
        <f t="shared" si="0"/>
        <v>2.1018853636098078</v>
      </c>
      <c r="D21">
        <f t="shared" si="1"/>
        <v>2.3025850929940459</v>
      </c>
      <c r="E21">
        <f t="shared" si="2"/>
        <v>2.9609363991794719</v>
      </c>
      <c r="F21">
        <f t="shared" si="3"/>
        <v>0.4334264423560566</v>
      </c>
      <c r="G21" t="b">
        <f t="shared" si="4"/>
        <v>1</v>
      </c>
      <c r="H21">
        <f t="shared" si="5"/>
        <v>0.4334264423560566</v>
      </c>
    </row>
    <row r="22" spans="1:8" x14ac:dyDescent="0.3">
      <c r="A22">
        <v>22.5</v>
      </c>
      <c r="B22">
        <v>5</v>
      </c>
      <c r="C22">
        <f t="shared" si="0"/>
        <v>2.3104906018664844</v>
      </c>
      <c r="D22">
        <f t="shared" si="1"/>
        <v>1.6094379124341003</v>
      </c>
      <c r="E22">
        <f t="shared" si="2"/>
        <v>2.1044052157168025</v>
      </c>
      <c r="F22">
        <f t="shared" si="3"/>
        <v>0.24499263131895052</v>
      </c>
      <c r="G22" t="b">
        <f t="shared" si="4"/>
        <v>1</v>
      </c>
      <c r="H22">
        <f t="shared" si="5"/>
        <v>0.24499263131895052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2014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Calicdan</dc:creator>
  <cp:lastModifiedBy>DELL</cp:lastModifiedBy>
  <dcterms:created xsi:type="dcterms:W3CDTF">2021-12-16T07:21:38Z</dcterms:created>
  <dcterms:modified xsi:type="dcterms:W3CDTF">2022-04-05T07:30:07Z</dcterms:modified>
</cp:coreProperties>
</file>